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объёмы финан." sheetId="1" r:id="rId1"/>
    <sheet name="для проверки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32" i="1" l="1"/>
  <c r="H18" i="1" l="1"/>
  <c r="I18" i="1"/>
  <c r="J18" i="1"/>
  <c r="K18" i="1"/>
  <c r="L18" i="1"/>
  <c r="M18" i="1"/>
  <c r="N18" i="1"/>
  <c r="F18" i="1"/>
  <c r="H17" i="1"/>
  <c r="I17" i="1"/>
  <c r="J17" i="1"/>
  <c r="K17" i="1"/>
  <c r="L17" i="1"/>
  <c r="M17" i="1"/>
  <c r="N17" i="1"/>
  <c r="F17" i="1"/>
  <c r="H25" i="1"/>
  <c r="I25" i="1"/>
  <c r="J25" i="1"/>
  <c r="K25" i="1"/>
  <c r="L25" i="1"/>
  <c r="M25" i="1"/>
  <c r="N25" i="1"/>
  <c r="G27" i="1"/>
  <c r="G26" i="1"/>
  <c r="G25" i="1" l="1"/>
  <c r="F25" i="1"/>
  <c r="H53" i="1" l="1"/>
  <c r="I53" i="1"/>
  <c r="J53" i="1"/>
  <c r="K53" i="1"/>
  <c r="L53" i="1"/>
  <c r="M53" i="1"/>
  <c r="N53" i="1"/>
  <c r="F53" i="1"/>
  <c r="H50" i="1"/>
  <c r="I50" i="1"/>
  <c r="J50" i="1"/>
  <c r="K50" i="1"/>
  <c r="L50" i="1"/>
  <c r="M50" i="1"/>
  <c r="N50" i="1"/>
  <c r="F50" i="1"/>
  <c r="F42" i="1" l="1"/>
  <c r="F46" i="1"/>
  <c r="F22" i="1" l="1"/>
  <c r="H20" i="1"/>
  <c r="I20" i="1"/>
  <c r="J20" i="1"/>
  <c r="K20" i="1"/>
  <c r="L20" i="1"/>
  <c r="M20" i="1"/>
  <c r="N20" i="1"/>
  <c r="F20" i="1"/>
  <c r="F16" i="1" s="1"/>
  <c r="G21" i="1"/>
  <c r="G20" i="1" l="1"/>
  <c r="G15" i="1"/>
  <c r="G53" i="1" s="1"/>
  <c r="G11" i="1"/>
  <c r="H44" i="1" l="1"/>
  <c r="I44" i="1"/>
  <c r="J44" i="1"/>
  <c r="K44" i="1"/>
  <c r="L44" i="1"/>
  <c r="M44" i="1"/>
  <c r="N44" i="1"/>
  <c r="H43" i="1"/>
  <c r="I43" i="1"/>
  <c r="J43" i="1"/>
  <c r="K43" i="1"/>
  <c r="L43" i="1"/>
  <c r="M43" i="1"/>
  <c r="N43" i="1"/>
  <c r="H46" i="1"/>
  <c r="H42" i="1" s="1"/>
  <c r="I46" i="1"/>
  <c r="I42" i="1" s="1"/>
  <c r="J46" i="1"/>
  <c r="J42" i="1" s="1"/>
  <c r="K46" i="1"/>
  <c r="K42" i="1" s="1"/>
  <c r="L46" i="1"/>
  <c r="L42" i="1" s="1"/>
  <c r="M46" i="1"/>
  <c r="M42" i="1" s="1"/>
  <c r="N46" i="1"/>
  <c r="N42" i="1" s="1"/>
  <c r="G48" i="1"/>
  <c r="G44" i="1" s="1"/>
  <c r="G47" i="1"/>
  <c r="G43" i="1" l="1"/>
  <c r="G50" i="1"/>
  <c r="G46" i="1"/>
  <c r="G42" i="1" s="1"/>
  <c r="K37" i="1"/>
  <c r="L37" i="1"/>
  <c r="L30" i="1" s="1"/>
  <c r="M37" i="1"/>
  <c r="N37" i="1"/>
  <c r="N30" i="1" s="1"/>
  <c r="J37" i="1"/>
  <c r="J30" i="1" s="1"/>
  <c r="J38" i="1"/>
  <c r="I37" i="1"/>
  <c r="I30" i="1" s="1"/>
  <c r="H37" i="1"/>
  <c r="H30" i="1" s="1"/>
  <c r="K30" i="1"/>
  <c r="M30" i="1"/>
  <c r="F30" i="1"/>
  <c r="H29" i="1"/>
  <c r="I29" i="1"/>
  <c r="J29" i="1"/>
  <c r="K29" i="1"/>
  <c r="L29" i="1"/>
  <c r="M29" i="1"/>
  <c r="N29" i="1"/>
  <c r="F29" i="1"/>
  <c r="K35" i="1"/>
  <c r="M35" i="1"/>
  <c r="I40" i="1"/>
  <c r="J40" i="1"/>
  <c r="K40" i="1"/>
  <c r="L40" i="1"/>
  <c r="M40" i="1"/>
  <c r="N40" i="1"/>
  <c r="H40" i="1"/>
  <c r="G41" i="1"/>
  <c r="H38" i="1"/>
  <c r="I38" i="1"/>
  <c r="K38" i="1"/>
  <c r="L38" i="1"/>
  <c r="M38" i="1"/>
  <c r="N38" i="1"/>
  <c r="F38" i="1"/>
  <c r="F28" i="1" s="1"/>
  <c r="G39" i="1"/>
  <c r="G38" i="1" s="1"/>
  <c r="H22" i="1"/>
  <c r="H16" i="1" s="1"/>
  <c r="I22" i="1"/>
  <c r="I16" i="1" s="1"/>
  <c r="J22" i="1"/>
  <c r="J16" i="1" s="1"/>
  <c r="K22" i="1"/>
  <c r="K16" i="1" s="1"/>
  <c r="L22" i="1"/>
  <c r="L16" i="1" s="1"/>
  <c r="M22" i="1"/>
  <c r="M16" i="1" s="1"/>
  <c r="N22" i="1"/>
  <c r="N16" i="1" s="1"/>
  <c r="G24" i="1"/>
  <c r="G18" i="1" s="1"/>
  <c r="G23" i="1"/>
  <c r="G17" i="1" s="1"/>
  <c r="F51" i="1" l="1"/>
  <c r="H35" i="1"/>
  <c r="G22" i="1"/>
  <c r="G16" i="1" s="1"/>
  <c r="G37" i="1"/>
  <c r="G35" i="1" s="1"/>
  <c r="N35" i="1"/>
  <c r="L35" i="1"/>
  <c r="J35" i="1"/>
  <c r="I35" i="1"/>
  <c r="H12" i="1"/>
  <c r="I12" i="1"/>
  <c r="J12" i="1"/>
  <c r="K12" i="1"/>
  <c r="L12" i="1"/>
  <c r="M12" i="1"/>
  <c r="N12" i="1"/>
  <c r="F12" i="1"/>
  <c r="H32" i="1" l="1"/>
  <c r="H28" i="1" s="1"/>
  <c r="I32" i="1"/>
  <c r="I28" i="1" s="1"/>
  <c r="J32" i="1"/>
  <c r="J28" i="1" s="1"/>
  <c r="K32" i="1"/>
  <c r="K28" i="1" s="1"/>
  <c r="L32" i="1"/>
  <c r="L28" i="1" s="1"/>
  <c r="M32" i="1"/>
  <c r="M28" i="1" s="1"/>
  <c r="N32" i="1"/>
  <c r="N28" i="1" s="1"/>
  <c r="J10" i="1"/>
  <c r="J52" i="1" s="1"/>
  <c r="K10" i="1"/>
  <c r="K52" i="1" s="1"/>
  <c r="L10" i="1"/>
  <c r="L52" i="1" s="1"/>
  <c r="M10" i="1"/>
  <c r="M52" i="1" s="1"/>
  <c r="N10" i="1"/>
  <c r="N52" i="1" s="1"/>
  <c r="I10" i="1"/>
  <c r="I52" i="1" s="1"/>
  <c r="H10" i="1"/>
  <c r="H52" i="1" s="1"/>
  <c r="F8" i="1" l="1"/>
  <c r="F49" i="1" s="1"/>
  <c r="F52" i="1"/>
  <c r="H9" i="1"/>
  <c r="I9" i="1"/>
  <c r="J9" i="1"/>
  <c r="K9" i="1"/>
  <c r="L9" i="1"/>
  <c r="M9" i="1"/>
  <c r="N9" i="1"/>
  <c r="N8" i="1" l="1"/>
  <c r="N49" i="1" s="1"/>
  <c r="N51" i="1"/>
  <c r="J8" i="1"/>
  <c r="J49" i="1" s="1"/>
  <c r="J51" i="1"/>
  <c r="M8" i="1"/>
  <c r="M49" i="1" s="1"/>
  <c r="M51" i="1"/>
  <c r="K8" i="1"/>
  <c r="K49" i="1" s="1"/>
  <c r="K51" i="1"/>
  <c r="I8" i="1"/>
  <c r="I49" i="1" s="1"/>
  <c r="I51" i="1"/>
  <c r="L8" i="1"/>
  <c r="L49" i="1" s="1"/>
  <c r="L51" i="1"/>
  <c r="H8" i="1"/>
  <c r="H49" i="1" s="1"/>
  <c r="H51" i="1"/>
  <c r="G34" i="1"/>
  <c r="G30" i="1" s="1"/>
  <c r="G33" i="1"/>
  <c r="G14" i="1"/>
  <c r="G10" i="1" s="1"/>
  <c r="G52" i="1" s="1"/>
  <c r="G13" i="1"/>
  <c r="G32" i="1" l="1"/>
  <c r="G28" i="1" s="1"/>
  <c r="G29" i="1"/>
  <c r="G9" i="1"/>
  <c r="G12" i="1"/>
  <c r="G8" i="1" l="1"/>
  <c r="G49" i="1" s="1"/>
  <c r="G51" i="1"/>
</calcChain>
</file>

<file path=xl/sharedStrings.xml><?xml version="1.0" encoding="utf-8"?>
<sst xmlns="http://schemas.openxmlformats.org/spreadsheetml/2006/main" count="142" uniqueCount="58">
  <si>
    <t>№</t>
  </si>
  <si>
    <t>Мероприятия по реализации программы (подрпрограммы)</t>
  </si>
  <si>
    <t>Перечень стандартных процедур,обеспечивающих выполнение мероприятий с указанием предельных сроков их исполнения</t>
  </si>
  <si>
    <r>
      <t>Задача 1.</t>
    </r>
    <r>
      <rPr>
        <sz val="11"/>
        <color theme="1"/>
        <rFont val="Times New Roman"/>
        <family val="1"/>
        <charset val="204"/>
      </rPr>
      <t xml:space="preserve"> Сохранение плодородия почв и повышение эффективности использования сельскохозяйственных угодий</t>
    </r>
  </si>
  <si>
    <t>итого</t>
  </si>
  <si>
    <t>Средства областного бюджета</t>
  </si>
  <si>
    <t>Средства федерального бюджета</t>
  </si>
  <si>
    <t>Оказание несвязанной поддержки сельскохозяйствен-ным товаропроизводи-телям в области растениеводства</t>
  </si>
  <si>
    <t>Средства бюджета Московской области</t>
  </si>
  <si>
    <r>
      <t xml:space="preserve">Задача 2. </t>
    </r>
    <r>
      <rPr>
        <sz val="11"/>
        <color theme="1"/>
        <rFont val="Times New Roman"/>
        <family val="1"/>
        <charset val="204"/>
      </rPr>
      <t xml:space="preserve">Проведение комплексной модернизации материально-технической базы </t>
    </r>
  </si>
  <si>
    <r>
      <t>Задача 3.</t>
    </r>
    <r>
      <rPr>
        <sz val="11"/>
        <color theme="1"/>
        <rFont val="Times New Roman"/>
        <family val="1"/>
        <charset val="204"/>
      </rPr>
      <t xml:space="preserve"> Оптимизация объемов производства и переработки сельскохозяйственных культур,  молочного животноводства, птицеводства и рыбоводства </t>
    </r>
  </si>
  <si>
    <t>средства районного бюджета</t>
  </si>
  <si>
    <t>2014-2020</t>
  </si>
  <si>
    <t>средства областного бюджета</t>
  </si>
  <si>
    <t>заключение соглашения между Минсельхозпродом МО и сх предприятием</t>
  </si>
  <si>
    <r>
      <t xml:space="preserve">Мероприятие 3.4 </t>
    </r>
    <r>
      <rPr>
        <sz val="11"/>
        <color theme="1"/>
        <rFont val="Times New Roman"/>
        <family val="1"/>
        <charset val="204"/>
      </rPr>
      <t>Поддержка производства товарной рыбы и рыбопосадочного материала</t>
    </r>
  </si>
  <si>
    <r>
      <t xml:space="preserve">Мероприятие 2.1 </t>
    </r>
    <r>
      <rPr>
        <sz val="11"/>
        <color theme="1"/>
        <rFont val="Times New Roman"/>
        <family val="1"/>
        <charset val="204"/>
      </rPr>
      <t xml:space="preserve">Возмещение части затрат на приобретение сельскохозяйствен-ной техники, оборудования  </t>
    </r>
  </si>
  <si>
    <t>Мероприятие 1. 1</t>
  </si>
  <si>
    <r>
      <t xml:space="preserve">Мероприятие 3.1 </t>
    </r>
    <r>
      <rPr>
        <sz val="11"/>
        <color theme="1"/>
        <rFont val="Times New Roman"/>
        <family val="1"/>
        <charset val="204"/>
      </rPr>
      <t>Субсидии на 1 литр реализованного товарного молока</t>
    </r>
  </si>
  <si>
    <r>
      <t xml:space="preserve">Мероприятие 3.2   </t>
    </r>
    <r>
      <rPr>
        <sz val="11"/>
        <color theme="1"/>
        <rFont val="Times New Roman"/>
        <family val="1"/>
        <charset val="204"/>
      </rPr>
      <t>Поддержка производства говядины от бычков молочных пород</t>
    </r>
  </si>
  <si>
    <r>
      <t xml:space="preserve">Мероприятие 3.3 </t>
    </r>
    <r>
      <rPr>
        <sz val="11"/>
        <color theme="1"/>
        <rFont val="Times New Roman"/>
        <family val="1"/>
        <charset val="204"/>
      </rPr>
      <t xml:space="preserve"> Поддержка птицеводческих  организаций, осуществляющих производство яиц</t>
    </r>
  </si>
  <si>
    <t>1.</t>
  </si>
  <si>
    <t>Итого</t>
  </si>
  <si>
    <t>3.</t>
  </si>
  <si>
    <r>
      <t xml:space="preserve">Задача 4 </t>
    </r>
    <r>
      <rPr>
        <sz val="11"/>
        <color theme="1"/>
        <rFont val="Times New Roman"/>
        <family val="1"/>
        <charset val="204"/>
      </rPr>
      <t>Доставка продовольственных и непродовольственных  товаров в сельские населённые пункты</t>
    </r>
  </si>
  <si>
    <t>4.</t>
  </si>
  <si>
    <t>Заключение соглашения между Минсельхозпродом МО и сельхозтоваропроизводителями Щёлковского района на получение субсидий. Выплата субсидий из бюджета Московской области и федерального бюджета (срок - 2 кв.)</t>
  </si>
  <si>
    <t>Заключение соглашения между Минсельхозпродом МО и сельхозтоваропроизводителями Щёлковского района на получение субсидий. Выплата субсидий из бюджета Московской области  (срок -1кв.)</t>
  </si>
  <si>
    <t>Заключение соглашения между Минсельхозпродом МО и сельхозтоваропроизводителями Щёлковского района на получение субсидий. Выплата субсидий из бюджета Московской области и федерального бюджета (срок - 1 кв.)</t>
  </si>
  <si>
    <t>Заключение Соглашения о сотрудничестве с сельскохозяйственными товаропроизводителями до 1 апреля. Выплата субсидий помесячно за 10 месяцев года.</t>
  </si>
  <si>
    <t>Объем производства товарной рыбы увеличится на 23 %</t>
  </si>
  <si>
    <r>
      <t>Мероприятия 4.1</t>
    </r>
    <r>
      <rPr>
        <sz val="11"/>
        <color theme="1"/>
        <rFont val="Times New Roman"/>
        <family val="1"/>
        <charset val="204"/>
      </rPr>
      <t xml:space="preserve"> Возмещение части затрат на  оказание транспортных услуг по доставке продовольственных и непродовольственных товаров в сельские населённые пункты</t>
    </r>
  </si>
  <si>
    <t xml:space="preserve">Итого по программе </t>
  </si>
  <si>
    <t>Перечень мероприятий программы "Сельское хозяйство  Щёлковского муниципального района в 2014-2020 гг."</t>
  </si>
  <si>
    <t>Комитет по экономической политике Администрации Щёлковского муниципального района</t>
  </si>
  <si>
    <t>Будет приобретено 7 ед. техники (тракторов и кормоуборочных комбайнов)</t>
  </si>
  <si>
    <r>
      <t xml:space="preserve">Индекс производства продукции животноводства составит </t>
    </r>
    <r>
      <rPr>
        <u/>
        <sz val="11"/>
        <color theme="1"/>
        <rFont val="Calibri"/>
        <family val="2"/>
        <charset val="204"/>
        <scheme val="minor"/>
      </rPr>
      <t>120%</t>
    </r>
    <r>
      <rPr>
        <sz val="11"/>
        <color theme="1"/>
        <rFont val="Calibri"/>
        <family val="2"/>
        <charset val="204"/>
        <scheme val="minor"/>
      </rPr>
      <t xml:space="preserve"> по отношению к 2013 году</t>
    </r>
  </si>
  <si>
    <r>
      <t xml:space="preserve">Мероприятие 2.2 </t>
    </r>
    <r>
      <rPr>
        <sz val="11"/>
        <color theme="1"/>
        <rFont val="Times New Roman"/>
        <family val="1"/>
        <charset val="204"/>
      </rPr>
      <t>Возмещение части процентной ставки по  кредитам (займам) на развитие животноводства</t>
    </r>
  </si>
  <si>
    <t>Заключение соглашения между Минсельхозпродом МО и сельхозтоваропроизводителями Щёлковского района на получение субсидий. Выплата субсидий из бюджета Московской области и федерального бюджета (срок -1 кв.)</t>
  </si>
  <si>
    <r>
      <t xml:space="preserve">Мероприятие 2.3 </t>
    </r>
    <r>
      <rPr>
        <sz val="11"/>
        <color theme="1"/>
        <rFont val="Times New Roman"/>
        <family val="1"/>
        <charset val="204"/>
      </rPr>
      <t xml:space="preserve">Возмещение части процентной ставки по кредитам (займам) на развитие растениеводства  </t>
    </r>
  </si>
  <si>
    <t>Внебюджетные источники</t>
  </si>
  <si>
    <t>Средства районного бюджета</t>
  </si>
  <si>
    <t>Источники финансирования</t>
  </si>
  <si>
    <t>Срок исполнения мероприятия</t>
  </si>
  <si>
    <t>Объём финансирования мероприятия в текущем финансовом году (тыс.руб.)</t>
  </si>
  <si>
    <t>Всего (тыс. руб.)</t>
  </si>
  <si>
    <t>Объём финансирования по годам (тыс. руб.)</t>
  </si>
  <si>
    <t>Заключение соглашения между Минсельхозпродом МО и сх предприятием</t>
  </si>
  <si>
    <t>Заключение соглашения между Минсельхозпродом МО и сх предприятием. Выплата субсидий за 1 квартал текущего года до 1 мая, приём документов до 20 апреля.</t>
  </si>
  <si>
    <t>Заключение соглашения между Минсельхозпродом МО и сх предприятием. Выплата субсидий из бюджета Московской области.(срок - 4 кв.)</t>
  </si>
  <si>
    <t>Улучшение условий проживания жителей сельских отдалённых населённых пунктов района</t>
  </si>
  <si>
    <t>Заключение договора между Админимстрацией Щ.м.р. и  обществом "Райкооппотребторг", Заключение соглашения между Министерством потребительского рынка и услуг МО и Администрацией Щёлковского муниципального района</t>
  </si>
  <si>
    <t>Ответственный за выполнение мероприятия программы</t>
  </si>
  <si>
    <t>Результаты выполнения мероприятий программы</t>
  </si>
  <si>
    <r>
      <t xml:space="preserve">Доля обрабатываемой пашни в общей  S пашни в 2020 г. составит 68% (рост на 8 % к 2013 г.), индекс производства продукции растениеводства составит </t>
    </r>
    <r>
      <rPr>
        <u/>
        <sz val="11"/>
        <color theme="1"/>
        <rFont val="Calibri"/>
        <family val="2"/>
        <charset val="204"/>
        <scheme val="minor"/>
      </rPr>
      <t>102,1</t>
    </r>
    <r>
      <rPr>
        <sz val="11"/>
        <color theme="1"/>
        <rFont val="Calibri"/>
        <family val="2"/>
        <charset val="204"/>
        <scheme val="minor"/>
      </rPr>
      <t xml:space="preserve"> % по отношению к 2013 г.Объём внесения минеральных удобрений в 2020 г. составит 146 тонн д. в.</t>
    </r>
  </si>
  <si>
    <t>Объём производства молока в 2020 году вырастет на 13,4 % по сравнению с 2013 годом</t>
  </si>
  <si>
    <t>К 2020 году объём производства возрастёт в 1,6 раза по сравнению с 2013 годом</t>
  </si>
  <si>
    <t>За 7 лет объем производства яиц вырастет на 28 %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</si>
</sst>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164" fontId="0" fillId="0" borderId="1" xfId="0" applyNumberFormat="1" applyBorder="1"/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0" fillId="0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1" fontId="0" fillId="0" borderId="0" xfId="0" applyNumberFormat="1" applyAlignment="1"/>
    <xf numFmtId="164" fontId="0" fillId="0" borderId="1" xfId="0" applyNumberFormat="1" applyBorder="1" applyAlignment="1">
      <alignment vertical="top"/>
    </xf>
    <xf numFmtId="0" fontId="3" fillId="2" borderId="1" xfId="0" applyFont="1" applyFill="1" applyBorder="1" applyAlignment="1">
      <alignment wrapText="1"/>
    </xf>
    <xf numFmtId="0" fontId="0" fillId="2" borderId="1" xfId="0" applyFill="1" applyBorder="1"/>
    <xf numFmtId="164" fontId="0" fillId="2" borderId="1" xfId="0" applyNumberFormat="1" applyFill="1" applyBorder="1"/>
    <xf numFmtId="0" fontId="0" fillId="0" borderId="1" xfId="0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0" fontId="1" fillId="0" borderId="1" xfId="0" applyFont="1" applyBorder="1" applyAlignment="1">
      <alignment vertical="top" wrapText="1"/>
    </xf>
    <xf numFmtId="16" fontId="0" fillId="0" borderId="1" xfId="0" applyNumberForma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1" fillId="0" borderId="2" xfId="0" applyFont="1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" fontId="0" fillId="0" borderId="1" xfId="0" applyNumberForma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79"/>
  <sheetViews>
    <sheetView tabSelected="1" topLeftCell="B18" workbookViewId="0">
      <selection activeCell="P40" sqref="P40:P41"/>
    </sheetView>
  </sheetViews>
  <sheetFormatPr defaultRowHeight="15" x14ac:dyDescent="0.25"/>
  <cols>
    <col min="1" max="1" width="5.28515625" customWidth="1"/>
    <col min="2" max="2" width="19.7109375" style="1" customWidth="1"/>
    <col min="3" max="3" width="21.7109375" customWidth="1"/>
    <col min="4" max="4" width="11.5703125" style="1" customWidth="1"/>
    <col min="5" max="5" width="9.85546875" customWidth="1"/>
    <col min="6" max="6" width="17.140625" customWidth="1"/>
    <col min="7" max="7" width="9.140625" customWidth="1"/>
    <col min="12" max="14" width="9.140625" customWidth="1"/>
    <col min="15" max="15" width="16.7109375" customWidth="1"/>
    <col min="16" max="16" width="16.85546875" customWidth="1"/>
  </cols>
  <sheetData>
    <row r="2" spans="1:16" ht="18.75" x14ac:dyDescent="0.3">
      <c r="A2" s="64" t="s">
        <v>33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5" spans="1:16" s="2" customFormat="1" ht="102.75" customHeight="1" x14ac:dyDescent="0.25">
      <c r="A5" s="50" t="s">
        <v>0</v>
      </c>
      <c r="B5" s="50" t="s">
        <v>1</v>
      </c>
      <c r="C5" s="50" t="s">
        <v>2</v>
      </c>
      <c r="D5" s="50" t="s">
        <v>42</v>
      </c>
      <c r="E5" s="50" t="s">
        <v>43</v>
      </c>
      <c r="F5" s="50" t="s">
        <v>44</v>
      </c>
      <c r="G5" s="50" t="s">
        <v>45</v>
      </c>
      <c r="H5" s="65" t="s">
        <v>46</v>
      </c>
      <c r="I5" s="65"/>
      <c r="J5" s="65"/>
      <c r="K5" s="65"/>
      <c r="L5" s="65"/>
      <c r="M5" s="65"/>
      <c r="N5" s="65"/>
      <c r="O5" s="50" t="s">
        <v>52</v>
      </c>
      <c r="P5" s="50" t="s">
        <v>53</v>
      </c>
    </row>
    <row r="6" spans="1:16" x14ac:dyDescent="0.25">
      <c r="A6" s="50"/>
      <c r="B6" s="50"/>
      <c r="C6" s="50"/>
      <c r="D6" s="50"/>
      <c r="E6" s="50"/>
      <c r="F6" s="50"/>
      <c r="G6" s="50"/>
      <c r="H6" s="5">
        <v>2014</v>
      </c>
      <c r="I6" s="5">
        <v>2015</v>
      </c>
      <c r="J6" s="5">
        <v>2016</v>
      </c>
      <c r="K6" s="5">
        <v>2017</v>
      </c>
      <c r="L6" s="5">
        <v>2018</v>
      </c>
      <c r="M6" s="5">
        <v>2019</v>
      </c>
      <c r="N6" s="5">
        <v>2020</v>
      </c>
      <c r="O6" s="50"/>
      <c r="P6" s="50"/>
    </row>
    <row r="7" spans="1:16" s="4" customFormat="1" x14ac:dyDescent="0.25">
      <c r="A7" s="6">
        <v>1</v>
      </c>
      <c r="B7" s="7">
        <v>2</v>
      </c>
      <c r="C7" s="6">
        <v>3</v>
      </c>
      <c r="D7" s="7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</row>
    <row r="8" spans="1:16" ht="15" customHeight="1" x14ac:dyDescent="0.25">
      <c r="A8" s="51" t="s">
        <v>21</v>
      </c>
      <c r="B8" s="53" t="s">
        <v>3</v>
      </c>
      <c r="C8" s="50"/>
      <c r="D8" s="34" t="s">
        <v>22</v>
      </c>
      <c r="E8" s="39" t="s">
        <v>12</v>
      </c>
      <c r="F8" s="41">
        <f>F9+F10+F11</f>
        <v>4303.8</v>
      </c>
      <c r="G8" s="41">
        <f t="shared" ref="G8:N8" si="0">G9+G10+G11</f>
        <v>33486.1</v>
      </c>
      <c r="H8" s="41">
        <f t="shared" si="0"/>
        <v>3927.1</v>
      </c>
      <c r="I8" s="41">
        <f t="shared" si="0"/>
        <v>4224.5</v>
      </c>
      <c r="J8" s="41">
        <f t="shared" si="0"/>
        <v>4535.7</v>
      </c>
      <c r="K8" s="41">
        <f t="shared" si="0"/>
        <v>4801</v>
      </c>
      <c r="L8" s="41">
        <f t="shared" si="0"/>
        <v>5066.5</v>
      </c>
      <c r="M8" s="41">
        <f t="shared" si="0"/>
        <v>5332.7</v>
      </c>
      <c r="N8" s="41">
        <f t="shared" si="0"/>
        <v>5598.6</v>
      </c>
      <c r="O8" s="50"/>
      <c r="P8" s="52"/>
    </row>
    <row r="9" spans="1:16" ht="48.75" customHeight="1" x14ac:dyDescent="0.25">
      <c r="A9" s="51"/>
      <c r="B9" s="53"/>
      <c r="C9" s="52"/>
      <c r="D9" s="25" t="s">
        <v>5</v>
      </c>
      <c r="E9" s="5" t="s">
        <v>12</v>
      </c>
      <c r="F9" s="12">
        <v>932.6</v>
      </c>
      <c r="G9" s="12">
        <f>G13</f>
        <v>3924.3999999999996</v>
      </c>
      <c r="H9" s="12">
        <f t="shared" ref="H9:N9" si="1">H13</f>
        <v>503.4</v>
      </c>
      <c r="I9" s="12">
        <f t="shared" si="1"/>
        <v>527.6</v>
      </c>
      <c r="J9" s="12">
        <f t="shared" si="1"/>
        <v>561.29999999999995</v>
      </c>
      <c r="K9" s="12">
        <f t="shared" si="1"/>
        <v>569.79999999999995</v>
      </c>
      <c r="L9" s="12">
        <f t="shared" si="1"/>
        <v>578.29999999999995</v>
      </c>
      <c r="M9" s="12">
        <f t="shared" si="1"/>
        <v>587.6</v>
      </c>
      <c r="N9" s="12">
        <f t="shared" si="1"/>
        <v>596.4</v>
      </c>
      <c r="O9" s="51"/>
      <c r="P9" s="52"/>
    </row>
    <row r="10" spans="1:16" ht="60" customHeight="1" x14ac:dyDescent="0.25">
      <c r="A10" s="51"/>
      <c r="B10" s="53"/>
      <c r="C10" s="52"/>
      <c r="D10" s="25" t="s">
        <v>6</v>
      </c>
      <c r="E10" s="5" t="s">
        <v>12</v>
      </c>
      <c r="F10" s="12">
        <v>611.9</v>
      </c>
      <c r="G10" s="12">
        <f>G14</f>
        <v>3392.2</v>
      </c>
      <c r="H10" s="12">
        <f>H14</f>
        <v>441.2</v>
      </c>
      <c r="I10" s="12">
        <f>I14</f>
        <v>462.4</v>
      </c>
      <c r="J10" s="12">
        <f t="shared" ref="J10:N10" si="2">J14</f>
        <v>487.9</v>
      </c>
      <c r="K10" s="12">
        <f t="shared" si="2"/>
        <v>492.7</v>
      </c>
      <c r="L10" s="12">
        <f t="shared" si="2"/>
        <v>497.7</v>
      </c>
      <c r="M10" s="12">
        <f t="shared" si="2"/>
        <v>502.6</v>
      </c>
      <c r="N10" s="12">
        <f t="shared" si="2"/>
        <v>507.7</v>
      </c>
      <c r="O10" s="51"/>
      <c r="P10" s="52"/>
    </row>
    <row r="11" spans="1:16" ht="46.5" customHeight="1" x14ac:dyDescent="0.25">
      <c r="A11" s="52"/>
      <c r="B11" s="66"/>
      <c r="C11" s="52"/>
      <c r="D11" s="25" t="s">
        <v>40</v>
      </c>
      <c r="E11" s="5" t="s">
        <v>12</v>
      </c>
      <c r="F11" s="12">
        <v>2759.3</v>
      </c>
      <c r="G11" s="12">
        <f>H11+I11+J11+K11+L11+M11+N11</f>
        <v>26169.5</v>
      </c>
      <c r="H11" s="12">
        <v>2982.5</v>
      </c>
      <c r="I11" s="12">
        <v>3234.5</v>
      </c>
      <c r="J11" s="12">
        <v>3486.5</v>
      </c>
      <c r="K11" s="12">
        <v>3738.5</v>
      </c>
      <c r="L11" s="12">
        <v>3990.5</v>
      </c>
      <c r="M11" s="12">
        <v>4242.5</v>
      </c>
      <c r="N11" s="12">
        <v>4494.5</v>
      </c>
      <c r="O11" s="52"/>
      <c r="P11" s="52"/>
    </row>
    <row r="12" spans="1:16" x14ac:dyDescent="0.25">
      <c r="A12" s="54"/>
      <c r="B12" s="24" t="s">
        <v>17</v>
      </c>
      <c r="C12" s="50" t="s">
        <v>26</v>
      </c>
      <c r="D12" s="8" t="s">
        <v>22</v>
      </c>
      <c r="E12" s="5" t="s">
        <v>12</v>
      </c>
      <c r="F12" s="12">
        <f>F13+F14+F15</f>
        <v>4303.8</v>
      </c>
      <c r="G12" s="12">
        <f t="shared" ref="G12:N12" si="3">G13+G14+G15</f>
        <v>33486.1</v>
      </c>
      <c r="H12" s="12">
        <f t="shared" si="3"/>
        <v>3927.1</v>
      </c>
      <c r="I12" s="12">
        <f t="shared" si="3"/>
        <v>4224.5</v>
      </c>
      <c r="J12" s="12">
        <f t="shared" si="3"/>
        <v>4535.7</v>
      </c>
      <c r="K12" s="12">
        <f t="shared" si="3"/>
        <v>4801</v>
      </c>
      <c r="L12" s="12">
        <f t="shared" si="3"/>
        <v>5066.5</v>
      </c>
      <c r="M12" s="12">
        <f t="shared" si="3"/>
        <v>5332.7</v>
      </c>
      <c r="N12" s="12">
        <f t="shared" si="3"/>
        <v>5598.6</v>
      </c>
      <c r="O12" s="50" t="s">
        <v>34</v>
      </c>
      <c r="P12" s="50" t="s">
        <v>54</v>
      </c>
    </row>
    <row r="13" spans="1:16" ht="60" customHeight="1" x14ac:dyDescent="0.25">
      <c r="A13" s="51"/>
      <c r="B13" s="55" t="s">
        <v>7</v>
      </c>
      <c r="C13" s="52"/>
      <c r="D13" s="9" t="s">
        <v>8</v>
      </c>
      <c r="E13" s="5" t="s">
        <v>12</v>
      </c>
      <c r="F13" s="12">
        <v>932.6</v>
      </c>
      <c r="G13" s="12">
        <f>H13+I13+J13+K13+L13+M13+N13</f>
        <v>3924.3999999999996</v>
      </c>
      <c r="H13" s="12">
        <v>503.4</v>
      </c>
      <c r="I13" s="12">
        <v>527.6</v>
      </c>
      <c r="J13" s="12">
        <v>561.29999999999995</v>
      </c>
      <c r="K13" s="12">
        <v>569.79999999999995</v>
      </c>
      <c r="L13" s="12">
        <v>578.29999999999995</v>
      </c>
      <c r="M13" s="12">
        <v>587.6</v>
      </c>
      <c r="N13" s="12">
        <v>596.4</v>
      </c>
      <c r="O13" s="50"/>
      <c r="P13" s="50"/>
    </row>
    <row r="14" spans="1:16" ht="60" x14ac:dyDescent="0.25">
      <c r="A14" s="51"/>
      <c r="B14" s="55"/>
      <c r="C14" s="52"/>
      <c r="D14" s="29" t="s">
        <v>6</v>
      </c>
      <c r="E14" s="5" t="s">
        <v>12</v>
      </c>
      <c r="F14" s="12">
        <v>611.9</v>
      </c>
      <c r="G14" s="12">
        <f>H14+I14+J14+K14+L14+M14+N14</f>
        <v>3392.2</v>
      </c>
      <c r="H14" s="12">
        <v>441.2</v>
      </c>
      <c r="I14" s="12">
        <v>462.4</v>
      </c>
      <c r="J14" s="12">
        <v>487.9</v>
      </c>
      <c r="K14" s="12">
        <v>492.7</v>
      </c>
      <c r="L14" s="12">
        <v>497.7</v>
      </c>
      <c r="M14" s="12">
        <v>502.6</v>
      </c>
      <c r="N14" s="12">
        <v>507.7</v>
      </c>
      <c r="O14" s="50"/>
      <c r="P14" s="50"/>
    </row>
    <row r="15" spans="1:16" ht="137.25" customHeight="1" x14ac:dyDescent="0.25">
      <c r="A15" s="51"/>
      <c r="B15" s="50"/>
      <c r="C15" s="52"/>
      <c r="D15" s="20" t="s">
        <v>40</v>
      </c>
      <c r="E15" s="22" t="s">
        <v>12</v>
      </c>
      <c r="F15" s="33">
        <v>2759.3</v>
      </c>
      <c r="G15" s="33">
        <f>H15+I15+J15+K15+L15+M15+N15</f>
        <v>26169.5</v>
      </c>
      <c r="H15" s="33">
        <v>2982.5</v>
      </c>
      <c r="I15" s="33">
        <v>3234.5</v>
      </c>
      <c r="J15" s="33">
        <v>3486.5</v>
      </c>
      <c r="K15" s="33">
        <v>3738.5</v>
      </c>
      <c r="L15" s="33">
        <v>3990.5</v>
      </c>
      <c r="M15" s="33">
        <v>4242.5</v>
      </c>
      <c r="N15" s="33">
        <v>4494.5</v>
      </c>
      <c r="O15" s="50"/>
      <c r="P15" s="50"/>
    </row>
    <row r="16" spans="1:16" ht="15.75" customHeight="1" x14ac:dyDescent="0.25">
      <c r="A16" s="51"/>
      <c r="B16" s="53" t="s">
        <v>9</v>
      </c>
      <c r="C16" s="50"/>
      <c r="D16" s="34" t="s">
        <v>22</v>
      </c>
      <c r="E16" s="39" t="s">
        <v>12</v>
      </c>
      <c r="F16" s="41">
        <f>F20+F22+F25</f>
        <v>1498.28</v>
      </c>
      <c r="G16" s="41">
        <f t="shared" ref="G16:N16" si="4">G20+G22+G25</f>
        <v>18128.099999999999</v>
      </c>
      <c r="H16" s="41">
        <f t="shared" si="4"/>
        <v>6287</v>
      </c>
      <c r="I16" s="41">
        <f t="shared" si="4"/>
        <v>3704</v>
      </c>
      <c r="J16" s="41">
        <f t="shared" si="4"/>
        <v>2840.05</v>
      </c>
      <c r="K16" s="41">
        <f t="shared" si="4"/>
        <v>1710</v>
      </c>
      <c r="L16" s="41">
        <f t="shared" si="4"/>
        <v>1512.05</v>
      </c>
      <c r="M16" s="41">
        <f t="shared" si="4"/>
        <v>1216</v>
      </c>
      <c r="N16" s="41">
        <f t="shared" si="4"/>
        <v>859</v>
      </c>
      <c r="O16" s="50"/>
      <c r="P16" s="44"/>
    </row>
    <row r="17" spans="1:16" ht="69.75" customHeight="1" x14ac:dyDescent="0.25">
      <c r="A17" s="51"/>
      <c r="B17" s="53"/>
      <c r="C17" s="52"/>
      <c r="D17" s="30" t="s">
        <v>8</v>
      </c>
      <c r="E17" s="5" t="s">
        <v>12</v>
      </c>
      <c r="F17" s="12">
        <f>F21+F23+F26</f>
        <v>687.52</v>
      </c>
      <c r="G17" s="12">
        <f t="shared" ref="G17:N17" si="5">G21+G23+G26</f>
        <v>5190.1000000000004</v>
      </c>
      <c r="H17" s="12">
        <f t="shared" si="5"/>
        <v>1997</v>
      </c>
      <c r="I17" s="12">
        <f t="shared" si="5"/>
        <v>901</v>
      </c>
      <c r="J17" s="12">
        <f t="shared" si="5"/>
        <v>728.05</v>
      </c>
      <c r="K17" s="12">
        <f t="shared" si="5"/>
        <v>332</v>
      </c>
      <c r="L17" s="12">
        <f t="shared" si="5"/>
        <v>472.05</v>
      </c>
      <c r="M17" s="12">
        <f t="shared" si="5"/>
        <v>413</v>
      </c>
      <c r="N17" s="12">
        <f t="shared" si="5"/>
        <v>347</v>
      </c>
      <c r="O17" s="51"/>
      <c r="P17" s="45"/>
    </row>
    <row r="18" spans="1:16" ht="56.25" customHeight="1" x14ac:dyDescent="0.25">
      <c r="A18" s="51"/>
      <c r="B18" s="50"/>
      <c r="C18" s="52"/>
      <c r="D18" s="25" t="s">
        <v>6</v>
      </c>
      <c r="E18" s="5" t="s">
        <v>12</v>
      </c>
      <c r="F18" s="12">
        <f>F24+F27</f>
        <v>810.76</v>
      </c>
      <c r="G18" s="12">
        <f t="shared" ref="G18:N18" si="6">G24+G27</f>
        <v>12938</v>
      </c>
      <c r="H18" s="12">
        <f t="shared" si="6"/>
        <v>4290</v>
      </c>
      <c r="I18" s="12">
        <f t="shared" si="6"/>
        <v>2803</v>
      </c>
      <c r="J18" s="12">
        <f t="shared" si="6"/>
        <v>2112</v>
      </c>
      <c r="K18" s="12">
        <f t="shared" si="6"/>
        <v>1378</v>
      </c>
      <c r="L18" s="12">
        <f t="shared" si="6"/>
        <v>1040</v>
      </c>
      <c r="M18" s="12">
        <f t="shared" si="6"/>
        <v>803</v>
      </c>
      <c r="N18" s="12">
        <f t="shared" si="6"/>
        <v>512</v>
      </c>
      <c r="O18" s="51"/>
      <c r="P18" s="46"/>
    </row>
    <row r="19" spans="1:16" s="18" customFormat="1" ht="17.25" customHeight="1" x14ac:dyDescent="0.25">
      <c r="A19" s="23">
        <v>1</v>
      </c>
      <c r="B19" s="17">
        <v>2</v>
      </c>
      <c r="C19" s="23">
        <v>3</v>
      </c>
      <c r="D19" s="17">
        <v>4</v>
      </c>
      <c r="E19" s="23">
        <v>5</v>
      </c>
      <c r="F19" s="42">
        <v>6</v>
      </c>
      <c r="G19" s="42">
        <v>7</v>
      </c>
      <c r="H19" s="42">
        <v>8</v>
      </c>
      <c r="I19" s="42">
        <v>9</v>
      </c>
      <c r="J19" s="42">
        <v>10</v>
      </c>
      <c r="K19" s="42">
        <v>11</v>
      </c>
      <c r="L19" s="42">
        <v>12</v>
      </c>
      <c r="M19" s="42">
        <v>13</v>
      </c>
      <c r="N19" s="42">
        <v>14</v>
      </c>
      <c r="O19" s="23">
        <v>15</v>
      </c>
      <c r="P19" s="23">
        <v>16</v>
      </c>
    </row>
    <row r="20" spans="1:16" ht="21" customHeight="1" x14ac:dyDescent="0.25">
      <c r="A20" s="44"/>
      <c r="B20" s="53" t="s">
        <v>16</v>
      </c>
      <c r="C20" s="50" t="s">
        <v>27</v>
      </c>
      <c r="D20" s="24" t="s">
        <v>22</v>
      </c>
      <c r="E20" s="5" t="s">
        <v>12</v>
      </c>
      <c r="F20" s="12">
        <f>F21</f>
        <v>383.5</v>
      </c>
      <c r="G20" s="12">
        <f t="shared" ref="G20:N20" si="7">G21</f>
        <v>2100</v>
      </c>
      <c r="H20" s="12">
        <f t="shared" si="7"/>
        <v>975</v>
      </c>
      <c r="I20" s="12">
        <f t="shared" si="7"/>
        <v>225</v>
      </c>
      <c r="J20" s="12">
        <f t="shared" si="7"/>
        <v>225</v>
      </c>
      <c r="K20" s="12">
        <f t="shared" si="7"/>
        <v>0</v>
      </c>
      <c r="L20" s="12">
        <f t="shared" si="7"/>
        <v>225</v>
      </c>
      <c r="M20" s="12">
        <f t="shared" si="7"/>
        <v>225</v>
      </c>
      <c r="N20" s="12">
        <f t="shared" si="7"/>
        <v>225</v>
      </c>
      <c r="O20" s="50" t="s">
        <v>34</v>
      </c>
      <c r="P20" s="50" t="s">
        <v>35</v>
      </c>
    </row>
    <row r="21" spans="1:16" ht="173.25" customHeight="1" x14ac:dyDescent="0.25">
      <c r="A21" s="46"/>
      <c r="B21" s="50"/>
      <c r="C21" s="50"/>
      <c r="D21" s="26" t="s">
        <v>8</v>
      </c>
      <c r="E21" s="22" t="s">
        <v>12</v>
      </c>
      <c r="F21" s="33">
        <v>383.5</v>
      </c>
      <c r="G21" s="33">
        <f>H21+I21+J21+K21+L21+M21+N21</f>
        <v>2100</v>
      </c>
      <c r="H21" s="33">
        <v>975</v>
      </c>
      <c r="I21" s="33">
        <v>225</v>
      </c>
      <c r="J21" s="33">
        <v>225</v>
      </c>
      <c r="K21" s="33">
        <v>0</v>
      </c>
      <c r="L21" s="33">
        <v>225</v>
      </c>
      <c r="M21" s="33">
        <v>225</v>
      </c>
      <c r="N21" s="33">
        <v>225</v>
      </c>
      <c r="O21" s="50"/>
      <c r="P21" s="50"/>
    </row>
    <row r="22" spans="1:16" ht="20.25" customHeight="1" x14ac:dyDescent="0.25">
      <c r="A22" s="5"/>
      <c r="B22" s="53" t="s">
        <v>37</v>
      </c>
      <c r="C22" s="50" t="s">
        <v>28</v>
      </c>
      <c r="D22" s="8" t="s">
        <v>22</v>
      </c>
      <c r="E22" s="21" t="s">
        <v>12</v>
      </c>
      <c r="F22" s="12">
        <f>F23+F24</f>
        <v>274.3</v>
      </c>
      <c r="G22" s="12">
        <f>G23+G24</f>
        <v>12021.1</v>
      </c>
      <c r="H22" s="12">
        <f t="shared" ref="H22:N22" si="8">H23+H24</f>
        <v>3984</v>
      </c>
      <c r="I22" s="12">
        <f t="shared" si="8"/>
        <v>2609.25</v>
      </c>
      <c r="J22" s="12">
        <f t="shared" si="8"/>
        <v>1961.3</v>
      </c>
      <c r="K22" s="12">
        <f t="shared" si="8"/>
        <v>1282.5</v>
      </c>
      <c r="L22" s="12">
        <f t="shared" si="8"/>
        <v>965.3</v>
      </c>
      <c r="M22" s="12">
        <f t="shared" si="8"/>
        <v>743.25</v>
      </c>
      <c r="N22" s="12">
        <f t="shared" si="8"/>
        <v>475.5</v>
      </c>
      <c r="O22" s="50" t="s">
        <v>34</v>
      </c>
      <c r="P22" s="52"/>
    </row>
    <row r="23" spans="1:16" ht="61.5" customHeight="1" x14ac:dyDescent="0.25">
      <c r="A23" s="5"/>
      <c r="B23" s="53"/>
      <c r="C23" s="50"/>
      <c r="D23" s="9" t="s">
        <v>8</v>
      </c>
      <c r="E23" s="5" t="s">
        <v>12</v>
      </c>
      <c r="F23" s="12">
        <v>74.8</v>
      </c>
      <c r="G23" s="12">
        <f>H23+I23+J23+K23+L23+M23+N23</f>
        <v>2317.6</v>
      </c>
      <c r="H23" s="12">
        <v>766.5</v>
      </c>
      <c r="I23" s="12">
        <v>507</v>
      </c>
      <c r="J23" s="12">
        <v>377.3</v>
      </c>
      <c r="K23" s="12">
        <v>249</v>
      </c>
      <c r="L23" s="12">
        <v>185.3</v>
      </c>
      <c r="M23" s="12">
        <v>141</v>
      </c>
      <c r="N23" s="12">
        <v>91.5</v>
      </c>
      <c r="O23" s="50"/>
      <c r="P23" s="52"/>
    </row>
    <row r="24" spans="1:16" ht="124.5" customHeight="1" x14ac:dyDescent="0.25">
      <c r="A24" s="5"/>
      <c r="B24" s="53"/>
      <c r="C24" s="50"/>
      <c r="D24" s="20" t="s">
        <v>6</v>
      </c>
      <c r="E24" s="28" t="s">
        <v>12</v>
      </c>
      <c r="F24" s="33">
        <v>199.5</v>
      </c>
      <c r="G24" s="33">
        <f>H24+I24+J24+K24+L24+M24+N24</f>
        <v>9703.5</v>
      </c>
      <c r="H24" s="33">
        <v>3217.5</v>
      </c>
      <c r="I24" s="33">
        <v>2102.25</v>
      </c>
      <c r="J24" s="33">
        <v>1584</v>
      </c>
      <c r="K24" s="33">
        <v>1033.5</v>
      </c>
      <c r="L24" s="33">
        <v>780</v>
      </c>
      <c r="M24" s="33">
        <v>602.25</v>
      </c>
      <c r="N24" s="33">
        <v>384</v>
      </c>
      <c r="O24" s="50"/>
      <c r="P24" s="52"/>
    </row>
    <row r="25" spans="1:16" ht="23.25" customHeight="1" x14ac:dyDescent="0.25">
      <c r="A25" s="5"/>
      <c r="B25" s="53" t="s">
        <v>39</v>
      </c>
      <c r="C25" s="50" t="s">
        <v>38</v>
      </c>
      <c r="D25" s="8" t="s">
        <v>22</v>
      </c>
      <c r="E25" s="5" t="s">
        <v>12</v>
      </c>
      <c r="F25" s="12">
        <f>F26+F27</f>
        <v>840.48</v>
      </c>
      <c r="G25" s="12">
        <f>G26+G27</f>
        <v>4007</v>
      </c>
      <c r="H25" s="12">
        <f t="shared" ref="H25:N25" si="9">H26+H27</f>
        <v>1328</v>
      </c>
      <c r="I25" s="12">
        <f t="shared" si="9"/>
        <v>869.75</v>
      </c>
      <c r="J25" s="12">
        <f t="shared" si="9"/>
        <v>653.75</v>
      </c>
      <c r="K25" s="12">
        <f t="shared" si="9"/>
        <v>427.5</v>
      </c>
      <c r="L25" s="12">
        <f t="shared" si="9"/>
        <v>321.75</v>
      </c>
      <c r="M25" s="12">
        <f t="shared" si="9"/>
        <v>247.75</v>
      </c>
      <c r="N25" s="12">
        <f t="shared" si="9"/>
        <v>158.5</v>
      </c>
      <c r="O25" s="47" t="s">
        <v>34</v>
      </c>
      <c r="P25" s="44"/>
    </row>
    <row r="26" spans="1:16" ht="55.5" customHeight="1" x14ac:dyDescent="0.25">
      <c r="A26" s="5"/>
      <c r="B26" s="50"/>
      <c r="C26" s="50"/>
      <c r="D26" s="9" t="s">
        <v>8</v>
      </c>
      <c r="E26" s="5" t="s">
        <v>12</v>
      </c>
      <c r="F26" s="12">
        <v>229.22</v>
      </c>
      <c r="G26" s="12">
        <f>H26+I26+J26+K26+L26+M26+N26</f>
        <v>772.5</v>
      </c>
      <c r="H26" s="12">
        <v>255.5</v>
      </c>
      <c r="I26" s="12">
        <v>169</v>
      </c>
      <c r="J26" s="12">
        <v>125.75</v>
      </c>
      <c r="K26" s="12">
        <v>83</v>
      </c>
      <c r="L26" s="12">
        <v>61.75</v>
      </c>
      <c r="M26" s="12">
        <v>47</v>
      </c>
      <c r="N26" s="12">
        <v>30.5</v>
      </c>
      <c r="O26" s="48"/>
      <c r="P26" s="45"/>
    </row>
    <row r="27" spans="1:16" ht="72" customHeight="1" x14ac:dyDescent="0.25">
      <c r="A27" s="5"/>
      <c r="B27" s="50"/>
      <c r="C27" s="50"/>
      <c r="D27" s="20" t="s">
        <v>6</v>
      </c>
      <c r="E27" s="31" t="s">
        <v>12</v>
      </c>
      <c r="F27" s="33">
        <v>611.26</v>
      </c>
      <c r="G27" s="33">
        <f>H27+I27+J27+K27+L27+M27+N27</f>
        <v>3234.5</v>
      </c>
      <c r="H27" s="33">
        <v>1072.5</v>
      </c>
      <c r="I27" s="33">
        <v>700.75</v>
      </c>
      <c r="J27" s="33">
        <v>528</v>
      </c>
      <c r="K27" s="33">
        <v>344.5</v>
      </c>
      <c r="L27" s="33">
        <v>260</v>
      </c>
      <c r="M27" s="33">
        <v>200.75</v>
      </c>
      <c r="N27" s="33">
        <v>128</v>
      </c>
      <c r="O27" s="49"/>
      <c r="P27" s="46"/>
    </row>
    <row r="28" spans="1:16" ht="21" customHeight="1" x14ac:dyDescent="0.25">
      <c r="A28" s="51" t="s">
        <v>23</v>
      </c>
      <c r="B28" s="53" t="s">
        <v>10</v>
      </c>
      <c r="C28" s="50" t="s">
        <v>14</v>
      </c>
      <c r="D28" s="34" t="s">
        <v>22</v>
      </c>
      <c r="E28" s="39" t="s">
        <v>12</v>
      </c>
      <c r="F28" s="41">
        <f>F32+F35+F38+F40</f>
        <v>12381.099999999999</v>
      </c>
      <c r="G28" s="41">
        <f t="shared" ref="G28:N28" si="10">G32+G35+G38+G40</f>
        <v>91407.568999999989</v>
      </c>
      <c r="H28" s="41">
        <f t="shared" si="10"/>
        <v>11191.527</v>
      </c>
      <c r="I28" s="41">
        <f t="shared" si="10"/>
        <v>11785.314</v>
      </c>
      <c r="J28" s="41">
        <f t="shared" si="10"/>
        <v>12436.550999999999</v>
      </c>
      <c r="K28" s="41">
        <f t="shared" si="10"/>
        <v>13017.061000000002</v>
      </c>
      <c r="L28" s="41">
        <f t="shared" si="10"/>
        <v>13642.569</v>
      </c>
      <c r="M28" s="41">
        <f t="shared" si="10"/>
        <v>14298.477000000001</v>
      </c>
      <c r="N28" s="41">
        <f t="shared" si="10"/>
        <v>15036.07</v>
      </c>
      <c r="O28" s="50"/>
      <c r="P28" s="50" t="s">
        <v>36</v>
      </c>
    </row>
    <row r="29" spans="1:16" ht="71.25" customHeight="1" x14ac:dyDescent="0.25">
      <c r="A29" s="51"/>
      <c r="B29" s="53"/>
      <c r="C29" s="52"/>
      <c r="D29" s="30" t="s">
        <v>8</v>
      </c>
      <c r="E29" s="28" t="s">
        <v>12</v>
      </c>
      <c r="F29" s="33">
        <f>F33+F36+F39+F41</f>
        <v>8883.6</v>
      </c>
      <c r="G29" s="33">
        <f t="shared" ref="G29:N29" si="11">G33+G36+G39+G41</f>
        <v>66658.271999999997</v>
      </c>
      <c r="H29" s="33">
        <f t="shared" si="11"/>
        <v>8035.3960000000006</v>
      </c>
      <c r="I29" s="33">
        <f t="shared" si="11"/>
        <v>8495.7829999999994</v>
      </c>
      <c r="J29" s="33">
        <f t="shared" si="11"/>
        <v>8994.57</v>
      </c>
      <c r="K29" s="33">
        <f t="shared" si="11"/>
        <v>9473.0560000000005</v>
      </c>
      <c r="L29" s="33">
        <f t="shared" si="11"/>
        <v>9989.1409999999996</v>
      </c>
      <c r="M29" s="33">
        <f t="shared" si="11"/>
        <v>10534.826000000001</v>
      </c>
      <c r="N29" s="33">
        <f t="shared" si="11"/>
        <v>11135.5</v>
      </c>
      <c r="O29" s="51"/>
      <c r="P29" s="50"/>
    </row>
    <row r="30" spans="1:16" ht="119.25" customHeight="1" x14ac:dyDescent="0.25">
      <c r="A30" s="51"/>
      <c r="B30" s="53"/>
      <c r="C30" s="52"/>
      <c r="D30" s="20" t="s">
        <v>6</v>
      </c>
      <c r="E30" s="28" t="s">
        <v>12</v>
      </c>
      <c r="F30" s="33">
        <f>F34+F37</f>
        <v>3497.5</v>
      </c>
      <c r="G30" s="33">
        <f t="shared" ref="G30:N30" si="12">G34+G37</f>
        <v>24749.296999999999</v>
      </c>
      <c r="H30" s="33">
        <f t="shared" si="12"/>
        <v>3156.1310000000003</v>
      </c>
      <c r="I30" s="33">
        <f t="shared" si="12"/>
        <v>3289.5309999999999</v>
      </c>
      <c r="J30" s="33">
        <f t="shared" si="12"/>
        <v>3441.9809999999998</v>
      </c>
      <c r="K30" s="33">
        <f t="shared" si="12"/>
        <v>3544.0050000000001</v>
      </c>
      <c r="L30" s="33">
        <f t="shared" si="12"/>
        <v>3653.4279999999999</v>
      </c>
      <c r="M30" s="33">
        <f t="shared" si="12"/>
        <v>3763.6510000000003</v>
      </c>
      <c r="N30" s="33">
        <f t="shared" si="12"/>
        <v>3900.57</v>
      </c>
      <c r="O30" s="51"/>
      <c r="P30" s="50"/>
    </row>
    <row r="31" spans="1:16" s="4" customFormat="1" ht="18" customHeight="1" x14ac:dyDescent="0.25">
      <c r="A31" s="6">
        <v>1</v>
      </c>
      <c r="B31" s="27">
        <v>2</v>
      </c>
      <c r="C31" s="6">
        <v>3</v>
      </c>
      <c r="D31" s="7">
        <v>4</v>
      </c>
      <c r="E31" s="6">
        <v>5</v>
      </c>
      <c r="F31" s="43">
        <v>6</v>
      </c>
      <c r="G31" s="43">
        <v>7</v>
      </c>
      <c r="H31" s="43">
        <v>8</v>
      </c>
      <c r="I31" s="43">
        <v>9</v>
      </c>
      <c r="J31" s="43">
        <v>10</v>
      </c>
      <c r="K31" s="43">
        <v>11</v>
      </c>
      <c r="L31" s="43">
        <v>12</v>
      </c>
      <c r="M31" s="43">
        <v>13</v>
      </c>
      <c r="N31" s="43">
        <v>14</v>
      </c>
      <c r="O31" s="6">
        <v>15</v>
      </c>
      <c r="P31" s="7">
        <v>16</v>
      </c>
    </row>
    <row r="32" spans="1:16" ht="22.5" customHeight="1" x14ac:dyDescent="0.25">
      <c r="A32" s="44"/>
      <c r="B32" s="53" t="s">
        <v>18</v>
      </c>
      <c r="C32" s="47" t="s">
        <v>29</v>
      </c>
      <c r="D32" s="34" t="s">
        <v>4</v>
      </c>
      <c r="E32" s="35" t="s">
        <v>12</v>
      </c>
      <c r="F32" s="36">
        <f>F33+F34</f>
        <v>6628.3</v>
      </c>
      <c r="G32" s="36">
        <f>G33+G34</f>
        <v>45364.968999999997</v>
      </c>
      <c r="H32" s="36">
        <f t="shared" ref="H32:N32" si="13">H33+H34</f>
        <v>5803.2270000000008</v>
      </c>
      <c r="I32" s="36">
        <f t="shared" si="13"/>
        <v>6039.0140000000001</v>
      </c>
      <c r="J32" s="36">
        <f t="shared" si="13"/>
        <v>6309.1509999999998</v>
      </c>
      <c r="K32" s="36">
        <f t="shared" si="13"/>
        <v>6500.4610000000002</v>
      </c>
      <c r="L32" s="36">
        <f t="shared" si="13"/>
        <v>6693.2690000000002</v>
      </c>
      <c r="M32" s="36">
        <f t="shared" si="13"/>
        <v>6887.5770000000002</v>
      </c>
      <c r="N32" s="36">
        <f t="shared" si="13"/>
        <v>7132.27</v>
      </c>
      <c r="O32" s="50" t="s">
        <v>34</v>
      </c>
      <c r="P32" s="50" t="s">
        <v>55</v>
      </c>
    </row>
    <row r="33" spans="1:16" ht="57.75" customHeight="1" x14ac:dyDescent="0.25">
      <c r="A33" s="45"/>
      <c r="B33" s="53"/>
      <c r="C33" s="48"/>
      <c r="D33" s="9" t="s">
        <v>8</v>
      </c>
      <c r="E33" s="5" t="s">
        <v>12</v>
      </c>
      <c r="F33" s="12">
        <v>3130.8</v>
      </c>
      <c r="G33" s="12">
        <f>H33+I33+J33+K33+L33+M33+N33</f>
        <v>21143.671999999999</v>
      </c>
      <c r="H33" s="12">
        <v>2706.4960000000001</v>
      </c>
      <c r="I33" s="12">
        <v>2815.4830000000002</v>
      </c>
      <c r="J33" s="12">
        <v>2939.77</v>
      </c>
      <c r="K33" s="12">
        <v>3029.056</v>
      </c>
      <c r="L33" s="12">
        <v>3119.0410000000002</v>
      </c>
      <c r="M33" s="12">
        <v>3209.7260000000001</v>
      </c>
      <c r="N33" s="12">
        <v>3324.1</v>
      </c>
      <c r="O33" s="51"/>
      <c r="P33" s="50"/>
    </row>
    <row r="34" spans="1:16" ht="102" customHeight="1" x14ac:dyDescent="0.25">
      <c r="A34" s="46"/>
      <c r="B34" s="53"/>
      <c r="C34" s="49"/>
      <c r="D34" s="29" t="s">
        <v>6</v>
      </c>
      <c r="E34" s="28" t="s">
        <v>12</v>
      </c>
      <c r="F34" s="33">
        <v>3497.5</v>
      </c>
      <c r="G34" s="33">
        <f>H34+I34+J34+N34+K34+L34+M34</f>
        <v>24221.296999999999</v>
      </c>
      <c r="H34" s="33">
        <v>3096.7310000000002</v>
      </c>
      <c r="I34" s="33">
        <v>3223.5309999999999</v>
      </c>
      <c r="J34" s="33">
        <v>3369.3809999999999</v>
      </c>
      <c r="K34" s="33">
        <v>3471.4050000000002</v>
      </c>
      <c r="L34" s="33">
        <v>3574.2280000000001</v>
      </c>
      <c r="M34" s="33">
        <v>3677.8510000000001</v>
      </c>
      <c r="N34" s="33">
        <v>3808.17</v>
      </c>
      <c r="O34" s="51"/>
      <c r="P34" s="50"/>
    </row>
    <row r="35" spans="1:16" ht="21.75" customHeight="1" x14ac:dyDescent="0.25">
      <c r="A35" s="5"/>
      <c r="B35" s="53" t="s">
        <v>19</v>
      </c>
      <c r="C35" s="50" t="s">
        <v>47</v>
      </c>
      <c r="D35" s="34" t="s">
        <v>4</v>
      </c>
      <c r="E35" s="35" t="s">
        <v>12</v>
      </c>
      <c r="F35" s="36">
        <v>0</v>
      </c>
      <c r="G35" s="36">
        <f>G36+G37</f>
        <v>1328</v>
      </c>
      <c r="H35" s="36">
        <f t="shared" ref="H35:N35" si="14">H36+H37</f>
        <v>149.4</v>
      </c>
      <c r="I35" s="36">
        <f t="shared" si="14"/>
        <v>166</v>
      </c>
      <c r="J35" s="36">
        <f t="shared" si="14"/>
        <v>182.6</v>
      </c>
      <c r="K35" s="36">
        <f t="shared" si="14"/>
        <v>182.6</v>
      </c>
      <c r="L35" s="36">
        <f t="shared" si="14"/>
        <v>199.2</v>
      </c>
      <c r="M35" s="36">
        <f t="shared" si="14"/>
        <v>215.8</v>
      </c>
      <c r="N35" s="36">
        <f t="shared" si="14"/>
        <v>232.4</v>
      </c>
      <c r="O35" s="50" t="s">
        <v>34</v>
      </c>
      <c r="P35" s="50" t="s">
        <v>56</v>
      </c>
    </row>
    <row r="36" spans="1:16" ht="60" x14ac:dyDescent="0.25">
      <c r="A36" s="5"/>
      <c r="B36" s="53"/>
      <c r="C36" s="52"/>
      <c r="D36" s="9" t="s">
        <v>8</v>
      </c>
      <c r="E36" s="5" t="s">
        <v>12</v>
      </c>
      <c r="F36" s="12">
        <v>0</v>
      </c>
      <c r="G36" s="12">
        <v>800</v>
      </c>
      <c r="H36" s="12">
        <v>90</v>
      </c>
      <c r="I36" s="12">
        <v>100</v>
      </c>
      <c r="J36" s="12">
        <v>110</v>
      </c>
      <c r="K36" s="12">
        <v>110</v>
      </c>
      <c r="L36" s="12">
        <v>120</v>
      </c>
      <c r="M36" s="12">
        <v>130</v>
      </c>
      <c r="N36" s="12">
        <v>140</v>
      </c>
      <c r="O36" s="51"/>
      <c r="P36" s="50"/>
    </row>
    <row r="37" spans="1:16" ht="81.75" customHeight="1" x14ac:dyDescent="0.25">
      <c r="A37" s="5"/>
      <c r="B37" s="53"/>
      <c r="C37" s="52"/>
      <c r="D37" s="25" t="s">
        <v>6</v>
      </c>
      <c r="E37" s="5" t="s">
        <v>12</v>
      </c>
      <c r="F37" s="12">
        <v>0</v>
      </c>
      <c r="G37" s="12">
        <f>H37+I37+J37+K37+L37+M37+N37</f>
        <v>528</v>
      </c>
      <c r="H37" s="12">
        <f>90*66/100</f>
        <v>59.4</v>
      </c>
      <c r="I37" s="12">
        <f>100*66/100</f>
        <v>66</v>
      </c>
      <c r="J37" s="12">
        <f>J36*66/100</f>
        <v>72.599999999999994</v>
      </c>
      <c r="K37" s="12">
        <f t="shared" ref="K37:N37" si="15">K36*66/100</f>
        <v>72.599999999999994</v>
      </c>
      <c r="L37" s="12">
        <f t="shared" si="15"/>
        <v>79.2</v>
      </c>
      <c r="M37" s="12">
        <f t="shared" si="15"/>
        <v>85.8</v>
      </c>
      <c r="N37" s="12">
        <f t="shared" si="15"/>
        <v>92.4</v>
      </c>
      <c r="O37" s="51"/>
      <c r="P37" s="50"/>
    </row>
    <row r="38" spans="1:16" ht="26.25" customHeight="1" x14ac:dyDescent="0.25">
      <c r="A38" s="5"/>
      <c r="B38" s="53" t="s">
        <v>20</v>
      </c>
      <c r="C38" s="50" t="s">
        <v>48</v>
      </c>
      <c r="D38" s="34" t="s">
        <v>4</v>
      </c>
      <c r="E38" s="35" t="s">
        <v>12</v>
      </c>
      <c r="F38" s="36">
        <f>F39</f>
        <v>4216.5</v>
      </c>
      <c r="G38" s="36">
        <f>G39</f>
        <v>32814.6</v>
      </c>
      <c r="H38" s="36">
        <f t="shared" ref="H38:N38" si="16">H39</f>
        <v>3688.9</v>
      </c>
      <c r="I38" s="36">
        <f t="shared" si="16"/>
        <v>3980.3</v>
      </c>
      <c r="J38" s="36">
        <f t="shared" si="16"/>
        <v>4294.8</v>
      </c>
      <c r="K38" s="36">
        <f t="shared" si="16"/>
        <v>4634</v>
      </c>
      <c r="L38" s="36">
        <f t="shared" si="16"/>
        <v>5000.1000000000004</v>
      </c>
      <c r="M38" s="36">
        <f t="shared" si="16"/>
        <v>5395.1</v>
      </c>
      <c r="N38" s="36">
        <f t="shared" si="16"/>
        <v>5821.4</v>
      </c>
      <c r="O38" s="50" t="s">
        <v>34</v>
      </c>
      <c r="P38" s="55" t="s">
        <v>57</v>
      </c>
    </row>
    <row r="39" spans="1:16" ht="121.5" customHeight="1" x14ac:dyDescent="0.25">
      <c r="A39" s="5"/>
      <c r="B39" s="53"/>
      <c r="C39" s="50"/>
      <c r="D39" s="38" t="s">
        <v>8</v>
      </c>
      <c r="E39" s="37" t="s">
        <v>12</v>
      </c>
      <c r="F39" s="33">
        <v>4216.5</v>
      </c>
      <c r="G39" s="33">
        <f>H39+I39+J39+K39+L39+M39+N39</f>
        <v>32814.6</v>
      </c>
      <c r="H39" s="33">
        <v>3688.9</v>
      </c>
      <c r="I39" s="33">
        <v>3980.3</v>
      </c>
      <c r="J39" s="33">
        <v>4294.8</v>
      </c>
      <c r="K39" s="33">
        <v>4634</v>
      </c>
      <c r="L39" s="33">
        <v>5000.1000000000004</v>
      </c>
      <c r="M39" s="33">
        <v>5395.1</v>
      </c>
      <c r="N39" s="33">
        <v>5821.4</v>
      </c>
      <c r="O39" s="50"/>
      <c r="P39" s="51"/>
    </row>
    <row r="40" spans="1:16" ht="23.25" customHeight="1" x14ac:dyDescent="0.25">
      <c r="A40" s="5"/>
      <c r="B40" s="53" t="s">
        <v>15</v>
      </c>
      <c r="C40" s="50" t="s">
        <v>49</v>
      </c>
      <c r="D40" s="34" t="s">
        <v>4</v>
      </c>
      <c r="E40" s="35" t="s">
        <v>12</v>
      </c>
      <c r="F40" s="33">
        <v>1536.3</v>
      </c>
      <c r="G40" s="36">
        <v>11900</v>
      </c>
      <c r="H40" s="36">
        <f>H41</f>
        <v>1550</v>
      </c>
      <c r="I40" s="36">
        <f t="shared" ref="I40:N40" si="17">I41</f>
        <v>1600</v>
      </c>
      <c r="J40" s="36">
        <f t="shared" si="17"/>
        <v>1650</v>
      </c>
      <c r="K40" s="36">
        <f t="shared" si="17"/>
        <v>1700</v>
      </c>
      <c r="L40" s="36">
        <f t="shared" si="17"/>
        <v>1750</v>
      </c>
      <c r="M40" s="36">
        <f t="shared" si="17"/>
        <v>1800</v>
      </c>
      <c r="N40" s="36">
        <f t="shared" si="17"/>
        <v>1850</v>
      </c>
      <c r="O40" s="50" t="s">
        <v>34</v>
      </c>
      <c r="P40" s="55" t="s">
        <v>30</v>
      </c>
    </row>
    <row r="41" spans="1:16" ht="105.75" customHeight="1" x14ac:dyDescent="0.25">
      <c r="A41" s="5"/>
      <c r="B41" s="53"/>
      <c r="C41" s="50"/>
      <c r="D41" s="30" t="s">
        <v>8</v>
      </c>
      <c r="E41" s="28" t="s">
        <v>12</v>
      </c>
      <c r="F41" s="33">
        <v>1536.3</v>
      </c>
      <c r="G41" s="33">
        <f>H41+I41+J41+K41+L41+M41+N41</f>
        <v>11900</v>
      </c>
      <c r="H41" s="33">
        <v>1550</v>
      </c>
      <c r="I41" s="33">
        <v>1600</v>
      </c>
      <c r="J41" s="33">
        <v>1650</v>
      </c>
      <c r="K41" s="33">
        <v>1700</v>
      </c>
      <c r="L41" s="33">
        <v>1750</v>
      </c>
      <c r="M41" s="33">
        <v>1800</v>
      </c>
      <c r="N41" s="33">
        <v>1850</v>
      </c>
      <c r="O41" s="50"/>
      <c r="P41" s="51"/>
    </row>
    <row r="42" spans="1:16" ht="24.75" customHeight="1" x14ac:dyDescent="0.25">
      <c r="A42" s="51" t="s">
        <v>25</v>
      </c>
      <c r="B42" s="53" t="s">
        <v>24</v>
      </c>
      <c r="C42" s="52"/>
      <c r="D42" s="40" t="s">
        <v>22</v>
      </c>
      <c r="E42" s="39" t="s">
        <v>12</v>
      </c>
      <c r="F42" s="41">
        <f>F43+F44</f>
        <v>181</v>
      </c>
      <c r="G42" s="41">
        <f>G46</f>
        <v>595</v>
      </c>
      <c r="H42" s="41">
        <f t="shared" ref="H42:N42" si="18">H46</f>
        <v>85</v>
      </c>
      <c r="I42" s="41">
        <f t="shared" si="18"/>
        <v>85</v>
      </c>
      <c r="J42" s="41">
        <f t="shared" si="18"/>
        <v>85</v>
      </c>
      <c r="K42" s="41">
        <f t="shared" si="18"/>
        <v>85</v>
      </c>
      <c r="L42" s="41">
        <f t="shared" si="18"/>
        <v>85</v>
      </c>
      <c r="M42" s="41">
        <f t="shared" si="18"/>
        <v>85</v>
      </c>
      <c r="N42" s="41">
        <f t="shared" si="18"/>
        <v>85</v>
      </c>
      <c r="O42" s="52"/>
      <c r="P42" s="52"/>
    </row>
    <row r="43" spans="1:16" ht="45" x14ac:dyDescent="0.25">
      <c r="A43" s="51"/>
      <c r="B43" s="50"/>
      <c r="C43" s="52"/>
      <c r="D43" s="9" t="s">
        <v>41</v>
      </c>
      <c r="E43" s="5" t="s">
        <v>12</v>
      </c>
      <c r="F43" s="12">
        <v>10</v>
      </c>
      <c r="G43" s="12">
        <f>G47</f>
        <v>140</v>
      </c>
      <c r="H43" s="12">
        <f t="shared" ref="H43:N43" si="19">H47</f>
        <v>20</v>
      </c>
      <c r="I43" s="12">
        <f t="shared" si="19"/>
        <v>20</v>
      </c>
      <c r="J43" s="12">
        <f t="shared" si="19"/>
        <v>20</v>
      </c>
      <c r="K43" s="12">
        <f t="shared" si="19"/>
        <v>20</v>
      </c>
      <c r="L43" s="12">
        <f t="shared" si="19"/>
        <v>20</v>
      </c>
      <c r="M43" s="12">
        <f t="shared" si="19"/>
        <v>20</v>
      </c>
      <c r="N43" s="12">
        <f t="shared" si="19"/>
        <v>20</v>
      </c>
      <c r="O43" s="52"/>
      <c r="P43" s="52"/>
    </row>
    <row r="44" spans="1:16" ht="70.5" customHeight="1" x14ac:dyDescent="0.25">
      <c r="A44" s="51"/>
      <c r="B44" s="50"/>
      <c r="C44" s="52"/>
      <c r="D44" s="30" t="s">
        <v>5</v>
      </c>
      <c r="E44" s="5" t="s">
        <v>12</v>
      </c>
      <c r="F44" s="12">
        <v>171</v>
      </c>
      <c r="G44" s="12">
        <f>G48</f>
        <v>455</v>
      </c>
      <c r="H44" s="12">
        <f t="shared" ref="H44:N44" si="20">H48</f>
        <v>65</v>
      </c>
      <c r="I44" s="12">
        <f t="shared" si="20"/>
        <v>65</v>
      </c>
      <c r="J44" s="12">
        <f t="shared" si="20"/>
        <v>65</v>
      </c>
      <c r="K44" s="12">
        <f t="shared" si="20"/>
        <v>65</v>
      </c>
      <c r="L44" s="12">
        <f t="shared" si="20"/>
        <v>65</v>
      </c>
      <c r="M44" s="12">
        <f t="shared" si="20"/>
        <v>65</v>
      </c>
      <c r="N44" s="12">
        <f t="shared" si="20"/>
        <v>65</v>
      </c>
      <c r="O44" s="52"/>
      <c r="P44" s="52"/>
    </row>
    <row r="45" spans="1:16" s="18" customFormat="1" x14ac:dyDescent="0.25">
      <c r="A45" s="23">
        <v>1</v>
      </c>
      <c r="B45" s="17">
        <v>2</v>
      </c>
      <c r="C45" s="23">
        <v>3</v>
      </c>
      <c r="D45" s="19">
        <v>4</v>
      </c>
      <c r="E45" s="23">
        <v>5</v>
      </c>
      <c r="F45" s="42">
        <v>6</v>
      </c>
      <c r="G45" s="42">
        <v>7</v>
      </c>
      <c r="H45" s="42">
        <v>8</v>
      </c>
      <c r="I45" s="42">
        <v>9</v>
      </c>
      <c r="J45" s="42">
        <v>10</v>
      </c>
      <c r="K45" s="42">
        <v>11</v>
      </c>
      <c r="L45" s="42">
        <v>12</v>
      </c>
      <c r="M45" s="42">
        <v>13</v>
      </c>
      <c r="N45" s="42">
        <v>14</v>
      </c>
      <c r="O45" s="23">
        <v>15</v>
      </c>
      <c r="P45" s="23">
        <v>16</v>
      </c>
    </row>
    <row r="46" spans="1:16" ht="20.25" customHeight="1" x14ac:dyDescent="0.25">
      <c r="A46" s="67"/>
      <c r="B46" s="58" t="s">
        <v>31</v>
      </c>
      <c r="C46" s="50" t="s">
        <v>51</v>
      </c>
      <c r="D46" s="9" t="s">
        <v>22</v>
      </c>
      <c r="E46" s="5" t="s">
        <v>12</v>
      </c>
      <c r="F46" s="12">
        <f>F47+F48</f>
        <v>181</v>
      </c>
      <c r="G46" s="12">
        <f>G47+G48</f>
        <v>595</v>
      </c>
      <c r="H46" s="12">
        <f t="shared" ref="H46:N46" si="21">H47+H48</f>
        <v>85</v>
      </c>
      <c r="I46" s="12">
        <f t="shared" si="21"/>
        <v>85</v>
      </c>
      <c r="J46" s="12">
        <f t="shared" si="21"/>
        <v>85</v>
      </c>
      <c r="K46" s="12">
        <f t="shared" si="21"/>
        <v>85</v>
      </c>
      <c r="L46" s="12">
        <f t="shared" si="21"/>
        <v>85</v>
      </c>
      <c r="M46" s="12">
        <f t="shared" si="21"/>
        <v>85</v>
      </c>
      <c r="N46" s="12">
        <f t="shared" si="21"/>
        <v>85</v>
      </c>
      <c r="O46" s="50" t="s">
        <v>34</v>
      </c>
      <c r="P46" s="47" t="s">
        <v>50</v>
      </c>
    </row>
    <row r="47" spans="1:16" ht="45" x14ac:dyDescent="0.25">
      <c r="A47" s="52"/>
      <c r="B47" s="48"/>
      <c r="C47" s="50"/>
      <c r="D47" s="9" t="s">
        <v>11</v>
      </c>
      <c r="E47" s="5" t="s">
        <v>12</v>
      </c>
      <c r="F47" s="12">
        <v>10</v>
      </c>
      <c r="G47" s="12">
        <f>H47+I47+J47+K47+L47+M47+N47</f>
        <v>140</v>
      </c>
      <c r="H47" s="12">
        <v>20</v>
      </c>
      <c r="I47" s="12">
        <v>20</v>
      </c>
      <c r="J47" s="12">
        <v>20</v>
      </c>
      <c r="K47" s="12">
        <v>20</v>
      </c>
      <c r="L47" s="12">
        <v>20</v>
      </c>
      <c r="M47" s="12">
        <v>20</v>
      </c>
      <c r="N47" s="12">
        <v>20</v>
      </c>
      <c r="O47" s="50"/>
      <c r="P47" s="48"/>
    </row>
    <row r="48" spans="1:16" ht="147" customHeight="1" x14ac:dyDescent="0.25">
      <c r="A48" s="52"/>
      <c r="B48" s="49"/>
      <c r="C48" s="50"/>
      <c r="D48" s="30" t="s">
        <v>13</v>
      </c>
      <c r="E48" s="28" t="s">
        <v>12</v>
      </c>
      <c r="F48" s="33">
        <v>171</v>
      </c>
      <c r="G48" s="33">
        <f>H48+I48+J48+K48+L48+M48+N48</f>
        <v>455</v>
      </c>
      <c r="H48" s="33">
        <v>65</v>
      </c>
      <c r="I48" s="33">
        <v>65</v>
      </c>
      <c r="J48" s="33">
        <v>65</v>
      </c>
      <c r="K48" s="33">
        <v>65</v>
      </c>
      <c r="L48" s="33">
        <v>65</v>
      </c>
      <c r="M48" s="33">
        <v>65</v>
      </c>
      <c r="N48" s="33">
        <v>65</v>
      </c>
      <c r="O48" s="50"/>
      <c r="P48" s="49"/>
    </row>
    <row r="49" spans="1:16" ht="30" x14ac:dyDescent="0.25">
      <c r="A49" s="52"/>
      <c r="B49" s="34" t="s">
        <v>32</v>
      </c>
      <c r="C49" s="35"/>
      <c r="D49" s="40" t="s">
        <v>4</v>
      </c>
      <c r="E49" s="39" t="s">
        <v>12</v>
      </c>
      <c r="F49" s="41">
        <f t="shared" ref="F49:N49" si="22">F8+F16+F28+F42</f>
        <v>18364.18</v>
      </c>
      <c r="G49" s="41">
        <f t="shared" si="22"/>
        <v>143616.76899999997</v>
      </c>
      <c r="H49" s="41">
        <f t="shared" si="22"/>
        <v>21490.627</v>
      </c>
      <c r="I49" s="41">
        <f t="shared" si="22"/>
        <v>19798.813999999998</v>
      </c>
      <c r="J49" s="41">
        <f t="shared" si="22"/>
        <v>19897.300999999999</v>
      </c>
      <c r="K49" s="41">
        <f t="shared" si="22"/>
        <v>19613.061000000002</v>
      </c>
      <c r="L49" s="41">
        <f t="shared" si="22"/>
        <v>20306.118999999999</v>
      </c>
      <c r="M49" s="41">
        <f t="shared" si="22"/>
        <v>20932.177</v>
      </c>
      <c r="N49" s="41">
        <f t="shared" si="22"/>
        <v>21578.67</v>
      </c>
      <c r="O49" s="22"/>
      <c r="P49" s="5"/>
    </row>
    <row r="50" spans="1:16" ht="55.5" customHeight="1" x14ac:dyDescent="0.25">
      <c r="A50" s="52"/>
      <c r="B50" s="59"/>
      <c r="C50" s="44"/>
      <c r="D50" s="9" t="s">
        <v>41</v>
      </c>
      <c r="E50" s="16" t="s">
        <v>12</v>
      </c>
      <c r="F50" s="12">
        <f t="shared" ref="F50:N50" si="23">F47</f>
        <v>10</v>
      </c>
      <c r="G50" s="12">
        <f t="shared" si="23"/>
        <v>140</v>
      </c>
      <c r="H50" s="12">
        <f t="shared" si="23"/>
        <v>20</v>
      </c>
      <c r="I50" s="12">
        <f t="shared" si="23"/>
        <v>20</v>
      </c>
      <c r="J50" s="12">
        <f t="shared" si="23"/>
        <v>20</v>
      </c>
      <c r="K50" s="12">
        <f t="shared" si="23"/>
        <v>20</v>
      </c>
      <c r="L50" s="12">
        <f t="shared" si="23"/>
        <v>20</v>
      </c>
      <c r="M50" s="12">
        <f t="shared" si="23"/>
        <v>20</v>
      </c>
      <c r="N50" s="12">
        <f t="shared" si="23"/>
        <v>20</v>
      </c>
      <c r="O50" s="44"/>
      <c r="P50" s="44"/>
    </row>
    <row r="51" spans="1:16" ht="48.75" customHeight="1" x14ac:dyDescent="0.25">
      <c r="A51" s="52"/>
      <c r="B51" s="60"/>
      <c r="C51" s="45"/>
      <c r="D51" s="9" t="s">
        <v>5</v>
      </c>
      <c r="E51" s="16" t="s">
        <v>12</v>
      </c>
      <c r="F51" s="12">
        <f t="shared" ref="F51:N51" si="24">F9+F17+F29+F44</f>
        <v>10674.720000000001</v>
      </c>
      <c r="G51" s="12">
        <f t="shared" si="24"/>
        <v>76227.771999999997</v>
      </c>
      <c r="H51" s="12">
        <f t="shared" si="24"/>
        <v>10600.796</v>
      </c>
      <c r="I51" s="12">
        <f t="shared" si="24"/>
        <v>9989.3829999999998</v>
      </c>
      <c r="J51" s="12">
        <f t="shared" si="24"/>
        <v>10348.92</v>
      </c>
      <c r="K51" s="12">
        <f t="shared" si="24"/>
        <v>10439.856</v>
      </c>
      <c r="L51" s="12">
        <f t="shared" si="24"/>
        <v>11104.491</v>
      </c>
      <c r="M51" s="12">
        <f t="shared" si="24"/>
        <v>11600.426000000001</v>
      </c>
      <c r="N51" s="12">
        <f t="shared" si="24"/>
        <v>12143.9</v>
      </c>
      <c r="O51" s="45"/>
      <c r="P51" s="45"/>
    </row>
    <row r="52" spans="1:16" ht="48" customHeight="1" x14ac:dyDescent="0.25">
      <c r="A52" s="52"/>
      <c r="B52" s="60"/>
      <c r="C52" s="45"/>
      <c r="D52" s="9" t="s">
        <v>6</v>
      </c>
      <c r="E52" s="16" t="s">
        <v>12</v>
      </c>
      <c r="F52" s="12">
        <f t="shared" ref="F52:N52" si="25">F10+F18+F30</f>
        <v>4920.16</v>
      </c>
      <c r="G52" s="12">
        <f t="shared" si="25"/>
        <v>41079.497000000003</v>
      </c>
      <c r="H52" s="12">
        <f t="shared" si="25"/>
        <v>7887.3310000000001</v>
      </c>
      <c r="I52" s="12">
        <f t="shared" si="25"/>
        <v>6554.9310000000005</v>
      </c>
      <c r="J52" s="12">
        <f t="shared" si="25"/>
        <v>6041.8809999999994</v>
      </c>
      <c r="K52" s="12">
        <f t="shared" si="25"/>
        <v>5414.7049999999999</v>
      </c>
      <c r="L52" s="12">
        <f t="shared" si="25"/>
        <v>5191.1279999999997</v>
      </c>
      <c r="M52" s="12">
        <f t="shared" si="25"/>
        <v>5069.2510000000002</v>
      </c>
      <c r="N52" s="12">
        <f t="shared" si="25"/>
        <v>4920.2700000000004</v>
      </c>
      <c r="O52" s="45"/>
      <c r="P52" s="45"/>
    </row>
    <row r="53" spans="1:16" ht="51" customHeight="1" x14ac:dyDescent="0.25">
      <c r="A53" s="52"/>
      <c r="B53" s="61"/>
      <c r="C53" s="46"/>
      <c r="D53" s="9" t="s">
        <v>40</v>
      </c>
      <c r="E53" s="16" t="s">
        <v>12</v>
      </c>
      <c r="F53" s="12">
        <f t="shared" ref="F53:N53" si="26">F15</f>
        <v>2759.3</v>
      </c>
      <c r="G53" s="12">
        <f t="shared" si="26"/>
        <v>26169.5</v>
      </c>
      <c r="H53" s="12">
        <f t="shared" si="26"/>
        <v>2982.5</v>
      </c>
      <c r="I53" s="12">
        <f t="shared" si="26"/>
        <v>3234.5</v>
      </c>
      <c r="J53" s="12">
        <f t="shared" si="26"/>
        <v>3486.5</v>
      </c>
      <c r="K53" s="12">
        <f t="shared" si="26"/>
        <v>3738.5</v>
      </c>
      <c r="L53" s="12">
        <f t="shared" si="26"/>
        <v>3990.5</v>
      </c>
      <c r="M53" s="12">
        <f t="shared" si="26"/>
        <v>4242.5</v>
      </c>
      <c r="N53" s="12">
        <f t="shared" si="26"/>
        <v>4494.5</v>
      </c>
      <c r="O53" s="46"/>
      <c r="P53" s="46"/>
    </row>
    <row r="54" spans="1:16" x14ac:dyDescent="0.25">
      <c r="D54" s="56"/>
      <c r="E54" s="57"/>
      <c r="F54" s="57"/>
      <c r="G54" s="57"/>
      <c r="H54" s="57"/>
      <c r="I54" s="57"/>
      <c r="J54" s="57"/>
      <c r="K54" s="57"/>
      <c r="L54" s="57"/>
      <c r="M54" s="57"/>
      <c r="N54" s="57"/>
    </row>
    <row r="55" spans="1:16" ht="21.75" customHeight="1" x14ac:dyDescent="0.25">
      <c r="B55" s="14"/>
      <c r="F55" s="32"/>
      <c r="G55" s="32"/>
      <c r="H55" s="32"/>
      <c r="I55" s="32"/>
      <c r="J55" s="32"/>
      <c r="K55" s="32"/>
      <c r="L55" s="32"/>
      <c r="M55" s="32"/>
      <c r="N55" s="32"/>
    </row>
    <row r="56" spans="1:16" x14ac:dyDescent="0.25">
      <c r="B56" s="11"/>
      <c r="D56" s="13"/>
    </row>
    <row r="57" spans="1:16" ht="15.75" customHeight="1" x14ac:dyDescent="0.25">
      <c r="B57" s="11"/>
    </row>
    <row r="60" spans="1:16" x14ac:dyDescent="0.25">
      <c r="B60" s="62"/>
      <c r="D60" s="3"/>
    </row>
    <row r="61" spans="1:16" x14ac:dyDescent="0.25">
      <c r="B61" s="63"/>
    </row>
    <row r="62" spans="1:16" x14ac:dyDescent="0.25">
      <c r="D62" s="13"/>
    </row>
    <row r="65" spans="2:4" x14ac:dyDescent="0.25">
      <c r="B65" s="14"/>
    </row>
    <row r="66" spans="2:4" ht="16.5" customHeight="1" x14ac:dyDescent="0.25">
      <c r="B66" s="15"/>
      <c r="D66" s="3"/>
    </row>
    <row r="67" spans="2:4" ht="18.75" customHeight="1" x14ac:dyDescent="0.25">
      <c r="B67" s="10"/>
    </row>
    <row r="68" spans="2:4" x14ac:dyDescent="0.25">
      <c r="B68" s="10"/>
      <c r="D68" s="13"/>
    </row>
    <row r="71" spans="2:4" ht="18" customHeight="1" x14ac:dyDescent="0.25">
      <c r="B71" s="15"/>
      <c r="D71" s="3"/>
    </row>
    <row r="72" spans="2:4" x14ac:dyDescent="0.25">
      <c r="B72" s="10"/>
    </row>
    <row r="73" spans="2:4" x14ac:dyDescent="0.25">
      <c r="B73" s="10"/>
      <c r="D73" s="13"/>
    </row>
    <row r="79" spans="2:4" ht="61.5" customHeight="1" x14ac:dyDescent="0.25"/>
  </sheetData>
  <mergeCells count="78">
    <mergeCell ref="C50:C53"/>
    <mergeCell ref="O50:O53"/>
    <mergeCell ref="A49:A53"/>
    <mergeCell ref="A42:A44"/>
    <mergeCell ref="A46:A48"/>
    <mergeCell ref="C46:C48"/>
    <mergeCell ref="A2:P2"/>
    <mergeCell ref="A16:A18"/>
    <mergeCell ref="C16:C18"/>
    <mergeCell ref="O16:O18"/>
    <mergeCell ref="F5:F6"/>
    <mergeCell ref="G5:G6"/>
    <mergeCell ref="O5:O6"/>
    <mergeCell ref="P5:P6"/>
    <mergeCell ref="H5:N5"/>
    <mergeCell ref="A5:A6"/>
    <mergeCell ref="B16:B18"/>
    <mergeCell ref="D5:D6"/>
    <mergeCell ref="P12:P15"/>
    <mergeCell ref="O12:O15"/>
    <mergeCell ref="P8:P11"/>
    <mergeCell ref="B8:B11"/>
    <mergeCell ref="B60:B61"/>
    <mergeCell ref="P42:P44"/>
    <mergeCell ref="O28:O30"/>
    <mergeCell ref="O46:O48"/>
    <mergeCell ref="P20:P21"/>
    <mergeCell ref="P22:P24"/>
    <mergeCell ref="P28:P30"/>
    <mergeCell ref="P50:P53"/>
    <mergeCell ref="P46:P48"/>
    <mergeCell ref="P32:P34"/>
    <mergeCell ref="O35:O37"/>
    <mergeCell ref="P35:P37"/>
    <mergeCell ref="P40:P41"/>
    <mergeCell ref="C35:C37"/>
    <mergeCell ref="C38:C39"/>
    <mergeCell ref="C40:C41"/>
    <mergeCell ref="B5:B6"/>
    <mergeCell ref="C5:C6"/>
    <mergeCell ref="D54:N54"/>
    <mergeCell ref="B28:B30"/>
    <mergeCell ref="B32:B34"/>
    <mergeCell ref="B35:B37"/>
    <mergeCell ref="B38:B39"/>
    <mergeCell ref="B40:B41"/>
    <mergeCell ref="C8:C11"/>
    <mergeCell ref="C12:C15"/>
    <mergeCell ref="B46:B48"/>
    <mergeCell ref="E5:E6"/>
    <mergeCell ref="B20:B21"/>
    <mergeCell ref="C28:C30"/>
    <mergeCell ref="B25:B27"/>
    <mergeCell ref="B50:B53"/>
    <mergeCell ref="A8:A11"/>
    <mergeCell ref="A12:A15"/>
    <mergeCell ref="P38:P39"/>
    <mergeCell ref="O40:O41"/>
    <mergeCell ref="O38:O39"/>
    <mergeCell ref="C32:C34"/>
    <mergeCell ref="B13:B15"/>
    <mergeCell ref="A20:A21"/>
    <mergeCell ref="A32:A34"/>
    <mergeCell ref="O32:O34"/>
    <mergeCell ref="A28:A30"/>
    <mergeCell ref="C20:C21"/>
    <mergeCell ref="O20:O21"/>
    <mergeCell ref="C25:C27"/>
    <mergeCell ref="C22:C24"/>
    <mergeCell ref="O22:O24"/>
    <mergeCell ref="P16:P18"/>
    <mergeCell ref="O25:O27"/>
    <mergeCell ref="P25:P27"/>
    <mergeCell ref="O8:O11"/>
    <mergeCell ref="B42:B44"/>
    <mergeCell ref="B22:B24"/>
    <mergeCell ref="C42:C44"/>
    <mergeCell ref="O42:O44"/>
  </mergeCells>
  <pageMargins left="0.39370078740157483" right="0.39370078740157483" top="0.59055118110236227" bottom="0.19685039370078741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4" sqref="G24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объёмы финан.</vt:lpstr>
      <vt:lpstr>для проверки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2013-12-05T08:19:10Z</dcterms:modified>
</cp:coreProperties>
</file>