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940" windowHeight="9096" activeTab="1"/>
  </bookViews>
  <sheets>
    <sheet name="Доходы" sheetId="1" r:id="rId1"/>
    <sheet name="Расходы" sheetId="2" r:id="rId2"/>
  </sheets>
  <definedNames>
    <definedName name="__bookmark_1">'Доходы'!$A$1:$E$3</definedName>
    <definedName name="__bookmark_2">'Доходы'!$A$4:$E$32</definedName>
    <definedName name="__bookmark_4">'Расходы'!$A$1:$E$58</definedName>
    <definedName name="__bookmark_5">#REF!</definedName>
    <definedName name="__bookmark_6">#REF!</definedName>
    <definedName name="_xlnm.Print_Titles" localSheetId="0">'Доходы'!$4:$7</definedName>
    <definedName name="_xlnm.Print_Titles" localSheetId="1">'Расходы'!$1:$4</definedName>
  </definedNames>
  <calcPr fullCalcOnLoad="1"/>
</workbook>
</file>

<file path=xl/sharedStrings.xml><?xml version="1.0" encoding="utf-8"?>
<sst xmlns="http://schemas.openxmlformats.org/spreadsheetml/2006/main" count="168" uniqueCount="161">
  <si>
    <t>1. Доходы бюджета</t>
  </si>
  <si>
    <t>Наименование показателя</t>
  </si>
  <si>
    <t>Код дохода по бюджетной классификации</t>
  </si>
  <si>
    <t>1</t>
  </si>
  <si>
    <r>
      <t xml:space="preserve">Доходы бюджета - ВСЕГО: </t>
    </r>
    <r>
      <rPr>
        <sz val="8"/>
        <color indexed="8"/>
        <rFont val="Arial"/>
        <family val="0"/>
      </rPr>
      <t xml:space="preserve">
В том числе:</t>
    </r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</si>
  <si>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</si>
  <si>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</si>
  <si>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</si>
  <si>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</si>
  <si>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</si>
  <si>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НАЛОГИ НА ТОВАРЫ (РАБОТЫ, УСЛУГИ), РЕАЛИЗУЕМЫЕ НА ТЕРРИТОРИИ РОССИЙСКОЙ ФЕДЕРАЦИИ</t>
  </si>
  <si>
    <t>000 10300000000000000</t>
  </si>
  <si>
    <t>НАЛОГИ НА СОВОКУПНЫЙ ДОХОД</t>
  </si>
  <si>
    <t>000 10500000000000000</t>
  </si>
  <si>
    <t>ГОСУДАРСТВЕННАЯ ПОШЛИНА</t>
  </si>
  <si>
    <t>000 10800000000000000</t>
  </si>
  <si>
    <t>ЗАДОЛЖЕННОСТЬ И ПЕРЕРАСЧЕТЫ ПО ОТМЕНЕННЫМ НАЛОГАМ, СБОРАМ И ИНЫМ ОБЯЗАТЕЛЬНЫМ ПЛАТЕЖАМ</t>
  </si>
  <si>
    <t>000 10900000000000000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</si>
  <si>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</si>
  <si>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</si>
  <si>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ПЛАТЕЖИ ПРИ ПОЛЬЗОВАНИИ ПРИРОДНЫМИ РЕСУРСАМИ</t>
  </si>
  <si>
    <t>000 11200000000000000</t>
  </si>
  <si>
    <t>ДОХОДЫ ОТ ОКАЗАНИЯ ПЛАТНЫХ УСЛУГ (РАБОТ) И КОМПЕНСАЦИИ ЗАТРАТ ГОСУДАРСТВА</t>
  </si>
  <si>
    <t>000 11300000000000000</t>
  </si>
  <si>
    <t>ДОХОДЫ ОТ ПРОДАЖИ МАТЕРИАЛЬНЫХ И НЕМАТЕРИАЛЬНЫХ АКТИВОВ</t>
  </si>
  <si>
    <t>000 11400000000000000</t>
  </si>
  <si>
    <t>ШТРАФЫ, САНКЦИИ, ВОЗМЕЩЕНИЕ УЩЕРБА</t>
  </si>
  <si>
    <t>000 11600000000000000</t>
  </si>
  <si>
    <t>ПРОЧИЕ НЕНАЛОГОВЫЕ ДОХОДЫ</t>
  </si>
  <si>
    <t>000 11700000000000000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</si>
  <si>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</si>
  <si>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</si>
  <si>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</si>
  <si>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</si>
  <si>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</si>
  <si>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</si>
  <si>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Субсидии бюджетам бюджетной системы Российской Федерации (межбюджетные субсидии)</t>
  </si>
  <si>
    <t>000 20202000000000151</t>
  </si>
  <si>
    <t>Субвенции бюджетам бюджетной системы Российской Федерации</t>
  </si>
  <si>
    <t>000 20203000000000151</t>
  </si>
  <si>
    <t>Иные межбюджетные трансферты</t>
  </si>
  <si>
    <t>000 20204000000000151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</si>
  <si>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</si>
  <si>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</si>
  <si>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</si>
  <si>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</si>
  <si>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2. Расходы бюджета</t>
  </si>
  <si>
    <t>Код расхода по бюджетной классификации</t>
  </si>
  <si>
    <r>
      <t xml:space="preserve">Расходы бюджета - ВСЕГО </t>
    </r>
    <r>
      <rPr>
        <sz val="8"/>
        <color indexed="8"/>
        <rFont val="Arial"/>
        <family val="0"/>
      </rPr>
      <t xml:space="preserve">
В том числе:</t>
    </r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</si>
  <si>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</si>
  <si>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</si>
  <si>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</si>
  <si>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</si>
  <si>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</si>
  <si>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</si>
  <si>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</si>
  <si>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</si>
  <si>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</si>
  <si>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</si>
  <si>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Резервные фонды</t>
  </si>
  <si>
    <t>000 0111 0000000000 000</t>
  </si>
  <si>
    <t>Другие общегосударственные вопросы</t>
  </si>
  <si>
    <t>000 0113 0000000000 000</t>
  </si>
  <si>
    <t>НАЦИОНАЛЬНАЯ ОБОРОНА</t>
  </si>
  <si>
    <t>000 0200 0000000000 000</t>
  </si>
  <si>
    <t>Мобилизационная подготовка экономики</t>
  </si>
  <si>
    <t>000 0204 0000000000 000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</si>
  <si>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</si>
  <si>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</si>
  <si>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</si>
  <si>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</si>
  <si>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Другие вопросы в области национальной безопасности и правоохранительной деятельности</t>
  </si>
  <si>
    <t>000 0314 0000000000 000</t>
  </si>
  <si>
    <t>НАЦИОНАЛЬНАЯ ЭКОНОМИКА</t>
  </si>
  <si>
    <t>000 0400 0000000000 000</t>
  </si>
  <si>
    <t>Транспорт</t>
  </si>
  <si>
    <t>000 0408 0000000000 000</t>
  </si>
  <si>
    <t>Дорожное хозяйство (дорожные фонды)</t>
  </si>
  <si>
    <t>000 0409 0000000000 000</t>
  </si>
  <si>
    <t>Связь и информатика</t>
  </si>
  <si>
    <t>000 0410 0000000000 000</t>
  </si>
  <si>
    <t>Другие вопросы в области национальной экономики</t>
  </si>
  <si>
    <t>000 0412 0000000000 000</t>
  </si>
  <si>
    <t>ЖИЛИЩНО-КОММУНАЛЬНОЕ ХОЗЯЙСТВО</t>
  </si>
  <si>
    <t>000 0500 0000000000 000</t>
  </si>
  <si>
    <t>Жилищное хозяйство</t>
  </si>
  <si>
    <t>000 0501 0000000000 000</t>
  </si>
  <si>
    <t>Коммунальное хозяйство</t>
  </si>
  <si>
    <t>000 0502 0000000000 000</t>
  </si>
  <si>
    <t>Благоустройство</t>
  </si>
  <si>
    <t>000 0503 0000000000 000</t>
  </si>
  <si>
    <t>Другие вопросы в области жилищно-коммунального хозяйства</t>
  </si>
  <si>
    <t>000 0505 0000000000 000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</si>
  <si>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</si>
  <si>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</si>
  <si>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</si>
  <si>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</si>
  <si>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ОБРАЗОВАНИЕ</t>
  </si>
  <si>
    <t>000 0700 0000000000 000</t>
  </si>
  <si>
    <t>Дошкольное образование</t>
  </si>
  <si>
    <t>000 0701 0000000000 000</t>
  </si>
  <si>
    <t>Общее образование</t>
  </si>
  <si>
    <t>000 0702 0000000000 000</t>
  </si>
  <si>
    <t>Профессиональная подготовка, переподготовка и повышение квалификации</t>
  </si>
  <si>
    <t>000 0705 0000000000 000</t>
  </si>
  <si>
    <t>Молодежная политика и оздоровление детей</t>
  </si>
  <si>
    <t>000 0707 0000000000 000</t>
  </si>
  <si>
    <t>Другие вопросы в области образования</t>
  </si>
  <si>
    <t>000 0709 0000000000 000</t>
  </si>
  <si>
    <t>КУЛЬТУРА, КИНЕМАТОГРАФИЯ</t>
  </si>
  <si>
    <t>000 0800 0000000000 000</t>
  </si>
  <si>
    <t>Культура</t>
  </si>
  <si>
    <t>000 0801 0000000000 000</t>
  </si>
  <si>
    <t>Другие вопросы в области культуры, кинематографии</t>
  </si>
  <si>
    <t>000 0804 0000000000 000</t>
  </si>
  <si>
    <t>ЗДРАВООХРАНЕНИЕ</t>
  </si>
  <si>
    <t>000 0900 0000000000 000</t>
  </si>
  <si>
    <t>Другие вопросы в области здравоохранения</t>
  </si>
  <si>
    <t>000 0909 0000000000 000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</si>
  <si>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</si>
  <si>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</si>
  <si>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</si>
  <si>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</si>
  <si>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населения</t>
  </si>
  <si>
    <t>000 1003 0000000000 000</t>
  </si>
  <si>
    <t>Охрана семьи и детства</t>
  </si>
  <si>
    <t>000 1004 0000000000 000</t>
  </si>
  <si>
    <t>ФИЗИЧЕСКАЯ КУЛЬТУРА И СПОРТ</t>
  </si>
  <si>
    <t>000 1100 0000000000 000</t>
  </si>
  <si>
    <t>Физическая культура</t>
  </si>
  <si>
    <t>000 1101 0000000000 000</t>
  </si>
  <si>
    <t>Другие вопросы в области физической культуры и спорта</t>
  </si>
  <si>
    <t>000 1105 0000000000 000</t>
  </si>
  <si>
    <t>СРЕДСТВА МАССОВОЙ ИНФОРМАЦИИ</t>
  </si>
  <si>
    <t>000 1200 0000000000 000</t>
  </si>
  <si>
    <t>Другие вопросы в области средств массовой информации</t>
  </si>
  <si>
    <t>000 1204 0000000000 000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</si>
  <si>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</si>
  <si>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</si>
  <si>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</si>
  <si>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</si>
  <si>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Результат кассового исполнения бюджета (дефицит/профицит)</t>
  </si>
  <si>
    <t>Прочие безмозвездные поступления</t>
  </si>
  <si>
    <t>000 20700000000000000</t>
  </si>
  <si>
    <t>Отклонения           (гр 4 - гр 3)</t>
  </si>
  <si>
    <t>000 0901 0000000000 000</t>
  </si>
  <si>
    <t>000 0902 0000000000 000</t>
  </si>
  <si>
    <t>000 0904 0000000000 000</t>
  </si>
  <si>
    <t>000 11800000000000000</t>
  </si>
  <si>
    <t>ПОСТУПЛЕНИЯ (ПЕРЕЧИСЛЕНИЯ) ПО УРЕГУЛИРОВАНИЮ РАСЧЕТОВ МЕЖДУ БЮДЖЕТАМИ БЮДЖЕТНОЙ СИСТЕМЫ РОССИЙСКОЙ ФЕДЕРАЦИИ</t>
  </si>
  <si>
    <t>НАЛОГИ НА ИМУЩЕСТВО</t>
  </si>
  <si>
    <t>000 10600000000000000</t>
  </si>
  <si>
    <t>Стационарная медицинская помощь</t>
  </si>
  <si>
    <t>000 1102 0000000000 000</t>
  </si>
  <si>
    <t>Массовый спорт</t>
  </si>
  <si>
    <t>Сравнительные показатели исполнения бюджета Щёлковского муниципального района на 01.04.2017</t>
  </si>
  <si>
    <t>Исполнено на 01.04.2016</t>
  </si>
  <si>
    <t>Исполнено на 01.04.2017</t>
  </si>
  <si>
    <t>Дополнительное образование</t>
  </si>
  <si>
    <t>000 0703 0000000000 000</t>
  </si>
  <si>
    <t>(руб.коп.)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</si>
</sst>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dd\.mm\.yyyy"/>
    <numFmt numFmtId="181" formatCode="&quot;&quot;#000"/>
    <numFmt numFmtId="182" formatCode="&quot;&quot;###,##0.00"/>
  </numFmts>
  <fonts count="37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52" applyFont="1" applyBorder="1" applyAlignment="1">
      <alignment horizontal="left" vertical="top" wrapText="1"/>
      <protection/>
    </xf>
    <xf numFmtId="4" fontId="2" fillId="0" borderId="10" xfId="0" applyNumberFormat="1" applyFont="1" applyBorder="1" applyAlignment="1">
      <alignment horizontal="right" wrapText="1"/>
    </xf>
    <xf numFmtId="4" fontId="2" fillId="0" borderId="14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4" fontId="0" fillId="0" borderId="16" xfId="0" applyNumberFormat="1" applyBorder="1" applyAlignment="1">
      <alignment/>
    </xf>
    <xf numFmtId="4" fontId="2" fillId="0" borderId="17" xfId="0" applyNumberFormat="1" applyFont="1" applyBorder="1" applyAlignment="1">
      <alignment horizontal="right" wrapText="1"/>
    </xf>
    <xf numFmtId="4" fontId="2" fillId="0" borderId="18" xfId="0" applyNumberFormat="1" applyFont="1" applyBorder="1" applyAlignment="1">
      <alignment horizontal="right" wrapText="1"/>
    </xf>
    <xf numFmtId="4" fontId="2" fillId="0" borderId="19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 wrapText="1"/>
    </xf>
    <xf numFmtId="4" fontId="2" fillId="0" borderId="20" xfId="0" applyNumberFormat="1" applyFont="1" applyBorder="1" applyAlignment="1">
      <alignment horizontal="right" wrapText="1"/>
    </xf>
    <xf numFmtId="0" fontId="0" fillId="0" borderId="16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4">
      <selection activeCell="A29" sqref="A29"/>
    </sheetView>
  </sheetViews>
  <sheetFormatPr defaultColWidth="9.140625" defaultRowHeight="12.75"/>
  <cols>
    <col min="1" max="1" width="71.421875" style="0" customWidth="1"/>
    <col min="2" max="2" width="20.140625" style="0" customWidth="1"/>
    <col min="3" max="5" width="13.00390625" style="0" customWidth="1"/>
  </cols>
  <sheetData>
    <row r="1" spans="1:5" ht="15" customHeight="1">
      <c r="A1" s="25" t="s">
        <v>155</v>
      </c>
      <c r="B1" s="26"/>
      <c r="C1" s="26"/>
      <c r="D1" s="26"/>
      <c r="E1" s="26"/>
    </row>
    <row r="2" spans="1:5" ht="12.75">
      <c r="A2" s="27"/>
      <c r="B2" s="28"/>
      <c r="C2" s="28"/>
      <c r="D2" s="28"/>
      <c r="E2" s="28"/>
    </row>
    <row r="3" spans="1:5" ht="12.75">
      <c r="A3" s="1"/>
      <c r="B3" s="1"/>
      <c r="C3" s="1"/>
      <c r="D3" s="1"/>
      <c r="E3" s="13"/>
    </row>
    <row r="4" spans="1:5" ht="15" customHeight="1">
      <c r="A4" s="29" t="s">
        <v>0</v>
      </c>
      <c r="B4" s="26"/>
      <c r="C4" s="26"/>
      <c r="D4" s="26"/>
      <c r="E4" s="26"/>
    </row>
    <row r="5" spans="1:5" ht="12.75">
      <c r="A5" s="3"/>
      <c r="B5" s="3"/>
      <c r="C5" s="3"/>
      <c r="D5" s="14" t="s">
        <v>160</v>
      </c>
      <c r="E5" s="3"/>
    </row>
    <row r="6" spans="1:5" ht="39" customHeight="1">
      <c r="A6" s="4" t="s">
        <v>1</v>
      </c>
      <c r="B6" s="4" t="s">
        <v>2</v>
      </c>
      <c r="C6" s="2" t="s">
        <v>156</v>
      </c>
      <c r="D6" s="2" t="s">
        <v>157</v>
      </c>
      <c r="E6" s="2" t="s">
        <v>144</v>
      </c>
    </row>
    <row r="7" spans="1:5" ht="13.5" thickBot="1">
      <c r="A7" s="4" t="s">
        <v>3</v>
      </c>
      <c r="B7" s="5">
        <v>2</v>
      </c>
      <c r="C7" s="5">
        <v>3</v>
      </c>
      <c r="D7" s="5">
        <v>4</v>
      </c>
      <c r="E7" s="5">
        <v>5</v>
      </c>
    </row>
    <row r="8" spans="1:5" ht="20.25">
      <c r="A8" s="6" t="s">
        <v>4</v>
      </c>
      <c r="B8" s="7" t="s">
        <v>5</v>
      </c>
      <c r="C8" s="17">
        <f>C9+C23</f>
        <v>1140973205.75</v>
      </c>
      <c r="D8" s="17">
        <f>D9+D23</f>
        <v>1371363646.06</v>
      </c>
      <c r="E8" s="18">
        <f>D8-C8</f>
        <v>230390440.30999994</v>
      </c>
    </row>
    <row r="9" spans="1:5" ht="12.75">
      <c r="A9" s="6" t="s">
        <v>6</v>
      </c>
      <c r="B9" s="7" t="s">
        <v>7</v>
      </c>
      <c r="C9" s="17">
        <f>SUM(C10:C21)</f>
        <v>533059896.9599999</v>
      </c>
      <c r="D9" s="17">
        <f>SUM(D10:D22)</f>
        <v>578340476.15</v>
      </c>
      <c r="E9" s="18">
        <f aca="true" t="shared" si="0" ref="E9:E31">D9-C9</f>
        <v>45280579.19000006</v>
      </c>
    </row>
    <row r="10" spans="1:5" ht="12.75">
      <c r="A10" s="6" t="s">
        <v>8</v>
      </c>
      <c r="B10" s="7" t="s">
        <v>9</v>
      </c>
      <c r="C10" s="17">
        <v>333980950.45</v>
      </c>
      <c r="D10" s="17">
        <v>384905723.28</v>
      </c>
      <c r="E10" s="18">
        <f t="shared" si="0"/>
        <v>50924772.82999998</v>
      </c>
    </row>
    <row r="11" spans="1:5" ht="20.25">
      <c r="A11" s="6" t="s">
        <v>10</v>
      </c>
      <c r="B11" s="7" t="s">
        <v>11</v>
      </c>
      <c r="C11" s="17">
        <v>4696004.59</v>
      </c>
      <c r="D11" s="17">
        <v>4430004.3</v>
      </c>
      <c r="E11" s="18">
        <f t="shared" si="0"/>
        <v>-266000.29000000004</v>
      </c>
    </row>
    <row r="12" spans="1:5" ht="12.75">
      <c r="A12" s="6" t="s">
        <v>12</v>
      </c>
      <c r="B12" s="7" t="s">
        <v>13</v>
      </c>
      <c r="C12" s="17">
        <v>81828908.65</v>
      </c>
      <c r="D12" s="17">
        <v>92336916.74</v>
      </c>
      <c r="E12" s="18">
        <f t="shared" si="0"/>
        <v>10508008.089999989</v>
      </c>
    </row>
    <row r="13" spans="1:5" ht="14.25" customHeight="1">
      <c r="A13" s="16" t="s">
        <v>150</v>
      </c>
      <c r="B13" s="15" t="s">
        <v>151</v>
      </c>
      <c r="C13" s="11"/>
      <c r="D13" s="17">
        <v>-29412</v>
      </c>
      <c r="E13" s="18">
        <f t="shared" si="0"/>
        <v>-29412</v>
      </c>
    </row>
    <row r="14" spans="1:5" ht="12.75">
      <c r="A14" s="6" t="s">
        <v>14</v>
      </c>
      <c r="B14" s="7" t="s">
        <v>15</v>
      </c>
      <c r="C14" s="17">
        <v>7116526.43</v>
      </c>
      <c r="D14" s="17">
        <v>7178212.72</v>
      </c>
      <c r="E14" s="18">
        <f t="shared" si="0"/>
        <v>61686.29000000004</v>
      </c>
    </row>
    <row r="15" spans="1:5" ht="20.25">
      <c r="A15" s="6" t="s">
        <v>16</v>
      </c>
      <c r="B15" s="7" t="s">
        <v>17</v>
      </c>
      <c r="C15" s="17">
        <v>14581.64</v>
      </c>
      <c r="D15" s="17">
        <v>4096</v>
      </c>
      <c r="E15" s="18">
        <f t="shared" si="0"/>
        <v>-10485.64</v>
      </c>
    </row>
    <row r="16" spans="1:5" ht="20.25">
      <c r="A16" s="6" t="s">
        <v>18</v>
      </c>
      <c r="B16" s="7" t="s">
        <v>19</v>
      </c>
      <c r="C16" s="17">
        <v>63063659.15</v>
      </c>
      <c r="D16" s="17">
        <v>59589205.29</v>
      </c>
      <c r="E16" s="18">
        <f t="shared" si="0"/>
        <v>-3474453.8599999994</v>
      </c>
    </row>
    <row r="17" spans="1:5" ht="12.75">
      <c r="A17" s="6" t="s">
        <v>20</v>
      </c>
      <c r="B17" s="7" t="s">
        <v>21</v>
      </c>
      <c r="C17" s="17">
        <v>16236930.48</v>
      </c>
      <c r="D17" s="17">
        <v>5325731.76</v>
      </c>
      <c r="E17" s="18">
        <f t="shared" si="0"/>
        <v>-10911198.72</v>
      </c>
    </row>
    <row r="18" spans="1:5" ht="12.75">
      <c r="A18" s="6" t="s">
        <v>22</v>
      </c>
      <c r="B18" s="7" t="s">
        <v>23</v>
      </c>
      <c r="C18" s="17">
        <v>3855004.1</v>
      </c>
      <c r="D18" s="17">
        <v>180338.13</v>
      </c>
      <c r="E18" s="18">
        <f t="shared" si="0"/>
        <v>-3674665.97</v>
      </c>
    </row>
    <row r="19" spans="1:5" ht="12.75">
      <c r="A19" s="6" t="s">
        <v>24</v>
      </c>
      <c r="B19" s="7" t="s">
        <v>25</v>
      </c>
      <c r="C19" s="17">
        <v>9951350.69</v>
      </c>
      <c r="D19" s="17">
        <v>7720813.72</v>
      </c>
      <c r="E19" s="18">
        <f t="shared" si="0"/>
        <v>-2230536.9699999997</v>
      </c>
    </row>
    <row r="20" spans="1:5" ht="12.75">
      <c r="A20" s="6" t="s">
        <v>26</v>
      </c>
      <c r="B20" s="7" t="s">
        <v>27</v>
      </c>
      <c r="C20" s="17">
        <v>4694355.78</v>
      </c>
      <c r="D20" s="17">
        <v>3783364.55</v>
      </c>
      <c r="E20" s="18">
        <f t="shared" si="0"/>
        <v>-910991.2300000004</v>
      </c>
    </row>
    <row r="21" spans="1:5" ht="12.75">
      <c r="A21" s="6" t="s">
        <v>28</v>
      </c>
      <c r="B21" s="7" t="s">
        <v>29</v>
      </c>
      <c r="C21" s="17">
        <v>7621625</v>
      </c>
      <c r="D21" s="17">
        <v>12915481.66</v>
      </c>
      <c r="E21" s="18">
        <f t="shared" si="0"/>
        <v>5293856.66</v>
      </c>
    </row>
    <row r="22" spans="1:5" ht="23.25" customHeight="1">
      <c r="A22" s="16" t="s">
        <v>149</v>
      </c>
      <c r="B22" s="7" t="s">
        <v>148</v>
      </c>
      <c r="C22" s="17"/>
      <c r="D22" s="17"/>
      <c r="E22" s="18">
        <f t="shared" si="0"/>
        <v>0</v>
      </c>
    </row>
    <row r="23" spans="1:5" ht="12.75">
      <c r="A23" s="6" t="s">
        <v>30</v>
      </c>
      <c r="B23" s="7" t="s">
        <v>31</v>
      </c>
      <c r="C23" s="17">
        <f>C24+C30+C31+C29</f>
        <v>607913308.7900001</v>
      </c>
      <c r="D23" s="17">
        <f>D24+D30+D31</f>
        <v>793023169.91</v>
      </c>
      <c r="E23" s="18">
        <f t="shared" si="0"/>
        <v>185109861.1199999</v>
      </c>
    </row>
    <row r="24" spans="1:5" ht="20.25">
      <c r="A24" s="6" t="s">
        <v>32</v>
      </c>
      <c r="B24" s="7" t="s">
        <v>33</v>
      </c>
      <c r="C24" s="17">
        <f>C25+C26+C27+C28</f>
        <v>608399807.07</v>
      </c>
      <c r="D24" s="17">
        <f>D25+D26+D27+D28</f>
        <v>799482219.27</v>
      </c>
      <c r="E24" s="18">
        <f t="shared" si="0"/>
        <v>191082412.19999993</v>
      </c>
    </row>
    <row r="25" spans="1:5" ht="12.75">
      <c r="A25" s="6" t="s">
        <v>34</v>
      </c>
      <c r="B25" s="7" t="s">
        <v>35</v>
      </c>
      <c r="C25" s="17">
        <v>8629749</v>
      </c>
      <c r="D25" s="17">
        <v>75582999</v>
      </c>
      <c r="E25" s="18">
        <f t="shared" si="0"/>
        <v>66953250</v>
      </c>
    </row>
    <row r="26" spans="1:5" ht="12.75">
      <c r="A26" s="6" t="s">
        <v>36</v>
      </c>
      <c r="B26" s="7" t="s">
        <v>37</v>
      </c>
      <c r="C26" s="17">
        <v>0</v>
      </c>
      <c r="D26" s="17">
        <v>37299991.3</v>
      </c>
      <c r="E26" s="18">
        <f t="shared" si="0"/>
        <v>37299991.3</v>
      </c>
    </row>
    <row r="27" spans="1:5" ht="12.75">
      <c r="A27" s="6" t="s">
        <v>38</v>
      </c>
      <c r="B27" s="7" t="s">
        <v>39</v>
      </c>
      <c r="C27" s="17">
        <v>593457405.82</v>
      </c>
      <c r="D27" s="17">
        <v>679621466.38</v>
      </c>
      <c r="E27" s="18">
        <f t="shared" si="0"/>
        <v>86164060.55999994</v>
      </c>
    </row>
    <row r="28" spans="1:5" ht="12.75">
      <c r="A28" s="6" t="s">
        <v>40</v>
      </c>
      <c r="B28" s="7" t="s">
        <v>41</v>
      </c>
      <c r="C28" s="17">
        <v>6312652.25</v>
      </c>
      <c r="D28" s="17">
        <v>6977762.59</v>
      </c>
      <c r="E28" s="18">
        <f t="shared" si="0"/>
        <v>665110.3399999999</v>
      </c>
    </row>
    <row r="29" spans="1:5" ht="12.75">
      <c r="A29" s="6" t="s">
        <v>142</v>
      </c>
      <c r="B29" s="7" t="s">
        <v>143</v>
      </c>
      <c r="C29" s="17"/>
      <c r="D29" s="17"/>
      <c r="E29" s="18">
        <f t="shared" si="0"/>
        <v>0</v>
      </c>
    </row>
    <row r="30" spans="1:5" ht="40.5">
      <c r="A30" s="6" t="s">
        <v>42</v>
      </c>
      <c r="B30" s="7" t="s">
        <v>43</v>
      </c>
      <c r="C30" s="17">
        <v>1771410.98</v>
      </c>
      <c r="D30" s="17">
        <v>326584.21</v>
      </c>
      <c r="E30" s="18">
        <f t="shared" si="0"/>
        <v>-1444826.77</v>
      </c>
    </row>
    <row r="31" spans="1:5" ht="21" thickBot="1">
      <c r="A31" s="6" t="s">
        <v>44</v>
      </c>
      <c r="B31" s="7" t="s">
        <v>45</v>
      </c>
      <c r="C31" s="17">
        <v>-2257909.26</v>
      </c>
      <c r="D31" s="17">
        <v>-6785633.57</v>
      </c>
      <c r="E31" s="18">
        <f t="shared" si="0"/>
        <v>-4527724.3100000005</v>
      </c>
    </row>
    <row r="32" spans="1:5" ht="12.75">
      <c r="A32" s="1"/>
      <c r="B32" s="8"/>
      <c r="C32" s="9"/>
      <c r="D32" s="9"/>
      <c r="E32" s="9"/>
    </row>
    <row r="33" ht="12.75">
      <c r="C33" s="11"/>
    </row>
  </sheetData>
  <sheetProtection/>
  <mergeCells count="3">
    <mergeCell ref="A1:E1"/>
    <mergeCell ref="A2:E2"/>
    <mergeCell ref="A4:E4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PageLayoutView="0" workbookViewId="0" topLeftCell="A4">
      <selection activeCell="A47" sqref="A47"/>
    </sheetView>
  </sheetViews>
  <sheetFormatPr defaultColWidth="9.140625" defaultRowHeight="12.75"/>
  <cols>
    <col min="1" max="1" width="71.421875" style="0" customWidth="1"/>
    <col min="2" max="2" width="20.140625" style="0" customWidth="1"/>
    <col min="3" max="5" width="13.57421875" style="0" customWidth="1"/>
  </cols>
  <sheetData>
    <row r="1" spans="1:5" ht="15" customHeight="1">
      <c r="A1" s="29" t="s">
        <v>46</v>
      </c>
      <c r="B1" s="26"/>
      <c r="C1" s="26"/>
      <c r="D1" s="26"/>
      <c r="E1" s="26"/>
    </row>
    <row r="2" spans="1:5" ht="12.75">
      <c r="A2" s="3"/>
      <c r="B2" s="10"/>
      <c r="C2" s="12"/>
      <c r="D2" s="10"/>
      <c r="E2" s="10"/>
    </row>
    <row r="3" spans="1:5" ht="39" customHeight="1">
      <c r="A3" s="4" t="s">
        <v>1</v>
      </c>
      <c r="B3" s="4" t="s">
        <v>47</v>
      </c>
      <c r="C3" s="2" t="s">
        <v>156</v>
      </c>
      <c r="D3" s="2" t="s">
        <v>157</v>
      </c>
      <c r="E3" s="2" t="s">
        <v>144</v>
      </c>
    </row>
    <row r="4" spans="1:5" ht="13.5" thickBot="1">
      <c r="A4" s="4" t="s">
        <v>3</v>
      </c>
      <c r="B4" s="5">
        <v>2</v>
      </c>
      <c r="C4" s="5">
        <v>3</v>
      </c>
      <c r="D4" s="5">
        <v>4</v>
      </c>
      <c r="E4" s="5">
        <v>5</v>
      </c>
    </row>
    <row r="5" spans="1:5" ht="20.25">
      <c r="A5" s="6" t="s">
        <v>48</v>
      </c>
      <c r="B5" s="7" t="s">
        <v>5</v>
      </c>
      <c r="C5" s="20">
        <f>C6+C13+C15+C18+C23+C28+C30+C37+C40+C45+C49+C53</f>
        <v>851161664.17</v>
      </c>
      <c r="D5" s="17">
        <f>+D6+D13+D15+D18+D23+D28+D30+D37+D40+D45+D49+D53+D55</f>
        <v>1161327228.33</v>
      </c>
      <c r="E5" s="18">
        <f>D5-C5</f>
        <v>310165564.15999997</v>
      </c>
    </row>
    <row r="6" spans="1:5" ht="12.75">
      <c r="A6" s="6" t="s">
        <v>49</v>
      </c>
      <c r="B6" s="7" t="s">
        <v>50</v>
      </c>
      <c r="C6" s="20">
        <f>SUM(C7:C12)</f>
        <v>108536428.52000001</v>
      </c>
      <c r="D6" s="17">
        <f>SUM(D7:D12)</f>
        <v>158766533.01</v>
      </c>
      <c r="E6" s="18">
        <f aca="true" t="shared" si="0" ref="E6:E56">D6-C6</f>
        <v>50230104.48999998</v>
      </c>
    </row>
    <row r="7" spans="1:5" ht="20.25">
      <c r="A7" s="6" t="s">
        <v>51</v>
      </c>
      <c r="B7" s="7" t="s">
        <v>52</v>
      </c>
      <c r="C7" s="20">
        <v>682076.53</v>
      </c>
      <c r="D7" s="17">
        <v>1182756.7</v>
      </c>
      <c r="E7" s="18">
        <f t="shared" si="0"/>
        <v>500680.1699999999</v>
      </c>
    </row>
    <row r="8" spans="1:5" ht="20.25">
      <c r="A8" s="6" t="s">
        <v>53</v>
      </c>
      <c r="B8" s="7" t="s">
        <v>54</v>
      </c>
      <c r="C8" s="20">
        <v>2079689.49</v>
      </c>
      <c r="D8" s="17">
        <v>3355015.45</v>
      </c>
      <c r="E8" s="18">
        <f t="shared" si="0"/>
        <v>1275325.9600000002</v>
      </c>
    </row>
    <row r="9" spans="1:5" ht="20.25">
      <c r="A9" s="6" t="s">
        <v>55</v>
      </c>
      <c r="B9" s="7" t="s">
        <v>56</v>
      </c>
      <c r="C9" s="20">
        <v>42302732.85</v>
      </c>
      <c r="D9" s="17">
        <v>73956341.37</v>
      </c>
      <c r="E9" s="18">
        <f t="shared" si="0"/>
        <v>31653608.520000003</v>
      </c>
    </row>
    <row r="10" spans="1:5" ht="20.25">
      <c r="A10" s="6" t="s">
        <v>57</v>
      </c>
      <c r="B10" s="7" t="s">
        <v>58</v>
      </c>
      <c r="C10" s="20">
        <v>8635723.04</v>
      </c>
      <c r="D10" s="17">
        <v>15917630.41</v>
      </c>
      <c r="E10" s="18">
        <f t="shared" si="0"/>
        <v>7281907.370000001</v>
      </c>
    </row>
    <row r="11" spans="1:5" ht="12.75">
      <c r="A11" s="6" t="s">
        <v>59</v>
      </c>
      <c r="B11" s="7" t="s">
        <v>60</v>
      </c>
      <c r="C11" s="20">
        <v>0</v>
      </c>
      <c r="D11" s="17"/>
      <c r="E11" s="18">
        <f t="shared" si="0"/>
        <v>0</v>
      </c>
    </row>
    <row r="12" spans="1:5" ht="12.75">
      <c r="A12" s="6" t="s">
        <v>61</v>
      </c>
      <c r="B12" s="7" t="s">
        <v>62</v>
      </c>
      <c r="C12" s="20">
        <v>54836206.61</v>
      </c>
      <c r="D12" s="17">
        <v>64354789.08</v>
      </c>
      <c r="E12" s="18">
        <f t="shared" si="0"/>
        <v>9518582.469999999</v>
      </c>
    </row>
    <row r="13" spans="1:5" ht="12.75">
      <c r="A13" s="6" t="s">
        <v>63</v>
      </c>
      <c r="B13" s="7" t="s">
        <v>64</v>
      </c>
      <c r="C13" s="20">
        <f>C14</f>
        <v>0</v>
      </c>
      <c r="D13" s="20">
        <f>D14</f>
        <v>0</v>
      </c>
      <c r="E13" s="18">
        <f t="shared" si="0"/>
        <v>0</v>
      </c>
    </row>
    <row r="14" spans="1:5" ht="12.75">
      <c r="A14" s="6" t="s">
        <v>65</v>
      </c>
      <c r="B14" s="7" t="s">
        <v>66</v>
      </c>
      <c r="C14" s="20">
        <v>0</v>
      </c>
      <c r="D14" s="17"/>
      <c r="E14" s="18">
        <f t="shared" si="0"/>
        <v>0</v>
      </c>
    </row>
    <row r="15" spans="1:5" ht="12.75">
      <c r="A15" s="6" t="s">
        <v>67</v>
      </c>
      <c r="B15" s="7" t="s">
        <v>68</v>
      </c>
      <c r="C15" s="20">
        <f>C16+C17</f>
        <v>7097632.33</v>
      </c>
      <c r="D15" s="20">
        <f>D16+D17</f>
        <v>5238979.2</v>
      </c>
      <c r="E15" s="18">
        <f t="shared" si="0"/>
        <v>-1858653.13</v>
      </c>
    </row>
    <row r="16" spans="1:5" ht="20.25">
      <c r="A16" s="6" t="s">
        <v>69</v>
      </c>
      <c r="B16" s="7" t="s">
        <v>70</v>
      </c>
      <c r="C16" s="20">
        <v>6886852.34</v>
      </c>
      <c r="D16" s="17">
        <v>4355729.2</v>
      </c>
      <c r="E16" s="18">
        <f t="shared" si="0"/>
        <v>-2531123.1399999997</v>
      </c>
    </row>
    <row r="17" spans="1:5" ht="12.75">
      <c r="A17" s="6" t="s">
        <v>71</v>
      </c>
      <c r="B17" s="7" t="s">
        <v>72</v>
      </c>
      <c r="C17" s="20">
        <v>210779.99</v>
      </c>
      <c r="D17" s="17">
        <v>883250</v>
      </c>
      <c r="E17" s="18">
        <f t="shared" si="0"/>
        <v>672470.01</v>
      </c>
    </row>
    <row r="18" spans="1:5" ht="12.75">
      <c r="A18" s="6" t="s">
        <v>73</v>
      </c>
      <c r="B18" s="7" t="s">
        <v>74</v>
      </c>
      <c r="C18" s="20">
        <f>SUM(C19:C22)</f>
        <v>2863656.45</v>
      </c>
      <c r="D18" s="20">
        <f>SUM(D19:D22)</f>
        <v>6793959.25</v>
      </c>
      <c r="E18" s="18">
        <f t="shared" si="0"/>
        <v>3930302.8</v>
      </c>
    </row>
    <row r="19" spans="1:5" ht="12.75">
      <c r="A19" s="6" t="s">
        <v>75</v>
      </c>
      <c r="B19" s="7" t="s">
        <v>76</v>
      </c>
      <c r="C19" s="20">
        <v>369246.3</v>
      </c>
      <c r="D19" s="17">
        <v>139910.38</v>
      </c>
      <c r="E19" s="18">
        <f t="shared" si="0"/>
        <v>-229335.91999999998</v>
      </c>
    </row>
    <row r="20" spans="1:5" ht="12.75">
      <c r="A20" s="6" t="s">
        <v>77</v>
      </c>
      <c r="B20" s="7" t="s">
        <v>78</v>
      </c>
      <c r="C20" s="20">
        <v>285147</v>
      </c>
      <c r="D20" s="17">
        <v>2775535.2</v>
      </c>
      <c r="E20" s="18">
        <f t="shared" si="0"/>
        <v>2490388.2</v>
      </c>
    </row>
    <row r="21" spans="1:5" ht="12.75">
      <c r="A21" s="6" t="s">
        <v>79</v>
      </c>
      <c r="B21" s="7" t="s">
        <v>80</v>
      </c>
      <c r="C21" s="20">
        <v>0</v>
      </c>
      <c r="D21" s="17">
        <v>585450.57</v>
      </c>
      <c r="E21" s="18">
        <f t="shared" si="0"/>
        <v>585450.57</v>
      </c>
    </row>
    <row r="22" spans="1:5" ht="12.75">
      <c r="A22" s="6" t="s">
        <v>81</v>
      </c>
      <c r="B22" s="7" t="s">
        <v>82</v>
      </c>
      <c r="C22" s="20">
        <v>2209263.15</v>
      </c>
      <c r="D22" s="17">
        <v>3293063.1</v>
      </c>
      <c r="E22" s="18">
        <f t="shared" si="0"/>
        <v>1083799.9500000002</v>
      </c>
    </row>
    <row r="23" spans="1:5" ht="12.75">
      <c r="A23" s="6" t="s">
        <v>83</v>
      </c>
      <c r="B23" s="7" t="s">
        <v>84</v>
      </c>
      <c r="C23" s="20">
        <f>SUM(C24:C27)</f>
        <v>5296311.28</v>
      </c>
      <c r="D23" s="20">
        <f>SUM(D24:D27)</f>
        <v>4046072.85</v>
      </c>
      <c r="E23" s="18">
        <f t="shared" si="0"/>
        <v>-1250238.4300000002</v>
      </c>
    </row>
    <row r="24" spans="1:5" ht="12.75">
      <c r="A24" s="6" t="s">
        <v>85</v>
      </c>
      <c r="B24" s="7" t="s">
        <v>86</v>
      </c>
      <c r="C24" s="20">
        <v>0</v>
      </c>
      <c r="D24" s="17"/>
      <c r="E24" s="18">
        <f t="shared" si="0"/>
        <v>0</v>
      </c>
    </row>
    <row r="25" spans="1:5" ht="12.75">
      <c r="A25" s="6" t="s">
        <v>87</v>
      </c>
      <c r="B25" s="7" t="s">
        <v>88</v>
      </c>
      <c r="C25" s="20">
        <v>0</v>
      </c>
      <c r="D25" s="17">
        <v>200000</v>
      </c>
      <c r="E25" s="18">
        <f t="shared" si="0"/>
        <v>200000</v>
      </c>
    </row>
    <row r="26" spans="1:5" ht="12.75">
      <c r="A26" s="6" t="s">
        <v>89</v>
      </c>
      <c r="B26" s="7" t="s">
        <v>90</v>
      </c>
      <c r="C26" s="20">
        <v>2652375.79</v>
      </c>
      <c r="D26" s="17">
        <v>3657262</v>
      </c>
      <c r="E26" s="18">
        <f t="shared" si="0"/>
        <v>1004886.21</v>
      </c>
    </row>
    <row r="27" spans="1:5" ht="12.75">
      <c r="A27" s="6" t="s">
        <v>91</v>
      </c>
      <c r="B27" s="7" t="s">
        <v>92</v>
      </c>
      <c r="C27" s="20">
        <v>2643935.49</v>
      </c>
      <c r="D27" s="17">
        <v>188810.85</v>
      </c>
      <c r="E27" s="18">
        <f t="shared" si="0"/>
        <v>-2455124.64</v>
      </c>
    </row>
    <row r="28" spans="1:5" ht="12.75">
      <c r="A28" s="6" t="s">
        <v>93</v>
      </c>
      <c r="B28" s="7" t="s">
        <v>94</v>
      </c>
      <c r="C28" s="20">
        <f>C29</f>
        <v>537975.08</v>
      </c>
      <c r="D28" s="20">
        <f>D29</f>
        <v>40000</v>
      </c>
      <c r="E28" s="18">
        <f t="shared" si="0"/>
        <v>-497975.07999999996</v>
      </c>
    </row>
    <row r="29" spans="1:5" ht="12.75">
      <c r="A29" s="6" t="s">
        <v>95</v>
      </c>
      <c r="B29" s="7" t="s">
        <v>96</v>
      </c>
      <c r="C29" s="20">
        <v>537975.08</v>
      </c>
      <c r="D29" s="17">
        <v>40000</v>
      </c>
      <c r="E29" s="18">
        <f t="shared" si="0"/>
        <v>-497975.07999999996</v>
      </c>
    </row>
    <row r="30" spans="1:5" ht="12.75">
      <c r="A30" s="6" t="s">
        <v>97</v>
      </c>
      <c r="B30" s="7" t="s">
        <v>98</v>
      </c>
      <c r="C30" s="20">
        <f>SUM(C31:C36)</f>
        <v>649373290.67</v>
      </c>
      <c r="D30" s="20">
        <f>SUM(D31:D36)</f>
        <v>880257747.24</v>
      </c>
      <c r="E30" s="18">
        <f t="shared" si="0"/>
        <v>230884456.57000005</v>
      </c>
    </row>
    <row r="31" spans="1:5" ht="12.75">
      <c r="A31" s="6" t="s">
        <v>99</v>
      </c>
      <c r="B31" s="7" t="s">
        <v>100</v>
      </c>
      <c r="C31" s="20">
        <v>291365845.69</v>
      </c>
      <c r="D31" s="17">
        <v>344679801.64</v>
      </c>
      <c r="E31" s="18">
        <f t="shared" si="0"/>
        <v>53313955.94999999</v>
      </c>
    </row>
    <row r="32" spans="1:5" ht="12.75">
      <c r="A32" s="6" t="s">
        <v>101</v>
      </c>
      <c r="B32" s="7" t="s">
        <v>102</v>
      </c>
      <c r="C32" s="20">
        <v>323524880.44</v>
      </c>
      <c r="D32" s="17">
        <v>392923508.08</v>
      </c>
      <c r="E32" s="18">
        <f t="shared" si="0"/>
        <v>69398627.63999999</v>
      </c>
    </row>
    <row r="33" spans="1:5" ht="12.75">
      <c r="A33" s="6" t="s">
        <v>158</v>
      </c>
      <c r="B33" s="7" t="s">
        <v>159</v>
      </c>
      <c r="C33" s="20"/>
      <c r="D33" s="17">
        <v>108953463.96</v>
      </c>
      <c r="E33" s="18">
        <f t="shared" si="0"/>
        <v>108953463.96</v>
      </c>
    </row>
    <row r="34" spans="1:5" ht="12.75">
      <c r="A34" s="6" t="s">
        <v>103</v>
      </c>
      <c r="B34" s="7" t="s">
        <v>104</v>
      </c>
      <c r="C34" s="20">
        <v>0</v>
      </c>
      <c r="D34" s="17"/>
      <c r="E34" s="18">
        <f t="shared" si="0"/>
        <v>0</v>
      </c>
    </row>
    <row r="35" spans="1:5" ht="12.75">
      <c r="A35" s="6" t="s">
        <v>105</v>
      </c>
      <c r="B35" s="7" t="s">
        <v>106</v>
      </c>
      <c r="C35" s="20">
        <v>2200000</v>
      </c>
      <c r="D35" s="17">
        <v>3324500</v>
      </c>
      <c r="E35" s="18">
        <f t="shared" si="0"/>
        <v>1124500</v>
      </c>
    </row>
    <row r="36" spans="1:5" ht="12.75">
      <c r="A36" s="6" t="s">
        <v>107</v>
      </c>
      <c r="B36" s="7" t="s">
        <v>108</v>
      </c>
      <c r="C36" s="20">
        <v>32282564.54</v>
      </c>
      <c r="D36" s="17">
        <v>30376473.56</v>
      </c>
      <c r="E36" s="18">
        <f t="shared" si="0"/>
        <v>-1906090.9800000004</v>
      </c>
    </row>
    <row r="37" spans="1:5" ht="12.75">
      <c r="A37" s="6" t="s">
        <v>109</v>
      </c>
      <c r="B37" s="7" t="s">
        <v>110</v>
      </c>
      <c r="C37" s="20">
        <f>C38+C39</f>
        <v>22049714.09</v>
      </c>
      <c r="D37" s="20">
        <f>D38+D39</f>
        <v>28303422.29</v>
      </c>
      <c r="E37" s="18">
        <f t="shared" si="0"/>
        <v>6253708.199999999</v>
      </c>
    </row>
    <row r="38" spans="1:5" ht="12.75">
      <c r="A38" s="6" t="s">
        <v>111</v>
      </c>
      <c r="B38" s="7" t="s">
        <v>112</v>
      </c>
      <c r="C38" s="20">
        <v>15899180</v>
      </c>
      <c r="D38" s="17">
        <v>20002000</v>
      </c>
      <c r="E38" s="18">
        <f t="shared" si="0"/>
        <v>4102820</v>
      </c>
    </row>
    <row r="39" spans="1:5" ht="12.75">
      <c r="A39" s="6" t="s">
        <v>113</v>
      </c>
      <c r="B39" s="7" t="s">
        <v>114</v>
      </c>
      <c r="C39" s="20">
        <v>6150534.09</v>
      </c>
      <c r="D39" s="17">
        <v>8301422.29</v>
      </c>
      <c r="E39" s="18">
        <f t="shared" si="0"/>
        <v>2150888.2</v>
      </c>
    </row>
    <row r="40" spans="1:5" ht="12.75">
      <c r="A40" s="6" t="s">
        <v>115</v>
      </c>
      <c r="B40" s="7" t="s">
        <v>116</v>
      </c>
      <c r="C40" s="20">
        <f>C44</f>
        <v>5231598.64</v>
      </c>
      <c r="D40" s="20">
        <f>SUM(D41:D44)</f>
        <v>6351496.55</v>
      </c>
      <c r="E40" s="18">
        <f t="shared" si="0"/>
        <v>1119897.9100000001</v>
      </c>
    </row>
    <row r="41" spans="1:5" ht="12.75">
      <c r="A41" s="6" t="s">
        <v>152</v>
      </c>
      <c r="B41" s="7" t="s">
        <v>145</v>
      </c>
      <c r="C41" s="11"/>
      <c r="D41" s="17">
        <v>555000</v>
      </c>
      <c r="E41" s="18">
        <f t="shared" si="0"/>
        <v>555000</v>
      </c>
    </row>
    <row r="42" spans="1:5" ht="12.75" hidden="1">
      <c r="A42" s="6"/>
      <c r="B42" s="19" t="s">
        <v>146</v>
      </c>
      <c r="C42" s="21"/>
      <c r="D42" s="22"/>
      <c r="E42" s="18">
        <f t="shared" si="0"/>
        <v>0</v>
      </c>
    </row>
    <row r="43" spans="1:5" ht="12.75" hidden="1">
      <c r="A43" s="6"/>
      <c r="B43" s="19" t="s">
        <v>147</v>
      </c>
      <c r="C43" s="21"/>
      <c r="D43" s="22"/>
      <c r="E43" s="18">
        <f t="shared" si="0"/>
        <v>0</v>
      </c>
    </row>
    <row r="44" spans="1:5" ht="12.75">
      <c r="A44" s="6" t="s">
        <v>117</v>
      </c>
      <c r="B44" s="19" t="s">
        <v>118</v>
      </c>
      <c r="C44" s="24">
        <v>5231598.64</v>
      </c>
      <c r="D44" s="22">
        <v>5796496.55</v>
      </c>
      <c r="E44" s="18">
        <f t="shared" si="0"/>
        <v>564897.9100000001</v>
      </c>
    </row>
    <row r="45" spans="1:5" ht="12.75">
      <c r="A45" s="6" t="s">
        <v>119</v>
      </c>
      <c r="B45" s="7" t="s">
        <v>120</v>
      </c>
      <c r="C45" s="23">
        <f>C46+C47+C48</f>
        <v>27864252.490000002</v>
      </c>
      <c r="D45" s="23">
        <f>D46+D47+D48</f>
        <v>33197901.699999996</v>
      </c>
      <c r="E45" s="18">
        <f t="shared" si="0"/>
        <v>5333649.209999993</v>
      </c>
    </row>
    <row r="46" spans="1:5" ht="12.75">
      <c r="A46" s="6" t="s">
        <v>121</v>
      </c>
      <c r="B46" s="7" t="s">
        <v>122</v>
      </c>
      <c r="C46" s="20">
        <v>2049509.54</v>
      </c>
      <c r="D46" s="17">
        <v>3242912.33</v>
      </c>
      <c r="E46" s="18">
        <f t="shared" si="0"/>
        <v>1193402.79</v>
      </c>
    </row>
    <row r="47" spans="1:5" ht="12.75">
      <c r="A47" s="6" t="s">
        <v>123</v>
      </c>
      <c r="B47" s="7" t="s">
        <v>124</v>
      </c>
      <c r="C47" s="20">
        <v>14425313.92</v>
      </c>
      <c r="D47" s="17">
        <v>15711688.61</v>
      </c>
      <c r="E47" s="18">
        <f t="shared" si="0"/>
        <v>1286374.6899999995</v>
      </c>
    </row>
    <row r="48" spans="1:5" ht="12.75">
      <c r="A48" s="6" t="s">
        <v>125</v>
      </c>
      <c r="B48" s="7" t="s">
        <v>126</v>
      </c>
      <c r="C48" s="20">
        <v>11389429.03</v>
      </c>
      <c r="D48" s="17">
        <v>14243300.76</v>
      </c>
      <c r="E48" s="18">
        <f t="shared" si="0"/>
        <v>2853871.7300000004</v>
      </c>
    </row>
    <row r="49" spans="1:5" ht="12.75">
      <c r="A49" s="6" t="s">
        <v>127</v>
      </c>
      <c r="B49" s="7" t="s">
        <v>128</v>
      </c>
      <c r="C49" s="20">
        <f>C50+C52</f>
        <v>19693998.3</v>
      </c>
      <c r="D49" s="20">
        <f>D50+D52</f>
        <v>38331116.24</v>
      </c>
      <c r="E49" s="18">
        <f t="shared" si="0"/>
        <v>18637117.94</v>
      </c>
    </row>
    <row r="50" spans="1:5" ht="12.75">
      <c r="A50" s="6" t="s">
        <v>129</v>
      </c>
      <c r="B50" s="7" t="s">
        <v>130</v>
      </c>
      <c r="C50" s="30">
        <v>12956392.17</v>
      </c>
      <c r="D50" s="17">
        <v>28874600</v>
      </c>
      <c r="E50" s="18">
        <f t="shared" si="0"/>
        <v>15918207.83</v>
      </c>
    </row>
    <row r="51" spans="1:5" ht="12.75">
      <c r="A51" s="6" t="s">
        <v>154</v>
      </c>
      <c r="B51" s="19" t="s">
        <v>153</v>
      </c>
      <c r="C51" s="31"/>
      <c r="E51" s="18">
        <f t="shared" si="0"/>
        <v>0</v>
      </c>
    </row>
    <row r="52" spans="1:5" ht="12.75">
      <c r="A52" s="6" t="s">
        <v>131</v>
      </c>
      <c r="B52" s="7" t="s">
        <v>132</v>
      </c>
      <c r="C52" s="23">
        <v>6737606.13</v>
      </c>
      <c r="D52" s="17">
        <v>9456516.24</v>
      </c>
      <c r="E52" s="18">
        <f t="shared" si="0"/>
        <v>2718910.1100000003</v>
      </c>
    </row>
    <row r="53" spans="1:5" ht="12.75">
      <c r="A53" s="6" t="s">
        <v>133</v>
      </c>
      <c r="B53" s="7" t="s">
        <v>134</v>
      </c>
      <c r="C53" s="20">
        <f>C54</f>
        <v>2616806.32</v>
      </c>
      <c r="D53" s="20">
        <f>D54</f>
        <v>0</v>
      </c>
      <c r="E53" s="18">
        <f>D53-C54</f>
        <v>-2616806.32</v>
      </c>
    </row>
    <row r="54" spans="1:5" ht="12.75">
      <c r="A54" s="6" t="s">
        <v>135</v>
      </c>
      <c r="B54" s="7" t="s">
        <v>136</v>
      </c>
      <c r="C54" s="20">
        <v>2616806.32</v>
      </c>
      <c r="D54" s="17"/>
      <c r="E54" s="18">
        <f>D54-C55</f>
        <v>0</v>
      </c>
    </row>
    <row r="55" spans="1:5" ht="12.75">
      <c r="A55" s="6" t="s">
        <v>137</v>
      </c>
      <c r="B55" s="7" t="s">
        <v>138</v>
      </c>
      <c r="C55" s="17"/>
      <c r="D55" s="17"/>
      <c r="E55" s="18">
        <f t="shared" si="0"/>
        <v>0</v>
      </c>
    </row>
    <row r="56" spans="1:5" ht="12.75">
      <c r="A56" s="6" t="s">
        <v>139</v>
      </c>
      <c r="B56" s="7" t="s">
        <v>140</v>
      </c>
      <c r="C56" s="17"/>
      <c r="D56" s="17"/>
      <c r="E56" s="18">
        <f t="shared" si="0"/>
        <v>0</v>
      </c>
    </row>
    <row r="57" spans="1:5" ht="13.5" thickBot="1">
      <c r="A57" s="6" t="s">
        <v>141</v>
      </c>
      <c r="B57" s="7" t="s">
        <v>5</v>
      </c>
      <c r="C57" s="17">
        <f>Доходы!C8-Расходы!C5</f>
        <v>289811541.58000004</v>
      </c>
      <c r="D57" s="17">
        <f>Доходы!D8-Расходы!D5</f>
        <v>210036417.73000002</v>
      </c>
      <c r="E57" s="18">
        <f>D57-C57</f>
        <v>-79775123.85000002</v>
      </c>
    </row>
    <row r="58" spans="1:5" ht="12.75">
      <c r="A58" s="1"/>
      <c r="B58" s="8"/>
      <c r="C58" s="9"/>
      <c r="D58" s="9"/>
      <c r="E58" s="9"/>
    </row>
  </sheetData>
  <sheetProtection/>
  <mergeCells count="1">
    <mergeCell ref="A1:E1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Н.Г. Крикун</dc:creator>
  <cp:keywords/>
  <dc:description/>
  <cp:lastModifiedBy>user</cp:lastModifiedBy>
  <cp:lastPrinted>2017-04-18T07:38:08Z</cp:lastPrinted>
  <dcterms:created xsi:type="dcterms:W3CDTF">2016-10-18T14:32:18Z</dcterms:created>
  <dcterms:modified xsi:type="dcterms:W3CDTF">2017-04-18T07:58:53Z</dcterms:modified>
  <cp:category/>
  <cp:version/>
  <cp:contentType/>
  <cp:contentStatus/>
</cp:coreProperties>
</file>