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УН.ПРОГРАММЫ\РАЙОННЫЕ ПРОГРАММЫ И ОТЧЕТЫ\2017 год - ПРОГРАММЫ ЩМР и ОТЧЕТЫ\ОТЧЕТЫ КВАРТальные за 2017 г\1 полугодие\"/>
    </mc:Choice>
  </mc:AlternateContent>
  <bookViews>
    <workbookView xWindow="0" yWindow="0" windowWidth="28800" windowHeight="11835"/>
  </bookViews>
  <sheets>
    <sheet name="с внебюдж." sheetId="5" r:id="rId1"/>
  </sheets>
  <definedNames>
    <definedName name="_xlnm.Print_Titles" localSheetId="0">'с внебюдж.'!$9:$11</definedName>
    <definedName name="_xlnm.Print_Area" localSheetId="0">'с внебюдж.'!$C$1:$J$351</definedName>
  </definedNames>
  <calcPr calcId="152511"/>
</workbook>
</file>

<file path=xl/calcChain.xml><?xml version="1.0" encoding="utf-8"?>
<calcChain xmlns="http://schemas.openxmlformats.org/spreadsheetml/2006/main">
  <c r="I342" i="5" l="1"/>
  <c r="I339" i="5"/>
  <c r="I13" i="5"/>
  <c r="I341" i="5"/>
  <c r="I338" i="5"/>
  <c r="F338" i="5"/>
  <c r="G342" i="5"/>
  <c r="G341" i="5"/>
  <c r="G340" i="5"/>
  <c r="G339" i="5"/>
  <c r="I278" i="5"/>
  <c r="I208" i="5"/>
  <c r="E34" i="5"/>
  <c r="F34" i="5"/>
  <c r="G34" i="5"/>
  <c r="H34" i="5" s="1"/>
  <c r="I34" i="5"/>
  <c r="G285" i="5"/>
  <c r="F285" i="5"/>
  <c r="I253" i="5" l="1"/>
  <c r="I240" i="5"/>
  <c r="F242" i="5"/>
  <c r="I228" i="5"/>
  <c r="I157" i="5" l="1"/>
  <c r="I151" i="5"/>
  <c r="F145" i="5"/>
  <c r="I145" i="5"/>
  <c r="I114" i="5"/>
  <c r="I108" i="5"/>
  <c r="I71" i="5"/>
  <c r="I78" i="5"/>
  <c r="I103" i="5"/>
  <c r="I85" i="5"/>
  <c r="I58" i="5"/>
  <c r="I52" i="5"/>
  <c r="I46" i="5"/>
  <c r="I27" i="5"/>
  <c r="I20" i="5"/>
  <c r="H21" i="5"/>
  <c r="J257" i="5" l="1"/>
  <c r="J29" i="5"/>
  <c r="I99" i="5" l="1"/>
  <c r="G99" i="5"/>
  <c r="F99" i="5"/>
  <c r="J80" i="5"/>
  <c r="H80" i="5"/>
  <c r="G64" i="5"/>
  <c r="I75" i="5"/>
  <c r="G75" i="5"/>
  <c r="F75" i="5"/>
  <c r="D85" i="5"/>
  <c r="E85" i="5"/>
  <c r="G85" i="5"/>
  <c r="F85" i="5"/>
  <c r="H85" i="5" s="1"/>
  <c r="J89" i="5"/>
  <c r="H89" i="5"/>
  <c r="F208" i="5"/>
  <c r="F215" i="5"/>
  <c r="I142" i="5"/>
  <c r="E142" i="5"/>
  <c r="F142" i="5"/>
  <c r="G142" i="5"/>
  <c r="D142" i="5"/>
  <c r="G103" i="5"/>
  <c r="I100" i="5"/>
  <c r="E100" i="5"/>
  <c r="F100" i="5"/>
  <c r="G100" i="5"/>
  <c r="D100" i="5"/>
  <c r="D34" i="5"/>
  <c r="E75" i="5"/>
  <c r="D75" i="5"/>
  <c r="I250" i="5"/>
  <c r="G250" i="5"/>
  <c r="F250" i="5"/>
  <c r="J82" i="5"/>
  <c r="H82" i="5"/>
  <c r="I293" i="5"/>
  <c r="I287" i="5" s="1"/>
  <c r="G293" i="5"/>
  <c r="G291" i="5" s="1"/>
  <c r="F293" i="5"/>
  <c r="E293" i="5"/>
  <c r="J282" i="5"/>
  <c r="H282" i="5"/>
  <c r="E278" i="5"/>
  <c r="F278" i="5"/>
  <c r="J278" i="5" s="1"/>
  <c r="G278" i="5"/>
  <c r="D278" i="5"/>
  <c r="D253" i="5"/>
  <c r="E253" i="5"/>
  <c r="G253" i="5"/>
  <c r="F253" i="5"/>
  <c r="I242" i="5"/>
  <c r="G242" i="5"/>
  <c r="G240" i="5" s="1"/>
  <c r="F224" i="5"/>
  <c r="E240" i="5"/>
  <c r="D240" i="5"/>
  <c r="G208" i="5"/>
  <c r="H208" i="5" s="1"/>
  <c r="J205" i="5"/>
  <c r="H205" i="5"/>
  <c r="J212" i="5"/>
  <c r="H212" i="5"/>
  <c r="E208" i="5"/>
  <c r="D208" i="5"/>
  <c r="F204" i="5"/>
  <c r="I170" i="5"/>
  <c r="G170" i="5"/>
  <c r="D170" i="5"/>
  <c r="E170" i="5"/>
  <c r="F170" i="5"/>
  <c r="J161" i="5"/>
  <c r="H161" i="5"/>
  <c r="D157" i="5"/>
  <c r="E157" i="5"/>
  <c r="F157" i="5"/>
  <c r="J157" i="5" s="1"/>
  <c r="G157" i="5"/>
  <c r="F78" i="5"/>
  <c r="D78" i="5"/>
  <c r="E78" i="5"/>
  <c r="E64" i="5"/>
  <c r="H29" i="5"/>
  <c r="G27" i="5"/>
  <c r="H37" i="5"/>
  <c r="E27" i="5"/>
  <c r="J31" i="5"/>
  <c r="H31" i="5"/>
  <c r="I17" i="5"/>
  <c r="G17" i="5"/>
  <c r="G20" i="5"/>
  <c r="H20" i="5" s="1"/>
  <c r="J24" i="5"/>
  <c r="H24" i="5"/>
  <c r="D27" i="5"/>
  <c r="F27" i="5"/>
  <c r="J27" i="5" s="1"/>
  <c r="F20" i="5"/>
  <c r="J20" i="5" s="1"/>
  <c r="F17" i="5"/>
  <c r="E17" i="5"/>
  <c r="D17" i="5"/>
  <c r="F16" i="5"/>
  <c r="E14" i="5"/>
  <c r="F14" i="5"/>
  <c r="J14" i="5" s="1"/>
  <c r="G297" i="5"/>
  <c r="G327" i="5"/>
  <c r="G321" i="5"/>
  <c r="G315" i="5"/>
  <c r="G309" i="5"/>
  <c r="G303" i="5"/>
  <c r="G287" i="5"/>
  <c r="G286" i="5"/>
  <c r="G272" i="5"/>
  <c r="G260" i="5"/>
  <c r="G164" i="5"/>
  <c r="G151" i="5"/>
  <c r="G145" i="5"/>
  <c r="G91" i="5"/>
  <c r="G78" i="5"/>
  <c r="H78" i="5" s="1"/>
  <c r="G74" i="5"/>
  <c r="G73" i="5"/>
  <c r="G72" i="5"/>
  <c r="G15" i="5"/>
  <c r="G14" i="5"/>
  <c r="H14" i="5" s="1"/>
  <c r="G249" i="5"/>
  <c r="G248" i="5"/>
  <c r="G247" i="5"/>
  <c r="G234" i="5"/>
  <c r="G228" i="5"/>
  <c r="G225" i="5"/>
  <c r="G223" i="5"/>
  <c r="G203" i="5"/>
  <c r="G202" i="5"/>
  <c r="G215" i="5"/>
  <c r="H215" i="5" s="1"/>
  <c r="G189" i="5"/>
  <c r="G195" i="5"/>
  <c r="G186" i="5"/>
  <c r="G185" i="5"/>
  <c r="G184" i="5"/>
  <c r="G141" i="5"/>
  <c r="G140" i="5"/>
  <c r="G139" i="5"/>
  <c r="J135" i="5"/>
  <c r="H135" i="5"/>
  <c r="G132" i="5"/>
  <c r="G126" i="5"/>
  <c r="G120" i="5"/>
  <c r="G114" i="5"/>
  <c r="G108" i="5"/>
  <c r="G98" i="5"/>
  <c r="G97" i="5"/>
  <c r="G58" i="5"/>
  <c r="G52" i="5"/>
  <c r="G46" i="5"/>
  <c r="G43" i="5"/>
  <c r="G42" i="5"/>
  <c r="G41" i="5"/>
  <c r="G266" i="5"/>
  <c r="I327" i="5"/>
  <c r="E327" i="5"/>
  <c r="I321" i="5"/>
  <c r="E321" i="5"/>
  <c r="I315" i="5"/>
  <c r="E315" i="5"/>
  <c r="I309" i="5"/>
  <c r="E309" i="5"/>
  <c r="I303" i="5"/>
  <c r="E303" i="5"/>
  <c r="I297" i="5"/>
  <c r="E297" i="5"/>
  <c r="E291" i="5"/>
  <c r="I286" i="5"/>
  <c r="E286" i="5"/>
  <c r="I272" i="5"/>
  <c r="E272" i="5"/>
  <c r="I260" i="5"/>
  <c r="E260" i="5"/>
  <c r="I266" i="5"/>
  <c r="E266" i="5"/>
  <c r="I249" i="5"/>
  <c r="I248" i="5"/>
  <c r="I247" i="5"/>
  <c r="E249" i="5"/>
  <c r="E248" i="5"/>
  <c r="E247" i="5"/>
  <c r="J243" i="5"/>
  <c r="H243" i="5"/>
  <c r="I234" i="5"/>
  <c r="E234" i="5"/>
  <c r="E228" i="5"/>
  <c r="I225" i="5"/>
  <c r="I224" i="5"/>
  <c r="I223" i="5"/>
  <c r="E225" i="5"/>
  <c r="E224" i="5"/>
  <c r="E223" i="5"/>
  <c r="I215" i="5"/>
  <c r="E215" i="5"/>
  <c r="I203" i="5"/>
  <c r="I202" i="5"/>
  <c r="E204" i="5"/>
  <c r="E203" i="5"/>
  <c r="E202" i="5"/>
  <c r="I195" i="5"/>
  <c r="E195" i="5"/>
  <c r="I189" i="5"/>
  <c r="E189" i="5"/>
  <c r="I186" i="5"/>
  <c r="I185" i="5"/>
  <c r="I184" i="5"/>
  <c r="E186" i="5"/>
  <c r="E185" i="5"/>
  <c r="E184" i="5"/>
  <c r="I177" i="5"/>
  <c r="G177" i="5"/>
  <c r="G338" i="5" s="1"/>
  <c r="E177" i="5"/>
  <c r="I164" i="5"/>
  <c r="E164" i="5"/>
  <c r="E151" i="5"/>
  <c r="E145" i="5"/>
  <c r="I141" i="5"/>
  <c r="I140" i="5"/>
  <c r="I139" i="5"/>
  <c r="E141" i="5"/>
  <c r="E140" i="5"/>
  <c r="E139" i="5"/>
  <c r="I132" i="5"/>
  <c r="E132" i="5"/>
  <c r="I126" i="5"/>
  <c r="E126" i="5"/>
  <c r="I120" i="5"/>
  <c r="E120" i="5"/>
  <c r="E114" i="5"/>
  <c r="J111" i="5"/>
  <c r="H111" i="5"/>
  <c r="E108" i="5"/>
  <c r="E103" i="5"/>
  <c r="I98" i="5"/>
  <c r="I97" i="5"/>
  <c r="E99" i="5"/>
  <c r="E98" i="5"/>
  <c r="E97" i="5"/>
  <c r="I91" i="5"/>
  <c r="E91" i="5"/>
  <c r="H81" i="5"/>
  <c r="J85" i="5"/>
  <c r="I74" i="5"/>
  <c r="I73" i="5"/>
  <c r="I72" i="5"/>
  <c r="E74" i="5"/>
  <c r="E73" i="5"/>
  <c r="E72" i="5"/>
  <c r="I64" i="5"/>
  <c r="E41" i="5"/>
  <c r="E42" i="5"/>
  <c r="E43" i="5"/>
  <c r="E58" i="5"/>
  <c r="E52" i="5"/>
  <c r="E46" i="5"/>
  <c r="I16" i="5"/>
  <c r="G333" i="5"/>
  <c r="I333" i="5"/>
  <c r="F333" i="5"/>
  <c r="I43" i="5"/>
  <c r="I42" i="5"/>
  <c r="I41" i="5"/>
  <c r="I15" i="5"/>
  <c r="I14" i="5"/>
  <c r="E16" i="5"/>
  <c r="E15" i="5"/>
  <c r="E20" i="5"/>
  <c r="D43" i="5"/>
  <c r="D42" i="5"/>
  <c r="D41" i="5"/>
  <c r="J81" i="5"/>
  <c r="F74" i="5"/>
  <c r="F141" i="5"/>
  <c r="J141" i="5" s="1"/>
  <c r="D327" i="5"/>
  <c r="D321" i="5"/>
  <c r="D315" i="5"/>
  <c r="D309" i="5"/>
  <c r="D303" i="5"/>
  <c r="D297" i="5"/>
  <c r="D291" i="5"/>
  <c r="D287" i="5"/>
  <c r="D286" i="5"/>
  <c r="D272" i="5"/>
  <c r="D266" i="5"/>
  <c r="D260" i="5"/>
  <c r="D249" i="5"/>
  <c r="D248" i="5"/>
  <c r="D247" i="5"/>
  <c r="D234" i="5"/>
  <c r="D225" i="5"/>
  <c r="D224" i="5"/>
  <c r="D223" i="5"/>
  <c r="D228" i="5"/>
  <c r="D222" i="5" s="1"/>
  <c r="D215" i="5"/>
  <c r="D201" i="5" s="1"/>
  <c r="D204" i="5"/>
  <c r="D203" i="5"/>
  <c r="D202" i="5"/>
  <c r="D195" i="5"/>
  <c r="D189" i="5"/>
  <c r="D186" i="5"/>
  <c r="D185" i="5"/>
  <c r="D184" i="5"/>
  <c r="D177" i="5"/>
  <c r="D164" i="5"/>
  <c r="D151" i="5"/>
  <c r="D145" i="5"/>
  <c r="D141" i="5"/>
  <c r="D140" i="5"/>
  <c r="D139" i="5"/>
  <c r="D132" i="5"/>
  <c r="D126" i="5"/>
  <c r="D120" i="5"/>
  <c r="D114" i="5"/>
  <c r="D108" i="5"/>
  <c r="D99" i="5"/>
  <c r="D98" i="5"/>
  <c r="D97" i="5"/>
  <c r="D103" i="5"/>
  <c r="D91" i="5"/>
  <c r="D72" i="5"/>
  <c r="D73" i="5"/>
  <c r="D74" i="5"/>
  <c r="D64" i="5"/>
  <c r="D58" i="5"/>
  <c r="D52" i="5"/>
  <c r="D46" i="5"/>
  <c r="D14" i="5"/>
  <c r="D15" i="5"/>
  <c r="D16" i="5"/>
  <c r="D20" i="5"/>
  <c r="D13" i="5" s="1"/>
  <c r="F202" i="5"/>
  <c r="F203" i="5"/>
  <c r="F184" i="5"/>
  <c r="F185" i="5"/>
  <c r="F186" i="5"/>
  <c r="F195" i="5"/>
  <c r="F189" i="5"/>
  <c r="F177" i="5"/>
  <c r="F139" i="5"/>
  <c r="F140" i="5"/>
  <c r="F164" i="5"/>
  <c r="J164" i="5" s="1"/>
  <c r="F151" i="5"/>
  <c r="H145" i="5"/>
  <c r="F97" i="5"/>
  <c r="F132" i="5"/>
  <c r="J132" i="5" s="1"/>
  <c r="F126" i="5"/>
  <c r="F122" i="5"/>
  <c r="F120" i="5" s="1"/>
  <c r="F114" i="5"/>
  <c r="J114" i="5" s="1"/>
  <c r="F108" i="5"/>
  <c r="J108" i="5" s="1"/>
  <c r="F103" i="5"/>
  <c r="F72" i="5"/>
  <c r="J72" i="5" s="1"/>
  <c r="F73" i="5"/>
  <c r="J73" i="5" s="1"/>
  <c r="F91" i="5"/>
  <c r="F41" i="5"/>
  <c r="H41" i="5" s="1"/>
  <c r="F42" i="5"/>
  <c r="J42" i="5" s="1"/>
  <c r="F43" i="5"/>
  <c r="F64" i="5"/>
  <c r="J64" i="5" s="1"/>
  <c r="F247" i="5"/>
  <c r="F248" i="5"/>
  <c r="J248" i="5" s="1"/>
  <c r="F272" i="5"/>
  <c r="H272" i="5" s="1"/>
  <c r="F263" i="5"/>
  <c r="F249" i="5" s="1"/>
  <c r="F297" i="5"/>
  <c r="H297" i="5" s="1"/>
  <c r="F303" i="5"/>
  <c r="F309" i="5"/>
  <c r="J309" i="5" s="1"/>
  <c r="F315" i="5"/>
  <c r="F286" i="5"/>
  <c r="J286" i="5" s="1"/>
  <c r="F321" i="5"/>
  <c r="J321" i="5" s="1"/>
  <c r="F327" i="5"/>
  <c r="F266" i="5"/>
  <c r="F225" i="5"/>
  <c r="F223" i="5"/>
  <c r="F234" i="5"/>
  <c r="F228" i="5"/>
  <c r="H228" i="5" s="1"/>
  <c r="F58" i="5"/>
  <c r="J58" i="5" s="1"/>
  <c r="F52" i="5"/>
  <c r="J52" i="5" s="1"/>
  <c r="F46" i="5"/>
  <c r="J46" i="5" s="1"/>
  <c r="J34" i="5"/>
  <c r="F15" i="5"/>
  <c r="J15" i="5" s="1"/>
  <c r="H336" i="5"/>
  <c r="J336" i="5"/>
  <c r="J49" i="5"/>
  <c r="J55" i="5"/>
  <c r="J61" i="5"/>
  <c r="H86" i="5"/>
  <c r="H93" i="5"/>
  <c r="H104" i="5"/>
  <c r="H106" i="5"/>
  <c r="H115" i="5"/>
  <c r="H116" i="5"/>
  <c r="H117" i="5"/>
  <c r="H127" i="5"/>
  <c r="H133" i="5"/>
  <c r="H146" i="5"/>
  <c r="H148" i="5"/>
  <c r="H152" i="5"/>
  <c r="H154" i="5"/>
  <c r="H160" i="5"/>
  <c r="H165" i="5"/>
  <c r="H171" i="5"/>
  <c r="H178" i="5"/>
  <c r="H190" i="5"/>
  <c r="H196" i="5"/>
  <c r="H198" i="5"/>
  <c r="H209" i="5"/>
  <c r="H216" i="5"/>
  <c r="H218" i="5"/>
  <c r="H230" i="5"/>
  <c r="H231" i="5"/>
  <c r="H261" i="5"/>
  <c r="H262" i="5"/>
  <c r="H269" i="5"/>
  <c r="H273" i="5"/>
  <c r="H274" i="5"/>
  <c r="H292" i="5"/>
  <c r="H298" i="5"/>
  <c r="H304" i="5"/>
  <c r="H310" i="5"/>
  <c r="H316" i="5"/>
  <c r="H322" i="5"/>
  <c r="H323" i="5"/>
  <c r="H328" i="5"/>
  <c r="H329" i="5"/>
  <c r="J93" i="5"/>
  <c r="J104" i="5"/>
  <c r="J106" i="5"/>
  <c r="J115" i="5"/>
  <c r="J116" i="5"/>
  <c r="J117" i="5"/>
  <c r="J127" i="5"/>
  <c r="J133" i="5"/>
  <c r="J146" i="5"/>
  <c r="J148" i="5"/>
  <c r="J152" i="5"/>
  <c r="J154" i="5"/>
  <c r="J160" i="5"/>
  <c r="J165" i="5"/>
  <c r="J171" i="5"/>
  <c r="J178" i="5"/>
  <c r="J190" i="5"/>
  <c r="J196" i="5"/>
  <c r="J198" i="5"/>
  <c r="J209" i="5"/>
  <c r="J216" i="5"/>
  <c r="J218" i="5"/>
  <c r="J230" i="5"/>
  <c r="J231" i="5"/>
  <c r="J261" i="5"/>
  <c r="J262" i="5"/>
  <c r="J269" i="5"/>
  <c r="J273" i="5"/>
  <c r="J274" i="5"/>
  <c r="J292" i="5"/>
  <c r="J298" i="5"/>
  <c r="J304" i="5"/>
  <c r="J310" i="5"/>
  <c r="J316" i="5"/>
  <c r="J322" i="5"/>
  <c r="J323" i="5"/>
  <c r="J328" i="5"/>
  <c r="J329" i="5"/>
  <c r="J79" i="5"/>
  <c r="J86" i="5"/>
  <c r="H79" i="5"/>
  <c r="J65" i="5"/>
  <c r="H65" i="5"/>
  <c r="J59" i="5"/>
  <c r="J60" i="5"/>
  <c r="H59" i="5"/>
  <c r="H60" i="5"/>
  <c r="H61" i="5"/>
  <c r="J53" i="5"/>
  <c r="J54" i="5"/>
  <c r="H53" i="5"/>
  <c r="H54" i="5"/>
  <c r="H55" i="5"/>
  <c r="J47" i="5"/>
  <c r="J48" i="5"/>
  <c r="H47" i="5"/>
  <c r="H48" i="5"/>
  <c r="H49" i="5"/>
  <c r="J35" i="5"/>
  <c r="H35" i="5"/>
  <c r="J28" i="5"/>
  <c r="H28" i="5"/>
  <c r="J21" i="5"/>
  <c r="H279" i="5"/>
  <c r="J279" i="5"/>
  <c r="H151" i="5"/>
  <c r="E287" i="5"/>
  <c r="H52" i="5"/>
  <c r="J126" i="5"/>
  <c r="I204" i="5"/>
  <c r="J211" i="5"/>
  <c r="H211" i="5"/>
  <c r="J281" i="5"/>
  <c r="H281" i="5"/>
  <c r="J74" i="5"/>
  <c r="G204" i="5"/>
  <c r="J139" i="5"/>
  <c r="J103" i="5"/>
  <c r="H286" i="5"/>
  <c r="J151" i="5"/>
  <c r="H58" i="5"/>
  <c r="J17" i="5" l="1"/>
  <c r="H17" i="5"/>
  <c r="E246" i="5"/>
  <c r="J315" i="5"/>
  <c r="H321" i="5"/>
  <c r="H278" i="5"/>
  <c r="J215" i="5"/>
  <c r="J250" i="5"/>
  <c r="J91" i="5"/>
  <c r="H97" i="5"/>
  <c r="H266" i="5"/>
  <c r="H46" i="5"/>
  <c r="H139" i="5"/>
  <c r="J99" i="5"/>
  <c r="H157" i="5"/>
  <c r="E201" i="5"/>
  <c r="G13" i="5"/>
  <c r="F71" i="5"/>
  <c r="J71" i="5" s="1"/>
  <c r="H170" i="5"/>
  <c r="J170" i="5"/>
  <c r="F13" i="5"/>
  <c r="J184" i="5"/>
  <c r="E341" i="5"/>
  <c r="E339" i="5"/>
  <c r="J97" i="5"/>
  <c r="H43" i="5"/>
  <c r="H184" i="5"/>
  <c r="E138" i="5"/>
  <c r="J75" i="5"/>
  <c r="E285" i="5"/>
  <c r="E183" i="5"/>
  <c r="H108" i="5"/>
  <c r="J225" i="5"/>
  <c r="H247" i="5"/>
  <c r="D183" i="5"/>
  <c r="D246" i="5"/>
  <c r="H333" i="5"/>
  <c r="E96" i="5"/>
  <c r="J186" i="5"/>
  <c r="J195" i="5"/>
  <c r="H293" i="5"/>
  <c r="F201" i="5"/>
  <c r="H75" i="5"/>
  <c r="H132" i="5"/>
  <c r="J327" i="5"/>
  <c r="H248" i="5"/>
  <c r="H72" i="5"/>
  <c r="H91" i="5"/>
  <c r="F260" i="5"/>
  <c r="F246" i="5" s="1"/>
  <c r="H223" i="5"/>
  <c r="E40" i="5"/>
  <c r="J297" i="5"/>
  <c r="H186" i="5"/>
  <c r="I138" i="5"/>
  <c r="H309" i="5"/>
  <c r="F287" i="5"/>
  <c r="F183" i="5"/>
  <c r="F40" i="5"/>
  <c r="F291" i="5"/>
  <c r="H103" i="5"/>
  <c r="F98" i="5"/>
  <c r="J145" i="5"/>
  <c r="H122" i="5"/>
  <c r="J333" i="5"/>
  <c r="I40" i="5"/>
  <c r="I96" i="5"/>
  <c r="I222" i="5"/>
  <c r="J266" i="5"/>
  <c r="J272" i="5"/>
  <c r="G246" i="5"/>
  <c r="G224" i="5"/>
  <c r="H224" i="5" s="1"/>
  <c r="H164" i="5"/>
  <c r="H315" i="5"/>
  <c r="H253" i="5"/>
  <c r="J253" i="5"/>
  <c r="J41" i="5"/>
  <c r="E340" i="5"/>
  <c r="J189" i="5"/>
  <c r="H42" i="5"/>
  <c r="G40" i="5"/>
  <c r="H114" i="5"/>
  <c r="H141" i="5"/>
  <c r="G138" i="5"/>
  <c r="J204" i="5"/>
  <c r="G96" i="5"/>
  <c r="H64" i="5"/>
  <c r="H99" i="5"/>
  <c r="I340" i="5"/>
  <c r="J122" i="5"/>
  <c r="F138" i="5"/>
  <c r="H189" i="5"/>
  <c r="J43" i="5"/>
  <c r="D96" i="5"/>
  <c r="D138" i="5"/>
  <c r="D285" i="5"/>
  <c r="E222" i="5"/>
  <c r="D342" i="5"/>
  <c r="H250" i="5"/>
  <c r="J100" i="5"/>
  <c r="J202" i="5"/>
  <c r="J223" i="5"/>
  <c r="J247" i="5"/>
  <c r="H249" i="5"/>
  <c r="J249" i="5"/>
  <c r="J224" i="5"/>
  <c r="F339" i="5"/>
  <c r="F341" i="5"/>
  <c r="J177" i="5"/>
  <c r="H73" i="5"/>
  <c r="I246" i="5"/>
  <c r="H263" i="5"/>
  <c r="I201" i="5"/>
  <c r="J242" i="5"/>
  <c r="J78" i="5"/>
  <c r="J293" i="5"/>
  <c r="J228" i="5"/>
  <c r="H225" i="5"/>
  <c r="D340" i="5"/>
  <c r="H74" i="5"/>
  <c r="I291" i="5"/>
  <c r="G183" i="5"/>
  <c r="E342" i="5"/>
  <c r="E71" i="5"/>
  <c r="D339" i="5"/>
  <c r="J260" i="5"/>
  <c r="H287" i="5"/>
  <c r="H126" i="5"/>
  <c r="J303" i="5"/>
  <c r="H327" i="5"/>
  <c r="J208" i="5"/>
  <c r="I183" i="5"/>
  <c r="J263" i="5"/>
  <c r="H242" i="5"/>
  <c r="H202" i="5"/>
  <c r="D71" i="5"/>
  <c r="G201" i="5"/>
  <c r="H201" i="5" s="1"/>
  <c r="F342" i="5"/>
  <c r="H27" i="5"/>
  <c r="F240" i="5"/>
  <c r="H240" i="5" s="1"/>
  <c r="H142" i="5"/>
  <c r="J142" i="5"/>
  <c r="H303" i="5"/>
  <c r="H260" i="5"/>
  <c r="H195" i="5"/>
  <c r="D40" i="5"/>
  <c r="D341" i="5"/>
  <c r="E13" i="5"/>
  <c r="G71" i="5"/>
  <c r="H71" i="5" s="1"/>
  <c r="H100" i="5"/>
  <c r="J120" i="5"/>
  <c r="H120" i="5"/>
  <c r="F96" i="5"/>
  <c r="G222" i="5"/>
  <c r="H204" i="5"/>
  <c r="H177" i="5"/>
  <c r="J287" i="5"/>
  <c r="J96" i="5" l="1"/>
  <c r="H13" i="5"/>
  <c r="J13" i="5"/>
  <c r="F340" i="5"/>
  <c r="J340" i="5" s="1"/>
  <c r="J342" i="5"/>
  <c r="H291" i="5"/>
  <c r="J341" i="5"/>
  <c r="D338" i="5"/>
  <c r="J98" i="5"/>
  <c r="H138" i="5"/>
  <c r="J183" i="5"/>
  <c r="H246" i="5"/>
  <c r="J339" i="5"/>
  <c r="H183" i="5"/>
  <c r="J246" i="5"/>
  <c r="J201" i="5"/>
  <c r="J138" i="5"/>
  <c r="J40" i="5"/>
  <c r="H40" i="5"/>
  <c r="E338" i="5"/>
  <c r="H98" i="5"/>
  <c r="H285" i="5"/>
  <c r="H341" i="5"/>
  <c r="H339" i="5"/>
  <c r="H342" i="5"/>
  <c r="J240" i="5"/>
  <c r="F222" i="5"/>
  <c r="J222" i="5" s="1"/>
  <c r="I285" i="5"/>
  <c r="J285" i="5" s="1"/>
  <c r="J291" i="5"/>
  <c r="H96" i="5"/>
  <c r="H340" i="5" l="1"/>
  <c r="H222" i="5"/>
  <c r="H338" i="5"/>
  <c r="J338" i="5"/>
</calcChain>
</file>

<file path=xl/sharedStrings.xml><?xml version="1.0" encoding="utf-8"?>
<sst xmlns="http://schemas.openxmlformats.org/spreadsheetml/2006/main" count="302" uniqueCount="79">
  <si>
    <t>ВСЕГО ПО МУНИЦИПАЛЬНЫМ ПРОГРАММАМ,                    в т.ч.</t>
  </si>
  <si>
    <t xml:space="preserve"> Подпрограмма "Обеспечение жильем молодых семей"               </t>
  </si>
  <si>
    <t>внебюджетные источники</t>
  </si>
  <si>
    <t>внебюджетные средства</t>
  </si>
  <si>
    <t xml:space="preserve">Наименование программ (подпрограмм) и планируемые результаты реализации  </t>
  </si>
  <si>
    <t>бюджет ЩМР</t>
  </si>
  <si>
    <t>Всего</t>
  </si>
  <si>
    <t>межбюджетные трансферты</t>
  </si>
  <si>
    <t xml:space="preserve">Подпрограмма "Транспортное обслуживание населения  и безопасность дорожного движения"                    </t>
  </si>
  <si>
    <t xml:space="preserve">Подпрограмма "Развитие  дорожного хозяйства"                    </t>
  </si>
  <si>
    <t xml:space="preserve"> Подпрограмма "Дошкольное образование"                    </t>
  </si>
  <si>
    <t xml:space="preserve"> Подпрограмма "Общее образование" </t>
  </si>
  <si>
    <t xml:space="preserve"> Подпрограмма "Дополнительное образование, воспитание детей"         </t>
  </si>
  <si>
    <t xml:space="preserve">Подпрограмма  "Развитие коммунальной инфраструктуры"                    </t>
  </si>
  <si>
    <t xml:space="preserve"> Подпрограмма «Развитие физической культуры и спорта»            </t>
  </si>
  <si>
    <t xml:space="preserve">Подпрограмма «Развитие спортивной инфраструктуры»     </t>
  </si>
  <si>
    <t xml:space="preserve"> Подпрограмма «Молодое поколение»  </t>
  </si>
  <si>
    <t xml:space="preserve"> Обеспечивающая  подпрограмма</t>
  </si>
  <si>
    <t xml:space="preserve"> Подпрограмма "Развитие библиотечного дела"                    </t>
  </si>
  <si>
    <t xml:space="preserve">Подпрограмма "Организация культурно-досуговой деятельности"                    </t>
  </si>
  <si>
    <t xml:space="preserve">Подпрограмма "Развитие туризма"                    </t>
  </si>
  <si>
    <t xml:space="preserve">Обеспечивающая  подпрограмма                    </t>
  </si>
  <si>
    <t>Подпрограмма "Энергосбережение и повышение энергетической эффективности"</t>
  </si>
  <si>
    <t xml:space="preserve">Подпрограмма "Развитие газификации сельских населенных пунктов"           </t>
  </si>
  <si>
    <t xml:space="preserve"> Подпрограмма "Обеспечение жильем отдельных категорий граждан"               </t>
  </si>
  <si>
    <t xml:space="preserve">Подпрограмма "Развитие малого и среднего предпринимательства"              </t>
  </si>
  <si>
    <t xml:space="preserve">Подпрограмма "Развитие потребительского рынка  и услуг"  </t>
  </si>
  <si>
    <t xml:space="preserve"> Подпрограмма "Развитие конкуренции"</t>
  </si>
  <si>
    <t>Подпрограмма "Снижение административных барьеров и повышение качества и доступности государственных и муниципальных услуг, в том числе на базе многофункционального центра предоставления государственных и муниципальных услуг</t>
  </si>
  <si>
    <t xml:space="preserve"> Подпрограмма "Развитие информационно-коммуникационных технологий для повышения эффективности процессов управления"                    </t>
  </si>
  <si>
    <t>Подпрограмма "Совершенствование муниципальной службы"</t>
  </si>
  <si>
    <t>Подпрограмма "Управление муниципальными финансами"</t>
  </si>
  <si>
    <t xml:space="preserve">Обеспечивающая подпрограмма  </t>
  </si>
  <si>
    <t xml:space="preserve">Подпрограмма "Профилактика преступлений и иных правонарушений" </t>
  </si>
  <si>
    <t>Подпрограмма "Обеспечение безопасности жизнедеятельности населения "</t>
  </si>
  <si>
    <t>Подпрограмма "Доступная среда"</t>
  </si>
  <si>
    <t xml:space="preserve"> </t>
  </si>
  <si>
    <t xml:space="preserve">Подпрограмма "Создание условий для устойчивого экономического развития"              </t>
  </si>
  <si>
    <t>Утверждено по программе (тыс.руб.)</t>
  </si>
  <si>
    <t xml:space="preserve"> %</t>
  </si>
  <si>
    <t>тыс.руб</t>
  </si>
  <si>
    <t>Исполнение  муниципальных программ  (кассовый расход)</t>
  </si>
  <si>
    <t>Исполнение  муниципальных программ  (фактический расход)</t>
  </si>
  <si>
    <t xml:space="preserve">Подпрограмма "Развитие парковых территорий, парков культуры и отдыха"               </t>
  </si>
  <si>
    <t xml:space="preserve">  </t>
  </si>
  <si>
    <t>Утверждено в бюджете на 2017 год (Решение 397/48-112-НПА от 06.12.2016 г.), тыс. руб.</t>
  </si>
  <si>
    <t>1. Муниципальная программа Щёлковского муниципального района "Развитие и функционирование дорожно-транспортного комплекса Щёлковского муниципального района"</t>
  </si>
  <si>
    <t xml:space="preserve">2. Муниципальная программа Щёлковского муниципального района "Архитектура и градостроительство Щёлковского муниципального района"              </t>
  </si>
  <si>
    <t>3. Муниципальная программа Щёлковского муниципального района "Образование Щёлковского муниципального района"</t>
  </si>
  <si>
    <t>Подпрограмма "Социальная ипотека"</t>
  </si>
  <si>
    <t>12. Муниципальная программа Щёлковского муниципального района «Развитие системы информирования населения о деятельности органов местного самоуправления Щёлковского муниципального района»</t>
  </si>
  <si>
    <t>14. Муниципальная программа Щёлковского муниципального района "Сельское хозяйство   Щёлковского муниципального района"</t>
  </si>
  <si>
    <t xml:space="preserve">Подпрограмма "Развитие архивного дела" </t>
  </si>
  <si>
    <t>Подпрограмма "Развитие муниципального имущественного комплекса"</t>
  </si>
  <si>
    <t>13. Муниципальная программа Щёлковского муниципального района "Эффективная власть в Щёлковском муниципальном районе"</t>
  </si>
  <si>
    <t>11.  Муниципальная программа Щёлковского муниципального района "Предпринимательство Щёлковского муниципального района"</t>
  </si>
  <si>
    <t>10.  Муниципальная программа Щёлковского муниципального района "Жилище Щёлковского муниципального района"</t>
  </si>
  <si>
    <t>9.  Муниципальная программа Щёлковского муниципального района "Энергоэффективность и развитие энергетики  на территории Щёлковского муниципального района"</t>
  </si>
  <si>
    <t xml:space="preserve">8. Муниципальная программа Щёлковского муниципального района "Безопасность Щёлковского муниципального района"         </t>
  </si>
  <si>
    <t xml:space="preserve">7.  Муниципальная программа Щёлковского муниципального района "Экология и окружающая среда Щёлковского муниципального района"              </t>
  </si>
  <si>
    <t xml:space="preserve">6. Муниципальная программа Щёлковского муниципального района "Культура Щёлковского муниципального района"              </t>
  </si>
  <si>
    <t xml:space="preserve">5. Муниципальная программа Щёлковского муниципального района "Спорт Щёлковского  муниципального района"   </t>
  </si>
  <si>
    <t xml:space="preserve">Подпрограмма "Благоустройство и освещение"                    </t>
  </si>
  <si>
    <t xml:space="preserve">4. Муниципальная программа Щёлковского муниципального района "Развитие жилищно-коммунального хозяйства Щёлковского муниципального района"            </t>
  </si>
  <si>
    <t xml:space="preserve"> Подпрограмма «Создание условий для оказания медицинской помощи населению» </t>
  </si>
  <si>
    <t>Подпрограмма "Предоставление субсидий на оплату жилого помещения и коммунальных услуг гражданам Российской Федерации, имеющим место жительства в Щёлковском муниципальном районе"</t>
  </si>
  <si>
    <t>Бюджетная роспись на 01.07.2017</t>
  </si>
  <si>
    <t>Оперативный отчет  о  реализации  муниципальных программ
 Щёлковского муниципального района (свод) за II квартал 2017 года</t>
  </si>
  <si>
    <t>бюджет поселений</t>
  </si>
  <si>
    <t>межбюджетные трансферты в бюджет ЩМР</t>
  </si>
  <si>
    <t xml:space="preserve">межбюджетные трансферты в бюджет ЩМР  </t>
  </si>
  <si>
    <t>Информация по иcполнению мунициипальных программ Щёлковского муниципального района 
за I полугодие 2017 года</t>
  </si>
  <si>
    <t xml:space="preserve">Начальник отдела экономического анализа, </t>
  </si>
  <si>
    <t>прогнозирования и муниципальных программ</t>
  </si>
  <si>
    <t xml:space="preserve">Управления по экономической политике </t>
  </si>
  <si>
    <t>Администрации Щёлковского муниципального района</t>
  </si>
  <si>
    <t>Ю.И. Донгаев</t>
  </si>
  <si>
    <t>Начальник Управления по экономической политике</t>
  </si>
  <si>
    <t>Е.А. Митряева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</si>
</sst>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4" x14ac:knownFonts="1">
    <font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165" fontId="0" fillId="2" borderId="0" xfId="0" applyNumberFormat="1" applyFill="1"/>
    <xf numFmtId="165" fontId="1" fillId="2" borderId="0" xfId="0" applyNumberFormat="1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/>
    <xf numFmtId="165" fontId="4" fillId="2" borderId="5" xfId="0" applyNumberFormat="1" applyFont="1" applyFill="1" applyBorder="1" applyAlignment="1">
      <alignment horizontal="left" vertical="center" wrapText="1"/>
    </xf>
    <xf numFmtId="4" fontId="4" fillId="2" borderId="6" xfId="0" applyNumberFormat="1" applyFont="1" applyFill="1" applyBorder="1" applyAlignment="1">
      <alignment horizontal="right" vertical="center"/>
    </xf>
    <xf numFmtId="165" fontId="0" fillId="2" borderId="3" xfId="0" applyNumberFormat="1" applyFont="1" applyFill="1" applyBorder="1"/>
    <xf numFmtId="4" fontId="4" fillId="2" borderId="3" xfId="0" applyNumberFormat="1" applyFont="1" applyFill="1" applyBorder="1" applyAlignment="1">
      <alignment horizontal="right" vertical="center"/>
    </xf>
    <xf numFmtId="165" fontId="4" fillId="2" borderId="6" xfId="0" applyNumberFormat="1" applyFont="1" applyFill="1" applyBorder="1" applyAlignment="1">
      <alignment horizontal="right" vertical="center"/>
    </xf>
    <xf numFmtId="165" fontId="6" fillId="2" borderId="5" xfId="0" applyNumberFormat="1" applyFont="1" applyFill="1" applyBorder="1" applyAlignment="1">
      <alignment horizontal="left" vertical="center" wrapText="1"/>
    </xf>
    <xf numFmtId="165" fontId="4" fillId="2" borderId="3" xfId="0" applyNumberFormat="1" applyFont="1" applyFill="1" applyBorder="1" applyAlignment="1">
      <alignment horizontal="right" vertical="center"/>
    </xf>
    <xf numFmtId="165" fontId="4" fillId="2" borderId="6" xfId="0" applyNumberFormat="1" applyFont="1" applyFill="1" applyBorder="1" applyAlignment="1">
      <alignment horizontal="right" vertical="center" wrapText="1"/>
    </xf>
    <xf numFmtId="165" fontId="4" fillId="2" borderId="5" xfId="0" applyNumberFormat="1" applyFont="1" applyFill="1" applyBorder="1" applyAlignment="1">
      <alignment vertical="top" wrapText="1"/>
    </xf>
    <xf numFmtId="165" fontId="9" fillId="2" borderId="5" xfId="0" applyNumberFormat="1" applyFont="1" applyFill="1" applyBorder="1" applyAlignment="1" applyProtection="1">
      <alignment horizontal="left" vertical="center" wrapText="1"/>
      <protection locked="0" hidden="1"/>
    </xf>
    <xf numFmtId="165" fontId="4" fillId="2" borderId="5" xfId="0" applyNumberFormat="1" applyFont="1" applyFill="1" applyBorder="1" applyAlignment="1">
      <alignment horizontal="left" vertical="center"/>
    </xf>
    <xf numFmtId="165" fontId="9" fillId="2" borderId="5" xfId="0" applyNumberFormat="1" applyFont="1" applyFill="1" applyBorder="1" applyAlignment="1" applyProtection="1">
      <alignment vertical="center" wrapText="1"/>
      <protection locked="0" hidden="1"/>
    </xf>
    <xf numFmtId="165" fontId="4" fillId="2" borderId="5" xfId="0" applyNumberFormat="1" applyFont="1" applyFill="1" applyBorder="1" applyAlignment="1">
      <alignment wrapText="1"/>
    </xf>
    <xf numFmtId="165" fontId="0" fillId="2" borderId="3" xfId="0" applyNumberFormat="1" applyFill="1" applyBorder="1"/>
    <xf numFmtId="165" fontId="4" fillId="2" borderId="7" xfId="0" applyNumberFormat="1" applyFont="1" applyFill="1" applyBorder="1" applyAlignment="1">
      <alignment horizontal="left" vertical="center" wrapText="1"/>
    </xf>
    <xf numFmtId="4" fontId="4" fillId="2" borderId="8" xfId="0" applyNumberFormat="1" applyFont="1" applyFill="1" applyBorder="1" applyAlignment="1">
      <alignment horizontal="right" vertical="center"/>
    </xf>
    <xf numFmtId="165" fontId="0" fillId="2" borderId="8" xfId="0" applyNumberFormat="1" applyFill="1" applyBorder="1"/>
    <xf numFmtId="4" fontId="4" fillId="2" borderId="9" xfId="0" applyNumberFormat="1" applyFont="1" applyFill="1" applyBorder="1" applyAlignment="1">
      <alignment horizontal="right" vertical="center"/>
    </xf>
    <xf numFmtId="164" fontId="2" fillId="2" borderId="8" xfId="0" applyNumberFormat="1" applyFont="1" applyFill="1" applyBorder="1" applyAlignment="1">
      <alignment horizontal="right" vertical="center" wrapText="1"/>
    </xf>
    <xf numFmtId="164" fontId="2" fillId="2" borderId="10" xfId="0" applyNumberFormat="1" applyFont="1" applyFill="1" applyBorder="1" applyAlignment="1">
      <alignment horizontal="right" vertical="center" wrapText="1"/>
    </xf>
    <xf numFmtId="165" fontId="5" fillId="2" borderId="11" xfId="0" applyNumberFormat="1" applyFont="1" applyFill="1" applyBorder="1" applyAlignment="1">
      <alignment wrapText="1"/>
    </xf>
    <xf numFmtId="4" fontId="2" fillId="2" borderId="12" xfId="0" applyNumberFormat="1" applyFont="1" applyFill="1" applyBorder="1" applyAlignment="1">
      <alignment horizontal="right" vertical="center"/>
    </xf>
    <xf numFmtId="164" fontId="2" fillId="2" borderId="12" xfId="0" applyNumberFormat="1" applyFont="1" applyFill="1" applyBorder="1" applyAlignment="1">
      <alignment horizontal="right" vertical="center" wrapText="1"/>
    </xf>
    <xf numFmtId="164" fontId="2" fillId="2" borderId="13" xfId="0" applyNumberFormat="1" applyFont="1" applyFill="1" applyBorder="1" applyAlignment="1">
      <alignment horizontal="right" vertical="center" wrapText="1"/>
    </xf>
    <xf numFmtId="4" fontId="4" fillId="2" borderId="14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 wrapText="1"/>
    </xf>
    <xf numFmtId="164" fontId="2" fillId="2" borderId="15" xfId="0" applyNumberFormat="1" applyFont="1" applyFill="1" applyBorder="1" applyAlignment="1">
      <alignment horizontal="right" vertical="center" wrapText="1"/>
    </xf>
    <xf numFmtId="165" fontId="3" fillId="2" borderId="0" xfId="0" applyNumberFormat="1" applyFont="1" applyFill="1" applyBorder="1"/>
    <xf numFmtId="4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 wrapText="1"/>
    </xf>
    <xf numFmtId="165" fontId="3" fillId="2" borderId="0" xfId="0" applyNumberFormat="1" applyFont="1" applyFill="1"/>
    <xf numFmtId="165" fontId="0" fillId="2" borderId="0" xfId="0" applyNumberFormat="1" applyFill="1" applyBorder="1"/>
    <xf numFmtId="4" fontId="2" fillId="0" borderId="6" xfId="0" applyNumberFormat="1" applyFont="1" applyFill="1" applyBorder="1" applyAlignment="1">
      <alignment horizontal="right" vertical="center"/>
    </xf>
    <xf numFmtId="165" fontId="6" fillId="0" borderId="5" xfId="0" applyNumberFormat="1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vertical="center"/>
    </xf>
    <xf numFmtId="4" fontId="4" fillId="0" borderId="6" xfId="0" applyNumberFormat="1" applyFont="1" applyFill="1" applyBorder="1" applyAlignment="1">
      <alignment horizontal="right" vertical="center"/>
    </xf>
    <xf numFmtId="164" fontId="2" fillId="0" borderId="3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165" fontId="4" fillId="0" borderId="5" xfId="0" applyNumberFormat="1" applyFont="1" applyFill="1" applyBorder="1" applyAlignment="1">
      <alignment horizontal="left" vertical="center" wrapText="1"/>
    </xf>
    <xf numFmtId="165" fontId="9" fillId="0" borderId="5" xfId="0" applyNumberFormat="1" applyFont="1" applyFill="1" applyBorder="1" applyAlignment="1" applyProtection="1">
      <alignment horizontal="left" vertical="top" wrapText="1"/>
      <protection locked="0" hidden="1"/>
    </xf>
    <xf numFmtId="165" fontId="5" fillId="0" borderId="5" xfId="0" applyNumberFormat="1" applyFont="1" applyFill="1" applyBorder="1" applyAlignment="1">
      <alignment vertical="top" wrapText="1"/>
    </xf>
    <xf numFmtId="165" fontId="0" fillId="0" borderId="3" xfId="0" applyNumberFormat="1" applyFont="1" applyFill="1" applyBorder="1"/>
    <xf numFmtId="165" fontId="4" fillId="0" borderId="6" xfId="0" applyNumberFormat="1" applyFont="1" applyFill="1" applyBorder="1" applyAlignment="1">
      <alignment horizontal="right" vertical="center"/>
    </xf>
    <xf numFmtId="165" fontId="4" fillId="0" borderId="3" xfId="0" applyNumberFormat="1" applyFont="1" applyFill="1" applyBorder="1" applyAlignment="1">
      <alignment horizontal="right" vertical="center"/>
    </xf>
    <xf numFmtId="165" fontId="2" fillId="0" borderId="16" xfId="0" applyNumberFormat="1" applyFont="1" applyFill="1" applyBorder="1" applyAlignment="1">
      <alignment vertical="top" wrapText="1"/>
    </xf>
    <xf numFmtId="165" fontId="0" fillId="0" borderId="17" xfId="0" applyNumberFormat="1" applyFill="1" applyBorder="1"/>
    <xf numFmtId="4" fontId="4" fillId="0" borderId="17" xfId="0" applyNumberFormat="1" applyFont="1" applyFill="1" applyBorder="1" applyAlignment="1">
      <alignment horizontal="right" vertical="center"/>
    </xf>
    <xf numFmtId="165" fontId="5" fillId="0" borderId="18" xfId="0" applyNumberFormat="1" applyFont="1" applyFill="1" applyBorder="1" applyAlignment="1">
      <alignment horizontal="right" vertical="center"/>
    </xf>
    <xf numFmtId="165" fontId="4" fillId="0" borderId="17" xfId="0" applyNumberFormat="1" applyFont="1" applyFill="1" applyBorder="1" applyAlignment="1">
      <alignment horizontal="right" vertical="center"/>
    </xf>
    <xf numFmtId="165" fontId="2" fillId="0" borderId="5" xfId="0" applyNumberFormat="1" applyFont="1" applyFill="1" applyBorder="1" applyAlignment="1">
      <alignment horizontal="left" vertical="center" wrapText="1"/>
    </xf>
    <xf numFmtId="165" fontId="2" fillId="0" borderId="5" xfId="0" applyNumberFormat="1" applyFont="1" applyFill="1" applyBorder="1" applyAlignment="1">
      <alignment vertical="top" wrapText="1"/>
    </xf>
    <xf numFmtId="165" fontId="6" fillId="0" borderId="6" xfId="0" applyNumberFormat="1" applyFont="1" applyFill="1" applyBorder="1" applyAlignment="1">
      <alignment horizontal="right" vertical="center" wrapText="1"/>
    </xf>
    <xf numFmtId="165" fontId="7" fillId="0" borderId="5" xfId="0" applyNumberFormat="1" applyFont="1" applyFill="1" applyBorder="1" applyAlignment="1">
      <alignment vertical="top" wrapText="1"/>
    </xf>
    <xf numFmtId="165" fontId="4" fillId="0" borderId="6" xfId="0" applyNumberFormat="1" applyFont="1" applyFill="1" applyBorder="1" applyAlignment="1">
      <alignment horizontal="right" vertical="center" wrapText="1"/>
    </xf>
    <xf numFmtId="165" fontId="3" fillId="0" borderId="5" xfId="0" applyNumberFormat="1" applyFont="1" applyFill="1" applyBorder="1"/>
    <xf numFmtId="165" fontId="8" fillId="0" borderId="6" xfId="0" applyNumberFormat="1" applyFont="1" applyFill="1" applyBorder="1" applyAlignment="1">
      <alignment horizontal="right" vertical="center"/>
    </xf>
    <xf numFmtId="165" fontId="0" fillId="0" borderId="0" xfId="0" applyNumberFormat="1" applyFill="1"/>
    <xf numFmtId="165" fontId="1" fillId="0" borderId="0" xfId="0" applyNumberFormat="1" applyFont="1" applyFill="1"/>
    <xf numFmtId="165" fontId="4" fillId="0" borderId="5" xfId="0" applyNumberFormat="1" applyFont="1" applyFill="1" applyBorder="1" applyAlignment="1">
      <alignment vertical="top" wrapText="1"/>
    </xf>
    <xf numFmtId="165" fontId="0" fillId="0" borderId="3" xfId="0" applyNumberFormat="1" applyFill="1" applyBorder="1"/>
    <xf numFmtId="4" fontId="2" fillId="0" borderId="3" xfId="0" applyNumberFormat="1" applyFont="1" applyFill="1" applyBorder="1" applyAlignment="1">
      <alignment horizontal="right" vertical="center"/>
    </xf>
    <xf numFmtId="165" fontId="4" fillId="0" borderId="5" xfId="0" applyNumberFormat="1" applyFont="1" applyFill="1" applyBorder="1" applyAlignment="1">
      <alignment wrapText="1"/>
    </xf>
    <xf numFmtId="165" fontId="9" fillId="0" borderId="6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/>
    <xf numFmtId="4" fontId="13" fillId="0" borderId="0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/>
    <xf numFmtId="165" fontId="13" fillId="0" borderId="0" xfId="0" applyNumberFormat="1" applyFont="1" applyFill="1" applyBorder="1" applyAlignment="1">
      <alignment horizontal="right" vertical="center" wrapText="1"/>
    </xf>
    <xf numFmtId="165" fontId="2" fillId="2" borderId="23" xfId="0" applyNumberFormat="1" applyFont="1" applyFill="1" applyBorder="1" applyAlignment="1">
      <alignment horizontal="center" vertical="center" wrapText="1"/>
    </xf>
    <xf numFmtId="165" fontId="2" fillId="2" borderId="24" xfId="0" applyNumberFormat="1" applyFont="1" applyFill="1" applyBorder="1" applyAlignment="1">
      <alignment horizontal="center" vertical="center" wrapText="1"/>
    </xf>
    <xf numFmtId="165" fontId="2" fillId="2" borderId="19" xfId="0" applyNumberFormat="1" applyFont="1" applyFill="1" applyBorder="1" applyAlignment="1">
      <alignment horizontal="center" vertical="center" wrapText="1"/>
    </xf>
    <xf numFmtId="165" fontId="2" fillId="2" borderId="20" xfId="0" applyNumberFormat="1" applyFont="1" applyFill="1" applyBorder="1" applyAlignment="1">
      <alignment horizontal="center" vertical="center" wrapText="1"/>
    </xf>
    <xf numFmtId="165" fontId="2" fillId="2" borderId="2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10" fillId="2" borderId="22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5" fontId="11" fillId="2" borderId="0" xfId="0" applyNumberFormat="1" applyFont="1" applyFill="1" applyAlignment="1">
      <alignment horizontal="center" vertical="center" wrapText="1"/>
    </xf>
    <xf numFmtId="165" fontId="2" fillId="2" borderId="25" xfId="0" applyNumberFormat="1" applyFont="1" applyFill="1" applyBorder="1" applyAlignment="1">
      <alignment horizontal="center" vertical="center" wrapText="1"/>
    </xf>
    <xf numFmtId="165" fontId="2" fillId="2" borderId="26" xfId="0" applyNumberFormat="1" applyFont="1" applyFill="1" applyBorder="1" applyAlignment="1">
      <alignment horizontal="center" vertical="center" wrapText="1"/>
    </xf>
    <xf numFmtId="165" fontId="2" fillId="2" borderId="21" xfId="0" applyNumberFormat="1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center" vertical="center" wrapText="1"/>
    </xf>
    <xf numFmtId="165" fontId="12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362"/>
  <sheetViews>
    <sheetView showGridLines="0" showRowColHeaders="0" tabSelected="1" zoomScaleNormal="100" workbookViewId="0">
      <pane ySplit="11" topLeftCell="A336" activePane="bottomLeft" state="frozen"/>
      <selection pane="bottomLeft" activeCell="G70" sqref="G70"/>
    </sheetView>
  </sheetViews>
  <sheetFormatPr defaultRowHeight="12.75" x14ac:dyDescent="0.2"/>
  <cols>
    <col min="1" max="1" width="23.5703125" style="1" customWidth="1"/>
    <col min="2" max="2" width="9.28515625" style="1" customWidth="1"/>
    <col min="3" max="3" width="44.85546875" style="1" customWidth="1"/>
    <col min="4" max="4" width="14.42578125" style="1" customWidth="1"/>
    <col min="5" max="5" width="14.7109375" style="1" customWidth="1"/>
    <col min="6" max="6" width="15" style="1" customWidth="1"/>
    <col min="7" max="7" width="15.140625" style="1" customWidth="1"/>
    <col min="8" max="8" width="11.5703125" style="1" customWidth="1"/>
    <col min="9" max="9" width="16.85546875" style="1" customWidth="1"/>
    <col min="10" max="10" width="12.28515625" style="1" customWidth="1"/>
    <col min="11" max="11" width="10.7109375" style="1" bestFit="1" customWidth="1"/>
    <col min="12" max="12" width="11.42578125" style="1" bestFit="1" customWidth="1"/>
    <col min="13" max="16384" width="9.140625" style="1"/>
  </cols>
  <sheetData>
    <row r="1" spans="3:12" ht="12.75" hidden="1" customHeight="1" x14ac:dyDescent="0.2">
      <c r="F1" s="2"/>
      <c r="G1" s="2"/>
      <c r="H1" s="2"/>
    </row>
    <row r="2" spans="3:12" ht="18" hidden="1" customHeight="1" x14ac:dyDescent="0.2">
      <c r="C2" s="2"/>
      <c r="F2" s="2"/>
      <c r="G2" s="2"/>
      <c r="H2" s="2"/>
    </row>
    <row r="3" spans="3:12" ht="47.25" hidden="1" customHeight="1" x14ac:dyDescent="0.2">
      <c r="C3" s="84" t="s">
        <v>67</v>
      </c>
      <c r="D3" s="84"/>
      <c r="E3" s="84"/>
      <c r="F3" s="84"/>
      <c r="G3" s="84"/>
      <c r="H3" s="84"/>
      <c r="I3" s="84"/>
      <c r="J3" s="84"/>
    </row>
    <row r="4" spans="3:12" ht="22.5" hidden="1" customHeight="1" x14ac:dyDescent="0.2"/>
    <row r="5" spans="3:12" ht="19.5" hidden="1" customHeight="1" thickBot="1" x14ac:dyDescent="0.25"/>
    <row r="6" spans="3:12" ht="19.5" customHeight="1" x14ac:dyDescent="0.2">
      <c r="C6" s="88" t="s">
        <v>71</v>
      </c>
      <c r="D6" s="88"/>
      <c r="E6" s="88"/>
      <c r="F6" s="88"/>
      <c r="G6" s="88"/>
      <c r="H6" s="88"/>
      <c r="I6" s="88"/>
      <c r="J6" s="88"/>
    </row>
    <row r="7" spans="3:12" ht="19.5" customHeight="1" x14ac:dyDescent="0.2">
      <c r="C7" s="88"/>
      <c r="D7" s="88"/>
      <c r="E7" s="88"/>
      <c r="F7" s="88"/>
      <c r="G7" s="88"/>
      <c r="H7" s="88"/>
      <c r="I7" s="88"/>
      <c r="J7" s="88"/>
    </row>
    <row r="8" spans="3:12" ht="19.5" customHeight="1" thickBot="1" x14ac:dyDescent="0.25">
      <c r="C8" s="88"/>
      <c r="D8" s="88"/>
      <c r="E8" s="89"/>
      <c r="F8" s="89"/>
      <c r="G8" s="89"/>
      <c r="H8" s="89"/>
      <c r="I8" s="88"/>
      <c r="J8" s="88"/>
    </row>
    <row r="9" spans="3:12" ht="63.75" customHeight="1" x14ac:dyDescent="0.2">
      <c r="C9" s="80" t="s">
        <v>4</v>
      </c>
      <c r="D9" s="82" t="s">
        <v>45</v>
      </c>
      <c r="E9" s="87" t="s">
        <v>66</v>
      </c>
      <c r="F9" s="87" t="s">
        <v>38</v>
      </c>
      <c r="G9" s="85" t="s">
        <v>42</v>
      </c>
      <c r="H9" s="86"/>
      <c r="I9" s="76" t="s">
        <v>41</v>
      </c>
      <c r="J9" s="77"/>
    </row>
    <row r="10" spans="3:12" ht="18" customHeight="1" thickBot="1" x14ac:dyDescent="0.25">
      <c r="C10" s="80"/>
      <c r="D10" s="82"/>
      <c r="E10" s="80"/>
      <c r="F10" s="80"/>
      <c r="G10" s="78"/>
      <c r="H10" s="79"/>
      <c r="I10" s="78"/>
      <c r="J10" s="79"/>
    </row>
    <row r="11" spans="3:12" ht="19.5" customHeight="1" thickBot="1" x14ac:dyDescent="0.25">
      <c r="C11" s="81"/>
      <c r="D11" s="83"/>
      <c r="E11" s="81"/>
      <c r="F11" s="78"/>
      <c r="G11" s="3" t="s">
        <v>40</v>
      </c>
      <c r="H11" s="3" t="s">
        <v>39</v>
      </c>
      <c r="I11" s="4" t="s">
        <v>40</v>
      </c>
      <c r="J11" s="5" t="s">
        <v>39</v>
      </c>
    </row>
    <row r="12" spans="3:12" ht="86.25" customHeight="1" x14ac:dyDescent="0.2">
      <c r="C12" s="53" t="s">
        <v>46</v>
      </c>
      <c r="D12" s="54"/>
      <c r="E12" s="55"/>
      <c r="F12" s="56"/>
      <c r="G12" s="57"/>
      <c r="H12" s="57"/>
      <c r="I12" s="57"/>
      <c r="J12" s="54"/>
    </row>
    <row r="13" spans="3:12" s="8" customFormat="1" ht="16.899999999999999" customHeight="1" x14ac:dyDescent="0.2">
      <c r="C13" s="58" t="s">
        <v>6</v>
      </c>
      <c r="D13" s="41">
        <f t="shared" ref="D13:G15" si="0">D20+D27</f>
        <v>47700</v>
      </c>
      <c r="E13" s="41">
        <f t="shared" si="0"/>
        <v>62492.81</v>
      </c>
      <c r="F13" s="41">
        <f t="shared" si="0"/>
        <v>280381.86</v>
      </c>
      <c r="G13" s="41">
        <f t="shared" si="0"/>
        <v>35415.78</v>
      </c>
      <c r="H13" s="45">
        <f>G13/F13</f>
        <v>0.12631266516314571</v>
      </c>
      <c r="I13" s="41">
        <f>I20+I27</f>
        <v>35415.78</v>
      </c>
      <c r="J13" s="46">
        <f>I13/F13</f>
        <v>0.12631266516314571</v>
      </c>
    </row>
    <row r="14" spans="3:12" ht="16.899999999999999" customHeight="1" x14ac:dyDescent="0.2">
      <c r="C14" s="47" t="s">
        <v>5</v>
      </c>
      <c r="D14" s="44">
        <f t="shared" si="0"/>
        <v>47700</v>
      </c>
      <c r="E14" s="44">
        <f t="shared" si="0"/>
        <v>47700</v>
      </c>
      <c r="F14" s="44">
        <f t="shared" si="0"/>
        <v>47700</v>
      </c>
      <c r="G14" s="44">
        <f t="shared" si="0"/>
        <v>7299.89</v>
      </c>
      <c r="H14" s="45">
        <f>G14/F14</f>
        <v>0.15303752620545075</v>
      </c>
      <c r="I14" s="44">
        <f>I21+I28</f>
        <v>7299.89</v>
      </c>
      <c r="J14" s="46">
        <f>I14/F14</f>
        <v>0.15303752620545075</v>
      </c>
      <c r="L14" s="1" t="s">
        <v>44</v>
      </c>
    </row>
    <row r="15" spans="3:12" ht="27" customHeight="1" x14ac:dyDescent="0.2">
      <c r="C15" s="47" t="s">
        <v>69</v>
      </c>
      <c r="D15" s="44">
        <f t="shared" si="0"/>
        <v>0</v>
      </c>
      <c r="E15" s="44">
        <f t="shared" si="0"/>
        <v>14792.81</v>
      </c>
      <c r="F15" s="44">
        <f t="shared" si="0"/>
        <v>14792.81</v>
      </c>
      <c r="G15" s="44">
        <f t="shared" si="0"/>
        <v>1383.81</v>
      </c>
      <c r="H15" s="45">
        <v>0</v>
      </c>
      <c r="I15" s="44">
        <f>I22+I29</f>
        <v>1383.81</v>
      </c>
      <c r="J15" s="46">
        <f>I15/F15</f>
        <v>9.3546121392757697E-2</v>
      </c>
    </row>
    <row r="16" spans="3:12" ht="15.75" customHeight="1" x14ac:dyDescent="0.2">
      <c r="C16" s="47" t="s">
        <v>2</v>
      </c>
      <c r="D16" s="44">
        <f t="shared" ref="D16:F17" si="1">D23+D30</f>
        <v>0</v>
      </c>
      <c r="E16" s="44">
        <f t="shared" si="1"/>
        <v>0</v>
      </c>
      <c r="F16" s="44">
        <f t="shared" si="1"/>
        <v>0</v>
      </c>
      <c r="G16" s="44">
        <v>0</v>
      </c>
      <c r="H16" s="45">
        <v>0</v>
      </c>
      <c r="I16" s="44">
        <f>I23+I30</f>
        <v>0</v>
      </c>
      <c r="J16" s="46">
        <v>0</v>
      </c>
    </row>
    <row r="17" spans="3:10" ht="15.75" customHeight="1" x14ac:dyDescent="0.2">
      <c r="C17" s="47" t="s">
        <v>68</v>
      </c>
      <c r="D17" s="44">
        <f t="shared" si="1"/>
        <v>0</v>
      </c>
      <c r="E17" s="44">
        <f t="shared" si="1"/>
        <v>0</v>
      </c>
      <c r="F17" s="44">
        <f t="shared" si="1"/>
        <v>217889.05</v>
      </c>
      <c r="G17" s="44">
        <f>G24+G31</f>
        <v>26732.080000000002</v>
      </c>
      <c r="H17" s="45">
        <f>G17/F17</f>
        <v>0.1226866609405108</v>
      </c>
      <c r="I17" s="44">
        <f>I24+I31</f>
        <v>26732.080000000002</v>
      </c>
      <c r="J17" s="46">
        <f>I17/F17</f>
        <v>0.1226866609405108</v>
      </c>
    </row>
    <row r="18" spans="3:10" ht="16.5" customHeight="1" x14ac:dyDescent="0.2">
      <c r="C18" s="47"/>
      <c r="D18" s="50"/>
      <c r="E18" s="43"/>
      <c r="F18" s="51"/>
      <c r="G18" s="43"/>
      <c r="H18" s="45"/>
      <c r="I18" s="43"/>
      <c r="J18" s="46"/>
    </row>
    <row r="19" spans="3:10" ht="47.25" customHeight="1" x14ac:dyDescent="0.2">
      <c r="C19" s="42" t="s">
        <v>8</v>
      </c>
      <c r="D19" s="50"/>
      <c r="E19" s="43"/>
      <c r="F19" s="51"/>
      <c r="G19" s="52"/>
      <c r="H19" s="45"/>
      <c r="I19" s="52"/>
      <c r="J19" s="46"/>
    </row>
    <row r="20" spans="3:10" ht="16.899999999999999" customHeight="1" x14ac:dyDescent="0.2">
      <c r="C20" s="47" t="s">
        <v>6</v>
      </c>
      <c r="D20" s="43">
        <f>D21+D22+D23</f>
        <v>3500</v>
      </c>
      <c r="E20" s="43">
        <f>E21+E22+E23</f>
        <v>3500</v>
      </c>
      <c r="F20" s="44">
        <f>F21+F22+F23+F24</f>
        <v>24388</v>
      </c>
      <c r="G20" s="44">
        <f>G21+G22+G23+G24</f>
        <v>2681.54</v>
      </c>
      <c r="H20" s="45">
        <f>G20/F20</f>
        <v>0.10995325569952435</v>
      </c>
      <c r="I20" s="44">
        <f>I21+I22+I23+I24</f>
        <v>2681.54</v>
      </c>
      <c r="J20" s="46">
        <f>I20/F20</f>
        <v>0.10995325569952435</v>
      </c>
    </row>
    <row r="21" spans="3:10" ht="16.899999999999999" customHeight="1" x14ac:dyDescent="0.2">
      <c r="C21" s="47" t="s">
        <v>5</v>
      </c>
      <c r="D21" s="43">
        <v>3500</v>
      </c>
      <c r="E21" s="43">
        <v>3500</v>
      </c>
      <c r="F21" s="44">
        <v>3500</v>
      </c>
      <c r="G21" s="43">
        <v>780.89</v>
      </c>
      <c r="H21" s="45">
        <f>G21/F21</f>
        <v>0.22311142857142857</v>
      </c>
      <c r="I21" s="43">
        <v>780.89</v>
      </c>
      <c r="J21" s="46">
        <f>I21/F21</f>
        <v>0.22311142857142857</v>
      </c>
    </row>
    <row r="22" spans="3:10" ht="16.899999999999999" customHeight="1" x14ac:dyDescent="0.2">
      <c r="C22" s="47" t="s">
        <v>69</v>
      </c>
      <c r="D22" s="43">
        <v>0</v>
      </c>
      <c r="E22" s="43">
        <v>0</v>
      </c>
      <c r="F22" s="44">
        <v>0</v>
      </c>
      <c r="G22" s="43">
        <v>0</v>
      </c>
      <c r="H22" s="45">
        <v>0</v>
      </c>
      <c r="I22" s="43">
        <v>0</v>
      </c>
      <c r="J22" s="46">
        <v>0</v>
      </c>
    </row>
    <row r="23" spans="3:10" ht="16.899999999999999" customHeight="1" x14ac:dyDescent="0.2">
      <c r="C23" s="47" t="s">
        <v>2</v>
      </c>
      <c r="D23" s="43">
        <v>0</v>
      </c>
      <c r="E23" s="43">
        <v>0</v>
      </c>
      <c r="F23" s="44">
        <v>0</v>
      </c>
      <c r="G23" s="43">
        <v>0</v>
      </c>
      <c r="H23" s="45">
        <v>0</v>
      </c>
      <c r="I23" s="43">
        <v>0</v>
      </c>
      <c r="J23" s="46">
        <v>0</v>
      </c>
    </row>
    <row r="24" spans="3:10" ht="16.899999999999999" customHeight="1" x14ac:dyDescent="0.2">
      <c r="C24" s="47" t="s">
        <v>68</v>
      </c>
      <c r="D24" s="43">
        <v>0</v>
      </c>
      <c r="E24" s="43">
        <v>0</v>
      </c>
      <c r="F24" s="44">
        <v>20888</v>
      </c>
      <c r="G24" s="43">
        <v>1900.65</v>
      </c>
      <c r="H24" s="45">
        <f>G24/F24</f>
        <v>9.0992435848333983E-2</v>
      </c>
      <c r="I24" s="43">
        <v>1900.65</v>
      </c>
      <c r="J24" s="46">
        <f>I24/F24</f>
        <v>9.0992435848333983E-2</v>
      </c>
    </row>
    <row r="25" spans="3:10" ht="16.899999999999999" customHeight="1" x14ac:dyDescent="0.2">
      <c r="C25" s="47"/>
      <c r="D25" s="50"/>
      <c r="E25" s="43"/>
      <c r="F25" s="51"/>
      <c r="G25" s="52"/>
      <c r="H25" s="45"/>
      <c r="I25" s="52"/>
      <c r="J25" s="46"/>
    </row>
    <row r="26" spans="3:10" ht="31.5" customHeight="1" x14ac:dyDescent="0.2">
      <c r="C26" s="42" t="s">
        <v>9</v>
      </c>
      <c r="D26" s="50"/>
      <c r="E26" s="43"/>
      <c r="F26" s="51"/>
      <c r="G26" s="52"/>
      <c r="H26" s="45"/>
      <c r="I26" s="52"/>
      <c r="J26" s="46"/>
    </row>
    <row r="27" spans="3:10" ht="16.899999999999999" customHeight="1" x14ac:dyDescent="0.2">
      <c r="C27" s="47" t="s">
        <v>6</v>
      </c>
      <c r="D27" s="44">
        <f>D28+D29+D30+D31</f>
        <v>44200</v>
      </c>
      <c r="E27" s="44">
        <f>E28+E29+E30+E31</f>
        <v>58992.81</v>
      </c>
      <c r="F27" s="44">
        <f>F28+F29+F30+F31</f>
        <v>255993.86</v>
      </c>
      <c r="G27" s="44">
        <f>G28+G29+G30+G31</f>
        <v>32734.239999999998</v>
      </c>
      <c r="H27" s="45">
        <f>G27/F27</f>
        <v>0.12787119191061849</v>
      </c>
      <c r="I27" s="44">
        <f>I28+I29+I30+I31</f>
        <v>32734.239999999998</v>
      </c>
      <c r="J27" s="46">
        <f>I27/F27</f>
        <v>0.12787119191061849</v>
      </c>
    </row>
    <row r="28" spans="3:10" ht="16.899999999999999" customHeight="1" x14ac:dyDescent="0.2">
      <c r="C28" s="47" t="s">
        <v>5</v>
      </c>
      <c r="D28" s="43">
        <v>44200</v>
      </c>
      <c r="E28" s="43">
        <v>44200</v>
      </c>
      <c r="F28" s="44">
        <v>44200</v>
      </c>
      <c r="G28" s="43">
        <v>6519</v>
      </c>
      <c r="H28" s="45">
        <f>G28/F28</f>
        <v>0.14748868778280544</v>
      </c>
      <c r="I28" s="43">
        <v>6519</v>
      </c>
      <c r="J28" s="46">
        <f>I28/F28</f>
        <v>0.14748868778280544</v>
      </c>
    </row>
    <row r="29" spans="3:10" ht="16.899999999999999" customHeight="1" x14ac:dyDescent="0.2">
      <c r="C29" s="47" t="s">
        <v>69</v>
      </c>
      <c r="D29" s="43">
        <v>0</v>
      </c>
      <c r="E29" s="43">
        <v>14792.81</v>
      </c>
      <c r="F29" s="44">
        <v>14792.81</v>
      </c>
      <c r="G29" s="43">
        <v>1383.81</v>
      </c>
      <c r="H29" s="45">
        <f>G29/E29</f>
        <v>9.3546121392757697E-2</v>
      </c>
      <c r="I29" s="43">
        <v>1383.81</v>
      </c>
      <c r="J29" s="46">
        <f>I29/F29</f>
        <v>9.3546121392757697E-2</v>
      </c>
    </row>
    <row r="30" spans="3:10" ht="16.899999999999999" customHeight="1" x14ac:dyDescent="0.2">
      <c r="C30" s="47" t="s">
        <v>2</v>
      </c>
      <c r="D30" s="43">
        <v>0</v>
      </c>
      <c r="E30" s="43">
        <v>0</v>
      </c>
      <c r="F30" s="44">
        <v>0</v>
      </c>
      <c r="G30" s="43">
        <v>0</v>
      </c>
      <c r="H30" s="45">
        <v>0</v>
      </c>
      <c r="I30" s="43">
        <v>0</v>
      </c>
      <c r="J30" s="46">
        <v>0</v>
      </c>
    </row>
    <row r="31" spans="3:10" ht="16.899999999999999" customHeight="1" x14ac:dyDescent="0.2">
      <c r="C31" s="47" t="s">
        <v>68</v>
      </c>
      <c r="D31" s="43">
        <v>0</v>
      </c>
      <c r="E31" s="43">
        <v>0</v>
      </c>
      <c r="F31" s="44">
        <v>197001.05</v>
      </c>
      <c r="G31" s="43">
        <v>24831.43</v>
      </c>
      <c r="H31" s="45">
        <f>G31/F31</f>
        <v>0.1260471961951472</v>
      </c>
      <c r="I31" s="43">
        <v>24831.43</v>
      </c>
      <c r="J31" s="46">
        <f>I31/F31</f>
        <v>0.1260471961951472</v>
      </c>
    </row>
    <row r="32" spans="3:10" ht="15.75" x14ac:dyDescent="0.2">
      <c r="C32" s="47"/>
      <c r="D32" s="50"/>
      <c r="E32" s="43"/>
      <c r="F32" s="51"/>
      <c r="G32" s="52"/>
      <c r="H32" s="45"/>
      <c r="I32" s="52"/>
      <c r="J32" s="46"/>
    </row>
    <row r="33" spans="3:11" ht="89.25" customHeight="1" x14ac:dyDescent="0.2">
      <c r="C33" s="59" t="s">
        <v>47</v>
      </c>
      <c r="D33" s="50"/>
      <c r="E33" s="43"/>
      <c r="F33" s="60"/>
      <c r="G33" s="50"/>
      <c r="H33" s="45"/>
      <c r="I33" s="52"/>
      <c r="J33" s="46"/>
    </row>
    <row r="34" spans="3:11" s="8" customFormat="1" ht="15.75" x14ac:dyDescent="0.2">
      <c r="C34" s="58" t="s">
        <v>6</v>
      </c>
      <c r="D34" s="41">
        <f>D35+D36+D37</f>
        <v>4700</v>
      </c>
      <c r="E34" s="41">
        <f>E35+E36+E37</f>
        <v>4700</v>
      </c>
      <c r="F34" s="41">
        <f>F35+F36+F37</f>
        <v>5700</v>
      </c>
      <c r="G34" s="41">
        <f>G35+G36+G37</f>
        <v>0</v>
      </c>
      <c r="H34" s="45">
        <f>G34/F34</f>
        <v>0</v>
      </c>
      <c r="I34" s="41">
        <f>I35+I36+I37</f>
        <v>0</v>
      </c>
      <c r="J34" s="46">
        <f>I34/F34</f>
        <v>0</v>
      </c>
    </row>
    <row r="35" spans="3:11" ht="15.75" x14ac:dyDescent="0.2">
      <c r="C35" s="47" t="s">
        <v>5</v>
      </c>
      <c r="D35" s="44">
        <v>4700</v>
      </c>
      <c r="E35" s="44">
        <v>4700</v>
      </c>
      <c r="F35" s="44">
        <v>4700</v>
      </c>
      <c r="G35" s="44">
        <v>0</v>
      </c>
      <c r="H35" s="45">
        <f>G35/F35</f>
        <v>0</v>
      </c>
      <c r="I35" s="44">
        <v>0</v>
      </c>
      <c r="J35" s="46">
        <f>I35/F35</f>
        <v>0</v>
      </c>
    </row>
    <row r="36" spans="3:11" ht="31.5" x14ac:dyDescent="0.2">
      <c r="C36" s="47" t="s">
        <v>69</v>
      </c>
      <c r="D36" s="44">
        <v>0</v>
      </c>
      <c r="E36" s="44">
        <v>0</v>
      </c>
      <c r="F36" s="44">
        <v>0</v>
      </c>
      <c r="G36" s="44">
        <v>0</v>
      </c>
      <c r="H36" s="45">
        <v>0</v>
      </c>
      <c r="I36" s="44">
        <v>0</v>
      </c>
      <c r="J36" s="46">
        <v>0</v>
      </c>
    </row>
    <row r="37" spans="3:11" ht="15.75" x14ac:dyDescent="0.2">
      <c r="C37" s="47" t="s">
        <v>68</v>
      </c>
      <c r="D37" s="44">
        <v>0</v>
      </c>
      <c r="E37" s="44">
        <v>0</v>
      </c>
      <c r="F37" s="44">
        <v>1000</v>
      </c>
      <c r="G37" s="44">
        <v>0</v>
      </c>
      <c r="H37" s="45">
        <f>G37/F37</f>
        <v>0</v>
      </c>
      <c r="I37" s="44">
        <v>0</v>
      </c>
      <c r="J37" s="46">
        <v>0</v>
      </c>
    </row>
    <row r="38" spans="3:11" ht="16.899999999999999" customHeight="1" x14ac:dyDescent="0.2">
      <c r="C38" s="9"/>
      <c r="D38" s="11"/>
      <c r="E38" s="12"/>
      <c r="F38" s="13"/>
      <c r="G38" s="16"/>
      <c r="H38" s="6"/>
      <c r="I38" s="15"/>
      <c r="J38" s="7"/>
    </row>
    <row r="39" spans="3:11" ht="65.25" customHeight="1" x14ac:dyDescent="0.2">
      <c r="C39" s="61" t="s">
        <v>48</v>
      </c>
      <c r="D39" s="50"/>
      <c r="E39" s="43"/>
      <c r="F39" s="51"/>
      <c r="G39" s="62"/>
      <c r="H39" s="45"/>
      <c r="I39" s="52"/>
      <c r="J39" s="46"/>
      <c r="K39" s="65"/>
    </row>
    <row r="40" spans="3:11" s="8" customFormat="1" ht="16.149999999999999" customHeight="1" x14ac:dyDescent="0.2">
      <c r="C40" s="58" t="s">
        <v>6</v>
      </c>
      <c r="D40" s="41">
        <f t="shared" ref="D40:F43" si="2">D46+D52+D58+D64</f>
        <v>4464073</v>
      </c>
      <c r="E40" s="41">
        <f t="shared" si="2"/>
        <v>5232824.5</v>
      </c>
      <c r="F40" s="41">
        <f t="shared" si="2"/>
        <v>6574314.1099999994</v>
      </c>
      <c r="G40" s="41">
        <f>G46+G52+G58+G64</f>
        <v>2433115.5</v>
      </c>
      <c r="H40" s="45">
        <f>G40/F40</f>
        <v>0.3700941967921883</v>
      </c>
      <c r="I40" s="41">
        <f>I46+I52+I58+I64</f>
        <v>2433115.5</v>
      </c>
      <c r="J40" s="46">
        <f>I40/F40</f>
        <v>0.3700941967921883</v>
      </c>
      <c r="K40" s="66"/>
    </row>
    <row r="41" spans="3:11" ht="16.899999999999999" customHeight="1" x14ac:dyDescent="0.2">
      <c r="C41" s="47" t="s">
        <v>5</v>
      </c>
      <c r="D41" s="44">
        <f t="shared" si="2"/>
        <v>1789088</v>
      </c>
      <c r="E41" s="44">
        <f t="shared" si="2"/>
        <v>2248061.8000000003</v>
      </c>
      <c r="F41" s="44">
        <f t="shared" si="2"/>
        <v>1789088</v>
      </c>
      <c r="G41" s="44">
        <f>G47+G53+G59+G65</f>
        <v>840476.2</v>
      </c>
      <c r="H41" s="45">
        <f>G41/F41</f>
        <v>0.46977912768963848</v>
      </c>
      <c r="I41" s="44">
        <f>I47+I53+I59+I65</f>
        <v>840476.2</v>
      </c>
      <c r="J41" s="46">
        <f>I41/F41</f>
        <v>0.46977912768963848</v>
      </c>
      <c r="K41" s="65"/>
    </row>
    <row r="42" spans="3:11" ht="17.45" customHeight="1" x14ac:dyDescent="0.2">
      <c r="C42" s="47" t="s">
        <v>69</v>
      </c>
      <c r="D42" s="44">
        <f t="shared" si="2"/>
        <v>2674985</v>
      </c>
      <c r="E42" s="44">
        <f t="shared" si="2"/>
        <v>2984762.6999999997</v>
      </c>
      <c r="F42" s="44">
        <f t="shared" si="2"/>
        <v>3439883.11</v>
      </c>
      <c r="G42" s="44">
        <f>G48+G54+G60+G66</f>
        <v>1495148.8</v>
      </c>
      <c r="H42" s="45">
        <f>G42/F42</f>
        <v>0.43465104836076829</v>
      </c>
      <c r="I42" s="44">
        <f>I48+I54+I60+I66</f>
        <v>1495148.8</v>
      </c>
      <c r="J42" s="46">
        <f>I42/F42</f>
        <v>0.43465104836076829</v>
      </c>
      <c r="K42" s="65"/>
    </row>
    <row r="43" spans="3:11" ht="17.45" customHeight="1" x14ac:dyDescent="0.2">
      <c r="C43" s="47" t="s">
        <v>2</v>
      </c>
      <c r="D43" s="44">
        <f t="shared" si="2"/>
        <v>0</v>
      </c>
      <c r="E43" s="44">
        <f t="shared" si="2"/>
        <v>0</v>
      </c>
      <c r="F43" s="44">
        <f t="shared" si="2"/>
        <v>1345343</v>
      </c>
      <c r="G43" s="44">
        <f>G49+G55+G61+G67</f>
        <v>97490.5</v>
      </c>
      <c r="H43" s="45">
        <f>G43/F43</f>
        <v>7.2465163159134885E-2</v>
      </c>
      <c r="I43" s="44">
        <f>I49+I55+I61+I67</f>
        <v>97490.5</v>
      </c>
      <c r="J43" s="46">
        <f>I43/F43</f>
        <v>7.2465163159134885E-2</v>
      </c>
      <c r="K43" s="65"/>
    </row>
    <row r="44" spans="3:11" ht="19.149999999999999" customHeight="1" x14ac:dyDescent="0.2">
      <c r="C44" s="63"/>
      <c r="D44" s="50"/>
      <c r="E44" s="43"/>
      <c r="F44" s="64"/>
      <c r="G44" s="62"/>
      <c r="H44" s="45"/>
      <c r="I44" s="62"/>
      <c r="J44" s="46"/>
      <c r="K44" s="65"/>
    </row>
    <row r="45" spans="3:11" ht="29.25" customHeight="1" x14ac:dyDescent="0.2">
      <c r="C45" s="14" t="s">
        <v>10</v>
      </c>
      <c r="D45" s="11"/>
      <c r="E45" s="43"/>
      <c r="F45" s="71"/>
      <c r="G45" s="62"/>
      <c r="H45" s="45"/>
      <c r="I45" s="62"/>
      <c r="J45" s="46"/>
      <c r="K45" s="65"/>
    </row>
    <row r="46" spans="3:11" ht="17.45" customHeight="1" x14ac:dyDescent="0.2">
      <c r="C46" s="9" t="s">
        <v>6</v>
      </c>
      <c r="D46" s="12">
        <f>D47+D48+D49</f>
        <v>1891827</v>
      </c>
      <c r="E46" s="44">
        <f>E47+E48+E49</f>
        <v>1878977.9</v>
      </c>
      <c r="F46" s="44">
        <f>F47+F48+F49</f>
        <v>2631753</v>
      </c>
      <c r="G46" s="44">
        <f>G47+G48+G49</f>
        <v>928850.8</v>
      </c>
      <c r="H46" s="45">
        <f>G46/F46</f>
        <v>0.35293996055100918</v>
      </c>
      <c r="I46" s="44">
        <f>I47+I48+I49</f>
        <v>928850.8</v>
      </c>
      <c r="J46" s="46">
        <f>I46/F46</f>
        <v>0.35293996055100918</v>
      </c>
      <c r="K46" s="65"/>
    </row>
    <row r="47" spans="3:11" ht="17.45" customHeight="1" x14ac:dyDescent="0.2">
      <c r="C47" s="9" t="s">
        <v>5</v>
      </c>
      <c r="D47" s="12">
        <v>732472</v>
      </c>
      <c r="E47" s="43">
        <v>1168978.5</v>
      </c>
      <c r="F47" s="44">
        <v>732472</v>
      </c>
      <c r="G47" s="43">
        <v>314154</v>
      </c>
      <c r="H47" s="45">
        <f>G47/F47</f>
        <v>0.4288955755305322</v>
      </c>
      <c r="I47" s="43">
        <v>314154</v>
      </c>
      <c r="J47" s="46">
        <f>I47/F47</f>
        <v>0.4288955755305322</v>
      </c>
      <c r="K47" s="65"/>
    </row>
    <row r="48" spans="3:11" ht="17.45" customHeight="1" x14ac:dyDescent="0.2">
      <c r="C48" s="9" t="s">
        <v>69</v>
      </c>
      <c r="D48" s="12">
        <v>1159355</v>
      </c>
      <c r="E48" s="43">
        <v>709999.4</v>
      </c>
      <c r="F48" s="44">
        <v>1159355</v>
      </c>
      <c r="G48" s="43">
        <v>584687.30000000005</v>
      </c>
      <c r="H48" s="45">
        <f>G48/F48</f>
        <v>0.50432119583734059</v>
      </c>
      <c r="I48" s="43">
        <v>584687.30000000005</v>
      </c>
      <c r="J48" s="46">
        <f>I48/F48</f>
        <v>0.50432119583734059</v>
      </c>
      <c r="K48" s="65"/>
    </row>
    <row r="49" spans="3:11" ht="17.45" customHeight="1" x14ac:dyDescent="0.2">
      <c r="C49" s="9" t="s">
        <v>2</v>
      </c>
      <c r="D49" s="12">
        <v>0</v>
      </c>
      <c r="E49" s="43">
        <v>0</v>
      </c>
      <c r="F49" s="44">
        <v>739926</v>
      </c>
      <c r="G49" s="43">
        <v>30009.5</v>
      </c>
      <c r="H49" s="45">
        <f>G49/F49</f>
        <v>4.055743412179056E-2</v>
      </c>
      <c r="I49" s="43">
        <v>30009.5</v>
      </c>
      <c r="J49" s="46">
        <f>I49/F49</f>
        <v>4.055743412179056E-2</v>
      </c>
      <c r="K49" s="65"/>
    </row>
    <row r="50" spans="3:11" ht="17.45" customHeight="1" x14ac:dyDescent="0.2">
      <c r="C50" s="9"/>
      <c r="D50" s="11"/>
      <c r="E50" s="43"/>
      <c r="F50" s="64"/>
      <c r="G50" s="43"/>
      <c r="H50" s="45"/>
      <c r="I50" s="43"/>
      <c r="J50" s="46"/>
      <c r="K50" s="65"/>
    </row>
    <row r="51" spans="3:11" ht="17.45" customHeight="1" x14ac:dyDescent="0.2">
      <c r="C51" s="14" t="s">
        <v>11</v>
      </c>
      <c r="D51" s="11"/>
      <c r="E51" s="43"/>
      <c r="F51" s="71"/>
      <c r="G51" s="43"/>
      <c r="H51" s="45"/>
      <c r="I51" s="43"/>
      <c r="J51" s="46"/>
      <c r="K51" s="65"/>
    </row>
    <row r="52" spans="3:11" ht="17.45" customHeight="1" x14ac:dyDescent="0.2">
      <c r="C52" s="9" t="s">
        <v>6</v>
      </c>
      <c r="D52" s="10">
        <f>D53+D54+D55</f>
        <v>1886769</v>
      </c>
      <c r="E52" s="44">
        <f>E53+E54+E55</f>
        <v>2640518.5999999996</v>
      </c>
      <c r="F52" s="44">
        <f>F53+F54+F55</f>
        <v>3190080.11</v>
      </c>
      <c r="G52" s="44">
        <f>G53+G54+G55</f>
        <v>1079369.3999999999</v>
      </c>
      <c r="H52" s="45">
        <f>G52/F52</f>
        <v>0.33835181650030727</v>
      </c>
      <c r="I52" s="44">
        <f>I53+I54+I55</f>
        <v>1079369.3999999999</v>
      </c>
      <c r="J52" s="46">
        <f>I52/F52</f>
        <v>0.33835181650030727</v>
      </c>
      <c r="K52" s="65"/>
    </row>
    <row r="53" spans="3:11" ht="17.45" customHeight="1" x14ac:dyDescent="0.2">
      <c r="C53" s="9" t="s">
        <v>5</v>
      </c>
      <c r="D53" s="12">
        <v>371139</v>
      </c>
      <c r="E53" s="12">
        <v>376694.3</v>
      </c>
      <c r="F53" s="10">
        <v>371139</v>
      </c>
      <c r="G53" s="12">
        <v>142104.29999999999</v>
      </c>
      <c r="H53" s="6">
        <f>G53/F53</f>
        <v>0.38288700459935493</v>
      </c>
      <c r="I53" s="12">
        <v>142104.29999999999</v>
      </c>
      <c r="J53" s="7">
        <f>I53/F53</f>
        <v>0.38288700459935493</v>
      </c>
    </row>
    <row r="54" spans="3:11" ht="17.45" customHeight="1" x14ac:dyDescent="0.2">
      <c r="C54" s="9" t="s">
        <v>69</v>
      </c>
      <c r="D54" s="12">
        <v>1515630</v>
      </c>
      <c r="E54" s="12">
        <v>2263824.2999999998</v>
      </c>
      <c r="F54" s="10">
        <v>2270839.11</v>
      </c>
      <c r="G54" s="12">
        <v>906415.2</v>
      </c>
      <c r="H54" s="6">
        <f>G54/F54</f>
        <v>0.39915430204123975</v>
      </c>
      <c r="I54" s="12">
        <v>906415.2</v>
      </c>
      <c r="J54" s="7">
        <f>I54/F54</f>
        <v>0.39915430204123975</v>
      </c>
    </row>
    <row r="55" spans="3:11" ht="17.45" customHeight="1" x14ac:dyDescent="0.2">
      <c r="C55" s="9" t="s">
        <v>2</v>
      </c>
      <c r="D55" s="12">
        <v>0</v>
      </c>
      <c r="E55" s="12">
        <v>0</v>
      </c>
      <c r="F55" s="10">
        <v>548102</v>
      </c>
      <c r="G55" s="12">
        <v>30849.9</v>
      </c>
      <c r="H55" s="6">
        <f>G55/F55</f>
        <v>5.6284961558250107E-2</v>
      </c>
      <c r="I55" s="12">
        <v>30849.9</v>
      </c>
      <c r="J55" s="7">
        <f>I55/F55</f>
        <v>5.6284961558250107E-2</v>
      </c>
    </row>
    <row r="56" spans="3:11" ht="17.45" customHeight="1" x14ac:dyDescent="0.2">
      <c r="C56" s="9"/>
      <c r="D56" s="12"/>
      <c r="E56" s="12"/>
      <c r="F56" s="10"/>
      <c r="G56" s="12"/>
      <c r="H56" s="6"/>
      <c r="I56" s="12"/>
      <c r="J56" s="7"/>
    </row>
    <row r="57" spans="3:11" ht="34.5" customHeight="1" x14ac:dyDescent="0.2">
      <c r="C57" s="14" t="s">
        <v>12</v>
      </c>
      <c r="D57" s="12"/>
      <c r="E57" s="12"/>
      <c r="F57" s="10"/>
      <c r="G57" s="12"/>
      <c r="H57" s="6"/>
      <c r="I57" s="12"/>
      <c r="J57" s="7"/>
    </row>
    <row r="58" spans="3:11" ht="17.45" customHeight="1" x14ac:dyDescent="0.2">
      <c r="C58" s="9" t="s">
        <v>6</v>
      </c>
      <c r="D58" s="10">
        <f>D59+D60+D61</f>
        <v>525477</v>
      </c>
      <c r="E58" s="44">
        <f>E59+E60+E61</f>
        <v>544154.80000000005</v>
      </c>
      <c r="F58" s="44">
        <f>F59+F60+F61</f>
        <v>592481</v>
      </c>
      <c r="G58" s="44">
        <f>G59+G60+G61</f>
        <v>356504.69999999995</v>
      </c>
      <c r="H58" s="45">
        <f>G58/F58</f>
        <v>0.60171499170437526</v>
      </c>
      <c r="I58" s="44">
        <f>I59+I60+I61</f>
        <v>356504.69999999995</v>
      </c>
      <c r="J58" s="7">
        <f>I58/F58</f>
        <v>0.60171499170437526</v>
      </c>
    </row>
    <row r="59" spans="3:11" ht="17.45" customHeight="1" x14ac:dyDescent="0.2">
      <c r="C59" s="9" t="s">
        <v>5</v>
      </c>
      <c r="D59" s="10">
        <v>525477</v>
      </c>
      <c r="E59" s="43">
        <v>533215.80000000005</v>
      </c>
      <c r="F59" s="44">
        <v>525477</v>
      </c>
      <c r="G59" s="43">
        <v>315827.3</v>
      </c>
      <c r="H59" s="45">
        <f>G59/F59</f>
        <v>0.60102973108242608</v>
      </c>
      <c r="I59" s="43">
        <v>315827.3</v>
      </c>
      <c r="J59" s="7">
        <f>I59/F59</f>
        <v>0.60102973108242608</v>
      </c>
    </row>
    <row r="60" spans="3:11" ht="17.45" customHeight="1" x14ac:dyDescent="0.2">
      <c r="C60" s="9" t="s">
        <v>69</v>
      </c>
      <c r="D60" s="12">
        <v>0</v>
      </c>
      <c r="E60" s="43">
        <v>10939</v>
      </c>
      <c r="F60" s="44">
        <v>9689</v>
      </c>
      <c r="G60" s="43">
        <v>4046.3</v>
      </c>
      <c r="H60" s="45">
        <f>G60/F60</f>
        <v>0.41761791722571989</v>
      </c>
      <c r="I60" s="43">
        <v>4046.3</v>
      </c>
      <c r="J60" s="7">
        <f>I60/F60</f>
        <v>0.41761791722571989</v>
      </c>
    </row>
    <row r="61" spans="3:11" ht="17.45" customHeight="1" x14ac:dyDescent="0.2">
      <c r="C61" s="9" t="s">
        <v>2</v>
      </c>
      <c r="D61" s="12">
        <v>0</v>
      </c>
      <c r="E61" s="43">
        <v>0</v>
      </c>
      <c r="F61" s="44">
        <v>57315</v>
      </c>
      <c r="G61" s="43">
        <v>36631.1</v>
      </c>
      <c r="H61" s="45">
        <f>G61/F61</f>
        <v>0.63911890430079388</v>
      </c>
      <c r="I61" s="43">
        <v>36631.1</v>
      </c>
      <c r="J61" s="7">
        <f>I61/F61</f>
        <v>0.63911890430079388</v>
      </c>
    </row>
    <row r="62" spans="3:11" ht="17.45" customHeight="1" x14ac:dyDescent="0.2">
      <c r="C62" s="9"/>
      <c r="D62" s="12"/>
      <c r="E62" s="43"/>
      <c r="F62" s="44"/>
      <c r="G62" s="43"/>
      <c r="H62" s="45"/>
      <c r="I62" s="43"/>
      <c r="J62" s="7"/>
    </row>
    <row r="63" spans="3:11" ht="18.75" customHeight="1" x14ac:dyDescent="0.2">
      <c r="C63" s="14" t="s">
        <v>17</v>
      </c>
      <c r="D63" s="12"/>
      <c r="E63" s="43"/>
      <c r="F63" s="44"/>
      <c r="G63" s="43"/>
      <c r="H63" s="45"/>
      <c r="I63" s="43"/>
      <c r="J63" s="7"/>
    </row>
    <row r="64" spans="3:11" ht="17.45" customHeight="1" x14ac:dyDescent="0.2">
      <c r="C64" s="9" t="s">
        <v>6</v>
      </c>
      <c r="D64" s="10">
        <f>D65+D66+D67</f>
        <v>160000</v>
      </c>
      <c r="E64" s="44">
        <f>E65+E66+E67</f>
        <v>169173.2</v>
      </c>
      <c r="F64" s="44">
        <f>F65+F66+F67</f>
        <v>160000</v>
      </c>
      <c r="G64" s="44">
        <f>G65+G66+G67</f>
        <v>68390.600000000006</v>
      </c>
      <c r="H64" s="45">
        <f>G64/F64</f>
        <v>0.42744125000000005</v>
      </c>
      <c r="I64" s="44">
        <f>I65+I66+I67</f>
        <v>68390.600000000006</v>
      </c>
      <c r="J64" s="7">
        <f>I64/F64</f>
        <v>0.42744125000000005</v>
      </c>
    </row>
    <row r="65" spans="3:11" ht="17.45" customHeight="1" x14ac:dyDescent="0.2">
      <c r="C65" s="9" t="s">
        <v>5</v>
      </c>
      <c r="D65" s="10">
        <v>160000</v>
      </c>
      <c r="E65" s="12">
        <v>169173.2</v>
      </c>
      <c r="F65" s="10">
        <v>160000</v>
      </c>
      <c r="G65" s="12">
        <v>68390.600000000006</v>
      </c>
      <c r="H65" s="6">
        <f>G65/F65</f>
        <v>0.42744125000000005</v>
      </c>
      <c r="I65" s="12">
        <v>68390.600000000006</v>
      </c>
      <c r="J65" s="7">
        <f>I65/F65</f>
        <v>0.42744125000000005</v>
      </c>
    </row>
    <row r="66" spans="3:11" ht="17.45" customHeight="1" x14ac:dyDescent="0.2">
      <c r="C66" s="9" t="s">
        <v>69</v>
      </c>
      <c r="D66" s="10">
        <v>0</v>
      </c>
      <c r="E66" s="12">
        <v>0</v>
      </c>
      <c r="F66" s="10">
        <v>0</v>
      </c>
      <c r="G66" s="12">
        <v>0</v>
      </c>
      <c r="H66" s="6">
        <v>0</v>
      </c>
      <c r="I66" s="12">
        <v>0</v>
      </c>
      <c r="J66" s="7">
        <v>0</v>
      </c>
    </row>
    <row r="67" spans="3:11" ht="16.899999999999999" customHeight="1" x14ac:dyDescent="0.2">
      <c r="C67" s="9" t="s">
        <v>2</v>
      </c>
      <c r="D67" s="10">
        <v>0</v>
      </c>
      <c r="E67" s="12">
        <v>0</v>
      </c>
      <c r="F67" s="10">
        <v>0</v>
      </c>
      <c r="G67" s="12">
        <v>0</v>
      </c>
      <c r="H67" s="6">
        <v>0</v>
      </c>
      <c r="I67" s="12">
        <v>0</v>
      </c>
      <c r="J67" s="7">
        <v>0</v>
      </c>
    </row>
    <row r="68" spans="3:11" ht="17.45" customHeight="1" x14ac:dyDescent="0.2">
      <c r="C68" s="9"/>
      <c r="D68" s="12"/>
      <c r="E68" s="12"/>
      <c r="F68" s="10"/>
      <c r="G68" s="12"/>
      <c r="H68" s="6"/>
      <c r="I68" s="12"/>
      <c r="J68" s="7"/>
    </row>
    <row r="69" spans="3:11" ht="17.45" customHeight="1" x14ac:dyDescent="0.2">
      <c r="C69" s="9"/>
      <c r="D69" s="12"/>
      <c r="E69" s="12"/>
      <c r="F69" s="10"/>
      <c r="G69" s="12"/>
      <c r="H69" s="6"/>
      <c r="I69" s="12"/>
      <c r="J69" s="7"/>
    </row>
    <row r="70" spans="3:11" ht="80.25" customHeight="1" x14ac:dyDescent="0.2">
      <c r="C70" s="59" t="s">
        <v>63</v>
      </c>
      <c r="D70" s="43"/>
      <c r="E70" s="43"/>
      <c r="F70" s="44"/>
      <c r="G70" s="43"/>
      <c r="H70" s="45"/>
      <c r="I70" s="43"/>
      <c r="J70" s="46"/>
      <c r="K70" s="65"/>
    </row>
    <row r="71" spans="3:11" s="8" customFormat="1" ht="16.149999999999999" customHeight="1" x14ac:dyDescent="0.2">
      <c r="C71" s="58" t="s">
        <v>6</v>
      </c>
      <c r="D71" s="41">
        <f>D78+D85+D91</f>
        <v>92810</v>
      </c>
      <c r="E71" s="41">
        <f>E78+E85+E91</f>
        <v>306558.95</v>
      </c>
      <c r="F71" s="41">
        <f>F78+F85+F91</f>
        <v>989833.8</v>
      </c>
      <c r="G71" s="41">
        <f>G78+G85+G91</f>
        <v>227690.00999999998</v>
      </c>
      <c r="H71" s="45">
        <f>G71/F71</f>
        <v>0.23002852600103166</v>
      </c>
      <c r="I71" s="41">
        <f>I78+I85+I91</f>
        <v>223233.31</v>
      </c>
      <c r="J71" s="46">
        <f>I71/F71</f>
        <v>0.22552605295959785</v>
      </c>
      <c r="K71" s="66"/>
    </row>
    <row r="72" spans="3:11" ht="16.899999999999999" customHeight="1" x14ac:dyDescent="0.2">
      <c r="C72" s="47" t="s">
        <v>5</v>
      </c>
      <c r="D72" s="44">
        <f t="shared" ref="D72:G73" si="3">D79+D86+D92</f>
        <v>28471</v>
      </c>
      <c r="E72" s="44">
        <f t="shared" si="3"/>
        <v>37760.449999999997</v>
      </c>
      <c r="F72" s="44">
        <f t="shared" si="3"/>
        <v>37760.449999999997</v>
      </c>
      <c r="G72" s="44">
        <f t="shared" si="3"/>
        <v>18992.16</v>
      </c>
      <c r="H72" s="45">
        <f>G72/F72</f>
        <v>0.5029643449694059</v>
      </c>
      <c r="I72" s="44">
        <f>I79+I86+I92</f>
        <v>14535.46</v>
      </c>
      <c r="J72" s="46">
        <f>I72/F72</f>
        <v>0.38493873881269952</v>
      </c>
      <c r="K72" s="65"/>
    </row>
    <row r="73" spans="3:11" ht="18.600000000000001" customHeight="1" x14ac:dyDescent="0.2">
      <c r="C73" s="47" t="s">
        <v>69</v>
      </c>
      <c r="D73" s="44">
        <f t="shared" si="3"/>
        <v>64339</v>
      </c>
      <c r="E73" s="44">
        <f t="shared" si="3"/>
        <v>268798.5</v>
      </c>
      <c r="F73" s="44">
        <f t="shared" si="3"/>
        <v>268798.5</v>
      </c>
      <c r="G73" s="44">
        <f t="shared" si="3"/>
        <v>81750.850000000006</v>
      </c>
      <c r="H73" s="45">
        <f>G73/F73</f>
        <v>0.30413432366624071</v>
      </c>
      <c r="I73" s="44">
        <f>I80+I87+I93</f>
        <v>81750.850000000006</v>
      </c>
      <c r="J73" s="46">
        <f>I73/F73</f>
        <v>0.30413432366624071</v>
      </c>
      <c r="K73" s="65"/>
    </row>
    <row r="74" spans="3:11" ht="16.5" customHeight="1" x14ac:dyDescent="0.2">
      <c r="C74" s="67" t="s">
        <v>2</v>
      </c>
      <c r="D74" s="44">
        <f>D81+D88+D94</f>
        <v>0</v>
      </c>
      <c r="E74" s="44">
        <f>E81+E88+E94</f>
        <v>0</v>
      </c>
      <c r="F74" s="44">
        <f>F81+F88</f>
        <v>198921.1</v>
      </c>
      <c r="G74" s="44">
        <f>G81+G88+G94</f>
        <v>70920</v>
      </c>
      <c r="H74" s="45">
        <f>G74/F74</f>
        <v>0.35652326475170304</v>
      </c>
      <c r="I74" s="44">
        <f>I81+I88+I94</f>
        <v>70920</v>
      </c>
      <c r="J74" s="46">
        <f>I74/F74</f>
        <v>0.35652326475170304</v>
      </c>
      <c r="K74" s="65"/>
    </row>
    <row r="75" spans="3:11" ht="16.5" customHeight="1" x14ac:dyDescent="0.2">
      <c r="C75" s="47" t="s">
        <v>68</v>
      </c>
      <c r="D75" s="44">
        <f>D82</f>
        <v>0</v>
      </c>
      <c r="E75" s="44">
        <f>E82</f>
        <v>0</v>
      </c>
      <c r="F75" s="44">
        <f>F82+F89</f>
        <v>484353.75</v>
      </c>
      <c r="G75" s="44">
        <f>G82+G89</f>
        <v>56027</v>
      </c>
      <c r="H75" s="45">
        <f>G75/F75</f>
        <v>0.11567371987932373</v>
      </c>
      <c r="I75" s="44">
        <f>I82+I89</f>
        <v>56027</v>
      </c>
      <c r="J75" s="46">
        <f>I75/F75</f>
        <v>0.11567371987932373</v>
      </c>
      <c r="K75" s="65"/>
    </row>
    <row r="76" spans="3:11" ht="13.9" customHeight="1" x14ac:dyDescent="0.2">
      <c r="C76" s="49"/>
      <c r="D76" s="43"/>
      <c r="E76" s="43"/>
      <c r="F76" s="44"/>
      <c r="G76" s="43"/>
      <c r="H76" s="45"/>
      <c r="I76" s="43"/>
      <c r="J76" s="46"/>
      <c r="K76" s="65"/>
    </row>
    <row r="77" spans="3:11" ht="29.45" customHeight="1" x14ac:dyDescent="0.2">
      <c r="C77" s="18" t="s">
        <v>13</v>
      </c>
      <c r="D77" s="12"/>
      <c r="E77" s="43"/>
      <c r="F77" s="44"/>
      <c r="G77" s="43"/>
      <c r="H77" s="45"/>
      <c r="I77" s="43"/>
      <c r="J77" s="46"/>
      <c r="K77" s="65"/>
    </row>
    <row r="78" spans="3:11" ht="15.75" x14ac:dyDescent="0.2">
      <c r="C78" s="9" t="s">
        <v>6</v>
      </c>
      <c r="D78" s="10">
        <f>D79+D80+D81+D82</f>
        <v>17391</v>
      </c>
      <c r="E78" s="44">
        <f>E79+E80+E81+E82</f>
        <v>227707.95</v>
      </c>
      <c r="F78" s="44">
        <f>F79+F80+F81+F82</f>
        <v>697082.8</v>
      </c>
      <c r="G78" s="44">
        <f>G79+G80+G81</f>
        <v>135307.91</v>
      </c>
      <c r="H78" s="45">
        <f>G78/F78</f>
        <v>0.1941059369130898</v>
      </c>
      <c r="I78" s="44">
        <f>I79+I80+I81</f>
        <v>135307.91</v>
      </c>
      <c r="J78" s="46">
        <f>I78/F78</f>
        <v>0.1941059369130898</v>
      </c>
      <c r="K78" s="65"/>
    </row>
    <row r="79" spans="3:11" ht="15.75" x14ac:dyDescent="0.2">
      <c r="C79" s="9" t="s">
        <v>5</v>
      </c>
      <c r="D79" s="12">
        <v>17391</v>
      </c>
      <c r="E79" s="43">
        <v>26730.45</v>
      </c>
      <c r="F79" s="43">
        <v>26730.45</v>
      </c>
      <c r="G79" s="43">
        <v>14525.46</v>
      </c>
      <c r="H79" s="45">
        <f>G79/F79</f>
        <v>0.54340499318193292</v>
      </c>
      <c r="I79" s="43">
        <v>14525.46</v>
      </c>
      <c r="J79" s="46">
        <f>I79/F79</f>
        <v>0.54340499318193292</v>
      </c>
      <c r="K79" s="65"/>
    </row>
    <row r="80" spans="3:11" ht="31.5" x14ac:dyDescent="0.2">
      <c r="C80" s="9" t="s">
        <v>69</v>
      </c>
      <c r="D80" s="12">
        <v>0</v>
      </c>
      <c r="E80" s="43">
        <v>200977.5</v>
      </c>
      <c r="F80" s="43">
        <v>200977.5</v>
      </c>
      <c r="G80" s="43">
        <v>49862.45</v>
      </c>
      <c r="H80" s="45">
        <f>G80/F80</f>
        <v>0.24809966289758803</v>
      </c>
      <c r="I80" s="43">
        <v>49862.45</v>
      </c>
      <c r="J80" s="46">
        <f>I80/F80</f>
        <v>0.24809966289758803</v>
      </c>
      <c r="K80" s="65"/>
    </row>
    <row r="81" spans="3:11" ht="15.75" x14ac:dyDescent="0.2">
      <c r="C81" s="17" t="s">
        <v>2</v>
      </c>
      <c r="D81" s="12">
        <v>0</v>
      </c>
      <c r="E81" s="43">
        <v>0</v>
      </c>
      <c r="F81" s="43">
        <v>198921.1</v>
      </c>
      <c r="G81" s="43">
        <v>70920</v>
      </c>
      <c r="H81" s="45">
        <f>G81/F81</f>
        <v>0.35652326475170304</v>
      </c>
      <c r="I81" s="43">
        <v>70920</v>
      </c>
      <c r="J81" s="46">
        <f>I81/F81</f>
        <v>0.35652326475170304</v>
      </c>
      <c r="K81" s="65"/>
    </row>
    <row r="82" spans="3:11" ht="15.75" x14ac:dyDescent="0.2">
      <c r="C82" s="47" t="s">
        <v>68</v>
      </c>
      <c r="D82" s="12">
        <v>0</v>
      </c>
      <c r="E82" s="43">
        <v>0</v>
      </c>
      <c r="F82" s="43">
        <v>270453.75</v>
      </c>
      <c r="G82" s="43">
        <v>0</v>
      </c>
      <c r="H82" s="45">
        <f>G82/F82</f>
        <v>0</v>
      </c>
      <c r="I82" s="43">
        <v>0</v>
      </c>
      <c r="J82" s="46">
        <f>I82/F82</f>
        <v>0</v>
      </c>
      <c r="K82" s="65"/>
    </row>
    <row r="83" spans="3:11" ht="15.75" x14ac:dyDescent="0.2">
      <c r="C83" s="19"/>
      <c r="D83" s="12"/>
      <c r="E83" s="43"/>
      <c r="F83" s="44"/>
      <c r="G83" s="43"/>
      <c r="H83" s="45"/>
      <c r="I83" s="43"/>
      <c r="J83" s="46"/>
      <c r="K83" s="65"/>
    </row>
    <row r="84" spans="3:11" ht="32.25" customHeight="1" x14ac:dyDescent="0.2">
      <c r="C84" s="20" t="s">
        <v>62</v>
      </c>
      <c r="D84" s="12"/>
      <c r="E84" s="43"/>
      <c r="F84" s="44"/>
      <c r="G84" s="43"/>
      <c r="H84" s="45"/>
      <c r="I84" s="43"/>
      <c r="J84" s="46"/>
      <c r="K84" s="65"/>
    </row>
    <row r="85" spans="3:11" ht="15.6" customHeight="1" x14ac:dyDescent="0.2">
      <c r="C85" s="9" t="s">
        <v>6</v>
      </c>
      <c r="D85" s="10">
        <f>D86+D87+D88+D89</f>
        <v>11080</v>
      </c>
      <c r="E85" s="44">
        <f>E86+E87+E88+E89</f>
        <v>14512</v>
      </c>
      <c r="F85" s="44">
        <f>F86+F87+F88+F89</f>
        <v>228412</v>
      </c>
      <c r="G85" s="44">
        <f>G86+G87+G88+G89</f>
        <v>60493.7</v>
      </c>
      <c r="H85" s="45">
        <f>G85/F85</f>
        <v>0.26484466665499184</v>
      </c>
      <c r="I85" s="43">
        <f>10+I89</f>
        <v>56037</v>
      </c>
      <c r="J85" s="46">
        <f>I85/F85</f>
        <v>0.24533299476384779</v>
      </c>
      <c r="K85" s="65"/>
    </row>
    <row r="86" spans="3:11" ht="15.75" x14ac:dyDescent="0.2">
      <c r="C86" s="9" t="s">
        <v>5</v>
      </c>
      <c r="D86" s="12">
        <v>11080</v>
      </c>
      <c r="E86" s="43">
        <v>11030</v>
      </c>
      <c r="F86" s="44">
        <v>11030</v>
      </c>
      <c r="G86" s="43">
        <v>4466.7</v>
      </c>
      <c r="H86" s="45">
        <f>G86/F86</f>
        <v>0.40495920217588394</v>
      </c>
      <c r="I86" s="43">
        <v>10</v>
      </c>
      <c r="J86" s="46">
        <f>I86/F86</f>
        <v>9.0661831368993653E-4</v>
      </c>
      <c r="K86" s="65"/>
    </row>
    <row r="87" spans="3:11" ht="15.6" customHeight="1" x14ac:dyDescent="0.2">
      <c r="C87" s="9" t="s">
        <v>69</v>
      </c>
      <c r="D87" s="12">
        <v>0</v>
      </c>
      <c r="E87" s="12">
        <v>3482</v>
      </c>
      <c r="F87" s="10">
        <v>3482</v>
      </c>
      <c r="G87" s="12">
        <v>0</v>
      </c>
      <c r="H87" s="6">
        <v>0</v>
      </c>
      <c r="I87" s="12">
        <v>0</v>
      </c>
      <c r="J87" s="7">
        <v>0</v>
      </c>
    </row>
    <row r="88" spans="3:11" ht="15.6" customHeight="1" x14ac:dyDescent="0.2">
      <c r="C88" s="17" t="s">
        <v>2</v>
      </c>
      <c r="D88" s="12">
        <v>0</v>
      </c>
      <c r="E88" s="12">
        <v>0</v>
      </c>
      <c r="F88" s="10">
        <v>0</v>
      </c>
      <c r="G88" s="12">
        <v>0</v>
      </c>
      <c r="H88" s="6">
        <v>0</v>
      </c>
      <c r="I88" s="12">
        <v>0</v>
      </c>
      <c r="J88" s="7">
        <v>0</v>
      </c>
    </row>
    <row r="89" spans="3:11" ht="15.75" x14ac:dyDescent="0.2">
      <c r="C89" s="47" t="s">
        <v>68</v>
      </c>
      <c r="D89" s="12">
        <v>0</v>
      </c>
      <c r="E89" s="12">
        <v>0</v>
      </c>
      <c r="F89" s="44">
        <v>213900</v>
      </c>
      <c r="G89" s="12">
        <v>56027</v>
      </c>
      <c r="H89" s="6">
        <f>G89/F89</f>
        <v>0.26193080878915381</v>
      </c>
      <c r="I89" s="12">
        <v>56027</v>
      </c>
      <c r="J89" s="7">
        <f>I89/F89</f>
        <v>0.26193080878915381</v>
      </c>
    </row>
    <row r="90" spans="3:11" ht="108.75" customHeight="1" x14ac:dyDescent="0.2">
      <c r="C90" s="18" t="s">
        <v>65</v>
      </c>
      <c r="D90" s="12"/>
      <c r="E90" s="12"/>
      <c r="F90" s="10"/>
      <c r="G90" s="12"/>
      <c r="H90" s="6"/>
      <c r="I90" s="12"/>
      <c r="J90" s="7"/>
    </row>
    <row r="91" spans="3:11" ht="15.75" x14ac:dyDescent="0.2">
      <c r="C91" s="9" t="s">
        <v>6</v>
      </c>
      <c r="D91" s="10">
        <f>D92+D93</f>
        <v>64339</v>
      </c>
      <c r="E91" s="10">
        <f>E92+E93</f>
        <v>64339</v>
      </c>
      <c r="F91" s="44">
        <f>F92+F93</f>
        <v>64339</v>
      </c>
      <c r="G91" s="44">
        <f>G92+G93</f>
        <v>31888.400000000001</v>
      </c>
      <c r="H91" s="45">
        <f>G91/F91</f>
        <v>0.49563095478636598</v>
      </c>
      <c r="I91" s="44">
        <f>I92+I93</f>
        <v>31888.400000000001</v>
      </c>
      <c r="J91" s="7">
        <f>I91/F91</f>
        <v>0.49563095478636598</v>
      </c>
    </row>
    <row r="92" spans="3:11" ht="18.75" customHeight="1" x14ac:dyDescent="0.2">
      <c r="C92" s="9" t="s">
        <v>5</v>
      </c>
      <c r="D92" s="10">
        <v>0</v>
      </c>
      <c r="E92" s="10">
        <v>0</v>
      </c>
      <c r="F92" s="10">
        <v>0</v>
      </c>
      <c r="G92" s="12">
        <v>0</v>
      </c>
      <c r="H92" s="6">
        <v>0</v>
      </c>
      <c r="I92" s="12">
        <v>0</v>
      </c>
      <c r="J92" s="7">
        <v>0</v>
      </c>
    </row>
    <row r="93" spans="3:11" ht="20.25" customHeight="1" x14ac:dyDescent="0.2">
      <c r="C93" s="9" t="s">
        <v>69</v>
      </c>
      <c r="D93" s="10">
        <v>64339</v>
      </c>
      <c r="E93" s="10">
        <v>64339</v>
      </c>
      <c r="F93" s="10">
        <v>64339</v>
      </c>
      <c r="G93" s="12">
        <v>31888.400000000001</v>
      </c>
      <c r="H93" s="6">
        <f>G93/F93</f>
        <v>0.49563095478636598</v>
      </c>
      <c r="I93" s="12">
        <v>31888.400000000001</v>
      </c>
      <c r="J93" s="7">
        <f>I93/F93</f>
        <v>0.49563095478636598</v>
      </c>
    </row>
    <row r="94" spans="3:11" ht="18" customHeight="1" x14ac:dyDescent="0.2">
      <c r="C94" s="9"/>
      <c r="D94" s="12"/>
      <c r="E94" s="12"/>
      <c r="F94" s="10"/>
      <c r="G94" s="12"/>
      <c r="H94" s="6"/>
      <c r="I94" s="12"/>
      <c r="J94" s="7"/>
    </row>
    <row r="95" spans="3:11" ht="78" customHeight="1" x14ac:dyDescent="0.2">
      <c r="C95" s="59" t="s">
        <v>61</v>
      </c>
      <c r="D95" s="43"/>
      <c r="E95" s="43"/>
      <c r="F95" s="44"/>
      <c r="G95" s="43"/>
      <c r="H95" s="45"/>
      <c r="I95" s="43"/>
      <c r="J95" s="46"/>
    </row>
    <row r="96" spans="3:11" s="8" customFormat="1" ht="15.75" x14ac:dyDescent="0.2">
      <c r="C96" s="58" t="s">
        <v>6</v>
      </c>
      <c r="D96" s="41">
        <f>D103+D108+D114+D120+D126+D132</f>
        <v>234677</v>
      </c>
      <c r="E96" s="41">
        <f>E103+E108+E114+E120+E126+E132</f>
        <v>241009.8</v>
      </c>
      <c r="F96" s="41">
        <f>F103+F108+F114+F120+F126+F132</f>
        <v>357481.8</v>
      </c>
      <c r="G96" s="41">
        <f>G103+G108+G114+G120+G126+G132</f>
        <v>153951.70000000001</v>
      </c>
      <c r="H96" s="45">
        <f>G96/F96</f>
        <v>0.43065605018213521</v>
      </c>
      <c r="I96" s="41">
        <f>I103+I108+I114+I120+I126+I132</f>
        <v>153951.70000000001</v>
      </c>
      <c r="J96" s="46">
        <f>I96/F96</f>
        <v>0.43065605018213521</v>
      </c>
    </row>
    <row r="97" spans="3:10" ht="15.75" x14ac:dyDescent="0.2">
      <c r="C97" s="47" t="s">
        <v>5</v>
      </c>
      <c r="D97" s="44">
        <f t="shared" ref="D97:F99" si="4">D104+D109+D115+D121+D127+D133</f>
        <v>194897</v>
      </c>
      <c r="E97" s="44">
        <f>E104+E109+E115+E121+E127+E133</f>
        <v>196321</v>
      </c>
      <c r="F97" s="44">
        <f t="shared" si="4"/>
        <v>196321</v>
      </c>
      <c r="G97" s="44">
        <f>G104+G109+G115+G121+G127+G133</f>
        <v>92606.5</v>
      </c>
      <c r="H97" s="45">
        <f>G97/F97</f>
        <v>0.47170959805624463</v>
      </c>
      <c r="I97" s="44">
        <f>I104+I109+I115+I121+I127+I133</f>
        <v>92606.5</v>
      </c>
      <c r="J97" s="46">
        <f>I97/F97</f>
        <v>0.47170959805624463</v>
      </c>
    </row>
    <row r="98" spans="3:10" ht="31.5" x14ac:dyDescent="0.2">
      <c r="C98" s="47" t="s">
        <v>69</v>
      </c>
      <c r="D98" s="44">
        <f t="shared" si="4"/>
        <v>39780</v>
      </c>
      <c r="E98" s="44">
        <f>E105+E110+E116+E122+E128+E134</f>
        <v>44688.800000000003</v>
      </c>
      <c r="F98" s="44">
        <f t="shared" si="4"/>
        <v>44688.800000000003</v>
      </c>
      <c r="G98" s="44">
        <f>G105+G110+G116+G122+G128+G134</f>
        <v>18294.599999999999</v>
      </c>
      <c r="H98" s="45">
        <f>G98/F98</f>
        <v>0.40937774117899783</v>
      </c>
      <c r="I98" s="44">
        <f>I105+I110+I116+I122+I128+I134</f>
        <v>18294.599999999999</v>
      </c>
      <c r="J98" s="46">
        <f>I98/F98</f>
        <v>0.40937774117899783</v>
      </c>
    </row>
    <row r="99" spans="3:10" ht="15.75" x14ac:dyDescent="0.2">
      <c r="C99" s="47" t="s">
        <v>2</v>
      </c>
      <c r="D99" s="44">
        <f t="shared" si="4"/>
        <v>0</v>
      </c>
      <c r="E99" s="44">
        <f>E106+E111+E117+E123+E129+E135</f>
        <v>0</v>
      </c>
      <c r="F99" s="44">
        <f>F106+F117+F123+F129+F135</f>
        <v>22000</v>
      </c>
      <c r="G99" s="44">
        <f>G106+G117+G123+G129+G135</f>
        <v>9340.2999999999993</v>
      </c>
      <c r="H99" s="45">
        <f>G99/F99</f>
        <v>0.42455909090909089</v>
      </c>
      <c r="I99" s="44">
        <f>I106+I117+I123+I129+I135</f>
        <v>9340.2999999999993</v>
      </c>
      <c r="J99" s="46">
        <f>I99/F99</f>
        <v>0.42455909090909089</v>
      </c>
    </row>
    <row r="100" spans="3:10" ht="15.75" x14ac:dyDescent="0.2">
      <c r="C100" s="47" t="s">
        <v>68</v>
      </c>
      <c r="D100" s="44">
        <f>D111</f>
        <v>0</v>
      </c>
      <c r="E100" s="44">
        <f>E111</f>
        <v>0</v>
      </c>
      <c r="F100" s="44">
        <f>F111</f>
        <v>94472</v>
      </c>
      <c r="G100" s="44">
        <f>G111</f>
        <v>33710.300000000003</v>
      </c>
      <c r="H100" s="45">
        <f>G100/F100</f>
        <v>0.35682847827927855</v>
      </c>
      <c r="I100" s="44">
        <f>I111</f>
        <v>33710.300000000003</v>
      </c>
      <c r="J100" s="46">
        <f>I100/F100</f>
        <v>0.35682847827927855</v>
      </c>
    </row>
    <row r="101" spans="3:10" ht="15.75" x14ac:dyDescent="0.2">
      <c r="C101" s="47"/>
      <c r="D101" s="43"/>
      <c r="E101" s="43"/>
      <c r="F101" s="44"/>
      <c r="G101" s="43"/>
      <c r="H101" s="45"/>
      <c r="I101" s="43"/>
      <c r="J101" s="46"/>
    </row>
    <row r="102" spans="3:10" ht="30.75" customHeight="1" x14ac:dyDescent="0.2">
      <c r="C102" s="14" t="s">
        <v>14</v>
      </c>
      <c r="D102" s="12"/>
      <c r="E102" s="43"/>
      <c r="F102" s="44"/>
      <c r="G102" s="43"/>
      <c r="H102" s="45"/>
      <c r="I102" s="43"/>
      <c r="J102" s="46"/>
    </row>
    <row r="103" spans="3:10" ht="15.75" x14ac:dyDescent="0.2">
      <c r="C103" s="9" t="s">
        <v>6</v>
      </c>
      <c r="D103" s="10">
        <f>D104+D105+D106</f>
        <v>148190</v>
      </c>
      <c r="E103" s="44">
        <f>E104+E105+E106</f>
        <v>148455</v>
      </c>
      <c r="F103" s="44">
        <f>F104+F105+F106</f>
        <v>165455</v>
      </c>
      <c r="G103" s="44">
        <f>G104+G105+G106</f>
        <v>72642.7</v>
      </c>
      <c r="H103" s="45">
        <f>G103/F103</f>
        <v>0.43904807953824299</v>
      </c>
      <c r="I103" s="44">
        <f>I104+I105+I106</f>
        <v>72642.7</v>
      </c>
      <c r="J103" s="46">
        <f>I103/F103</f>
        <v>0.43904807953824299</v>
      </c>
    </row>
    <row r="104" spans="3:10" ht="15.75" x14ac:dyDescent="0.2">
      <c r="C104" s="9" t="s">
        <v>5</v>
      </c>
      <c r="D104" s="10">
        <v>148190</v>
      </c>
      <c r="E104" s="44">
        <v>148455</v>
      </c>
      <c r="F104" s="44">
        <v>148455</v>
      </c>
      <c r="G104" s="43">
        <v>63435.8</v>
      </c>
      <c r="H104" s="45">
        <f>G104/F104</f>
        <v>0.42730659122292952</v>
      </c>
      <c r="I104" s="43">
        <v>63435.8</v>
      </c>
      <c r="J104" s="46">
        <f>I104/F104</f>
        <v>0.42730659122292952</v>
      </c>
    </row>
    <row r="105" spans="3:10" ht="31.5" x14ac:dyDescent="0.2">
      <c r="C105" s="9" t="s">
        <v>69</v>
      </c>
      <c r="D105" s="12">
        <v>0</v>
      </c>
      <c r="E105" s="43">
        <v>0</v>
      </c>
      <c r="F105" s="44">
        <v>0</v>
      </c>
      <c r="G105" s="43">
        <v>0</v>
      </c>
      <c r="H105" s="45">
        <v>0</v>
      </c>
      <c r="I105" s="43">
        <v>0</v>
      </c>
      <c r="J105" s="46">
        <v>0</v>
      </c>
    </row>
    <row r="106" spans="3:10" ht="15.75" x14ac:dyDescent="0.2">
      <c r="C106" s="9" t="s">
        <v>2</v>
      </c>
      <c r="D106" s="12">
        <v>0</v>
      </c>
      <c r="E106" s="43">
        <v>0</v>
      </c>
      <c r="F106" s="44">
        <v>17000</v>
      </c>
      <c r="G106" s="43">
        <v>9206.9</v>
      </c>
      <c r="H106" s="45">
        <f>G106/F106</f>
        <v>0.5415823529411764</v>
      </c>
      <c r="I106" s="43">
        <v>9206.9</v>
      </c>
      <c r="J106" s="46">
        <f>I106/F106</f>
        <v>0.5415823529411764</v>
      </c>
    </row>
    <row r="107" spans="3:10" ht="50.25" customHeight="1" x14ac:dyDescent="0.2">
      <c r="C107" s="14" t="s">
        <v>15</v>
      </c>
      <c r="D107" s="12"/>
      <c r="E107" s="12"/>
      <c r="F107" s="10"/>
      <c r="G107" s="12"/>
      <c r="H107" s="6"/>
      <c r="I107" s="12"/>
      <c r="J107" s="7"/>
    </row>
    <row r="108" spans="3:10" ht="15.75" x14ac:dyDescent="0.2">
      <c r="C108" s="9" t="s">
        <v>6</v>
      </c>
      <c r="D108" s="10">
        <f>D109+D110+D111</f>
        <v>0</v>
      </c>
      <c r="E108" s="10">
        <f>E109+E110+E111</f>
        <v>0</v>
      </c>
      <c r="F108" s="44">
        <f>F109+F110+F111</f>
        <v>94472</v>
      </c>
      <c r="G108" s="44">
        <f>G109+G110+G111</f>
        <v>33710.300000000003</v>
      </c>
      <c r="H108" s="6">
        <f>G108/F108</f>
        <v>0.35682847827927855</v>
      </c>
      <c r="I108" s="10">
        <f>I109+I110+I111</f>
        <v>33710.300000000003</v>
      </c>
      <c r="J108" s="7">
        <f>I108/F108</f>
        <v>0.35682847827927855</v>
      </c>
    </row>
    <row r="109" spans="3:10" ht="15.75" x14ac:dyDescent="0.2">
      <c r="C109" s="9" t="s">
        <v>5</v>
      </c>
      <c r="D109" s="10">
        <v>0</v>
      </c>
      <c r="E109" s="10">
        <v>0</v>
      </c>
      <c r="F109" s="10">
        <v>0</v>
      </c>
      <c r="G109" s="10">
        <v>0</v>
      </c>
      <c r="H109" s="6">
        <v>0</v>
      </c>
      <c r="I109" s="10">
        <v>0</v>
      </c>
      <c r="J109" s="7">
        <v>0</v>
      </c>
    </row>
    <row r="110" spans="3:10" ht="31.5" x14ac:dyDescent="0.2">
      <c r="C110" s="9" t="s">
        <v>69</v>
      </c>
      <c r="D110" s="10">
        <v>0</v>
      </c>
      <c r="E110" s="10">
        <v>0</v>
      </c>
      <c r="F110" s="10">
        <v>0</v>
      </c>
      <c r="G110" s="10">
        <v>0</v>
      </c>
      <c r="H110" s="6">
        <v>0</v>
      </c>
      <c r="I110" s="10">
        <v>0</v>
      </c>
      <c r="J110" s="7">
        <v>0</v>
      </c>
    </row>
    <row r="111" spans="3:10" ht="15.75" x14ac:dyDescent="0.2">
      <c r="C111" s="47" t="s">
        <v>68</v>
      </c>
      <c r="D111" s="10">
        <v>0</v>
      </c>
      <c r="E111" s="10">
        <v>0</v>
      </c>
      <c r="F111" s="10">
        <v>94472</v>
      </c>
      <c r="G111" s="10">
        <v>33710.300000000003</v>
      </c>
      <c r="H111" s="6">
        <f>G111/F111</f>
        <v>0.35682847827927855</v>
      </c>
      <c r="I111" s="10">
        <v>33710.300000000003</v>
      </c>
      <c r="J111" s="7">
        <f>I111/F111</f>
        <v>0.35682847827927855</v>
      </c>
    </row>
    <row r="112" spans="3:10" ht="15.75" x14ac:dyDescent="0.2">
      <c r="C112" s="9"/>
      <c r="D112" s="12"/>
      <c r="E112" s="12"/>
      <c r="F112" s="10"/>
      <c r="G112" s="12"/>
      <c r="H112" s="6"/>
      <c r="I112" s="12"/>
      <c r="J112" s="7"/>
    </row>
    <row r="113" spans="3:10" ht="35.25" customHeight="1" x14ac:dyDescent="0.2">
      <c r="C113" s="14" t="s">
        <v>16</v>
      </c>
      <c r="D113" s="12"/>
      <c r="E113" s="12"/>
      <c r="F113" s="10"/>
      <c r="G113" s="12"/>
      <c r="H113" s="6"/>
      <c r="I113" s="12"/>
      <c r="J113" s="7"/>
    </row>
    <row r="114" spans="3:10" ht="15.75" x14ac:dyDescent="0.2">
      <c r="C114" s="9" t="s">
        <v>6</v>
      </c>
      <c r="D114" s="10">
        <f>D115+D116+D117</f>
        <v>14825</v>
      </c>
      <c r="E114" s="44">
        <f>E115+E116+E117</f>
        <v>16553.8</v>
      </c>
      <c r="F114" s="44">
        <f>F115+F116+F117</f>
        <v>20353.8</v>
      </c>
      <c r="G114" s="44">
        <f>G115+G116+G117</f>
        <v>8366.1999999999989</v>
      </c>
      <c r="H114" s="45">
        <f>G114/F114</f>
        <v>0.41103872495553651</v>
      </c>
      <c r="I114" s="44">
        <f>I115+I116+I117</f>
        <v>8366.1999999999989</v>
      </c>
      <c r="J114" s="7">
        <f>I114/F114</f>
        <v>0.41103872495553651</v>
      </c>
    </row>
    <row r="115" spans="3:10" ht="15.75" x14ac:dyDescent="0.2">
      <c r="C115" s="9" t="s">
        <v>5</v>
      </c>
      <c r="D115" s="10">
        <v>14825</v>
      </c>
      <c r="E115" s="43">
        <v>14825</v>
      </c>
      <c r="F115" s="44">
        <v>14825</v>
      </c>
      <c r="G115" s="43">
        <v>7437.5</v>
      </c>
      <c r="H115" s="45">
        <f>G115/F115</f>
        <v>0.50168634064080941</v>
      </c>
      <c r="I115" s="43">
        <v>7437.5</v>
      </c>
      <c r="J115" s="7">
        <f>I115/F115</f>
        <v>0.50168634064080941</v>
      </c>
    </row>
    <row r="116" spans="3:10" ht="31.5" x14ac:dyDescent="0.2">
      <c r="C116" s="9" t="s">
        <v>69</v>
      </c>
      <c r="D116" s="12">
        <v>0</v>
      </c>
      <c r="E116" s="43">
        <v>1728.8</v>
      </c>
      <c r="F116" s="44">
        <v>1728.8</v>
      </c>
      <c r="G116" s="43">
        <v>795.3</v>
      </c>
      <c r="H116" s="45">
        <f>G116/F116</f>
        <v>0.46003007866728363</v>
      </c>
      <c r="I116" s="43">
        <v>795.3</v>
      </c>
      <c r="J116" s="7">
        <f>I116/F116</f>
        <v>0.46003007866728363</v>
      </c>
    </row>
    <row r="117" spans="3:10" ht="15.75" x14ac:dyDescent="0.2">
      <c r="C117" s="9" t="s">
        <v>2</v>
      </c>
      <c r="D117" s="12">
        <v>0</v>
      </c>
      <c r="E117" s="12">
        <v>0</v>
      </c>
      <c r="F117" s="10">
        <v>3800</v>
      </c>
      <c r="G117" s="12">
        <v>133.4</v>
      </c>
      <c r="H117" s="6">
        <f>G117/F117</f>
        <v>3.5105263157894737E-2</v>
      </c>
      <c r="I117" s="12">
        <v>133.4</v>
      </c>
      <c r="J117" s="7">
        <f>I117/F117</f>
        <v>3.5105263157894737E-2</v>
      </c>
    </row>
    <row r="118" spans="3:10" ht="15.75" x14ac:dyDescent="0.2">
      <c r="C118" s="9"/>
      <c r="D118" s="12"/>
      <c r="E118" s="12"/>
      <c r="F118" s="10"/>
      <c r="G118" s="12"/>
      <c r="H118" s="6"/>
      <c r="I118" s="12"/>
      <c r="J118" s="7"/>
    </row>
    <row r="119" spans="3:10" ht="41.25" customHeight="1" x14ac:dyDescent="0.2">
      <c r="C119" s="14" t="s">
        <v>64</v>
      </c>
      <c r="D119" s="12"/>
      <c r="E119" s="12"/>
      <c r="F119" s="10"/>
      <c r="G119" s="12"/>
      <c r="H119" s="6"/>
      <c r="I119" s="12"/>
      <c r="J119" s="7"/>
    </row>
    <row r="120" spans="3:10" ht="15.75" x14ac:dyDescent="0.2">
      <c r="C120" s="9" t="s">
        <v>6</v>
      </c>
      <c r="D120" s="10">
        <f>D121+D122+D123</f>
        <v>39780</v>
      </c>
      <c r="E120" s="44">
        <f>E121+E122+E123</f>
        <v>42120</v>
      </c>
      <c r="F120" s="44">
        <f>F121+F122+F123</f>
        <v>42120</v>
      </c>
      <c r="G120" s="44">
        <f>G121+G122+G123</f>
        <v>17499.3</v>
      </c>
      <c r="H120" s="45">
        <f>G120/F120</f>
        <v>0.41546296296296292</v>
      </c>
      <c r="I120" s="44">
        <f>I121+I122+I123</f>
        <v>17499.3</v>
      </c>
      <c r="J120" s="46">
        <f>I120/F120</f>
        <v>0.41546296296296292</v>
      </c>
    </row>
    <row r="121" spans="3:10" ht="15.75" x14ac:dyDescent="0.2">
      <c r="C121" s="9" t="s">
        <v>5</v>
      </c>
      <c r="D121" s="12">
        <v>0</v>
      </c>
      <c r="E121" s="43">
        <v>0</v>
      </c>
      <c r="F121" s="44">
        <v>0</v>
      </c>
      <c r="G121" s="52">
        <v>0</v>
      </c>
      <c r="H121" s="45">
        <v>0</v>
      </c>
      <c r="I121" s="52">
        <v>0</v>
      </c>
      <c r="J121" s="46">
        <v>0</v>
      </c>
    </row>
    <row r="122" spans="3:10" ht="31.5" x14ac:dyDescent="0.2">
      <c r="C122" s="9" t="s">
        <v>69</v>
      </c>
      <c r="D122" s="12">
        <v>39780</v>
      </c>
      <c r="E122" s="43">
        <v>42120</v>
      </c>
      <c r="F122" s="44">
        <f>39780+2340</f>
        <v>42120</v>
      </c>
      <c r="G122" s="43">
        <v>17499.3</v>
      </c>
      <c r="H122" s="45">
        <f>G122/F122</f>
        <v>0.41546296296296292</v>
      </c>
      <c r="I122" s="43">
        <v>17499.3</v>
      </c>
      <c r="J122" s="46">
        <f>I122/F122</f>
        <v>0.41546296296296292</v>
      </c>
    </row>
    <row r="123" spans="3:10" ht="15.75" x14ac:dyDescent="0.2">
      <c r="C123" s="9" t="s">
        <v>2</v>
      </c>
      <c r="D123" s="12">
        <v>0</v>
      </c>
      <c r="E123" s="43">
        <v>0</v>
      </c>
      <c r="F123" s="44">
        <v>0</v>
      </c>
      <c r="G123" s="43">
        <v>0</v>
      </c>
      <c r="H123" s="45">
        <v>0</v>
      </c>
      <c r="I123" s="43">
        <v>0</v>
      </c>
      <c r="J123" s="46">
        <v>0</v>
      </c>
    </row>
    <row r="124" spans="3:10" ht="15.75" x14ac:dyDescent="0.2">
      <c r="C124" s="9"/>
      <c r="D124" s="12"/>
      <c r="E124" s="43"/>
      <c r="F124" s="44"/>
      <c r="G124" s="43"/>
      <c r="H124" s="45"/>
      <c r="I124" s="43"/>
      <c r="J124" s="46"/>
    </row>
    <row r="125" spans="3:10" ht="34.5" customHeight="1" x14ac:dyDescent="0.2">
      <c r="C125" s="14" t="s">
        <v>17</v>
      </c>
      <c r="D125" s="12"/>
      <c r="E125" s="43"/>
      <c r="F125" s="44"/>
      <c r="G125" s="43"/>
      <c r="H125" s="45"/>
      <c r="I125" s="43"/>
      <c r="J125" s="46"/>
    </row>
    <row r="126" spans="3:10" ht="15.75" x14ac:dyDescent="0.2">
      <c r="C126" s="9" t="s">
        <v>6</v>
      </c>
      <c r="D126" s="10">
        <f>D127+D128+D129</f>
        <v>29656</v>
      </c>
      <c r="E126" s="44">
        <f>E127+E128+E129</f>
        <v>30090</v>
      </c>
      <c r="F126" s="44">
        <f>F127+F128+F129</f>
        <v>30090</v>
      </c>
      <c r="G126" s="44">
        <f>G127+G128+G129</f>
        <v>21158.2</v>
      </c>
      <c r="H126" s="45">
        <f>G126/F126</f>
        <v>0.70316384180790958</v>
      </c>
      <c r="I126" s="44">
        <f>I127+I128+I129</f>
        <v>21158.2</v>
      </c>
      <c r="J126" s="46">
        <f>I126/F126</f>
        <v>0.70316384180790958</v>
      </c>
    </row>
    <row r="127" spans="3:10" ht="15.75" x14ac:dyDescent="0.2">
      <c r="C127" s="9" t="s">
        <v>5</v>
      </c>
      <c r="D127" s="10">
        <v>29656</v>
      </c>
      <c r="E127" s="44">
        <v>30090</v>
      </c>
      <c r="F127" s="44">
        <v>30090</v>
      </c>
      <c r="G127" s="44">
        <v>21158.2</v>
      </c>
      <c r="H127" s="45">
        <f>G127/F127</f>
        <v>0.70316384180790958</v>
      </c>
      <c r="I127" s="44">
        <v>21158.2</v>
      </c>
      <c r="J127" s="46">
        <f>I127/F127</f>
        <v>0.70316384180790958</v>
      </c>
    </row>
    <row r="128" spans="3:10" ht="31.5" x14ac:dyDescent="0.2">
      <c r="C128" s="9" t="s">
        <v>69</v>
      </c>
      <c r="D128" s="12">
        <v>0</v>
      </c>
      <c r="E128" s="12">
        <v>0</v>
      </c>
      <c r="F128" s="10">
        <v>0</v>
      </c>
      <c r="G128" s="12">
        <v>0</v>
      </c>
      <c r="H128" s="6">
        <v>0</v>
      </c>
      <c r="I128" s="12">
        <v>0</v>
      </c>
      <c r="J128" s="7">
        <v>0</v>
      </c>
    </row>
    <row r="129" spans="3:10" ht="15.75" x14ac:dyDescent="0.2">
      <c r="C129" s="9" t="s">
        <v>2</v>
      </c>
      <c r="D129" s="12">
        <v>0</v>
      </c>
      <c r="E129" s="12">
        <v>0</v>
      </c>
      <c r="F129" s="10">
        <v>0</v>
      </c>
      <c r="G129" s="12">
        <v>0</v>
      </c>
      <c r="H129" s="6">
        <v>0</v>
      </c>
      <c r="I129" s="12">
        <v>0</v>
      </c>
      <c r="J129" s="7">
        <v>0</v>
      </c>
    </row>
    <row r="130" spans="3:10" ht="15.75" x14ac:dyDescent="0.2">
      <c r="C130" s="9"/>
      <c r="D130" s="12"/>
      <c r="E130" s="12"/>
      <c r="F130" s="10"/>
      <c r="G130" s="12"/>
      <c r="H130" s="6"/>
      <c r="I130" s="12"/>
      <c r="J130" s="7"/>
    </row>
    <row r="131" spans="3:10" ht="15.75" x14ac:dyDescent="0.2">
      <c r="C131" s="14" t="s">
        <v>35</v>
      </c>
      <c r="D131" s="12"/>
      <c r="E131" s="12"/>
      <c r="F131" s="10"/>
      <c r="G131" s="12"/>
      <c r="H131" s="6"/>
      <c r="I131" s="12"/>
      <c r="J131" s="7"/>
    </row>
    <row r="132" spans="3:10" ht="15.75" x14ac:dyDescent="0.2">
      <c r="C132" s="9" t="s">
        <v>6</v>
      </c>
      <c r="D132" s="10">
        <f>D133+D134+D135</f>
        <v>2226</v>
      </c>
      <c r="E132" s="44">
        <f>E133+E134+E135</f>
        <v>3791</v>
      </c>
      <c r="F132" s="44">
        <f>F133+F134+F135</f>
        <v>4991</v>
      </c>
      <c r="G132" s="44">
        <f>G133+G134+G135</f>
        <v>575</v>
      </c>
      <c r="H132" s="45">
        <f>G132/F132</f>
        <v>0.1152073732718894</v>
      </c>
      <c r="I132" s="44">
        <f>I133+I134+I135</f>
        <v>575</v>
      </c>
      <c r="J132" s="46">
        <f>I132/F132</f>
        <v>0.1152073732718894</v>
      </c>
    </row>
    <row r="133" spans="3:10" ht="15.75" x14ac:dyDescent="0.2">
      <c r="C133" s="9" t="s">
        <v>5</v>
      </c>
      <c r="D133" s="10">
        <v>2226</v>
      </c>
      <c r="E133" s="10">
        <v>2951</v>
      </c>
      <c r="F133" s="10">
        <v>2951</v>
      </c>
      <c r="G133" s="12">
        <v>575</v>
      </c>
      <c r="H133" s="6">
        <f>G133/F133</f>
        <v>0.19484920365977634</v>
      </c>
      <c r="I133" s="12">
        <v>575</v>
      </c>
      <c r="J133" s="7">
        <f>I133/F133</f>
        <v>0.19484920365977634</v>
      </c>
    </row>
    <row r="134" spans="3:10" ht="31.5" x14ac:dyDescent="0.2">
      <c r="C134" s="9" t="s">
        <v>69</v>
      </c>
      <c r="D134" s="10">
        <v>0</v>
      </c>
      <c r="E134" s="10">
        <v>840</v>
      </c>
      <c r="F134" s="10">
        <v>840</v>
      </c>
      <c r="G134" s="12">
        <v>0</v>
      </c>
      <c r="H134" s="6">
        <v>0</v>
      </c>
      <c r="I134" s="12">
        <v>0</v>
      </c>
      <c r="J134" s="7">
        <v>0</v>
      </c>
    </row>
    <row r="135" spans="3:10" ht="15.75" x14ac:dyDescent="0.2">
      <c r="C135" s="9" t="s">
        <v>2</v>
      </c>
      <c r="D135" s="10">
        <v>0</v>
      </c>
      <c r="E135" s="10">
        <v>0</v>
      </c>
      <c r="F135" s="10">
        <v>1200</v>
      </c>
      <c r="G135" s="12">
        <v>0</v>
      </c>
      <c r="H135" s="6">
        <f>G135/F135</f>
        <v>0</v>
      </c>
      <c r="I135" s="12">
        <v>0</v>
      </c>
      <c r="J135" s="7">
        <f>I135/F135</f>
        <v>0</v>
      </c>
    </row>
    <row r="136" spans="3:10" ht="15.75" x14ac:dyDescent="0.2">
      <c r="C136" s="9"/>
      <c r="D136" s="12"/>
      <c r="E136" s="12"/>
      <c r="F136" s="10"/>
      <c r="G136" s="12"/>
      <c r="H136" s="6"/>
      <c r="I136" s="12"/>
      <c r="J136" s="7"/>
    </row>
    <row r="137" spans="3:10" ht="65.25" customHeight="1" x14ac:dyDescent="0.2">
      <c r="C137" s="59" t="s">
        <v>60</v>
      </c>
      <c r="D137" s="43"/>
      <c r="E137" s="43"/>
      <c r="F137" s="44"/>
      <c r="G137" s="43"/>
      <c r="H137" s="45"/>
      <c r="I137" s="43"/>
      <c r="J137" s="46"/>
    </row>
    <row r="138" spans="3:10" s="8" customFormat="1" ht="20.25" customHeight="1" x14ac:dyDescent="0.2">
      <c r="C138" s="58" t="s">
        <v>6</v>
      </c>
      <c r="D138" s="41">
        <f t="shared" ref="D138:G141" si="5">D145+D151+D157+D164+D170</f>
        <v>111322</v>
      </c>
      <c r="E138" s="41">
        <f t="shared" si="5"/>
        <v>112517.9</v>
      </c>
      <c r="F138" s="41">
        <f t="shared" si="5"/>
        <v>138954.70000000001</v>
      </c>
      <c r="G138" s="41">
        <f t="shared" si="5"/>
        <v>68952.14</v>
      </c>
      <c r="H138" s="45">
        <f>G138/F138</f>
        <v>0.49622027898300664</v>
      </c>
      <c r="I138" s="41">
        <f>I145+I151+I157+I164+I170</f>
        <v>68952.14</v>
      </c>
      <c r="J138" s="46">
        <f>I138/F138</f>
        <v>0.49622027898300664</v>
      </c>
    </row>
    <row r="139" spans="3:10" ht="24" customHeight="1" x14ac:dyDescent="0.2">
      <c r="C139" s="47" t="s">
        <v>5</v>
      </c>
      <c r="D139" s="44">
        <f t="shared" si="5"/>
        <v>111322</v>
      </c>
      <c r="E139" s="44">
        <f t="shared" si="5"/>
        <v>112517.9</v>
      </c>
      <c r="F139" s="44">
        <f t="shared" si="5"/>
        <v>111322</v>
      </c>
      <c r="G139" s="44">
        <f t="shared" si="5"/>
        <v>63531.56</v>
      </c>
      <c r="H139" s="45">
        <f>G139/F139</f>
        <v>0.570700849787104</v>
      </c>
      <c r="I139" s="44">
        <f>I146+I152+I158+I165+I171</f>
        <v>63531.56</v>
      </c>
      <c r="J139" s="46">
        <f>I139/F139</f>
        <v>0.570700849787104</v>
      </c>
    </row>
    <row r="140" spans="3:10" ht="18.75" customHeight="1" x14ac:dyDescent="0.2">
      <c r="C140" s="47" t="s">
        <v>69</v>
      </c>
      <c r="D140" s="44">
        <f t="shared" si="5"/>
        <v>0</v>
      </c>
      <c r="E140" s="44">
        <f t="shared" si="5"/>
        <v>0</v>
      </c>
      <c r="F140" s="44">
        <f t="shared" si="5"/>
        <v>1174.7</v>
      </c>
      <c r="G140" s="44">
        <f t="shared" si="5"/>
        <v>0</v>
      </c>
      <c r="H140" s="45">
        <v>0</v>
      </c>
      <c r="I140" s="44">
        <f>I147+I153+I159+I166+I172</f>
        <v>0</v>
      </c>
      <c r="J140" s="46">
        <v>0</v>
      </c>
    </row>
    <row r="141" spans="3:10" ht="16.5" customHeight="1" x14ac:dyDescent="0.2">
      <c r="C141" s="47" t="s">
        <v>2</v>
      </c>
      <c r="D141" s="44">
        <f t="shared" si="5"/>
        <v>0</v>
      </c>
      <c r="E141" s="44">
        <f t="shared" si="5"/>
        <v>0</v>
      </c>
      <c r="F141" s="44">
        <f t="shared" si="5"/>
        <v>10524</v>
      </c>
      <c r="G141" s="44">
        <f t="shared" si="5"/>
        <v>4903.18</v>
      </c>
      <c r="H141" s="45">
        <f>G141/F141</f>
        <v>0.46590459901178261</v>
      </c>
      <c r="I141" s="44">
        <f>I148+I154+I160+I167+I173</f>
        <v>4903.18</v>
      </c>
      <c r="J141" s="46">
        <f>I141/F141</f>
        <v>0.46590459901178261</v>
      </c>
    </row>
    <row r="142" spans="3:10" ht="16.5" customHeight="1" x14ac:dyDescent="0.2">
      <c r="C142" s="47" t="s">
        <v>68</v>
      </c>
      <c r="D142" s="44">
        <f>D161+D174</f>
        <v>0</v>
      </c>
      <c r="E142" s="44">
        <f>E161+E174</f>
        <v>0</v>
      </c>
      <c r="F142" s="44">
        <f>F161+F174</f>
        <v>15934</v>
      </c>
      <c r="G142" s="44">
        <f>G161+G174</f>
        <v>517.4</v>
      </c>
      <c r="H142" s="45">
        <f>G142/F142</f>
        <v>3.2471444709426381E-2</v>
      </c>
      <c r="I142" s="44">
        <f>I161+I174</f>
        <v>517.4</v>
      </c>
      <c r="J142" s="46">
        <f>I142/F142</f>
        <v>3.2471444709426381E-2</v>
      </c>
    </row>
    <row r="143" spans="3:10" ht="15.75" x14ac:dyDescent="0.2">
      <c r="C143" s="9"/>
      <c r="D143" s="12"/>
      <c r="E143" s="12"/>
      <c r="F143" s="10"/>
      <c r="G143" s="12"/>
      <c r="H143" s="6"/>
      <c r="I143" s="12"/>
      <c r="J143" s="7"/>
    </row>
    <row r="144" spans="3:10" ht="31.5" x14ac:dyDescent="0.2">
      <c r="C144" s="48" t="s">
        <v>18</v>
      </c>
      <c r="D144" s="43"/>
      <c r="E144" s="43"/>
      <c r="F144" s="44"/>
      <c r="G144" s="43"/>
      <c r="H144" s="45"/>
      <c r="I144" s="43"/>
      <c r="J144" s="46"/>
    </row>
    <row r="145" spans="3:10" ht="15.75" x14ac:dyDescent="0.2">
      <c r="C145" s="47" t="s">
        <v>6</v>
      </c>
      <c r="D145" s="44">
        <f>D146+D147+D148</f>
        <v>42600</v>
      </c>
      <c r="E145" s="44">
        <f>E146+E147+E148</f>
        <v>41896.400000000001</v>
      </c>
      <c r="F145" s="44">
        <f>F146+F147+F148</f>
        <v>44024.7</v>
      </c>
      <c r="G145" s="44">
        <f>G146+G147+G148</f>
        <v>20256.509999999998</v>
      </c>
      <c r="H145" s="45">
        <f>G145/F145</f>
        <v>0.46011693435730394</v>
      </c>
      <c r="I145" s="44">
        <f>I146+I147+I148</f>
        <v>20256.509999999998</v>
      </c>
      <c r="J145" s="46">
        <f>I145/F145</f>
        <v>0.46011693435730394</v>
      </c>
    </row>
    <row r="146" spans="3:10" ht="15.75" x14ac:dyDescent="0.2">
      <c r="C146" s="47" t="s">
        <v>5</v>
      </c>
      <c r="D146" s="44">
        <v>42600</v>
      </c>
      <c r="E146" s="44">
        <v>41896.400000000001</v>
      </c>
      <c r="F146" s="44">
        <v>42600</v>
      </c>
      <c r="G146" s="43">
        <v>20150.5</v>
      </c>
      <c r="H146" s="45">
        <f>G146/F146</f>
        <v>0.47301643192488263</v>
      </c>
      <c r="I146" s="43">
        <v>20150.5</v>
      </c>
      <c r="J146" s="46">
        <f>I146/F146</f>
        <v>0.47301643192488263</v>
      </c>
    </row>
    <row r="147" spans="3:10" ht="31.5" x14ac:dyDescent="0.2">
      <c r="C147" s="47" t="s">
        <v>69</v>
      </c>
      <c r="D147" s="44">
        <v>0</v>
      </c>
      <c r="E147" s="44">
        <v>0</v>
      </c>
      <c r="F147" s="44">
        <v>1174.7</v>
      </c>
      <c r="G147" s="43">
        <v>0</v>
      </c>
      <c r="H147" s="45">
        <v>0</v>
      </c>
      <c r="I147" s="43">
        <v>0</v>
      </c>
      <c r="J147" s="46">
        <v>0</v>
      </c>
    </row>
    <row r="148" spans="3:10" ht="15.75" x14ac:dyDescent="0.2">
      <c r="C148" s="47" t="s">
        <v>3</v>
      </c>
      <c r="D148" s="44">
        <v>0</v>
      </c>
      <c r="E148" s="44">
        <v>0</v>
      </c>
      <c r="F148" s="44">
        <v>250</v>
      </c>
      <c r="G148" s="43">
        <v>106.01</v>
      </c>
      <c r="H148" s="45">
        <f>G148/F148</f>
        <v>0.42404000000000003</v>
      </c>
      <c r="I148" s="43">
        <v>106.01</v>
      </c>
      <c r="J148" s="46">
        <f>I148/F148</f>
        <v>0.42404000000000003</v>
      </c>
    </row>
    <row r="149" spans="3:10" ht="15.75" x14ac:dyDescent="0.2">
      <c r="C149" s="47"/>
      <c r="D149" s="43"/>
      <c r="E149" s="43"/>
      <c r="F149" s="44"/>
      <c r="G149" s="43"/>
      <c r="H149" s="45"/>
      <c r="I149" s="43"/>
      <c r="J149" s="46"/>
    </row>
    <row r="150" spans="3:10" ht="31.5" x14ac:dyDescent="0.2">
      <c r="C150" s="48" t="s">
        <v>19</v>
      </c>
      <c r="D150" s="43"/>
      <c r="E150" s="43"/>
      <c r="F150" s="44"/>
      <c r="G150" s="43"/>
      <c r="H150" s="45"/>
      <c r="I150" s="43"/>
      <c r="J150" s="46"/>
    </row>
    <row r="151" spans="3:10" ht="15.75" x14ac:dyDescent="0.2">
      <c r="C151" s="47" t="s">
        <v>6</v>
      </c>
      <c r="D151" s="44">
        <f>D152+D153+D154</f>
        <v>44000</v>
      </c>
      <c r="E151" s="44">
        <f>E152+E153+E154</f>
        <v>44000</v>
      </c>
      <c r="F151" s="44">
        <f>F152+F153+F154</f>
        <v>53500</v>
      </c>
      <c r="G151" s="44">
        <f>G152+G153+G154</f>
        <v>28357.86</v>
      </c>
      <c r="H151" s="45">
        <f>G151/F151</f>
        <v>0.53005345794392522</v>
      </c>
      <c r="I151" s="44">
        <f>I152+I153+I154</f>
        <v>28357.86</v>
      </c>
      <c r="J151" s="46">
        <f>I151/F151</f>
        <v>0.53005345794392522</v>
      </c>
    </row>
    <row r="152" spans="3:10" ht="15.75" x14ac:dyDescent="0.2">
      <c r="C152" s="47" t="s">
        <v>5</v>
      </c>
      <c r="D152" s="44">
        <v>44000</v>
      </c>
      <c r="E152" s="44">
        <v>44000</v>
      </c>
      <c r="F152" s="44">
        <v>44000</v>
      </c>
      <c r="G152" s="44">
        <v>23560.69</v>
      </c>
      <c r="H152" s="45">
        <f>G152/F152</f>
        <v>0.5354702272727272</v>
      </c>
      <c r="I152" s="44">
        <v>23560.69</v>
      </c>
      <c r="J152" s="46">
        <f>I152/F152</f>
        <v>0.5354702272727272</v>
      </c>
    </row>
    <row r="153" spans="3:10" ht="31.5" x14ac:dyDescent="0.2">
      <c r="C153" s="47" t="s">
        <v>69</v>
      </c>
      <c r="D153" s="44">
        <v>0</v>
      </c>
      <c r="E153" s="44">
        <v>0</v>
      </c>
      <c r="F153" s="44">
        <v>0</v>
      </c>
      <c r="G153" s="44">
        <v>0</v>
      </c>
      <c r="H153" s="45">
        <v>0</v>
      </c>
      <c r="I153" s="44">
        <v>0</v>
      </c>
      <c r="J153" s="46">
        <v>0</v>
      </c>
    </row>
    <row r="154" spans="3:10" ht="15.75" x14ac:dyDescent="0.2">
      <c r="C154" s="47" t="s">
        <v>3</v>
      </c>
      <c r="D154" s="44">
        <v>0</v>
      </c>
      <c r="E154" s="44">
        <v>0</v>
      </c>
      <c r="F154" s="44">
        <v>9500</v>
      </c>
      <c r="G154" s="44">
        <v>4797.17</v>
      </c>
      <c r="H154" s="45">
        <f>G154/F154</f>
        <v>0.50496526315789469</v>
      </c>
      <c r="I154" s="44">
        <v>4797.17</v>
      </c>
      <c r="J154" s="46">
        <f>I154/F154</f>
        <v>0.50496526315789469</v>
      </c>
    </row>
    <row r="155" spans="3:10" ht="15.75" x14ac:dyDescent="0.2">
      <c r="C155" s="47"/>
      <c r="D155" s="43"/>
      <c r="E155" s="43"/>
      <c r="F155" s="44"/>
      <c r="G155" s="43"/>
      <c r="H155" s="45"/>
      <c r="I155" s="43"/>
      <c r="J155" s="46"/>
    </row>
    <row r="156" spans="3:10" ht="34.5" customHeight="1" x14ac:dyDescent="0.2">
      <c r="C156" s="48" t="s">
        <v>43</v>
      </c>
      <c r="D156" s="43"/>
      <c r="E156" s="43"/>
      <c r="F156" s="44"/>
      <c r="G156" s="43"/>
      <c r="H156" s="45"/>
      <c r="I156" s="43"/>
      <c r="J156" s="46"/>
    </row>
    <row r="157" spans="3:10" ht="15.75" x14ac:dyDescent="0.2">
      <c r="C157" s="47" t="s">
        <v>6</v>
      </c>
      <c r="D157" s="44">
        <f>D158+D159+D160+D161</f>
        <v>0</v>
      </c>
      <c r="E157" s="44">
        <f>E158+E159+E160+E161</f>
        <v>0</v>
      </c>
      <c r="F157" s="44">
        <f>F158+F159+F160+F161</f>
        <v>3608</v>
      </c>
      <c r="G157" s="44">
        <f>G158+G159+G160+G161</f>
        <v>517.4</v>
      </c>
      <c r="H157" s="45">
        <f>G157/F157</f>
        <v>0.14340354767184035</v>
      </c>
      <c r="I157" s="44">
        <f>I158+I159+I160+I161</f>
        <v>517.4</v>
      </c>
      <c r="J157" s="46">
        <f>I157/F157</f>
        <v>0.14340354767184035</v>
      </c>
    </row>
    <row r="158" spans="3:10" ht="15.75" x14ac:dyDescent="0.2">
      <c r="C158" s="47" t="s">
        <v>5</v>
      </c>
      <c r="D158" s="43">
        <v>0</v>
      </c>
      <c r="E158" s="43">
        <v>0</v>
      </c>
      <c r="F158" s="44">
        <v>0</v>
      </c>
      <c r="G158" s="43">
        <v>0</v>
      </c>
      <c r="H158" s="45">
        <v>0</v>
      </c>
      <c r="I158" s="43">
        <v>0</v>
      </c>
      <c r="J158" s="46">
        <v>0</v>
      </c>
    </row>
    <row r="159" spans="3:10" ht="31.5" x14ac:dyDescent="0.2">
      <c r="C159" s="47" t="s">
        <v>69</v>
      </c>
      <c r="D159" s="43">
        <v>0</v>
      </c>
      <c r="E159" s="43">
        <v>0</v>
      </c>
      <c r="F159" s="44">
        <v>0</v>
      </c>
      <c r="G159" s="43">
        <v>0</v>
      </c>
      <c r="H159" s="45">
        <v>0</v>
      </c>
      <c r="I159" s="43">
        <v>0</v>
      </c>
      <c r="J159" s="46">
        <v>0</v>
      </c>
    </row>
    <row r="160" spans="3:10" ht="15.75" x14ac:dyDescent="0.2">
      <c r="C160" s="47" t="s">
        <v>3</v>
      </c>
      <c r="D160" s="43">
        <v>0</v>
      </c>
      <c r="E160" s="43">
        <v>0</v>
      </c>
      <c r="F160" s="44">
        <v>774</v>
      </c>
      <c r="G160" s="43">
        <v>0</v>
      </c>
      <c r="H160" s="45">
        <f>G160/F160</f>
        <v>0</v>
      </c>
      <c r="I160" s="43">
        <v>0</v>
      </c>
      <c r="J160" s="46">
        <f>I160/F160</f>
        <v>0</v>
      </c>
    </row>
    <row r="161" spans="3:10" ht="15.75" x14ac:dyDescent="0.2">
      <c r="C161" s="47" t="s">
        <v>68</v>
      </c>
      <c r="D161" s="43">
        <v>0</v>
      </c>
      <c r="E161" s="43">
        <v>0</v>
      </c>
      <c r="F161" s="44">
        <v>2834</v>
      </c>
      <c r="G161" s="43">
        <v>517.4</v>
      </c>
      <c r="H161" s="45">
        <f>G161/F161</f>
        <v>0.18256880733944952</v>
      </c>
      <c r="I161" s="43">
        <v>517.4</v>
      </c>
      <c r="J161" s="46">
        <f>I161/F161</f>
        <v>0.18256880733944952</v>
      </c>
    </row>
    <row r="162" spans="3:10" ht="15.75" x14ac:dyDescent="0.2">
      <c r="C162" s="47"/>
      <c r="D162" s="43"/>
      <c r="E162" s="43"/>
      <c r="F162" s="44"/>
      <c r="G162" s="43"/>
      <c r="H162" s="45"/>
      <c r="I162" s="43"/>
      <c r="J162" s="46"/>
    </row>
    <row r="163" spans="3:10" ht="15.75" x14ac:dyDescent="0.2">
      <c r="C163" s="48" t="s">
        <v>20</v>
      </c>
      <c r="D163" s="43"/>
      <c r="E163" s="43"/>
      <c r="F163" s="44"/>
      <c r="G163" s="43"/>
      <c r="H163" s="45"/>
      <c r="I163" s="43"/>
      <c r="J163" s="46"/>
    </row>
    <row r="164" spans="3:10" ht="15.75" x14ac:dyDescent="0.2">
      <c r="C164" s="47" t="s">
        <v>6</v>
      </c>
      <c r="D164" s="44">
        <f>D165+D166+D167</f>
        <v>2960</v>
      </c>
      <c r="E164" s="44">
        <f>E165+E166+E167</f>
        <v>2960</v>
      </c>
      <c r="F164" s="44">
        <f>F165+F166+F167</f>
        <v>2960</v>
      </c>
      <c r="G164" s="44">
        <f>G165+G166+G167</f>
        <v>893.57</v>
      </c>
      <c r="H164" s="45">
        <f>G164/F164</f>
        <v>0.30188175675675677</v>
      </c>
      <c r="I164" s="44">
        <f>I165+I166+I167</f>
        <v>893.57</v>
      </c>
      <c r="J164" s="46">
        <f>I164/F164</f>
        <v>0.30188175675675677</v>
      </c>
    </row>
    <row r="165" spans="3:10" ht="15.75" x14ac:dyDescent="0.2">
      <c r="C165" s="47" t="s">
        <v>5</v>
      </c>
      <c r="D165" s="44">
        <v>2960</v>
      </c>
      <c r="E165" s="44">
        <v>2960</v>
      </c>
      <c r="F165" s="44">
        <v>2960</v>
      </c>
      <c r="G165" s="44">
        <v>893.57</v>
      </c>
      <c r="H165" s="45">
        <f>G165/F165</f>
        <v>0.30188175675675677</v>
      </c>
      <c r="I165" s="44">
        <v>893.57</v>
      </c>
      <c r="J165" s="46">
        <f>I165/F165</f>
        <v>0.30188175675675677</v>
      </c>
    </row>
    <row r="166" spans="3:10" ht="31.5" x14ac:dyDescent="0.2">
      <c r="C166" s="47" t="s">
        <v>69</v>
      </c>
      <c r="D166" s="44">
        <v>0</v>
      </c>
      <c r="E166" s="44">
        <v>0</v>
      </c>
      <c r="F166" s="44">
        <v>0</v>
      </c>
      <c r="G166" s="44">
        <v>0</v>
      </c>
      <c r="H166" s="45">
        <v>0</v>
      </c>
      <c r="I166" s="44">
        <v>0</v>
      </c>
      <c r="J166" s="46">
        <v>0</v>
      </c>
    </row>
    <row r="167" spans="3:10" ht="15.75" x14ac:dyDescent="0.2">
      <c r="C167" s="47" t="s">
        <v>3</v>
      </c>
      <c r="D167" s="44">
        <v>0</v>
      </c>
      <c r="E167" s="44">
        <v>0</v>
      </c>
      <c r="F167" s="44">
        <v>0</v>
      </c>
      <c r="G167" s="44">
        <v>0</v>
      </c>
      <c r="H167" s="45">
        <v>0</v>
      </c>
      <c r="I167" s="44">
        <v>0</v>
      </c>
      <c r="J167" s="46">
        <v>0</v>
      </c>
    </row>
    <row r="168" spans="3:10" ht="15.75" x14ac:dyDescent="0.2">
      <c r="C168" s="47"/>
      <c r="D168" s="43"/>
      <c r="E168" s="43"/>
      <c r="F168" s="44"/>
      <c r="G168" s="43"/>
      <c r="H168" s="45"/>
      <c r="I168" s="43"/>
      <c r="J168" s="46"/>
    </row>
    <row r="169" spans="3:10" ht="15.75" x14ac:dyDescent="0.2">
      <c r="C169" s="48" t="s">
        <v>21</v>
      </c>
      <c r="D169" s="43"/>
      <c r="E169" s="43"/>
      <c r="F169" s="44"/>
      <c r="G169" s="43"/>
      <c r="H169" s="45"/>
      <c r="I169" s="43"/>
      <c r="J169" s="46"/>
    </row>
    <row r="170" spans="3:10" ht="15.75" x14ac:dyDescent="0.2">
      <c r="C170" s="47" t="s">
        <v>6</v>
      </c>
      <c r="D170" s="44">
        <f>D171+D172+D173+D174</f>
        <v>21762</v>
      </c>
      <c r="E170" s="44">
        <f>E171+E172+E173+E174</f>
        <v>23661.5</v>
      </c>
      <c r="F170" s="44">
        <f>F171+F172+F173+F174</f>
        <v>34862</v>
      </c>
      <c r="G170" s="44">
        <f>G171+G172+G173+G174</f>
        <v>18926.8</v>
      </c>
      <c r="H170" s="45">
        <f>G170/F170</f>
        <v>0.54290631633296993</v>
      </c>
      <c r="I170" s="44">
        <f>I171+I172+I173+I174</f>
        <v>18926.8</v>
      </c>
      <c r="J170" s="46">
        <f>I170/F170</f>
        <v>0.54290631633296993</v>
      </c>
    </row>
    <row r="171" spans="3:10" ht="15.75" x14ac:dyDescent="0.2">
      <c r="C171" s="47" t="s">
        <v>5</v>
      </c>
      <c r="D171" s="44">
        <v>21762</v>
      </c>
      <c r="E171" s="44">
        <v>23661.5</v>
      </c>
      <c r="F171" s="44">
        <v>21762</v>
      </c>
      <c r="G171" s="44">
        <v>18926.8</v>
      </c>
      <c r="H171" s="45">
        <f>G171/F171</f>
        <v>0.86971785681463099</v>
      </c>
      <c r="I171" s="44">
        <v>18926.8</v>
      </c>
      <c r="J171" s="46">
        <f>I171/F171</f>
        <v>0.86971785681463099</v>
      </c>
    </row>
    <row r="172" spans="3:10" ht="31.5" x14ac:dyDescent="0.2">
      <c r="C172" s="47" t="s">
        <v>69</v>
      </c>
      <c r="D172" s="44">
        <v>0</v>
      </c>
      <c r="E172" s="44">
        <v>0</v>
      </c>
      <c r="F172" s="44">
        <v>0</v>
      </c>
      <c r="G172" s="44">
        <v>0</v>
      </c>
      <c r="H172" s="45">
        <v>0</v>
      </c>
      <c r="I172" s="44">
        <v>0</v>
      </c>
      <c r="J172" s="46">
        <v>0</v>
      </c>
    </row>
    <row r="173" spans="3:10" ht="15.75" x14ac:dyDescent="0.2">
      <c r="C173" s="47" t="s">
        <v>3</v>
      </c>
      <c r="D173" s="44">
        <v>0</v>
      </c>
      <c r="E173" s="44">
        <v>0</v>
      </c>
      <c r="F173" s="44">
        <v>0</v>
      </c>
      <c r="G173" s="44">
        <v>0</v>
      </c>
      <c r="H173" s="45">
        <v>0</v>
      </c>
      <c r="I173" s="44">
        <v>0</v>
      </c>
      <c r="J173" s="46">
        <v>0</v>
      </c>
    </row>
    <row r="174" spans="3:10" ht="15.75" x14ac:dyDescent="0.2">
      <c r="C174" s="47" t="s">
        <v>68</v>
      </c>
      <c r="D174" s="44">
        <v>0</v>
      </c>
      <c r="E174" s="44">
        <v>0</v>
      </c>
      <c r="F174" s="44">
        <v>13100</v>
      </c>
      <c r="G174" s="44">
        <v>0</v>
      </c>
      <c r="H174" s="45">
        <v>0</v>
      </c>
      <c r="I174" s="44">
        <v>0</v>
      </c>
      <c r="J174" s="46">
        <v>0</v>
      </c>
    </row>
    <row r="175" spans="3:10" ht="15.75" x14ac:dyDescent="0.2">
      <c r="C175" s="9"/>
      <c r="D175" s="12"/>
      <c r="E175" s="12"/>
      <c r="F175" s="10"/>
      <c r="G175" s="12"/>
      <c r="H175" s="6"/>
      <c r="I175" s="12"/>
      <c r="J175" s="7"/>
    </row>
    <row r="176" spans="3:10" ht="91.5" customHeight="1" x14ac:dyDescent="0.2">
      <c r="C176" s="59" t="s">
        <v>59</v>
      </c>
      <c r="D176" s="43"/>
      <c r="E176" s="43"/>
      <c r="F176" s="44"/>
      <c r="G176" s="43"/>
      <c r="H176" s="45"/>
      <c r="I176" s="43"/>
      <c r="J176" s="46"/>
    </row>
    <row r="177" spans="3:10" s="8" customFormat="1" ht="21.75" customHeight="1" x14ac:dyDescent="0.2">
      <c r="C177" s="58" t="s">
        <v>6</v>
      </c>
      <c r="D177" s="41">
        <f>D178+D179+D180</f>
        <v>5612</v>
      </c>
      <c r="E177" s="41">
        <f>E178+E179+E180</f>
        <v>5856</v>
      </c>
      <c r="F177" s="41">
        <f>F178+F179+F180</f>
        <v>5856</v>
      </c>
      <c r="G177" s="41">
        <f>G178+G179+G180</f>
        <v>1397.36</v>
      </c>
      <c r="H177" s="45">
        <f>G177/F177</f>
        <v>0.23862021857923496</v>
      </c>
      <c r="I177" s="41">
        <f>I178+I179+I180</f>
        <v>990.07</v>
      </c>
      <c r="J177" s="46">
        <f>I177/F177</f>
        <v>0.16906933060109292</v>
      </c>
    </row>
    <row r="178" spans="3:10" ht="22.5" customHeight="1" x14ac:dyDescent="0.2">
      <c r="C178" s="47" t="s">
        <v>5</v>
      </c>
      <c r="D178" s="44">
        <v>5612</v>
      </c>
      <c r="E178" s="43">
        <v>5856</v>
      </c>
      <c r="F178" s="44">
        <v>5856</v>
      </c>
      <c r="G178" s="43">
        <v>1397.36</v>
      </c>
      <c r="H178" s="45">
        <f>G178/F178</f>
        <v>0.23862021857923496</v>
      </c>
      <c r="I178" s="43">
        <v>990.07</v>
      </c>
      <c r="J178" s="46">
        <f>I178/F178</f>
        <v>0.16906933060109292</v>
      </c>
    </row>
    <row r="179" spans="3:10" ht="27.75" customHeight="1" x14ac:dyDescent="0.2">
      <c r="C179" s="47" t="s">
        <v>69</v>
      </c>
      <c r="D179" s="44">
        <v>0</v>
      </c>
      <c r="E179" s="43">
        <v>0</v>
      </c>
      <c r="F179" s="44">
        <v>0</v>
      </c>
      <c r="G179" s="43">
        <v>0</v>
      </c>
      <c r="H179" s="45">
        <v>0</v>
      </c>
      <c r="I179" s="43">
        <v>0</v>
      </c>
      <c r="J179" s="46">
        <v>0</v>
      </c>
    </row>
    <row r="180" spans="3:10" ht="21.75" customHeight="1" x14ac:dyDescent="0.2">
      <c r="C180" s="47" t="s">
        <v>3</v>
      </c>
      <c r="D180" s="44">
        <v>0</v>
      </c>
      <c r="E180" s="43">
        <v>0</v>
      </c>
      <c r="F180" s="44">
        <v>0</v>
      </c>
      <c r="G180" s="43">
        <v>0</v>
      </c>
      <c r="H180" s="45">
        <v>0</v>
      </c>
      <c r="I180" s="43">
        <v>0</v>
      </c>
      <c r="J180" s="46">
        <v>0</v>
      </c>
    </row>
    <row r="181" spans="3:10" ht="15.75" x14ac:dyDescent="0.2">
      <c r="C181" s="47"/>
      <c r="D181" s="43"/>
      <c r="E181" s="43"/>
      <c r="F181" s="44"/>
      <c r="G181" s="43"/>
      <c r="H181" s="45"/>
      <c r="I181" s="43"/>
      <c r="J181" s="46"/>
    </row>
    <row r="182" spans="3:10" ht="84" customHeight="1" x14ac:dyDescent="0.2">
      <c r="C182" s="58" t="s">
        <v>58</v>
      </c>
      <c r="D182" s="43"/>
      <c r="E182" s="43"/>
      <c r="F182" s="44"/>
      <c r="G182" s="43"/>
      <c r="H182" s="45"/>
      <c r="I182" s="43"/>
      <c r="J182" s="46"/>
    </row>
    <row r="183" spans="3:10" s="8" customFormat="1" ht="18.75" customHeight="1" x14ac:dyDescent="0.2">
      <c r="C183" s="58" t="s">
        <v>6</v>
      </c>
      <c r="D183" s="41">
        <f>D189+D195</f>
        <v>32200</v>
      </c>
      <c r="E183" s="41">
        <f>E189+E195</f>
        <v>37142.800000000003</v>
      </c>
      <c r="F183" s="41">
        <f>F189+F195</f>
        <v>32400</v>
      </c>
      <c r="G183" s="41">
        <f>G189+G195</f>
        <v>14055</v>
      </c>
      <c r="H183" s="45">
        <f>G183/F183</f>
        <v>0.43379629629629629</v>
      </c>
      <c r="I183" s="41">
        <f>I189+I195</f>
        <v>14055</v>
      </c>
      <c r="J183" s="46">
        <f>I183/F183</f>
        <v>0.43379629629629629</v>
      </c>
    </row>
    <row r="184" spans="3:10" ht="21" customHeight="1" x14ac:dyDescent="0.2">
      <c r="C184" s="47" t="s">
        <v>5</v>
      </c>
      <c r="D184" s="44">
        <f t="shared" ref="D184:F186" si="6">D190+D196</f>
        <v>32200</v>
      </c>
      <c r="E184" s="44">
        <f>E190+E196</f>
        <v>37142.800000000003</v>
      </c>
      <c r="F184" s="44">
        <f t="shared" si="6"/>
        <v>32200</v>
      </c>
      <c r="G184" s="44">
        <f>G190+G196</f>
        <v>14055</v>
      </c>
      <c r="H184" s="45">
        <f>G184/F184</f>
        <v>0.43649068322981366</v>
      </c>
      <c r="I184" s="44">
        <f>I190+I196</f>
        <v>14055</v>
      </c>
      <c r="J184" s="46">
        <f>I184/F184</f>
        <v>0.43649068322981366</v>
      </c>
    </row>
    <row r="185" spans="3:10" ht="31.5" x14ac:dyDescent="0.2">
      <c r="C185" s="47" t="s">
        <v>69</v>
      </c>
      <c r="D185" s="44">
        <f t="shared" si="6"/>
        <v>0</v>
      </c>
      <c r="E185" s="44">
        <f>E191+E197</f>
        <v>0</v>
      </c>
      <c r="F185" s="44">
        <f t="shared" si="6"/>
        <v>0</v>
      </c>
      <c r="G185" s="44">
        <f>G191+G197</f>
        <v>0</v>
      </c>
      <c r="H185" s="45">
        <v>0</v>
      </c>
      <c r="I185" s="44">
        <f>I191+I197</f>
        <v>0</v>
      </c>
      <c r="J185" s="46">
        <v>0</v>
      </c>
    </row>
    <row r="186" spans="3:10" ht="21.75" customHeight="1" x14ac:dyDescent="0.2">
      <c r="C186" s="47" t="s">
        <v>3</v>
      </c>
      <c r="D186" s="44">
        <f t="shared" si="6"/>
        <v>0</v>
      </c>
      <c r="E186" s="44">
        <f>E192+E198</f>
        <v>0</v>
      </c>
      <c r="F186" s="44">
        <f t="shared" si="6"/>
        <v>200</v>
      </c>
      <c r="G186" s="44">
        <f>G192+G198</f>
        <v>0</v>
      </c>
      <c r="H186" s="45">
        <f>G186/F186</f>
        <v>0</v>
      </c>
      <c r="I186" s="44">
        <f>I192+I198</f>
        <v>0</v>
      </c>
      <c r="J186" s="46">
        <f>I186/F186</f>
        <v>0</v>
      </c>
    </row>
    <row r="187" spans="3:10" ht="15.75" x14ac:dyDescent="0.2">
      <c r="C187" s="47"/>
      <c r="D187" s="43"/>
      <c r="E187" s="43"/>
      <c r="F187" s="44"/>
      <c r="G187" s="43"/>
      <c r="H187" s="45"/>
      <c r="I187" s="43"/>
      <c r="J187" s="46"/>
    </row>
    <row r="188" spans="3:10" ht="31.5" x14ac:dyDescent="0.2">
      <c r="C188" s="14" t="s">
        <v>33</v>
      </c>
      <c r="D188" s="12"/>
      <c r="E188" s="12"/>
      <c r="F188" s="10"/>
      <c r="G188" s="12"/>
      <c r="H188" s="6"/>
      <c r="I188" s="12"/>
      <c r="J188" s="7"/>
    </row>
    <row r="189" spans="3:10" ht="15.75" x14ac:dyDescent="0.2">
      <c r="C189" s="9" t="s">
        <v>6</v>
      </c>
      <c r="D189" s="10">
        <f>D190+D191+D192</f>
        <v>6126</v>
      </c>
      <c r="E189" s="10">
        <f>E190+E191+E192</f>
        <v>6126</v>
      </c>
      <c r="F189" s="10">
        <f>F190+F191+F192</f>
        <v>6126</v>
      </c>
      <c r="G189" s="10">
        <f>G190+G191+G192</f>
        <v>2443</v>
      </c>
      <c r="H189" s="6">
        <f>G189/F189</f>
        <v>0.39879203395364021</v>
      </c>
      <c r="I189" s="10">
        <f>I190+I191+I192</f>
        <v>2443</v>
      </c>
      <c r="J189" s="7">
        <f>I189/F189</f>
        <v>0.39879203395364021</v>
      </c>
    </row>
    <row r="190" spans="3:10" ht="15.75" x14ac:dyDescent="0.2">
      <c r="C190" s="9" t="s">
        <v>5</v>
      </c>
      <c r="D190" s="10">
        <v>6126</v>
      </c>
      <c r="E190" s="10">
        <v>6126</v>
      </c>
      <c r="F190" s="10">
        <v>6126</v>
      </c>
      <c r="G190" s="10">
        <v>2443</v>
      </c>
      <c r="H190" s="6">
        <f>G190/F190</f>
        <v>0.39879203395364021</v>
      </c>
      <c r="I190" s="10">
        <v>2443</v>
      </c>
      <c r="J190" s="7">
        <f>I190/F190</f>
        <v>0.39879203395364021</v>
      </c>
    </row>
    <row r="191" spans="3:10" ht="17.25" customHeight="1" x14ac:dyDescent="0.2">
      <c r="C191" s="9" t="s">
        <v>69</v>
      </c>
      <c r="D191" s="10">
        <v>0</v>
      </c>
      <c r="E191" s="10">
        <v>0</v>
      </c>
      <c r="F191" s="10">
        <v>0</v>
      </c>
      <c r="G191" s="10">
        <v>0</v>
      </c>
      <c r="H191" s="6">
        <v>0</v>
      </c>
      <c r="I191" s="10">
        <v>0</v>
      </c>
      <c r="J191" s="7">
        <v>0</v>
      </c>
    </row>
    <row r="192" spans="3:10" ht="15.75" x14ac:dyDescent="0.2">
      <c r="C192" s="9" t="s">
        <v>3</v>
      </c>
      <c r="D192" s="10">
        <v>0</v>
      </c>
      <c r="E192" s="10">
        <v>0</v>
      </c>
      <c r="F192" s="10">
        <v>0</v>
      </c>
      <c r="G192" s="10">
        <v>0</v>
      </c>
      <c r="H192" s="6"/>
      <c r="I192" s="10">
        <v>0</v>
      </c>
      <c r="J192" s="7"/>
    </row>
    <row r="193" spans="3:11" ht="15.75" x14ac:dyDescent="0.2">
      <c r="C193" s="9"/>
      <c r="D193" s="12"/>
      <c r="E193" s="12"/>
      <c r="F193" s="10"/>
      <c r="G193" s="12"/>
      <c r="H193" s="6"/>
      <c r="I193" s="12"/>
      <c r="J193" s="7"/>
    </row>
    <row r="194" spans="3:11" ht="31.9" customHeight="1" x14ac:dyDescent="0.2">
      <c r="C194" s="14" t="s">
        <v>34</v>
      </c>
      <c r="D194" s="12"/>
      <c r="E194" s="12"/>
      <c r="F194" s="10"/>
      <c r="G194" s="12"/>
      <c r="H194" s="6"/>
      <c r="I194" s="12"/>
      <c r="J194" s="7"/>
    </row>
    <row r="195" spans="3:11" ht="15.75" x14ac:dyDescent="0.2">
      <c r="C195" s="9" t="s">
        <v>6</v>
      </c>
      <c r="D195" s="10">
        <f>D196+D197+D198</f>
        <v>26074</v>
      </c>
      <c r="E195" s="10">
        <f>E196+E197+E198</f>
        <v>31016.799999999999</v>
      </c>
      <c r="F195" s="10">
        <f>F196+F197+F198</f>
        <v>26274</v>
      </c>
      <c r="G195" s="10">
        <f>G196+G197+G198</f>
        <v>11612</v>
      </c>
      <c r="H195" s="6">
        <f>G195/F195</f>
        <v>0.44195782903250364</v>
      </c>
      <c r="I195" s="10">
        <f>I196+I197+I198</f>
        <v>11612</v>
      </c>
      <c r="J195" s="7">
        <f>I195/F195</f>
        <v>0.44195782903250364</v>
      </c>
    </row>
    <row r="196" spans="3:11" ht="15.75" x14ac:dyDescent="0.2">
      <c r="C196" s="9" t="s">
        <v>5</v>
      </c>
      <c r="D196" s="10">
        <v>26074</v>
      </c>
      <c r="E196" s="10">
        <v>31016.799999999999</v>
      </c>
      <c r="F196" s="10">
        <v>26074</v>
      </c>
      <c r="G196" s="10">
        <v>11612</v>
      </c>
      <c r="H196" s="6">
        <f>G196/F196</f>
        <v>0.44534785610186395</v>
      </c>
      <c r="I196" s="10">
        <v>11612</v>
      </c>
      <c r="J196" s="7">
        <f>I196/F196</f>
        <v>0.44534785610186395</v>
      </c>
    </row>
    <row r="197" spans="3:11" ht="31.5" x14ac:dyDescent="0.2">
      <c r="C197" s="9" t="s">
        <v>69</v>
      </c>
      <c r="D197" s="10">
        <v>0</v>
      </c>
      <c r="E197" s="10">
        <v>0</v>
      </c>
      <c r="F197" s="10">
        <v>0</v>
      </c>
      <c r="G197" s="10">
        <v>0</v>
      </c>
      <c r="H197" s="6">
        <v>0</v>
      </c>
      <c r="I197" s="10">
        <v>0</v>
      </c>
      <c r="J197" s="7">
        <v>0</v>
      </c>
    </row>
    <row r="198" spans="3:11" ht="15.75" x14ac:dyDescent="0.2">
      <c r="C198" s="9" t="s">
        <v>3</v>
      </c>
      <c r="D198" s="10">
        <v>0</v>
      </c>
      <c r="E198" s="10">
        <v>0</v>
      </c>
      <c r="F198" s="10">
        <v>200</v>
      </c>
      <c r="G198" s="10">
        <v>0</v>
      </c>
      <c r="H198" s="6">
        <f>G198/F198</f>
        <v>0</v>
      </c>
      <c r="I198" s="10">
        <v>0</v>
      </c>
      <c r="J198" s="7">
        <f>I198/F198</f>
        <v>0</v>
      </c>
    </row>
    <row r="199" spans="3:11" ht="15.75" x14ac:dyDescent="0.2">
      <c r="C199" s="9"/>
      <c r="D199" s="12"/>
      <c r="E199" s="12"/>
      <c r="F199" s="10"/>
      <c r="G199" s="12"/>
      <c r="H199" s="6"/>
      <c r="I199" s="12"/>
      <c r="J199" s="7"/>
    </row>
    <row r="200" spans="3:11" ht="96" customHeight="1" x14ac:dyDescent="0.2">
      <c r="C200" s="59" t="s">
        <v>57</v>
      </c>
      <c r="D200" s="43"/>
      <c r="E200" s="43"/>
      <c r="F200" s="44"/>
      <c r="G200" s="43"/>
      <c r="H200" s="45"/>
      <c r="I200" s="43"/>
      <c r="J200" s="46"/>
      <c r="K200" s="65"/>
    </row>
    <row r="201" spans="3:11" s="8" customFormat="1" ht="15.75" x14ac:dyDescent="0.2">
      <c r="C201" s="58" t="s">
        <v>6</v>
      </c>
      <c r="D201" s="41">
        <f t="shared" ref="D201:G204" si="7">D208+D215</f>
        <v>14827</v>
      </c>
      <c r="E201" s="41">
        <f t="shared" si="7"/>
        <v>14827</v>
      </c>
      <c r="F201" s="41">
        <f>F208+F215</f>
        <v>434194.9</v>
      </c>
      <c r="G201" s="41">
        <f t="shared" si="7"/>
        <v>28533.350000000002</v>
      </c>
      <c r="H201" s="45">
        <f>G201/F201</f>
        <v>6.5715534659665509E-2</v>
      </c>
      <c r="I201" s="41">
        <f>I208+I215</f>
        <v>28533.350000000002</v>
      </c>
      <c r="J201" s="46">
        <f>I201/F201</f>
        <v>6.5715534659665509E-2</v>
      </c>
      <c r="K201" s="66"/>
    </row>
    <row r="202" spans="3:11" ht="15.75" x14ac:dyDescent="0.2">
      <c r="C202" s="47" t="s">
        <v>5</v>
      </c>
      <c r="D202" s="44">
        <f t="shared" si="7"/>
        <v>14827</v>
      </c>
      <c r="E202" s="44">
        <f t="shared" si="7"/>
        <v>14827</v>
      </c>
      <c r="F202" s="44">
        <f t="shared" si="7"/>
        <v>14827</v>
      </c>
      <c r="G202" s="44">
        <f t="shared" si="7"/>
        <v>1400</v>
      </c>
      <c r="H202" s="45">
        <f>G202/F202</f>
        <v>9.4422337627301539E-2</v>
      </c>
      <c r="I202" s="44">
        <f>I209+I216</f>
        <v>1400</v>
      </c>
      <c r="J202" s="46">
        <f>I202/F202</f>
        <v>9.4422337627301539E-2</v>
      </c>
      <c r="K202" s="65"/>
    </row>
    <row r="203" spans="3:11" ht="16.149999999999999" customHeight="1" x14ac:dyDescent="0.2">
      <c r="C203" s="47" t="s">
        <v>69</v>
      </c>
      <c r="D203" s="44">
        <f t="shared" si="7"/>
        <v>0</v>
      </c>
      <c r="E203" s="44">
        <f t="shared" si="7"/>
        <v>0</v>
      </c>
      <c r="F203" s="44">
        <f t="shared" si="7"/>
        <v>0</v>
      </c>
      <c r="G203" s="44">
        <f t="shared" si="7"/>
        <v>0</v>
      </c>
      <c r="H203" s="45">
        <v>0</v>
      </c>
      <c r="I203" s="44">
        <f>I210+I217</f>
        <v>0</v>
      </c>
      <c r="J203" s="46">
        <v>0</v>
      </c>
      <c r="K203" s="65"/>
    </row>
    <row r="204" spans="3:11" ht="16.149999999999999" customHeight="1" x14ac:dyDescent="0.2">
      <c r="C204" s="47" t="s">
        <v>2</v>
      </c>
      <c r="D204" s="44">
        <f t="shared" si="7"/>
        <v>0</v>
      </c>
      <c r="E204" s="44">
        <f t="shared" si="7"/>
        <v>0</v>
      </c>
      <c r="F204" s="44">
        <f t="shared" si="7"/>
        <v>391059.9</v>
      </c>
      <c r="G204" s="44">
        <f t="shared" si="7"/>
        <v>24638.65</v>
      </c>
      <c r="H204" s="45">
        <f>G204/F204</f>
        <v>6.3004797986190866E-2</v>
      </c>
      <c r="I204" s="44">
        <f>I211+I218</f>
        <v>24638.65</v>
      </c>
      <c r="J204" s="46">
        <f>I204/F204</f>
        <v>6.3004797986190866E-2</v>
      </c>
      <c r="K204" s="65"/>
    </row>
    <row r="205" spans="3:11" ht="16.149999999999999" customHeight="1" x14ac:dyDescent="0.2">
      <c r="C205" s="47" t="s">
        <v>68</v>
      </c>
      <c r="D205" s="44">
        <v>0</v>
      </c>
      <c r="E205" s="44">
        <v>0</v>
      </c>
      <c r="F205" s="44">
        <v>28308</v>
      </c>
      <c r="G205" s="44">
        <v>2494.6999999999998</v>
      </c>
      <c r="H205" s="45">
        <f>G205/F205</f>
        <v>8.8127031227921426E-2</v>
      </c>
      <c r="I205" s="44">
        <v>2494.6999999999998</v>
      </c>
      <c r="J205" s="46">
        <f>I205/F205</f>
        <v>8.8127031227921426E-2</v>
      </c>
      <c r="K205" s="65"/>
    </row>
    <row r="206" spans="3:11" ht="16.149999999999999" customHeight="1" x14ac:dyDescent="0.2">
      <c r="C206" s="47"/>
      <c r="D206" s="43"/>
      <c r="E206" s="43"/>
      <c r="F206" s="44"/>
      <c r="G206" s="43"/>
      <c r="H206" s="45"/>
      <c r="I206" s="43"/>
      <c r="J206" s="46"/>
      <c r="K206" s="65"/>
    </row>
    <row r="207" spans="3:11" ht="45" customHeight="1" x14ac:dyDescent="0.2">
      <c r="C207" s="14" t="s">
        <v>22</v>
      </c>
      <c r="D207" s="12"/>
      <c r="E207" s="43"/>
      <c r="F207" s="44"/>
      <c r="G207" s="43"/>
      <c r="H207" s="45"/>
      <c r="I207" s="43"/>
      <c r="J207" s="46"/>
      <c r="K207" s="65"/>
    </row>
    <row r="208" spans="3:11" ht="16.149999999999999" customHeight="1" x14ac:dyDescent="0.2">
      <c r="C208" s="9" t="s">
        <v>6</v>
      </c>
      <c r="D208" s="10">
        <f>D209+D210+D211+D212</f>
        <v>2827</v>
      </c>
      <c r="E208" s="10">
        <f>E209+E210+E211+E212</f>
        <v>2827</v>
      </c>
      <c r="F208" s="10">
        <f>F209+F210+F211+F212</f>
        <v>379434.9</v>
      </c>
      <c r="G208" s="10">
        <f>G209+G210+G211+G212</f>
        <v>28533.350000000002</v>
      </c>
      <c r="H208" s="6">
        <f>G208/F208</f>
        <v>7.5199592868236423E-2</v>
      </c>
      <c r="I208" s="10">
        <f>I209+I210+I211+I212</f>
        <v>28533.350000000002</v>
      </c>
      <c r="J208" s="7">
        <f>I208/F208</f>
        <v>7.5199592868236423E-2</v>
      </c>
    </row>
    <row r="209" spans="3:10" ht="16.149999999999999" customHeight="1" x14ac:dyDescent="0.2">
      <c r="C209" s="9" t="s">
        <v>5</v>
      </c>
      <c r="D209" s="10">
        <v>2827</v>
      </c>
      <c r="E209" s="10">
        <v>2827</v>
      </c>
      <c r="F209" s="10">
        <v>2827</v>
      </c>
      <c r="G209" s="10">
        <v>1400</v>
      </c>
      <c r="H209" s="6">
        <f>G209/F209</f>
        <v>0.49522461973823839</v>
      </c>
      <c r="I209" s="10">
        <v>1400</v>
      </c>
      <c r="J209" s="7">
        <f>I209/F209</f>
        <v>0.49522461973823839</v>
      </c>
    </row>
    <row r="210" spans="3:10" ht="16.149999999999999" customHeight="1" x14ac:dyDescent="0.2">
      <c r="C210" s="9" t="s">
        <v>69</v>
      </c>
      <c r="D210" s="12">
        <v>0</v>
      </c>
      <c r="E210" s="12">
        <v>0</v>
      </c>
      <c r="F210" s="10">
        <v>0</v>
      </c>
      <c r="G210" s="12">
        <v>0</v>
      </c>
      <c r="H210" s="6">
        <v>0</v>
      </c>
      <c r="I210" s="12">
        <v>0</v>
      </c>
      <c r="J210" s="7">
        <v>0</v>
      </c>
    </row>
    <row r="211" spans="3:10" ht="16.149999999999999" customHeight="1" x14ac:dyDescent="0.2">
      <c r="C211" s="9" t="s">
        <v>2</v>
      </c>
      <c r="D211" s="12">
        <v>0</v>
      </c>
      <c r="E211" s="12">
        <v>0</v>
      </c>
      <c r="F211" s="10">
        <v>348299.9</v>
      </c>
      <c r="G211" s="12">
        <v>24638.65</v>
      </c>
      <c r="H211" s="6">
        <f>G211/F211</f>
        <v>7.0739756169898416E-2</v>
      </c>
      <c r="I211" s="12">
        <v>24638.65</v>
      </c>
      <c r="J211" s="7">
        <f>I211/F211</f>
        <v>7.0739756169898416E-2</v>
      </c>
    </row>
    <row r="212" spans="3:10" ht="16.149999999999999" customHeight="1" x14ac:dyDescent="0.2">
      <c r="C212" s="47" t="s">
        <v>68</v>
      </c>
      <c r="D212" s="12">
        <v>0</v>
      </c>
      <c r="E212" s="12">
        <v>0</v>
      </c>
      <c r="F212" s="10">
        <v>28308</v>
      </c>
      <c r="G212" s="12">
        <v>2494.6999999999998</v>
      </c>
      <c r="H212" s="6">
        <f>G212/F212</f>
        <v>8.8127031227921426E-2</v>
      </c>
      <c r="I212" s="12">
        <v>2494.6999999999998</v>
      </c>
      <c r="J212" s="7">
        <f>I212/F212</f>
        <v>8.8127031227921426E-2</v>
      </c>
    </row>
    <row r="213" spans="3:10" ht="16.149999999999999" customHeight="1" x14ac:dyDescent="0.2">
      <c r="C213" s="9"/>
      <c r="D213" s="12"/>
      <c r="E213" s="12"/>
      <c r="F213" s="10"/>
      <c r="G213" s="12"/>
      <c r="H213" s="6"/>
      <c r="I213" s="12"/>
      <c r="J213" s="7"/>
    </row>
    <row r="214" spans="3:10" ht="31.5" x14ac:dyDescent="0.2">
      <c r="C214" s="14" t="s">
        <v>23</v>
      </c>
      <c r="D214" s="12"/>
      <c r="E214" s="12"/>
      <c r="F214" s="10"/>
      <c r="G214" s="12"/>
      <c r="H214" s="6"/>
      <c r="I214" s="12"/>
      <c r="J214" s="7"/>
    </row>
    <row r="215" spans="3:10" ht="15.75" x14ac:dyDescent="0.2">
      <c r="C215" s="9" t="s">
        <v>6</v>
      </c>
      <c r="D215" s="10">
        <f>D216+D218</f>
        <v>12000</v>
      </c>
      <c r="E215" s="10">
        <f>E216+E218</f>
        <v>12000</v>
      </c>
      <c r="F215" s="10">
        <f>F216+F218</f>
        <v>54760</v>
      </c>
      <c r="G215" s="10">
        <f>G216+G218</f>
        <v>0</v>
      </c>
      <c r="H215" s="6">
        <f>G215/F215</f>
        <v>0</v>
      </c>
      <c r="I215" s="10">
        <f>I216+I218</f>
        <v>0</v>
      </c>
      <c r="J215" s="7">
        <f>I215/F215</f>
        <v>0</v>
      </c>
    </row>
    <row r="216" spans="3:10" ht="15.75" x14ac:dyDescent="0.2">
      <c r="C216" s="9" t="s">
        <v>5</v>
      </c>
      <c r="D216" s="10">
        <v>12000</v>
      </c>
      <c r="E216" s="10">
        <v>12000</v>
      </c>
      <c r="F216" s="10">
        <v>12000</v>
      </c>
      <c r="G216" s="10">
        <v>0</v>
      </c>
      <c r="H216" s="6">
        <f>G216/F216</f>
        <v>0</v>
      </c>
      <c r="I216" s="10">
        <v>0</v>
      </c>
      <c r="J216" s="7">
        <f>I216/F216</f>
        <v>0</v>
      </c>
    </row>
    <row r="217" spans="3:10" ht="31.5" x14ac:dyDescent="0.2">
      <c r="C217" s="9" t="s">
        <v>69</v>
      </c>
      <c r="D217" s="12">
        <v>0</v>
      </c>
      <c r="E217" s="12">
        <v>0</v>
      </c>
      <c r="F217" s="10">
        <v>0</v>
      </c>
      <c r="G217" s="12">
        <v>0</v>
      </c>
      <c r="H217" s="6">
        <v>0</v>
      </c>
      <c r="I217" s="12">
        <v>0</v>
      </c>
      <c r="J217" s="7">
        <v>0</v>
      </c>
    </row>
    <row r="218" spans="3:10" ht="15.75" x14ac:dyDescent="0.2">
      <c r="C218" s="9" t="s">
        <v>2</v>
      </c>
      <c r="D218" s="12">
        <v>0</v>
      </c>
      <c r="E218" s="12">
        <v>0</v>
      </c>
      <c r="F218" s="10">
        <v>42760</v>
      </c>
      <c r="G218" s="12">
        <v>0</v>
      </c>
      <c r="H218" s="6">
        <f>G218/F218</f>
        <v>0</v>
      </c>
      <c r="I218" s="12">
        <v>0</v>
      </c>
      <c r="J218" s="7">
        <f>I218/F218</f>
        <v>0</v>
      </c>
    </row>
    <row r="219" spans="3:10" ht="15.75" x14ac:dyDescent="0.2">
      <c r="C219" s="47" t="s">
        <v>68</v>
      </c>
      <c r="D219" s="12"/>
      <c r="E219" s="12"/>
      <c r="F219" s="10"/>
      <c r="G219" s="12"/>
      <c r="H219" s="6"/>
      <c r="I219" s="12"/>
      <c r="J219" s="7"/>
    </row>
    <row r="220" spans="3:10" ht="15.75" x14ac:dyDescent="0.2">
      <c r="C220" s="9"/>
      <c r="D220" s="12"/>
      <c r="E220" s="12"/>
      <c r="F220" s="10"/>
      <c r="G220" s="12"/>
      <c r="H220" s="6"/>
      <c r="I220" s="12"/>
      <c r="J220" s="7"/>
    </row>
    <row r="221" spans="3:10" ht="102" customHeight="1" x14ac:dyDescent="0.2">
      <c r="C221" s="58" t="s">
        <v>56</v>
      </c>
      <c r="D221" s="43"/>
      <c r="E221" s="43"/>
      <c r="F221" s="44"/>
      <c r="G221" s="43"/>
      <c r="H221" s="45"/>
      <c r="I221" s="43"/>
      <c r="J221" s="46"/>
    </row>
    <row r="222" spans="3:10" s="8" customFormat="1" ht="15.75" x14ac:dyDescent="0.2">
      <c r="C222" s="58" t="s">
        <v>6</v>
      </c>
      <c r="D222" s="41">
        <f t="shared" ref="D222:F225" si="8">D228+D234+D240</f>
        <v>39638</v>
      </c>
      <c r="E222" s="41">
        <f t="shared" si="8"/>
        <v>47738.9</v>
      </c>
      <c r="F222" s="41">
        <f t="shared" si="8"/>
        <v>5825740.9000000004</v>
      </c>
      <c r="G222" s="41">
        <f>G228+G234+G240</f>
        <v>1563097.36</v>
      </c>
      <c r="H222" s="45">
        <f>G222/F222</f>
        <v>0.26830876738785275</v>
      </c>
      <c r="I222" s="41">
        <f>I228+I234+I240</f>
        <v>1563097.36</v>
      </c>
      <c r="J222" s="46">
        <f>I222/F222</f>
        <v>0.26830876738785275</v>
      </c>
    </row>
    <row r="223" spans="3:10" ht="15.75" x14ac:dyDescent="0.2">
      <c r="C223" s="47" t="s">
        <v>5</v>
      </c>
      <c r="D223" s="44">
        <f t="shared" si="8"/>
        <v>3</v>
      </c>
      <c r="E223" s="44">
        <f t="shared" si="8"/>
        <v>3</v>
      </c>
      <c r="F223" s="44">
        <f t="shared" si="8"/>
        <v>3</v>
      </c>
      <c r="G223" s="44">
        <f>G229+G235+G241</f>
        <v>0</v>
      </c>
      <c r="H223" s="45">
        <f>G223/F223</f>
        <v>0</v>
      </c>
      <c r="I223" s="44">
        <f>I229+I235+I241</f>
        <v>0</v>
      </c>
      <c r="J223" s="46">
        <f>I223/F223</f>
        <v>0</v>
      </c>
    </row>
    <row r="224" spans="3:10" ht="31.5" x14ac:dyDescent="0.2">
      <c r="C224" s="47" t="s">
        <v>69</v>
      </c>
      <c r="D224" s="44">
        <f t="shared" si="8"/>
        <v>39635</v>
      </c>
      <c r="E224" s="44">
        <f t="shared" si="8"/>
        <v>47735.9</v>
      </c>
      <c r="F224" s="44">
        <f t="shared" si="8"/>
        <v>47735.9</v>
      </c>
      <c r="G224" s="44">
        <f>G230+G236+G242</f>
        <v>1716.0900000000001</v>
      </c>
      <c r="H224" s="45">
        <f>G224/F224</f>
        <v>3.5949673097186816E-2</v>
      </c>
      <c r="I224" s="44">
        <f>I230+I236+I242</f>
        <v>1716.0900000000001</v>
      </c>
      <c r="J224" s="46">
        <f>I224/F224</f>
        <v>3.5949673097186816E-2</v>
      </c>
    </row>
    <row r="225" spans="3:10" ht="15.75" x14ac:dyDescent="0.2">
      <c r="C225" s="47" t="s">
        <v>2</v>
      </c>
      <c r="D225" s="44">
        <f t="shared" si="8"/>
        <v>0</v>
      </c>
      <c r="E225" s="44">
        <f t="shared" si="8"/>
        <v>0</v>
      </c>
      <c r="F225" s="44">
        <f t="shared" si="8"/>
        <v>5778002</v>
      </c>
      <c r="G225" s="44">
        <f>G231+G237+G243</f>
        <v>1561381.27</v>
      </c>
      <c r="H225" s="45">
        <f>G225/F225</f>
        <v>0.27022857901399133</v>
      </c>
      <c r="I225" s="44">
        <f>I231+I237+I243</f>
        <v>1561381.27</v>
      </c>
      <c r="J225" s="46">
        <f>I225/F225</f>
        <v>0.27022857901399133</v>
      </c>
    </row>
    <row r="226" spans="3:10" ht="15.75" x14ac:dyDescent="0.2">
      <c r="C226" s="9"/>
      <c r="D226" s="12"/>
      <c r="E226" s="12"/>
      <c r="F226" s="10"/>
      <c r="G226" s="12"/>
      <c r="H226" s="6"/>
      <c r="I226" s="12"/>
      <c r="J226" s="7"/>
    </row>
    <row r="227" spans="3:10" ht="31.5" x14ac:dyDescent="0.2">
      <c r="C227" s="14" t="s">
        <v>24</v>
      </c>
      <c r="D227" s="12"/>
      <c r="E227" s="12"/>
      <c r="F227" s="10"/>
      <c r="G227" s="12"/>
      <c r="H227" s="6"/>
      <c r="I227" s="12"/>
      <c r="J227" s="7"/>
    </row>
    <row r="228" spans="3:10" ht="15.75" x14ac:dyDescent="0.2">
      <c r="C228" s="9" t="s">
        <v>6</v>
      </c>
      <c r="D228" s="10">
        <f>D229+D230+D231</f>
        <v>39635</v>
      </c>
      <c r="E228" s="10">
        <f>E229+E230+E231</f>
        <v>39635</v>
      </c>
      <c r="F228" s="10">
        <f>F229+F230+F231</f>
        <v>5805163</v>
      </c>
      <c r="G228" s="10">
        <f>G229+G230+G231</f>
        <v>1560097.37</v>
      </c>
      <c r="H228" s="6">
        <f>G228/F228</f>
        <v>0.26874307749842685</v>
      </c>
      <c r="I228" s="10">
        <f>I229+I230+I231</f>
        <v>1560097.37</v>
      </c>
      <c r="J228" s="7">
        <f>I228/F228</f>
        <v>0.26874307749842685</v>
      </c>
    </row>
    <row r="229" spans="3:10" ht="15.75" x14ac:dyDescent="0.2">
      <c r="C229" s="9" t="s">
        <v>5</v>
      </c>
      <c r="D229" s="10">
        <v>0</v>
      </c>
      <c r="E229" s="10">
        <v>0</v>
      </c>
      <c r="F229" s="10">
        <v>0</v>
      </c>
      <c r="G229" s="10">
        <v>0</v>
      </c>
      <c r="H229" s="6">
        <v>0</v>
      </c>
      <c r="I229" s="10">
        <v>0</v>
      </c>
      <c r="J229" s="7">
        <v>0</v>
      </c>
    </row>
    <row r="230" spans="3:10" ht="31.5" x14ac:dyDescent="0.2">
      <c r="C230" s="9" t="s">
        <v>69</v>
      </c>
      <c r="D230" s="10">
        <v>39635</v>
      </c>
      <c r="E230" s="44">
        <v>39635</v>
      </c>
      <c r="F230" s="44">
        <v>39635</v>
      </c>
      <c r="G230" s="44">
        <v>0</v>
      </c>
      <c r="H230" s="45">
        <f>G230/F230</f>
        <v>0</v>
      </c>
      <c r="I230" s="10">
        <v>0</v>
      </c>
      <c r="J230" s="7">
        <f>I230/F230</f>
        <v>0</v>
      </c>
    </row>
    <row r="231" spans="3:10" ht="15.75" x14ac:dyDescent="0.2">
      <c r="C231" s="9" t="s">
        <v>2</v>
      </c>
      <c r="D231" s="12">
        <v>0</v>
      </c>
      <c r="E231" s="43">
        <v>0</v>
      </c>
      <c r="F231" s="44">
        <v>5765528</v>
      </c>
      <c r="G231" s="43">
        <v>1560097.37</v>
      </c>
      <c r="H231" s="45">
        <f>G231/F231</f>
        <v>0.27059054608701927</v>
      </c>
      <c r="I231" s="12">
        <v>1560097.37</v>
      </c>
      <c r="J231" s="7">
        <f>I231/F231</f>
        <v>0.27059054608701927</v>
      </c>
    </row>
    <row r="232" spans="3:10" ht="15.75" x14ac:dyDescent="0.2">
      <c r="C232" s="9"/>
      <c r="D232" s="12"/>
      <c r="E232" s="43"/>
      <c r="F232" s="44"/>
      <c r="G232" s="43"/>
      <c r="H232" s="45"/>
      <c r="I232" s="12"/>
      <c r="J232" s="7"/>
    </row>
    <row r="233" spans="3:10" ht="15.75" x14ac:dyDescent="0.2">
      <c r="C233" s="14" t="s">
        <v>49</v>
      </c>
      <c r="D233" s="12"/>
      <c r="E233" s="43"/>
      <c r="F233" s="44"/>
      <c r="G233" s="43"/>
      <c r="H233" s="45"/>
      <c r="I233" s="12"/>
      <c r="J233" s="7"/>
    </row>
    <row r="234" spans="3:10" ht="15.75" x14ac:dyDescent="0.2">
      <c r="C234" s="9" t="s">
        <v>6</v>
      </c>
      <c r="D234" s="10">
        <f>D235+D236+D237</f>
        <v>3</v>
      </c>
      <c r="E234" s="44">
        <f>E235+E236+E237</f>
        <v>253</v>
      </c>
      <c r="F234" s="44">
        <f>F235+F236+F237</f>
        <v>404</v>
      </c>
      <c r="G234" s="44">
        <f>G235+G236+G237</f>
        <v>0</v>
      </c>
      <c r="H234" s="45">
        <v>0</v>
      </c>
      <c r="I234" s="10">
        <f>I235+I236+I237</f>
        <v>0</v>
      </c>
      <c r="J234" s="7">
        <v>0</v>
      </c>
    </row>
    <row r="235" spans="3:10" ht="15.75" x14ac:dyDescent="0.2">
      <c r="C235" s="9" t="s">
        <v>5</v>
      </c>
      <c r="D235" s="10">
        <v>3</v>
      </c>
      <c r="E235" s="44">
        <v>3</v>
      </c>
      <c r="F235" s="44">
        <v>3</v>
      </c>
      <c r="G235" s="44">
        <v>0</v>
      </c>
      <c r="H235" s="45">
        <v>0</v>
      </c>
      <c r="I235" s="10">
        <v>0</v>
      </c>
      <c r="J235" s="7">
        <v>0</v>
      </c>
    </row>
    <row r="236" spans="3:10" ht="31.5" x14ac:dyDescent="0.2">
      <c r="C236" s="9" t="s">
        <v>69</v>
      </c>
      <c r="D236" s="12">
        <v>0</v>
      </c>
      <c r="E236" s="43">
        <v>250</v>
      </c>
      <c r="F236" s="44">
        <v>250</v>
      </c>
      <c r="G236" s="43">
        <v>0</v>
      </c>
      <c r="H236" s="45">
        <v>0</v>
      </c>
      <c r="I236" s="12">
        <v>0</v>
      </c>
      <c r="J236" s="7">
        <v>0</v>
      </c>
    </row>
    <row r="237" spans="3:10" ht="15.75" x14ac:dyDescent="0.2">
      <c r="C237" s="9" t="s">
        <v>2</v>
      </c>
      <c r="D237" s="12">
        <v>0</v>
      </c>
      <c r="E237" s="43">
        <v>0</v>
      </c>
      <c r="F237" s="44">
        <v>151</v>
      </c>
      <c r="G237" s="43">
        <v>0</v>
      </c>
      <c r="H237" s="45">
        <v>0</v>
      </c>
      <c r="I237" s="12">
        <v>0</v>
      </c>
      <c r="J237" s="7">
        <v>0</v>
      </c>
    </row>
    <row r="238" spans="3:10" ht="15.75" x14ac:dyDescent="0.2">
      <c r="C238" s="9"/>
      <c r="D238" s="12"/>
      <c r="E238" s="43"/>
      <c r="F238" s="44"/>
      <c r="G238" s="43"/>
      <c r="H238" s="45"/>
      <c r="I238" s="12"/>
      <c r="J238" s="7"/>
    </row>
    <row r="239" spans="3:10" ht="31.5" x14ac:dyDescent="0.2">
      <c r="C239" s="14" t="s">
        <v>1</v>
      </c>
      <c r="D239" s="12"/>
      <c r="E239" s="43"/>
      <c r="F239" s="44"/>
      <c r="G239" s="43"/>
      <c r="H239" s="45"/>
      <c r="I239" s="12"/>
      <c r="J239" s="7"/>
    </row>
    <row r="240" spans="3:10" ht="15.75" x14ac:dyDescent="0.2">
      <c r="C240" s="9" t="s">
        <v>6</v>
      </c>
      <c r="D240" s="10">
        <f>D241+D242+D243</f>
        <v>0</v>
      </c>
      <c r="E240" s="44">
        <f>E241+E242+E243</f>
        <v>7850.9</v>
      </c>
      <c r="F240" s="44">
        <f>F241+F242+F243</f>
        <v>20173.900000000001</v>
      </c>
      <c r="G240" s="44">
        <f>G241+G242+G243</f>
        <v>2999.9900000000002</v>
      </c>
      <c r="H240" s="45">
        <f>G240/F240</f>
        <v>0.14870649700851099</v>
      </c>
      <c r="I240" s="10">
        <f>I241+I242+I243</f>
        <v>2999.9900000000002</v>
      </c>
      <c r="J240" s="7">
        <f>I240/F240</f>
        <v>0.14870649700851099</v>
      </c>
    </row>
    <row r="241" spans="3:10" ht="15.75" x14ac:dyDescent="0.2">
      <c r="C241" s="9" t="s">
        <v>5</v>
      </c>
      <c r="D241" s="12">
        <v>0</v>
      </c>
      <c r="E241" s="43">
        <v>0</v>
      </c>
      <c r="F241" s="44">
        <v>0</v>
      </c>
      <c r="G241" s="44">
        <v>0</v>
      </c>
      <c r="H241" s="45">
        <v>0</v>
      </c>
      <c r="I241" s="12">
        <v>0</v>
      </c>
      <c r="J241" s="7">
        <v>0</v>
      </c>
    </row>
    <row r="242" spans="3:10" ht="31.5" x14ac:dyDescent="0.2">
      <c r="C242" s="9" t="s">
        <v>69</v>
      </c>
      <c r="D242" s="12">
        <v>0</v>
      </c>
      <c r="E242" s="43">
        <v>7850.9</v>
      </c>
      <c r="F242" s="44">
        <f>3850.9+4000</f>
        <v>7850.9</v>
      </c>
      <c r="G242" s="43">
        <f>724.19+991.9</f>
        <v>1716.0900000000001</v>
      </c>
      <c r="H242" s="45">
        <f>G242/F242</f>
        <v>0.21858513036721908</v>
      </c>
      <c r="I242" s="12">
        <f>991.9+724.19</f>
        <v>1716.0900000000001</v>
      </c>
      <c r="J242" s="7">
        <f>I242/F242</f>
        <v>0.21858513036721908</v>
      </c>
    </row>
    <row r="243" spans="3:10" ht="15.75" x14ac:dyDescent="0.2">
      <c r="C243" s="9" t="s">
        <v>2</v>
      </c>
      <c r="D243" s="12">
        <v>0</v>
      </c>
      <c r="E243" s="43">
        <v>0</v>
      </c>
      <c r="F243" s="44">
        <v>12323</v>
      </c>
      <c r="G243" s="43">
        <v>1283.9000000000001</v>
      </c>
      <c r="H243" s="45">
        <f>G243/F243</f>
        <v>0.10418729205550598</v>
      </c>
      <c r="I243" s="12">
        <v>1283.9000000000001</v>
      </c>
      <c r="J243" s="7">
        <f>I243/F243</f>
        <v>0.10418729205550598</v>
      </c>
    </row>
    <row r="244" spans="3:10" ht="15.75" x14ac:dyDescent="0.2">
      <c r="C244" s="9"/>
      <c r="D244" s="12"/>
      <c r="E244" s="43"/>
      <c r="F244" s="44"/>
      <c r="G244" s="43"/>
      <c r="H244" s="45"/>
      <c r="I244" s="12"/>
      <c r="J244" s="7"/>
    </row>
    <row r="245" spans="3:10" ht="87" customHeight="1" x14ac:dyDescent="0.2">
      <c r="C245" s="59" t="s">
        <v>55</v>
      </c>
      <c r="D245" s="43"/>
      <c r="E245" s="43"/>
      <c r="F245" s="44"/>
      <c r="G245" s="43"/>
      <c r="H245" s="45"/>
      <c r="I245" s="43"/>
      <c r="J245" s="46"/>
    </row>
    <row r="246" spans="3:10" s="8" customFormat="1" ht="15.75" x14ac:dyDescent="0.2">
      <c r="C246" s="58" t="s">
        <v>6</v>
      </c>
      <c r="D246" s="41">
        <f t="shared" ref="D246:G248" si="9">D253+D260+D266+D272</f>
        <v>38473</v>
      </c>
      <c r="E246" s="41">
        <f t="shared" si="9"/>
        <v>46184.7</v>
      </c>
      <c r="F246" s="41">
        <f t="shared" si="9"/>
        <v>75408</v>
      </c>
      <c r="G246" s="41">
        <f t="shared" si="9"/>
        <v>21511.200000000001</v>
      </c>
      <c r="H246" s="45">
        <f>G246/F246</f>
        <v>0.2852641629535328</v>
      </c>
      <c r="I246" s="41">
        <f>I253+I260+I266+I272</f>
        <v>21511.200000000001</v>
      </c>
      <c r="J246" s="46">
        <f>I246/F246</f>
        <v>0.2852641629535328</v>
      </c>
    </row>
    <row r="247" spans="3:10" ht="15.75" x14ac:dyDescent="0.2">
      <c r="C247" s="47" t="s">
        <v>5</v>
      </c>
      <c r="D247" s="44">
        <f t="shared" si="9"/>
        <v>38319</v>
      </c>
      <c r="E247" s="44">
        <f t="shared" si="9"/>
        <v>37334.5</v>
      </c>
      <c r="F247" s="44">
        <f t="shared" si="9"/>
        <v>38319</v>
      </c>
      <c r="G247" s="44">
        <f t="shared" si="9"/>
        <v>18791.599999999999</v>
      </c>
      <c r="H247" s="45">
        <f>G247/F247</f>
        <v>0.49039901876353764</v>
      </c>
      <c r="I247" s="44">
        <f>I254+I261+I267+I273</f>
        <v>18791.599999999999</v>
      </c>
      <c r="J247" s="46">
        <f>I247/F247</f>
        <v>0.49039901876353764</v>
      </c>
    </row>
    <row r="248" spans="3:10" ht="31.5" x14ac:dyDescent="0.2">
      <c r="C248" s="47" t="s">
        <v>69</v>
      </c>
      <c r="D248" s="44">
        <f t="shared" si="9"/>
        <v>154</v>
      </c>
      <c r="E248" s="44">
        <f t="shared" si="9"/>
        <v>8850.2000000000007</v>
      </c>
      <c r="F248" s="44">
        <f t="shared" si="9"/>
        <v>8939</v>
      </c>
      <c r="G248" s="44">
        <f t="shared" si="9"/>
        <v>2639.6</v>
      </c>
      <c r="H248" s="45">
        <f>G248/F248</f>
        <v>0.29529030092851549</v>
      </c>
      <c r="I248" s="44">
        <f>I255+I262+I268+I274</f>
        <v>2639.6</v>
      </c>
      <c r="J248" s="46">
        <f>I248/F248</f>
        <v>0.29529030092851549</v>
      </c>
    </row>
    <row r="249" spans="3:10" ht="15.75" x14ac:dyDescent="0.2">
      <c r="C249" s="47" t="s">
        <v>2</v>
      </c>
      <c r="D249" s="44">
        <f>D258+D263+D269+D275</f>
        <v>0</v>
      </c>
      <c r="E249" s="44">
        <f>E258+E263+E269+E275</f>
        <v>0</v>
      </c>
      <c r="F249" s="44">
        <f>F258+F263+F269+F275</f>
        <v>26530</v>
      </c>
      <c r="G249" s="44">
        <f>G258+G263+G269+G275</f>
        <v>0</v>
      </c>
      <c r="H249" s="45">
        <f>G249/F249</f>
        <v>0</v>
      </c>
      <c r="I249" s="44">
        <f>I258+I263+I269+I275</f>
        <v>0</v>
      </c>
      <c r="J249" s="46">
        <f>I249/F249</f>
        <v>0</v>
      </c>
    </row>
    <row r="250" spans="3:10" ht="15.75" x14ac:dyDescent="0.2">
      <c r="C250" s="47" t="s">
        <v>68</v>
      </c>
      <c r="D250" s="44">
        <v>0</v>
      </c>
      <c r="E250" s="44">
        <v>0</v>
      </c>
      <c r="F250" s="44">
        <f>F257</f>
        <v>1620</v>
      </c>
      <c r="G250" s="44">
        <f>G257</f>
        <v>80</v>
      </c>
      <c r="H250" s="45">
        <f>G250/F250</f>
        <v>4.9382716049382713E-2</v>
      </c>
      <c r="I250" s="44">
        <f>I257</f>
        <v>80</v>
      </c>
      <c r="J250" s="46">
        <f>I250/F250</f>
        <v>4.9382716049382713E-2</v>
      </c>
    </row>
    <row r="251" spans="3:10" ht="15.75" x14ac:dyDescent="0.2">
      <c r="C251" s="47"/>
      <c r="D251" s="43"/>
      <c r="E251" s="43"/>
      <c r="F251" s="44"/>
      <c r="G251" s="43"/>
      <c r="H251" s="45"/>
      <c r="I251" s="43"/>
      <c r="J251" s="46"/>
    </row>
    <row r="252" spans="3:10" ht="31.5" x14ac:dyDescent="0.2">
      <c r="C252" s="42" t="s">
        <v>25</v>
      </c>
      <c r="D252" s="43"/>
      <c r="E252" s="43"/>
      <c r="F252" s="44"/>
      <c r="G252" s="43"/>
      <c r="H252" s="45"/>
      <c r="I252" s="43"/>
      <c r="J252" s="46"/>
    </row>
    <row r="253" spans="3:10" ht="15.75" x14ac:dyDescent="0.2">
      <c r="C253" s="47" t="s">
        <v>6</v>
      </c>
      <c r="D253" s="44">
        <f>D254+D255+D256+D257</f>
        <v>0</v>
      </c>
      <c r="E253" s="44">
        <f>E254+E255+E256+E257</f>
        <v>0</v>
      </c>
      <c r="F253" s="44">
        <f>F254+F255+F256+F257</f>
        <v>1620</v>
      </c>
      <c r="G253" s="44">
        <f>G254+G255+G256+G257</f>
        <v>80</v>
      </c>
      <c r="H253" s="45">
        <f>G253/F253</f>
        <v>4.9382716049382713E-2</v>
      </c>
      <c r="I253" s="44">
        <f>I254+I255+I256+I257</f>
        <v>80</v>
      </c>
      <c r="J253" s="46">
        <f>I253/F253</f>
        <v>4.9382716049382713E-2</v>
      </c>
    </row>
    <row r="254" spans="3:10" ht="15.75" x14ac:dyDescent="0.2">
      <c r="C254" s="47" t="s">
        <v>5</v>
      </c>
      <c r="D254" s="43">
        <v>0</v>
      </c>
      <c r="E254" s="43">
        <v>0</v>
      </c>
      <c r="F254" s="44">
        <v>0</v>
      </c>
      <c r="G254" s="43">
        <v>0</v>
      </c>
      <c r="H254" s="45">
        <v>0</v>
      </c>
      <c r="I254" s="43">
        <v>0</v>
      </c>
      <c r="J254" s="46">
        <v>0</v>
      </c>
    </row>
    <row r="255" spans="3:10" ht="31.5" x14ac:dyDescent="0.2">
      <c r="C255" s="47" t="s">
        <v>69</v>
      </c>
      <c r="D255" s="43">
        <v>0</v>
      </c>
      <c r="E255" s="43">
        <v>0</v>
      </c>
      <c r="F255" s="44">
        <v>0</v>
      </c>
      <c r="G255" s="43">
        <v>0</v>
      </c>
      <c r="H255" s="45">
        <v>0</v>
      </c>
      <c r="I255" s="43">
        <v>0</v>
      </c>
      <c r="J255" s="46">
        <v>0</v>
      </c>
    </row>
    <row r="256" spans="3:10" ht="15.75" x14ac:dyDescent="0.2">
      <c r="C256" s="47" t="s">
        <v>2</v>
      </c>
      <c r="D256" s="43">
        <v>0</v>
      </c>
      <c r="E256" s="43">
        <v>0</v>
      </c>
      <c r="F256" s="44">
        <v>0</v>
      </c>
      <c r="G256" s="43">
        <v>0</v>
      </c>
      <c r="H256" s="45">
        <v>0</v>
      </c>
      <c r="I256" s="43">
        <v>0</v>
      </c>
      <c r="J256" s="46">
        <v>0</v>
      </c>
    </row>
    <row r="257" spans="3:10" ht="15.75" x14ac:dyDescent="0.2">
      <c r="C257" s="47" t="s">
        <v>68</v>
      </c>
      <c r="D257" s="43">
        <v>0</v>
      </c>
      <c r="E257" s="43">
        <v>0</v>
      </c>
      <c r="F257" s="44">
        <v>1620</v>
      </c>
      <c r="G257" s="43">
        <v>80</v>
      </c>
      <c r="H257" s="45">
        <v>0</v>
      </c>
      <c r="I257" s="43">
        <v>80</v>
      </c>
      <c r="J257" s="46">
        <f>I257/F257</f>
        <v>4.9382716049382713E-2</v>
      </c>
    </row>
    <row r="258" spans="3:10" ht="15.75" x14ac:dyDescent="0.2">
      <c r="C258" s="47"/>
      <c r="D258" s="43"/>
      <c r="E258" s="43"/>
      <c r="F258" s="44"/>
      <c r="G258" s="43"/>
      <c r="H258" s="45"/>
      <c r="I258" s="43"/>
      <c r="J258" s="46"/>
    </row>
    <row r="259" spans="3:10" ht="31.5" x14ac:dyDescent="0.2">
      <c r="C259" s="42" t="s">
        <v>26</v>
      </c>
      <c r="D259" s="43"/>
      <c r="E259" s="43"/>
      <c r="F259" s="44"/>
      <c r="G259" s="43"/>
      <c r="H259" s="45"/>
      <c r="I259" s="43"/>
      <c r="J259" s="46"/>
    </row>
    <row r="260" spans="3:10" ht="15.75" x14ac:dyDescent="0.2">
      <c r="C260" s="47" t="s">
        <v>6</v>
      </c>
      <c r="D260" s="44">
        <f>D261+D262+D263</f>
        <v>15671</v>
      </c>
      <c r="E260" s="44">
        <f>E261+E262+E263</f>
        <v>14686.5</v>
      </c>
      <c r="F260" s="44">
        <f>F261+F262+F263</f>
        <v>39701</v>
      </c>
      <c r="G260" s="44">
        <f>G261+G262+G263</f>
        <v>6748.4</v>
      </c>
      <c r="H260" s="45">
        <f>G260/F260</f>
        <v>0.1699806050225435</v>
      </c>
      <c r="I260" s="44">
        <f>I261+I262+I263</f>
        <v>6748.4</v>
      </c>
      <c r="J260" s="46">
        <f>I260/F260</f>
        <v>0.1699806050225435</v>
      </c>
    </row>
    <row r="261" spans="3:10" ht="15.75" x14ac:dyDescent="0.2">
      <c r="C261" s="47" t="s">
        <v>5</v>
      </c>
      <c r="D261" s="44">
        <v>15517</v>
      </c>
      <c r="E261" s="44">
        <v>14532.5</v>
      </c>
      <c r="F261" s="44">
        <v>15517</v>
      </c>
      <c r="G261" s="44">
        <v>6748.4</v>
      </c>
      <c r="H261" s="45">
        <f>G261/F261</f>
        <v>0.43490365405684084</v>
      </c>
      <c r="I261" s="44">
        <v>6748.4</v>
      </c>
      <c r="J261" s="46">
        <f>I261/F261</f>
        <v>0.43490365405684084</v>
      </c>
    </row>
    <row r="262" spans="3:10" ht="31.5" x14ac:dyDescent="0.2">
      <c r="C262" s="47" t="s">
        <v>69</v>
      </c>
      <c r="D262" s="44">
        <v>154</v>
      </c>
      <c r="E262" s="44">
        <v>154</v>
      </c>
      <c r="F262" s="44">
        <v>154</v>
      </c>
      <c r="G262" s="44">
        <v>0</v>
      </c>
      <c r="H262" s="45">
        <f>G262/F262</f>
        <v>0</v>
      </c>
      <c r="I262" s="44">
        <v>0</v>
      </c>
      <c r="J262" s="46">
        <f>I262/F262</f>
        <v>0</v>
      </c>
    </row>
    <row r="263" spans="3:10" ht="15.75" x14ac:dyDescent="0.2">
      <c r="C263" s="47" t="s">
        <v>2</v>
      </c>
      <c r="D263" s="43">
        <v>0</v>
      </c>
      <c r="E263" s="43">
        <v>0</v>
      </c>
      <c r="F263" s="44">
        <f>12000+12030</f>
        <v>24030</v>
      </c>
      <c r="G263" s="43">
        <v>0</v>
      </c>
      <c r="H263" s="45">
        <f>G263/F263</f>
        <v>0</v>
      </c>
      <c r="I263" s="43">
        <v>0</v>
      </c>
      <c r="J263" s="46">
        <f>I263/F263</f>
        <v>0</v>
      </c>
    </row>
    <row r="264" spans="3:10" ht="15.75" x14ac:dyDescent="0.2">
      <c r="C264" s="47"/>
      <c r="D264" s="43"/>
      <c r="E264" s="43"/>
      <c r="F264" s="44"/>
      <c r="G264" s="43"/>
      <c r="H264" s="45"/>
      <c r="I264" s="43"/>
      <c r="J264" s="46"/>
    </row>
    <row r="265" spans="3:10" ht="31.5" x14ac:dyDescent="0.2">
      <c r="C265" s="42" t="s">
        <v>37</v>
      </c>
      <c r="D265" s="43"/>
      <c r="E265" s="43"/>
      <c r="F265" s="44"/>
      <c r="G265" s="43"/>
      <c r="H265" s="45"/>
      <c r="I265" s="43"/>
      <c r="J265" s="46"/>
    </row>
    <row r="266" spans="3:10" ht="15.75" x14ac:dyDescent="0.2">
      <c r="C266" s="47" t="s">
        <v>6</v>
      </c>
      <c r="D266" s="44">
        <f>D267+D268+D269</f>
        <v>0</v>
      </c>
      <c r="E266" s="44">
        <f>E267+E268+E269</f>
        <v>0</v>
      </c>
      <c r="F266" s="44">
        <f>F267+F268+F269</f>
        <v>2500</v>
      </c>
      <c r="G266" s="44">
        <f>G267+G268+G269</f>
        <v>0</v>
      </c>
      <c r="H266" s="45">
        <f>G266/F266</f>
        <v>0</v>
      </c>
      <c r="I266" s="44">
        <f>I267+I268+I269</f>
        <v>0</v>
      </c>
      <c r="J266" s="46">
        <f>I266/F266</f>
        <v>0</v>
      </c>
    </row>
    <row r="267" spans="3:10" ht="15.75" x14ac:dyDescent="0.2">
      <c r="C267" s="47" t="s">
        <v>5</v>
      </c>
      <c r="D267" s="44">
        <v>0</v>
      </c>
      <c r="E267" s="43">
        <v>0</v>
      </c>
      <c r="F267" s="44">
        <v>0</v>
      </c>
      <c r="G267" s="43">
        <v>0</v>
      </c>
      <c r="H267" s="45">
        <v>0</v>
      </c>
      <c r="I267" s="43">
        <v>0</v>
      </c>
      <c r="J267" s="46">
        <v>0</v>
      </c>
    </row>
    <row r="268" spans="3:10" ht="31.5" x14ac:dyDescent="0.2">
      <c r="C268" s="47" t="s">
        <v>69</v>
      </c>
      <c r="D268" s="44">
        <v>0</v>
      </c>
      <c r="E268" s="43">
        <v>0</v>
      </c>
      <c r="F268" s="44">
        <v>0</v>
      </c>
      <c r="G268" s="43">
        <v>0</v>
      </c>
      <c r="H268" s="45">
        <v>0</v>
      </c>
      <c r="I268" s="43">
        <v>0</v>
      </c>
      <c r="J268" s="46">
        <v>0</v>
      </c>
    </row>
    <row r="269" spans="3:10" ht="15.75" x14ac:dyDescent="0.2">
      <c r="C269" s="47" t="s">
        <v>2</v>
      </c>
      <c r="D269" s="43">
        <v>0</v>
      </c>
      <c r="E269" s="43">
        <v>0</v>
      </c>
      <c r="F269" s="44">
        <v>2500</v>
      </c>
      <c r="G269" s="43">
        <v>0</v>
      </c>
      <c r="H269" s="45">
        <f>G269/F269</f>
        <v>0</v>
      </c>
      <c r="I269" s="43">
        <v>0</v>
      </c>
      <c r="J269" s="46">
        <f>I269/F269</f>
        <v>0</v>
      </c>
    </row>
    <row r="270" spans="3:10" ht="15.75" x14ac:dyDescent="0.2">
      <c r="C270" s="47"/>
      <c r="D270" s="43"/>
      <c r="E270" s="43"/>
      <c r="F270" s="44"/>
      <c r="G270" s="43"/>
      <c r="H270" s="45"/>
      <c r="I270" s="43"/>
      <c r="J270" s="46"/>
    </row>
    <row r="271" spans="3:10" ht="18" customHeight="1" x14ac:dyDescent="0.2">
      <c r="C271" s="42" t="s">
        <v>27</v>
      </c>
      <c r="D271" s="43"/>
      <c r="E271" s="43"/>
      <c r="F271" s="44"/>
      <c r="G271" s="43"/>
      <c r="H271" s="45"/>
      <c r="I271" s="43"/>
      <c r="J271" s="46"/>
    </row>
    <row r="272" spans="3:10" ht="15.75" x14ac:dyDescent="0.2">
      <c r="C272" s="47" t="s">
        <v>6</v>
      </c>
      <c r="D272" s="44">
        <f>D273+D274+D275</f>
        <v>22802</v>
      </c>
      <c r="E272" s="44">
        <f>E273+E274+E275</f>
        <v>31498.2</v>
      </c>
      <c r="F272" s="44">
        <f>F273+F274+F275</f>
        <v>31587</v>
      </c>
      <c r="G272" s="44">
        <f>G273+G274+G275</f>
        <v>14682.800000000001</v>
      </c>
      <c r="H272" s="45">
        <f>G272/F272</f>
        <v>0.46483679994934629</v>
      </c>
      <c r="I272" s="44">
        <f>I273+I274+I275</f>
        <v>14682.800000000001</v>
      </c>
      <c r="J272" s="46">
        <f>I272/F272</f>
        <v>0.46483679994934629</v>
      </c>
    </row>
    <row r="273" spans="3:10" ht="15.75" x14ac:dyDescent="0.2">
      <c r="C273" s="47" t="s">
        <v>5</v>
      </c>
      <c r="D273" s="44">
        <v>22802</v>
      </c>
      <c r="E273" s="44">
        <v>22802</v>
      </c>
      <c r="F273" s="44">
        <v>22802</v>
      </c>
      <c r="G273" s="44">
        <v>12043.2</v>
      </c>
      <c r="H273" s="45">
        <f>G273/F273</f>
        <v>0.52816419612314713</v>
      </c>
      <c r="I273" s="44">
        <v>12043.2</v>
      </c>
      <c r="J273" s="46">
        <f>I273/F273</f>
        <v>0.52816419612314713</v>
      </c>
    </row>
    <row r="274" spans="3:10" ht="31.5" x14ac:dyDescent="0.2">
      <c r="C274" s="47" t="s">
        <v>69</v>
      </c>
      <c r="D274" s="43">
        <v>0</v>
      </c>
      <c r="E274" s="43">
        <v>8696.2000000000007</v>
      </c>
      <c r="F274" s="44">
        <v>8785</v>
      </c>
      <c r="G274" s="43">
        <v>2639.6</v>
      </c>
      <c r="H274" s="45">
        <f>G274/F274</f>
        <v>0.30046670461013092</v>
      </c>
      <c r="I274" s="43">
        <v>2639.6</v>
      </c>
      <c r="J274" s="46">
        <f>I274/F274</f>
        <v>0.30046670461013092</v>
      </c>
    </row>
    <row r="275" spans="3:10" ht="15.75" x14ac:dyDescent="0.2">
      <c r="C275" s="47" t="s">
        <v>2</v>
      </c>
      <c r="D275" s="43">
        <v>0</v>
      </c>
      <c r="E275" s="43">
        <v>0</v>
      </c>
      <c r="F275" s="44">
        <v>0</v>
      </c>
      <c r="G275" s="43">
        <v>0</v>
      </c>
      <c r="H275" s="45">
        <v>0</v>
      </c>
      <c r="I275" s="43">
        <v>0</v>
      </c>
      <c r="J275" s="46">
        <v>0</v>
      </c>
    </row>
    <row r="276" spans="3:10" ht="15.75" x14ac:dyDescent="0.2">
      <c r="C276" s="9"/>
      <c r="D276" s="12"/>
      <c r="E276" s="12"/>
      <c r="F276" s="10"/>
      <c r="G276" s="12"/>
      <c r="H276" s="6"/>
      <c r="I276" s="12"/>
      <c r="J276" s="7"/>
    </row>
    <row r="277" spans="3:10" ht="94.5" customHeight="1" x14ac:dyDescent="0.2">
      <c r="C277" s="59" t="s">
        <v>50</v>
      </c>
      <c r="D277" s="43"/>
      <c r="E277" s="43"/>
      <c r="F277" s="44"/>
      <c r="G277" s="43"/>
      <c r="H277" s="45"/>
      <c r="I277" s="43"/>
      <c r="J277" s="46"/>
    </row>
    <row r="278" spans="3:10" s="8" customFormat="1" ht="15.75" x14ac:dyDescent="0.2">
      <c r="C278" s="58" t="s">
        <v>6</v>
      </c>
      <c r="D278" s="41">
        <f>D279+D280+D281+D282</f>
        <v>6100</v>
      </c>
      <c r="E278" s="41">
        <f>E279+E280+E281+E282</f>
        <v>11235.7</v>
      </c>
      <c r="F278" s="41">
        <f>F279+F280+F281+F282</f>
        <v>17743</v>
      </c>
      <c r="G278" s="41">
        <f>G279+G280+G281+G282</f>
        <v>7320.41</v>
      </c>
      <c r="H278" s="45">
        <f>G278/F278</f>
        <v>0.41258017246237955</v>
      </c>
      <c r="I278" s="41">
        <f>I279+I280+I281+I282</f>
        <v>6077.82</v>
      </c>
      <c r="J278" s="46">
        <f>I278/F278</f>
        <v>0.34254748351462549</v>
      </c>
    </row>
    <row r="279" spans="3:10" ht="15.75" x14ac:dyDescent="0.2">
      <c r="C279" s="47" t="s">
        <v>5</v>
      </c>
      <c r="D279" s="44">
        <v>6100</v>
      </c>
      <c r="E279" s="44">
        <v>11235.7</v>
      </c>
      <c r="F279" s="44">
        <v>6100</v>
      </c>
      <c r="G279" s="44">
        <v>4093.29</v>
      </c>
      <c r="H279" s="45">
        <f>G279/F279</f>
        <v>0.67103114754098359</v>
      </c>
      <c r="I279" s="44">
        <v>3735.3</v>
      </c>
      <c r="J279" s="46">
        <f>I279/F279</f>
        <v>0.61234426229508199</v>
      </c>
    </row>
    <row r="280" spans="3:10" ht="31.5" x14ac:dyDescent="0.2">
      <c r="C280" s="47" t="s">
        <v>69</v>
      </c>
      <c r="D280" s="43">
        <v>0</v>
      </c>
      <c r="E280" s="43">
        <v>0</v>
      </c>
      <c r="F280" s="44">
        <v>0</v>
      </c>
      <c r="G280" s="43">
        <v>0</v>
      </c>
      <c r="H280" s="45">
        <v>0</v>
      </c>
      <c r="I280" s="43">
        <v>0</v>
      </c>
      <c r="J280" s="46">
        <v>0</v>
      </c>
    </row>
    <row r="281" spans="3:10" ht="15.75" x14ac:dyDescent="0.2">
      <c r="C281" s="47" t="s">
        <v>2</v>
      </c>
      <c r="D281" s="43">
        <v>0</v>
      </c>
      <c r="E281" s="43">
        <v>0</v>
      </c>
      <c r="F281" s="44">
        <v>1122</v>
      </c>
      <c r="G281" s="43">
        <v>561</v>
      </c>
      <c r="H281" s="45">
        <f>G281/F281</f>
        <v>0.5</v>
      </c>
      <c r="I281" s="43">
        <v>561</v>
      </c>
      <c r="J281" s="46">
        <f>I281/F281</f>
        <v>0.5</v>
      </c>
    </row>
    <row r="282" spans="3:10" ht="15.75" x14ac:dyDescent="0.2">
      <c r="C282" s="47" t="s">
        <v>68</v>
      </c>
      <c r="D282" s="43">
        <v>0</v>
      </c>
      <c r="E282" s="43">
        <v>0</v>
      </c>
      <c r="F282" s="44">
        <v>10521</v>
      </c>
      <c r="G282" s="43">
        <v>2666.12</v>
      </c>
      <c r="H282" s="45">
        <f>G282/F282</f>
        <v>0.25340937173272504</v>
      </c>
      <c r="I282" s="43">
        <v>1781.52</v>
      </c>
      <c r="J282" s="46">
        <f>I282/F282</f>
        <v>0.16932991160536071</v>
      </c>
    </row>
    <row r="283" spans="3:10" ht="15.75" x14ac:dyDescent="0.2">
      <c r="C283" s="9"/>
      <c r="D283" s="12"/>
      <c r="E283" s="43"/>
      <c r="F283" s="44"/>
      <c r="G283" s="43"/>
      <c r="H283" s="45"/>
      <c r="I283" s="43"/>
      <c r="J283" s="7"/>
    </row>
    <row r="284" spans="3:10" ht="69" customHeight="1" x14ac:dyDescent="0.2">
      <c r="C284" s="59" t="s">
        <v>54</v>
      </c>
      <c r="D284" s="43"/>
      <c r="E284" s="43"/>
      <c r="F284" s="44" t="s">
        <v>36</v>
      </c>
      <c r="G284" s="43"/>
      <c r="H284" s="45"/>
      <c r="I284" s="43"/>
      <c r="J284" s="46"/>
    </row>
    <row r="285" spans="3:10" s="8" customFormat="1" ht="15.75" x14ac:dyDescent="0.2">
      <c r="C285" s="58" t="s">
        <v>6</v>
      </c>
      <c r="D285" s="41">
        <f t="shared" ref="D285:F287" si="10">D291+D297+D303+D309+D315+D321+D327</f>
        <v>508014</v>
      </c>
      <c r="E285" s="41">
        <f t="shared" si="10"/>
        <v>518248.9</v>
      </c>
      <c r="F285" s="41">
        <f>F291+F297+F303+F309+F315+F321+F327</f>
        <v>518248.9</v>
      </c>
      <c r="G285" s="41">
        <f>G291+G297+G303+G309+G315+G321+G327</f>
        <v>325560.29000000004</v>
      </c>
      <c r="H285" s="45">
        <f>G285/F285</f>
        <v>0.62819292042877473</v>
      </c>
      <c r="I285" s="41">
        <f>I291+I297+I303+I309+I315+I321+I327</f>
        <v>323425.40999999997</v>
      </c>
      <c r="J285" s="46">
        <f>I285/F285</f>
        <v>0.62407350985211929</v>
      </c>
    </row>
    <row r="286" spans="3:10" ht="15.75" x14ac:dyDescent="0.2">
      <c r="C286" s="47" t="s">
        <v>5</v>
      </c>
      <c r="D286" s="44">
        <f t="shared" si="10"/>
        <v>500258</v>
      </c>
      <c r="E286" s="44">
        <f t="shared" si="10"/>
        <v>495528.7</v>
      </c>
      <c r="F286" s="44">
        <f t="shared" si="10"/>
        <v>495528.7</v>
      </c>
      <c r="G286" s="44">
        <f>G292+G298+G304+G310+G316+G322+G328</f>
        <v>317924.43</v>
      </c>
      <c r="H286" s="45">
        <f>G286/F286</f>
        <v>0.64158630973342212</v>
      </c>
      <c r="I286" s="44">
        <f>I292+I298+I304+I310+I316+I322+I328</f>
        <v>315086.24</v>
      </c>
      <c r="J286" s="46">
        <f>I286/F286</f>
        <v>0.63585871010094874</v>
      </c>
    </row>
    <row r="287" spans="3:10" ht="31.5" x14ac:dyDescent="0.2">
      <c r="C287" s="47" t="s">
        <v>69</v>
      </c>
      <c r="D287" s="44">
        <f t="shared" si="10"/>
        <v>7756</v>
      </c>
      <c r="E287" s="44">
        <f t="shared" si="10"/>
        <v>22720.2</v>
      </c>
      <c r="F287" s="44">
        <f t="shared" si="10"/>
        <v>22720.2</v>
      </c>
      <c r="G287" s="44">
        <f>G293+G299+G305+G311+G317+G323+G329</f>
        <v>7635.86</v>
      </c>
      <c r="H287" s="45">
        <f>G287/F287</f>
        <v>0.33608242885185868</v>
      </c>
      <c r="I287" s="44">
        <f>I293+I299+I305+I311+I317+I323+I329</f>
        <v>8339.1699999999983</v>
      </c>
      <c r="J287" s="46">
        <f>I287/F287</f>
        <v>0.36703770213290365</v>
      </c>
    </row>
    <row r="288" spans="3:10" ht="15.75" x14ac:dyDescent="0.2">
      <c r="C288" s="47" t="s">
        <v>2</v>
      </c>
      <c r="D288" s="44">
        <v>0</v>
      </c>
      <c r="E288" s="44">
        <v>0</v>
      </c>
      <c r="F288" s="44">
        <v>0</v>
      </c>
      <c r="G288" s="44">
        <v>0</v>
      </c>
      <c r="H288" s="45">
        <v>0</v>
      </c>
      <c r="I288" s="44">
        <v>0</v>
      </c>
      <c r="J288" s="46">
        <v>0</v>
      </c>
    </row>
    <row r="289" spans="3:10" ht="15.75" x14ac:dyDescent="0.25">
      <c r="C289" s="70"/>
      <c r="D289" s="43"/>
      <c r="E289" s="43"/>
      <c r="F289" s="44"/>
      <c r="G289" s="43"/>
      <c r="H289" s="45"/>
      <c r="I289" s="43"/>
      <c r="J289" s="46"/>
    </row>
    <row r="290" spans="3:10" ht="108.75" customHeight="1" x14ac:dyDescent="0.2">
      <c r="C290" s="42" t="s">
        <v>28</v>
      </c>
      <c r="D290" s="43"/>
      <c r="E290" s="43"/>
      <c r="F290" s="44"/>
      <c r="G290" s="43"/>
      <c r="H290" s="45"/>
      <c r="I290" s="43"/>
      <c r="J290" s="46"/>
    </row>
    <row r="291" spans="3:10" ht="22.5" customHeight="1" x14ac:dyDescent="0.2">
      <c r="C291" s="9" t="s">
        <v>6</v>
      </c>
      <c r="D291" s="44">
        <f>D292+D293++D294</f>
        <v>59097</v>
      </c>
      <c r="E291" s="44">
        <f>E292+E293++E294</f>
        <v>72424.2</v>
      </c>
      <c r="F291" s="44">
        <f>F292+F293++F294</f>
        <v>72424.2</v>
      </c>
      <c r="G291" s="44">
        <f>G292+G293++G294</f>
        <v>33113.08</v>
      </c>
      <c r="H291" s="45">
        <f>G291/F291</f>
        <v>0.45721015903523965</v>
      </c>
      <c r="I291" s="44">
        <f>I292+I293++I294</f>
        <v>30370.649999999998</v>
      </c>
      <c r="J291" s="7">
        <f>I291/F291</f>
        <v>0.41934394856967699</v>
      </c>
    </row>
    <row r="292" spans="3:10" ht="15.75" x14ac:dyDescent="0.2">
      <c r="C292" s="9" t="s">
        <v>5</v>
      </c>
      <c r="D292" s="44">
        <v>59097</v>
      </c>
      <c r="E292" s="43">
        <v>59097</v>
      </c>
      <c r="F292" s="43">
        <v>59097</v>
      </c>
      <c r="G292" s="43">
        <v>29784.46</v>
      </c>
      <c r="H292" s="45">
        <f>G292/F292</f>
        <v>0.50399275766959406</v>
      </c>
      <c r="I292" s="43">
        <v>27042.03</v>
      </c>
      <c r="J292" s="7">
        <f>I292/F292</f>
        <v>0.45758718716686125</v>
      </c>
    </row>
    <row r="293" spans="3:10" ht="31.5" x14ac:dyDescent="0.2">
      <c r="C293" s="9" t="s">
        <v>69</v>
      </c>
      <c r="D293" s="43">
        <v>0</v>
      </c>
      <c r="E293" s="43">
        <f>3718.2+9609</f>
        <v>13327.2</v>
      </c>
      <c r="F293" s="43">
        <f>3718.2+9609</f>
        <v>13327.2</v>
      </c>
      <c r="G293" s="43">
        <f>3034.42+294.2</f>
        <v>3328.62</v>
      </c>
      <c r="H293" s="45">
        <f>G293/F293</f>
        <v>0.24976139023951016</v>
      </c>
      <c r="I293" s="43">
        <f>294.2+3034.42</f>
        <v>3328.62</v>
      </c>
      <c r="J293" s="7">
        <f>I293/F293</f>
        <v>0.24976139023951016</v>
      </c>
    </row>
    <row r="294" spans="3:10" ht="15.75" x14ac:dyDescent="0.2">
      <c r="C294" s="9" t="s">
        <v>2</v>
      </c>
      <c r="D294" s="43">
        <v>0</v>
      </c>
      <c r="E294" s="43">
        <v>0</v>
      </c>
      <c r="F294" s="44">
        <v>0</v>
      </c>
      <c r="G294" s="43">
        <v>0</v>
      </c>
      <c r="H294" s="45">
        <v>0</v>
      </c>
      <c r="I294" s="43">
        <v>0</v>
      </c>
      <c r="J294" s="7">
        <v>0</v>
      </c>
    </row>
    <row r="295" spans="3:10" ht="15.75" x14ac:dyDescent="0.2">
      <c r="C295" s="9"/>
      <c r="D295" s="12"/>
      <c r="E295" s="12"/>
      <c r="F295" s="10"/>
      <c r="G295" s="12"/>
      <c r="H295" s="6"/>
      <c r="I295" s="12"/>
      <c r="J295" s="7"/>
    </row>
    <row r="296" spans="3:10" ht="74.25" customHeight="1" x14ac:dyDescent="0.2">
      <c r="C296" s="14" t="s">
        <v>29</v>
      </c>
      <c r="D296" s="12"/>
      <c r="E296" s="12"/>
      <c r="F296" s="10"/>
      <c r="G296" s="12"/>
      <c r="H296" s="6"/>
      <c r="I296" s="12"/>
      <c r="J296" s="7"/>
    </row>
    <row r="297" spans="3:10" ht="15.75" x14ac:dyDescent="0.2">
      <c r="C297" s="9" t="s">
        <v>6</v>
      </c>
      <c r="D297" s="10">
        <f>D298+D299++D300</f>
        <v>38502</v>
      </c>
      <c r="E297" s="10">
        <f>E298+E299++E300</f>
        <v>38481</v>
      </c>
      <c r="F297" s="10">
        <f>F298+F299++F300</f>
        <v>38481</v>
      </c>
      <c r="G297" s="10">
        <f>G298+G299++G300</f>
        <v>20860</v>
      </c>
      <c r="H297" s="6">
        <f>G297/F297</f>
        <v>0.54208570463345551</v>
      </c>
      <c r="I297" s="10">
        <f>I298+I299++I300</f>
        <v>20860</v>
      </c>
      <c r="J297" s="7">
        <f>I297/F297</f>
        <v>0.54208570463345551</v>
      </c>
    </row>
    <row r="298" spans="3:10" ht="15.75" x14ac:dyDescent="0.2">
      <c r="C298" s="9" t="s">
        <v>5</v>
      </c>
      <c r="D298" s="10">
        <v>38502</v>
      </c>
      <c r="E298" s="10">
        <v>38481</v>
      </c>
      <c r="F298" s="44">
        <v>38481</v>
      </c>
      <c r="G298" s="44">
        <v>20860</v>
      </c>
      <c r="H298" s="45">
        <f>G298/F298</f>
        <v>0.54208570463345551</v>
      </c>
      <c r="I298" s="44">
        <v>20860</v>
      </c>
      <c r="J298" s="7">
        <f>I298/F298</f>
        <v>0.54208570463345551</v>
      </c>
    </row>
    <row r="299" spans="3:10" ht="15.75" x14ac:dyDescent="0.2">
      <c r="C299" s="9" t="s">
        <v>7</v>
      </c>
      <c r="D299" s="10">
        <v>0</v>
      </c>
      <c r="E299" s="10">
        <v>0</v>
      </c>
      <c r="F299" s="44">
        <v>0</v>
      </c>
      <c r="G299" s="44">
        <v>0</v>
      </c>
      <c r="H299" s="45">
        <v>0</v>
      </c>
      <c r="I299" s="44">
        <v>0</v>
      </c>
      <c r="J299" s="7">
        <v>0</v>
      </c>
    </row>
    <row r="300" spans="3:10" ht="15.75" x14ac:dyDescent="0.2">
      <c r="C300" s="9" t="s">
        <v>2</v>
      </c>
      <c r="D300" s="10">
        <v>0</v>
      </c>
      <c r="E300" s="10">
        <v>0</v>
      </c>
      <c r="F300" s="44">
        <v>0</v>
      </c>
      <c r="G300" s="44">
        <v>0</v>
      </c>
      <c r="H300" s="45">
        <v>0</v>
      </c>
      <c r="I300" s="44">
        <v>0</v>
      </c>
      <c r="J300" s="7">
        <v>0</v>
      </c>
    </row>
    <row r="301" spans="3:10" ht="15.75" x14ac:dyDescent="0.2">
      <c r="C301" s="9"/>
      <c r="D301" s="12"/>
      <c r="E301" s="12"/>
      <c r="F301" s="44"/>
      <c r="G301" s="43"/>
      <c r="H301" s="45"/>
      <c r="I301" s="43"/>
      <c r="J301" s="7"/>
    </row>
    <row r="302" spans="3:10" ht="40.5" customHeight="1" x14ac:dyDescent="0.2">
      <c r="C302" s="14" t="s">
        <v>30</v>
      </c>
      <c r="D302" s="12"/>
      <c r="E302" s="12"/>
      <c r="F302" s="44"/>
      <c r="G302" s="43"/>
      <c r="H302" s="45"/>
      <c r="I302" s="43"/>
      <c r="J302" s="7"/>
    </row>
    <row r="303" spans="3:10" ht="15.75" x14ac:dyDescent="0.2">
      <c r="C303" s="9" t="s">
        <v>6</v>
      </c>
      <c r="D303" s="10">
        <f>D304+D305</f>
        <v>14493</v>
      </c>
      <c r="E303" s="10">
        <f>E304+E305</f>
        <v>14493</v>
      </c>
      <c r="F303" s="44">
        <f>F304+F305</f>
        <v>14493</v>
      </c>
      <c r="G303" s="44">
        <f>G304+G305</f>
        <v>6701.3</v>
      </c>
      <c r="H303" s="45">
        <f>G303/F303</f>
        <v>0.46238183950872835</v>
      </c>
      <c r="I303" s="44">
        <f>I304+I305</f>
        <v>6701.3</v>
      </c>
      <c r="J303" s="7">
        <f>I303/F303</f>
        <v>0.46238183950872835</v>
      </c>
    </row>
    <row r="304" spans="3:10" ht="15.75" x14ac:dyDescent="0.2">
      <c r="C304" s="9" t="s">
        <v>5</v>
      </c>
      <c r="D304" s="10">
        <v>14493</v>
      </c>
      <c r="E304" s="10">
        <v>14493</v>
      </c>
      <c r="F304" s="44">
        <v>14493</v>
      </c>
      <c r="G304" s="44">
        <v>6701.3</v>
      </c>
      <c r="H304" s="45">
        <f>G304/F304</f>
        <v>0.46238183950872835</v>
      </c>
      <c r="I304" s="44">
        <v>6701.3</v>
      </c>
      <c r="J304" s="7">
        <f>I304/F304</f>
        <v>0.46238183950872835</v>
      </c>
    </row>
    <row r="305" spans="3:10" ht="31.5" x14ac:dyDescent="0.2">
      <c r="C305" s="9" t="s">
        <v>69</v>
      </c>
      <c r="D305" s="10">
        <v>0</v>
      </c>
      <c r="E305" s="10">
        <v>0</v>
      </c>
      <c r="F305" s="44">
        <v>0</v>
      </c>
      <c r="G305" s="44">
        <v>0</v>
      </c>
      <c r="H305" s="45">
        <v>0</v>
      </c>
      <c r="I305" s="44">
        <v>0</v>
      </c>
      <c r="J305" s="7">
        <v>0</v>
      </c>
    </row>
    <row r="306" spans="3:10" ht="15.75" customHeight="1" x14ac:dyDescent="0.2">
      <c r="C306" s="9" t="s">
        <v>2</v>
      </c>
      <c r="D306" s="10">
        <v>0</v>
      </c>
      <c r="E306" s="10">
        <v>0</v>
      </c>
      <c r="F306" s="44">
        <v>0</v>
      </c>
      <c r="G306" s="44">
        <v>0</v>
      </c>
      <c r="H306" s="45">
        <v>0</v>
      </c>
      <c r="I306" s="44">
        <v>0</v>
      </c>
      <c r="J306" s="7">
        <v>0</v>
      </c>
    </row>
    <row r="307" spans="3:10" ht="15.75" x14ac:dyDescent="0.2">
      <c r="C307" s="9"/>
      <c r="D307" s="12"/>
      <c r="E307" s="12"/>
      <c r="F307" s="10"/>
      <c r="G307" s="12"/>
      <c r="H307" s="6"/>
      <c r="I307" s="12"/>
      <c r="J307" s="7"/>
    </row>
    <row r="308" spans="3:10" ht="31.5" x14ac:dyDescent="0.2">
      <c r="C308" s="14" t="s">
        <v>31</v>
      </c>
      <c r="D308" s="12"/>
      <c r="E308" s="12"/>
      <c r="F308" s="10"/>
      <c r="G308" s="12"/>
      <c r="H308" s="6"/>
      <c r="I308" s="12"/>
      <c r="J308" s="7"/>
    </row>
    <row r="309" spans="3:10" ht="15.75" x14ac:dyDescent="0.2">
      <c r="C309" s="9" t="s">
        <v>6</v>
      </c>
      <c r="D309" s="10">
        <f>D310+D311</f>
        <v>1000</v>
      </c>
      <c r="E309" s="10">
        <f>E310+E311</f>
        <v>1000</v>
      </c>
      <c r="F309" s="44">
        <f>F310+F311</f>
        <v>1000</v>
      </c>
      <c r="G309" s="44">
        <f>G310+G311</f>
        <v>0</v>
      </c>
      <c r="H309" s="45">
        <f>G309/F309</f>
        <v>0</v>
      </c>
      <c r="I309" s="44">
        <f>I310+I311</f>
        <v>0</v>
      </c>
      <c r="J309" s="7">
        <f>I309/F309</f>
        <v>0</v>
      </c>
    </row>
    <row r="310" spans="3:10" ht="15.75" x14ac:dyDescent="0.2">
      <c r="C310" s="9" t="s">
        <v>5</v>
      </c>
      <c r="D310" s="10">
        <v>1000</v>
      </c>
      <c r="E310" s="10">
        <v>1000</v>
      </c>
      <c r="F310" s="44">
        <v>1000</v>
      </c>
      <c r="G310" s="44">
        <v>0</v>
      </c>
      <c r="H310" s="45">
        <f>G310/F310</f>
        <v>0</v>
      </c>
      <c r="I310" s="44">
        <v>0</v>
      </c>
      <c r="J310" s="7">
        <f>I310/F310</f>
        <v>0</v>
      </c>
    </row>
    <row r="311" spans="3:10" ht="31.5" x14ac:dyDescent="0.2">
      <c r="C311" s="9" t="s">
        <v>69</v>
      </c>
      <c r="D311" s="10">
        <v>0</v>
      </c>
      <c r="E311" s="10">
        <v>0</v>
      </c>
      <c r="F311" s="10">
        <v>0</v>
      </c>
      <c r="G311" s="10">
        <v>0</v>
      </c>
      <c r="H311" s="6">
        <v>0</v>
      </c>
      <c r="I311" s="10">
        <v>0</v>
      </c>
      <c r="J311" s="7">
        <v>0</v>
      </c>
    </row>
    <row r="312" spans="3:10" ht="15.75" x14ac:dyDescent="0.2">
      <c r="C312" s="9" t="s">
        <v>2</v>
      </c>
      <c r="D312" s="10">
        <v>0</v>
      </c>
      <c r="E312" s="10">
        <v>0</v>
      </c>
      <c r="F312" s="10">
        <v>0</v>
      </c>
      <c r="G312" s="10">
        <v>0</v>
      </c>
      <c r="H312" s="6">
        <v>0</v>
      </c>
      <c r="I312" s="10">
        <v>0</v>
      </c>
      <c r="J312" s="7">
        <v>0</v>
      </c>
    </row>
    <row r="313" spans="3:10" ht="15.75" x14ac:dyDescent="0.25">
      <c r="C313" s="21"/>
      <c r="D313" s="12"/>
      <c r="E313" s="12"/>
      <c r="F313" s="10"/>
      <c r="G313" s="12"/>
      <c r="H313" s="6"/>
      <c r="I313" s="12"/>
      <c r="J313" s="7"/>
    </row>
    <row r="314" spans="3:10" ht="31.5" x14ac:dyDescent="0.2">
      <c r="C314" s="14" t="s">
        <v>53</v>
      </c>
      <c r="D314" s="12"/>
      <c r="E314" s="12"/>
      <c r="F314" s="10"/>
      <c r="G314" s="12"/>
      <c r="H314" s="6"/>
      <c r="I314" s="12"/>
      <c r="J314" s="7"/>
    </row>
    <row r="315" spans="3:10" ht="14.25" customHeight="1" x14ac:dyDescent="0.2">
      <c r="C315" s="9" t="s">
        <v>6</v>
      </c>
      <c r="D315" s="10">
        <f>D316+D317</f>
        <v>3628</v>
      </c>
      <c r="E315" s="44">
        <f>E316+E317</f>
        <v>5428</v>
      </c>
      <c r="F315" s="44">
        <f>F316+F317</f>
        <v>5428</v>
      </c>
      <c r="G315" s="44">
        <f>G316+G317</f>
        <v>1249.5</v>
      </c>
      <c r="H315" s="45">
        <f>G315/F315</f>
        <v>0.23019528371407516</v>
      </c>
      <c r="I315" s="44">
        <f>I316+I317</f>
        <v>1150.5</v>
      </c>
      <c r="J315" s="46">
        <f>I315/F315</f>
        <v>0.21195652173913043</v>
      </c>
    </row>
    <row r="316" spans="3:10" ht="15.75" x14ac:dyDescent="0.2">
      <c r="C316" s="9" t="s">
        <v>5</v>
      </c>
      <c r="D316" s="10">
        <v>3628</v>
      </c>
      <c r="E316" s="44">
        <v>5428</v>
      </c>
      <c r="F316" s="44">
        <v>5428</v>
      </c>
      <c r="G316" s="44">
        <v>1249.5</v>
      </c>
      <c r="H316" s="45">
        <f>G316/F316</f>
        <v>0.23019528371407516</v>
      </c>
      <c r="I316" s="44">
        <v>1150.5</v>
      </c>
      <c r="J316" s="46">
        <f>I316/F316</f>
        <v>0.21195652173913043</v>
      </c>
    </row>
    <row r="317" spans="3:10" ht="31.5" x14ac:dyDescent="0.2">
      <c r="C317" s="9" t="s">
        <v>69</v>
      </c>
      <c r="D317" s="10">
        <v>0</v>
      </c>
      <c r="E317" s="44">
        <v>0</v>
      </c>
      <c r="F317" s="44">
        <v>0</v>
      </c>
      <c r="G317" s="44">
        <v>0</v>
      </c>
      <c r="H317" s="45">
        <v>0</v>
      </c>
      <c r="I317" s="44">
        <v>0</v>
      </c>
      <c r="J317" s="46">
        <v>0</v>
      </c>
    </row>
    <row r="318" spans="3:10" ht="15.75" x14ac:dyDescent="0.2">
      <c r="C318" s="9" t="s">
        <v>2</v>
      </c>
      <c r="D318" s="10">
        <v>0</v>
      </c>
      <c r="E318" s="44">
        <v>0</v>
      </c>
      <c r="F318" s="44">
        <v>0</v>
      </c>
      <c r="G318" s="44">
        <v>0</v>
      </c>
      <c r="H318" s="45">
        <v>0</v>
      </c>
      <c r="I318" s="44">
        <v>0</v>
      </c>
      <c r="J318" s="46">
        <v>0</v>
      </c>
    </row>
    <row r="319" spans="3:10" ht="15.75" x14ac:dyDescent="0.25">
      <c r="C319" s="21"/>
      <c r="D319" s="12"/>
      <c r="E319" s="43"/>
      <c r="F319" s="44"/>
      <c r="G319" s="43"/>
      <c r="H319" s="45"/>
      <c r="I319" s="43"/>
      <c r="J319" s="46"/>
    </row>
    <row r="320" spans="3:10" ht="15.75" x14ac:dyDescent="0.2">
      <c r="C320" s="14" t="s">
        <v>52</v>
      </c>
      <c r="D320" s="12"/>
      <c r="E320" s="43"/>
      <c r="F320" s="44"/>
      <c r="G320" s="43"/>
      <c r="H320" s="45"/>
      <c r="I320" s="43"/>
      <c r="J320" s="46"/>
    </row>
    <row r="321" spans="3:10" ht="15.75" x14ac:dyDescent="0.2">
      <c r="C321" s="9" t="s">
        <v>6</v>
      </c>
      <c r="D321" s="10">
        <f>D322+D323</f>
        <v>6875</v>
      </c>
      <c r="E321" s="44">
        <f>E322+E323</f>
        <v>6875</v>
      </c>
      <c r="F321" s="44">
        <f>F322+F323</f>
        <v>6875</v>
      </c>
      <c r="G321" s="44">
        <f>G322+G323</f>
        <v>3114.41</v>
      </c>
      <c r="H321" s="45">
        <f>G321/F321</f>
        <v>0.45300509090909091</v>
      </c>
      <c r="I321" s="44">
        <f>I322+I323</f>
        <v>3820.96</v>
      </c>
      <c r="J321" s="46">
        <f>I321/F321</f>
        <v>0.55577600000000005</v>
      </c>
    </row>
    <row r="322" spans="3:10" ht="15.75" x14ac:dyDescent="0.2">
      <c r="C322" s="9" t="s">
        <v>5</v>
      </c>
      <c r="D322" s="10">
        <v>2394</v>
      </c>
      <c r="E322" s="44">
        <v>2394</v>
      </c>
      <c r="F322" s="44">
        <v>2394</v>
      </c>
      <c r="G322" s="44">
        <v>1219.3699999999999</v>
      </c>
      <c r="H322" s="45">
        <f>G322/F322</f>
        <v>0.50934419381787799</v>
      </c>
      <c r="I322" s="44">
        <v>1222.6099999999999</v>
      </c>
      <c r="J322" s="46">
        <f>I322/F322</f>
        <v>0.51069757727652465</v>
      </c>
    </row>
    <row r="323" spans="3:10" ht="31.5" x14ac:dyDescent="0.2">
      <c r="C323" s="9" t="s">
        <v>69</v>
      </c>
      <c r="D323" s="10">
        <v>4481</v>
      </c>
      <c r="E323" s="10">
        <v>4481</v>
      </c>
      <c r="F323" s="10">
        <v>4481</v>
      </c>
      <c r="G323" s="10">
        <v>1895.04</v>
      </c>
      <c r="H323" s="6">
        <f>G323/F323</f>
        <v>0.42290560142825262</v>
      </c>
      <c r="I323" s="10">
        <v>2598.35</v>
      </c>
      <c r="J323" s="7">
        <f>I323/F323</f>
        <v>0.57985940638250388</v>
      </c>
    </row>
    <row r="324" spans="3:10" ht="15.75" x14ac:dyDescent="0.2">
      <c r="C324" s="9" t="s">
        <v>2</v>
      </c>
      <c r="D324" s="10">
        <v>0</v>
      </c>
      <c r="E324" s="10">
        <v>0</v>
      </c>
      <c r="F324" s="10">
        <v>0</v>
      </c>
      <c r="G324" s="10">
        <v>0</v>
      </c>
      <c r="H324" s="6">
        <v>0</v>
      </c>
      <c r="I324" s="10">
        <v>0</v>
      </c>
      <c r="J324" s="7">
        <v>0</v>
      </c>
    </row>
    <row r="325" spans="3:10" ht="15.75" x14ac:dyDescent="0.2">
      <c r="C325" s="9"/>
      <c r="D325" s="12"/>
      <c r="E325" s="12"/>
      <c r="F325" s="10"/>
      <c r="G325" s="12"/>
      <c r="H325" s="6"/>
      <c r="I325" s="12"/>
      <c r="J325" s="7"/>
    </row>
    <row r="326" spans="3:10" ht="15.75" x14ac:dyDescent="0.2">
      <c r="C326" s="14" t="s">
        <v>32</v>
      </c>
      <c r="D326" s="12"/>
      <c r="E326" s="12"/>
      <c r="F326" s="10"/>
      <c r="G326" s="12"/>
      <c r="H326" s="6"/>
      <c r="I326" s="12"/>
      <c r="J326" s="7"/>
    </row>
    <row r="327" spans="3:10" ht="15.75" x14ac:dyDescent="0.2">
      <c r="C327" s="9" t="s">
        <v>6</v>
      </c>
      <c r="D327" s="10">
        <f>D328+D329</f>
        <v>384419</v>
      </c>
      <c r="E327" s="10">
        <f>E328+E329</f>
        <v>379547.7</v>
      </c>
      <c r="F327" s="10">
        <f>F328+F329</f>
        <v>379547.7</v>
      </c>
      <c r="G327" s="10">
        <f>G328+G329</f>
        <v>260522</v>
      </c>
      <c r="H327" s="6">
        <f>G327/F327</f>
        <v>0.68640120859644249</v>
      </c>
      <c r="I327" s="10">
        <f>I328+I329</f>
        <v>260522</v>
      </c>
      <c r="J327" s="7">
        <f>I327/F327</f>
        <v>0.68640120859644249</v>
      </c>
    </row>
    <row r="328" spans="3:10" ht="15.75" x14ac:dyDescent="0.2">
      <c r="C328" s="9" t="s">
        <v>5</v>
      </c>
      <c r="D328" s="10">
        <v>381144</v>
      </c>
      <c r="E328" s="12">
        <v>374635.7</v>
      </c>
      <c r="F328" s="10">
        <v>374635.7</v>
      </c>
      <c r="G328" s="12">
        <v>258109.8</v>
      </c>
      <c r="H328" s="6">
        <f>G328/F328</f>
        <v>0.68896210371835886</v>
      </c>
      <c r="I328" s="12">
        <v>258109.8</v>
      </c>
      <c r="J328" s="7">
        <f>I328/F328</f>
        <v>0.68896210371835886</v>
      </c>
    </row>
    <row r="329" spans="3:10" ht="31.5" x14ac:dyDescent="0.2">
      <c r="C329" s="9" t="s">
        <v>69</v>
      </c>
      <c r="D329" s="10">
        <v>3275</v>
      </c>
      <c r="E329" s="12">
        <v>4912</v>
      </c>
      <c r="F329" s="10">
        <v>4912</v>
      </c>
      <c r="G329" s="12">
        <v>2412.1999999999998</v>
      </c>
      <c r="H329" s="6">
        <f>G329/F329</f>
        <v>0.49108306188925077</v>
      </c>
      <c r="I329" s="12">
        <v>2412.1999999999998</v>
      </c>
      <c r="J329" s="7">
        <f>I329/F329</f>
        <v>0.49108306188925077</v>
      </c>
    </row>
    <row r="330" spans="3:10" ht="15.75" x14ac:dyDescent="0.2">
      <c r="C330" s="9" t="s">
        <v>2</v>
      </c>
      <c r="D330" s="10">
        <v>0</v>
      </c>
      <c r="E330" s="12">
        <v>0</v>
      </c>
      <c r="F330" s="10">
        <v>0</v>
      </c>
      <c r="G330" s="12">
        <v>0</v>
      </c>
      <c r="H330" s="6">
        <v>0</v>
      </c>
      <c r="I330" s="12">
        <v>0</v>
      </c>
      <c r="J330" s="7">
        <v>0</v>
      </c>
    </row>
    <row r="331" spans="3:10" ht="15.75" x14ac:dyDescent="0.25">
      <c r="C331" s="21"/>
      <c r="D331" s="12"/>
      <c r="E331" s="22"/>
      <c r="F331" s="10"/>
      <c r="G331" s="12"/>
      <c r="H331" s="6"/>
      <c r="I331" s="12"/>
      <c r="J331" s="7"/>
    </row>
    <row r="332" spans="3:10" ht="70.5" customHeight="1" x14ac:dyDescent="0.2">
      <c r="C332" s="59" t="s">
        <v>51</v>
      </c>
      <c r="D332" s="43"/>
      <c r="E332" s="68"/>
      <c r="F332" s="44"/>
      <c r="G332" s="43"/>
      <c r="H332" s="45"/>
      <c r="I332" s="43"/>
      <c r="J332" s="46"/>
    </row>
    <row r="333" spans="3:10" s="8" customFormat="1" ht="15.75" x14ac:dyDescent="0.2">
      <c r="C333" s="58" t="s">
        <v>6</v>
      </c>
      <c r="D333" s="69">
        <v>0</v>
      </c>
      <c r="E333" s="69">
        <v>0</v>
      </c>
      <c r="F333" s="69">
        <f>F334+F335+F336</f>
        <v>14104</v>
      </c>
      <c r="G333" s="69">
        <f>G334+G335+G336</f>
        <v>8527.9699999999993</v>
      </c>
      <c r="H333" s="45">
        <f>G333/F333</f>
        <v>0.60464903573454332</v>
      </c>
      <c r="I333" s="69">
        <f>I334+I335+I336</f>
        <v>8527.9699999999993</v>
      </c>
      <c r="J333" s="46">
        <f>I333/F333</f>
        <v>0.60464903573454332</v>
      </c>
    </row>
    <row r="334" spans="3:10" ht="15.75" x14ac:dyDescent="0.2">
      <c r="C334" s="47" t="s">
        <v>5</v>
      </c>
      <c r="D334" s="43">
        <v>0</v>
      </c>
      <c r="E334" s="43">
        <v>0</v>
      </c>
      <c r="F334" s="43">
        <v>0</v>
      </c>
      <c r="G334" s="43">
        <v>0</v>
      </c>
      <c r="H334" s="45">
        <v>0</v>
      </c>
      <c r="I334" s="43">
        <v>0</v>
      </c>
      <c r="J334" s="46">
        <v>0</v>
      </c>
    </row>
    <row r="335" spans="3:10" ht="31.5" x14ac:dyDescent="0.2">
      <c r="C335" s="47" t="s">
        <v>70</v>
      </c>
      <c r="D335" s="43">
        <v>0</v>
      </c>
      <c r="E335" s="43">
        <v>0</v>
      </c>
      <c r="F335" s="43">
        <v>0</v>
      </c>
      <c r="G335" s="43">
        <v>0</v>
      </c>
      <c r="H335" s="45">
        <v>0</v>
      </c>
      <c r="I335" s="43">
        <v>0</v>
      </c>
      <c r="J335" s="46">
        <v>0</v>
      </c>
    </row>
    <row r="336" spans="3:10" ht="18" customHeight="1" x14ac:dyDescent="0.2">
      <c r="C336" s="47" t="s">
        <v>2</v>
      </c>
      <c r="D336" s="43">
        <v>0</v>
      </c>
      <c r="E336" s="43">
        <v>0</v>
      </c>
      <c r="F336" s="43">
        <v>14104</v>
      </c>
      <c r="G336" s="43">
        <v>8527.9699999999993</v>
      </c>
      <c r="H336" s="45">
        <f>G336/F336</f>
        <v>0.60464903573454332</v>
      </c>
      <c r="I336" s="43">
        <v>8527.9699999999993</v>
      </c>
      <c r="J336" s="46">
        <f>I336/F336</f>
        <v>0.60464903573454332</v>
      </c>
    </row>
    <row r="337" spans="3:10" ht="19.5" customHeight="1" thickBot="1" x14ac:dyDescent="0.25">
      <c r="C337" s="23"/>
      <c r="D337" s="24"/>
      <c r="E337" s="25"/>
      <c r="F337" s="26"/>
      <c r="G337" s="24"/>
      <c r="H337" s="27"/>
      <c r="I337" s="24"/>
      <c r="J337" s="28"/>
    </row>
    <row r="338" spans="3:10" s="8" customFormat="1" ht="60.75" customHeight="1" x14ac:dyDescent="0.25">
      <c r="C338" s="29" t="s">
        <v>0</v>
      </c>
      <c r="D338" s="30">
        <f>D339+D340+D341+D342</f>
        <v>5600146</v>
      </c>
      <c r="E338" s="30">
        <f>E339+E340+E341+E342</f>
        <v>6641337.9600000009</v>
      </c>
      <c r="F338" s="30">
        <f>F13+F34+F40+F71+F96+F138+F177+F183+F201+F222+F246+F278+F285+F333</f>
        <v>15270361.970000001</v>
      </c>
      <c r="G338" s="30">
        <f>G13+G34+G40+G71+G96+G138+G177+G183+G201+G222+G246+G278+G285+G333</f>
        <v>4889128.07</v>
      </c>
      <c r="H338" s="31">
        <f>G338/F338</f>
        <v>0.32017106599078216</v>
      </c>
      <c r="I338" s="30">
        <f>I13+I34+I40+I71+I96+I138+I177+I183+I201+I222+I246+I278+I285+I333</f>
        <v>4880886.6100000003</v>
      </c>
      <c r="J338" s="32">
        <f>I338/F338</f>
        <v>0.31963136300167222</v>
      </c>
    </row>
    <row r="339" spans="3:10" ht="29.25" customHeight="1" x14ac:dyDescent="0.2">
      <c r="C339" s="9" t="s">
        <v>5</v>
      </c>
      <c r="D339" s="10">
        <f t="shared" ref="D339:F340" si="11">D14+D35+D41+D72+D97+D139+D178+D184+D202+D223+D247+D279+D286+D334</f>
        <v>2773497</v>
      </c>
      <c r="E339" s="10">
        <f t="shared" si="11"/>
        <v>3248988.8500000006</v>
      </c>
      <c r="F339" s="10">
        <f t="shared" si="11"/>
        <v>2779725.1500000004</v>
      </c>
      <c r="G339" s="10">
        <f>G14+G35+G41+G72+G97+G139+G178+G184+G202+G223+G247+G279+G286+G334</f>
        <v>1380567.99</v>
      </c>
      <c r="H339" s="6">
        <f>G339/F339</f>
        <v>0.49665629351880342</v>
      </c>
      <c r="I339" s="10">
        <f>I14+I35+I41+I72+I97+I139+I178+I184+I202+I223+I247+I279+I286+I334</f>
        <v>1372507.8199999998</v>
      </c>
      <c r="J339" s="7">
        <f>I339/F339</f>
        <v>0.49375666511489441</v>
      </c>
    </row>
    <row r="340" spans="3:10" ht="30" customHeight="1" x14ac:dyDescent="0.2">
      <c r="C340" s="9" t="s">
        <v>69</v>
      </c>
      <c r="D340" s="12">
        <f t="shared" si="11"/>
        <v>2826649</v>
      </c>
      <c r="E340" s="12">
        <f t="shared" si="11"/>
        <v>3392349.11</v>
      </c>
      <c r="F340" s="12">
        <f t="shared" si="11"/>
        <v>3848733.02</v>
      </c>
      <c r="G340" s="12">
        <f>G15+G36+G42+G73+G98+G140+G179+G185+G203+G224+G248+G280+G287+G335</f>
        <v>1608569.6100000006</v>
      </c>
      <c r="H340" s="6">
        <f>G340/F340</f>
        <v>0.41794782897151972</v>
      </c>
      <c r="I340" s="12">
        <f>I15+I36+I42+I73+I98+I140+I179+I185+I203+I224+I248+I280+I287+I335</f>
        <v>1609272.9200000004</v>
      </c>
      <c r="J340" s="7">
        <f>I340/F340</f>
        <v>0.41813056703008211</v>
      </c>
    </row>
    <row r="341" spans="3:10" ht="29.25" customHeight="1" x14ac:dyDescent="0.2">
      <c r="C341" s="23" t="s">
        <v>2</v>
      </c>
      <c r="D341" s="24">
        <f>D16+D43+D74+D99+D141+D180+D186+D204+D225+D249+D281+D288+D336</f>
        <v>0</v>
      </c>
      <c r="E341" s="24">
        <f>E16+E43+E74+E99+E141+E180+E186+E204+E225+E249+E281+E288+E336</f>
        <v>0</v>
      </c>
      <c r="F341" s="24">
        <f>F16+F43+F74+F99+F141+F180+F186+F204+F225+F249+F281+F288+F336</f>
        <v>7787806</v>
      </c>
      <c r="G341" s="24">
        <f>G16+G43+G74+G99+G141+G180+G186+G204+G225+G249+G281+G288+G336</f>
        <v>1777762.8699999999</v>
      </c>
      <c r="H341" s="27">
        <f>G341/F341</f>
        <v>0.22827518687548198</v>
      </c>
      <c r="I341" s="24">
        <f>I16+I43+I74+I99+I141+I180+I186+I204+I225+I249+I281+I288+I336</f>
        <v>1777762.8699999999</v>
      </c>
      <c r="J341" s="28">
        <f>I341/F341</f>
        <v>0.22827518687548198</v>
      </c>
    </row>
    <row r="342" spans="3:10" ht="29.25" customHeight="1" thickBot="1" x14ac:dyDescent="0.25">
      <c r="C342" s="47" t="s">
        <v>68</v>
      </c>
      <c r="D342" s="33">
        <f>D17+D37+D75+D100+D142+D205+D250+D282</f>
        <v>0</v>
      </c>
      <c r="E342" s="33">
        <f>E17+E37+E75+E100+E142+E205+E250+E282</f>
        <v>0</v>
      </c>
      <c r="F342" s="33">
        <f>F17+F37+F75+F100+F142+F205+F250+F282</f>
        <v>854097.8</v>
      </c>
      <c r="G342" s="33">
        <f>G17+G37+G75+G100+G142+G205+G250+G282</f>
        <v>122227.59999999999</v>
      </c>
      <c r="H342" s="34">
        <f>G342/F342</f>
        <v>0.14310726476522945</v>
      </c>
      <c r="I342" s="33">
        <f>I17+I37+I75+I100+I142+I205+I250+I282</f>
        <v>121343</v>
      </c>
      <c r="J342" s="35">
        <f>I342/F342</f>
        <v>0.14207155199322605</v>
      </c>
    </row>
    <row r="343" spans="3:10" ht="15.75" x14ac:dyDescent="0.2">
      <c r="C343" s="36"/>
      <c r="D343" s="37"/>
      <c r="F343" s="37"/>
      <c r="G343" s="37"/>
      <c r="H343" s="36"/>
      <c r="I343" s="38"/>
    </row>
    <row r="344" spans="3:10" ht="54" customHeight="1" x14ac:dyDescent="0.3">
      <c r="C344" s="72" t="s">
        <v>72</v>
      </c>
      <c r="D344" s="73"/>
      <c r="E344" s="72"/>
      <c r="F344" s="73"/>
      <c r="G344" s="73"/>
      <c r="H344" s="74"/>
      <c r="I344" s="75"/>
      <c r="J344" s="65"/>
    </row>
    <row r="345" spans="3:10" ht="18.75" x14ac:dyDescent="0.3">
      <c r="C345" s="72" t="s">
        <v>73</v>
      </c>
      <c r="D345" s="73"/>
      <c r="E345" s="72"/>
      <c r="F345" s="73"/>
      <c r="G345" s="73"/>
      <c r="H345" s="74"/>
      <c r="I345" s="75"/>
      <c r="J345" s="65"/>
    </row>
    <row r="346" spans="3:10" ht="18.75" x14ac:dyDescent="0.3">
      <c r="C346" s="72" t="s">
        <v>74</v>
      </c>
      <c r="D346" s="73"/>
      <c r="E346" s="72"/>
      <c r="F346" s="73"/>
      <c r="G346" s="73"/>
      <c r="H346" s="74"/>
      <c r="I346" s="75"/>
      <c r="J346" s="65"/>
    </row>
    <row r="347" spans="3:10" ht="18.75" x14ac:dyDescent="0.3">
      <c r="C347" s="72" t="s">
        <v>75</v>
      </c>
      <c r="D347" s="73"/>
      <c r="E347" s="72"/>
      <c r="F347" s="73"/>
      <c r="G347" s="73"/>
      <c r="H347" s="72" t="s">
        <v>76</v>
      </c>
      <c r="I347" s="75"/>
      <c r="J347" s="65"/>
    </row>
    <row r="348" spans="3:10" ht="18.75" x14ac:dyDescent="0.3">
      <c r="C348" s="72"/>
      <c r="D348" s="73"/>
      <c r="E348" s="72"/>
      <c r="F348" s="73"/>
      <c r="G348" s="73"/>
      <c r="H348" s="74"/>
      <c r="I348" s="75"/>
      <c r="J348" s="65"/>
    </row>
    <row r="349" spans="3:10" ht="18.75" x14ac:dyDescent="0.3">
      <c r="C349" s="72"/>
      <c r="D349" s="73"/>
      <c r="E349" s="72"/>
      <c r="F349" s="73"/>
      <c r="G349" s="73"/>
      <c r="H349" s="74"/>
      <c r="I349" s="75"/>
      <c r="J349" s="65"/>
    </row>
    <row r="350" spans="3:10" ht="18.75" x14ac:dyDescent="0.3">
      <c r="C350" s="72" t="s">
        <v>77</v>
      </c>
      <c r="D350" s="73"/>
      <c r="E350" s="72"/>
      <c r="F350" s="73"/>
      <c r="G350" s="73"/>
      <c r="H350" s="74"/>
      <c r="I350" s="75"/>
      <c r="J350" s="65"/>
    </row>
    <row r="351" spans="3:10" ht="18.75" x14ac:dyDescent="0.3">
      <c r="C351" s="72" t="s">
        <v>75</v>
      </c>
      <c r="D351" s="73"/>
      <c r="E351" s="72"/>
      <c r="F351" s="73"/>
      <c r="G351" s="73"/>
      <c r="H351" s="74" t="s">
        <v>78</v>
      </c>
      <c r="I351" s="75"/>
      <c r="J351" s="65"/>
    </row>
    <row r="352" spans="3:10" ht="15.75" x14ac:dyDescent="0.2">
      <c r="C352" s="39"/>
      <c r="D352" s="40"/>
      <c r="F352" s="36"/>
      <c r="G352" s="36"/>
      <c r="H352" s="36"/>
      <c r="I352" s="38"/>
    </row>
    <row r="353" spans="3:9" ht="15.75" x14ac:dyDescent="0.2">
      <c r="C353" s="39"/>
      <c r="D353" s="40"/>
      <c r="F353" s="36"/>
      <c r="G353" s="36"/>
      <c r="H353" s="36"/>
      <c r="I353" s="38"/>
    </row>
    <row r="354" spans="3:9" ht="15.75" x14ac:dyDescent="0.2">
      <c r="C354" s="39"/>
      <c r="D354" s="40"/>
      <c r="F354" s="36"/>
      <c r="G354" s="36"/>
      <c r="H354" s="36"/>
      <c r="I354" s="38"/>
    </row>
    <row r="355" spans="3:9" ht="15.75" x14ac:dyDescent="0.2">
      <c r="C355" s="39"/>
      <c r="D355" s="40"/>
      <c r="F355" s="36"/>
      <c r="G355" s="36"/>
      <c r="H355" s="36"/>
      <c r="I355" s="38"/>
    </row>
    <row r="356" spans="3:9" ht="15.75" x14ac:dyDescent="0.2">
      <c r="C356" s="39"/>
      <c r="D356" s="40"/>
      <c r="F356" s="36"/>
      <c r="G356" s="36"/>
      <c r="H356" s="36"/>
      <c r="I356" s="38"/>
    </row>
    <row r="357" spans="3:9" ht="15.75" x14ac:dyDescent="0.2">
      <c r="C357" s="39"/>
      <c r="D357" s="40"/>
      <c r="F357" s="36"/>
      <c r="G357" s="36"/>
      <c r="H357" s="36"/>
      <c r="I357" s="38"/>
    </row>
    <row r="358" spans="3:9" ht="15.75" x14ac:dyDescent="0.2">
      <c r="C358" s="39"/>
      <c r="D358" s="40"/>
      <c r="F358" s="36"/>
      <c r="G358" s="36"/>
      <c r="H358" s="36"/>
      <c r="I358" s="38"/>
    </row>
    <row r="359" spans="3:9" ht="15" x14ac:dyDescent="0.2">
      <c r="C359" s="39"/>
      <c r="F359" s="39"/>
      <c r="G359" s="39"/>
      <c r="H359" s="39"/>
      <c r="I359" s="40"/>
    </row>
    <row r="360" spans="3:9" ht="15" x14ac:dyDescent="0.2">
      <c r="C360" s="39"/>
      <c r="F360" s="39"/>
      <c r="G360" s="39"/>
      <c r="H360" s="39"/>
      <c r="I360" s="40"/>
    </row>
    <row r="361" spans="3:9" ht="15" x14ac:dyDescent="0.2">
      <c r="C361" s="39"/>
      <c r="F361" s="39"/>
      <c r="G361" s="39"/>
      <c r="H361" s="39"/>
      <c r="I361" s="40"/>
    </row>
    <row r="362" spans="3:9" ht="15" x14ac:dyDescent="0.2">
      <c r="C362" s="39"/>
      <c r="F362" s="39"/>
      <c r="G362" s="39"/>
      <c r="H362" s="39"/>
      <c r="I362" s="40"/>
    </row>
  </sheetData>
  <mergeCells count="8">
    <mergeCell ref="I9:J10"/>
    <mergeCell ref="C9:C11"/>
    <mergeCell ref="D9:D11"/>
    <mergeCell ref="C3:J3"/>
    <mergeCell ref="G9:H10"/>
    <mergeCell ref="F9:F11"/>
    <mergeCell ref="E9:E11"/>
    <mergeCell ref="C6:J8"/>
  </mergeCells>
  <printOptions horizontalCentered="1"/>
  <pageMargins left="0" right="0" top="0.35433070866141736" bottom="0.39370078740157483" header="0.39370078740157483" footer="0.51181102362204722"/>
  <pageSetup paperSize="9" scale="71" fitToHeight="0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 внебюдж.</vt:lpstr>
      <vt:lpstr>'с внебюдж.'!Заголовки_для_печати</vt:lpstr>
      <vt:lpstr>'с внебюдж.'!Область_печати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Масалитинова</dc:creator>
  <cp:lastModifiedBy>User</cp:lastModifiedBy>
  <cp:lastPrinted>2017-08-10T08:50:10Z</cp:lastPrinted>
  <dcterms:created xsi:type="dcterms:W3CDTF">2010-05-17T05:37:16Z</dcterms:created>
  <dcterms:modified xsi:type="dcterms:W3CDTF">2017-08-10T08:52:33Z</dcterms:modified>
</cp:coreProperties>
</file>