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9" activeTab="0"/>
  </bookViews>
  <sheets>
    <sheet name="2016" sheetId="1" r:id="rId1"/>
    <sheet name="Лист1" sheetId="2" r:id="rId2"/>
  </sheets>
  <definedNames>
    <definedName name="_xlnm.Print_Titles" localSheetId="0">'2016'!$3:$5</definedName>
    <definedName name="_xlnm.Print_Area" localSheetId="0">'2016'!$A$1:$Q$883</definedName>
  </definedNames>
  <calcPr fullCalcOnLoad="1"/>
</workbook>
</file>

<file path=xl/sharedStrings.xml><?xml version="1.0" encoding="utf-8"?>
<sst xmlns="http://schemas.openxmlformats.org/spreadsheetml/2006/main" count="2276" uniqueCount="1196">
  <si>
    <t xml:space="preserve"> Подпрограмма "Обеспечение жильем молодых семей"               </t>
  </si>
  <si>
    <t>внебюджетные источники</t>
  </si>
  <si>
    <t>Всего</t>
  </si>
  <si>
    <t xml:space="preserve">Подпрограмма "Транспортное обслуживание населения  и безопасность дорожного движения"                    </t>
  </si>
  <si>
    <t xml:space="preserve">Подпрограмма "Развитие  дорожного хозяйства"                    </t>
  </si>
  <si>
    <t xml:space="preserve">Подпрограмма  "Развитие коммунальной инфраструктуры"                    </t>
  </si>
  <si>
    <t xml:space="preserve">Подпрограмма " Благоустройство и освещение"                    </t>
  </si>
  <si>
    <t xml:space="preserve"> Подпрограмма «Развитие физической культуры и спорта»            </t>
  </si>
  <si>
    <t xml:space="preserve">Подпрограмма "Организация культурно-досуговой деятельности"                    </t>
  </si>
  <si>
    <t xml:space="preserve">Подпрограмма "Развитие туризма"                    </t>
  </si>
  <si>
    <t xml:space="preserve">Обеспечивающая  подпрограмма                    </t>
  </si>
  <si>
    <t>Подпрограмма "Энергосбережение и повышение энергетической эффективности"</t>
  </si>
  <si>
    <t xml:space="preserve">Подпрограмма "Развитие газификации сельских населенных пунктов"           </t>
  </si>
  <si>
    <t xml:space="preserve"> Подпрограмма "Обеспечение жильем отдельных категорий граждан"               </t>
  </si>
  <si>
    <t xml:space="preserve">Подпрограмма "Развитие малого и среднего предпринимательства"              </t>
  </si>
  <si>
    <t xml:space="preserve">Подпрограмма "Развитие потребительского рынка  и услуг"  </t>
  </si>
  <si>
    <t xml:space="preserve"> Подпрограмма "Развитие конкуренции"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</si>
  <si>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многофункционального центра предоставления государственных и муниципальных услуг</t>
  </si>
  <si>
    <t xml:space="preserve"> Подпрограмма "Развитие информационно-коммуникационных технологий для повышения эффективности процессов управления"                    </t>
  </si>
  <si>
    <t>Подпрограмма "Совершенствование муниципальной службы"</t>
  </si>
  <si>
    <t>Подпрограмма "Управление муниципальными финансами"</t>
  </si>
  <si>
    <t>Подпрограмма " Развитие муниципального имущественного комплекса"</t>
  </si>
  <si>
    <t xml:space="preserve"> Подпрограмма "Развитие архивного дела" </t>
  </si>
  <si>
    <t xml:space="preserve">Подпрограмма "Профилактика преступлений и иных правонарушений" </t>
  </si>
  <si>
    <t>Подпрограмма "Обеспечение безопасности жизнедеятельности населения "</t>
  </si>
  <si>
    <t>средства бюджета ЩМР</t>
  </si>
  <si>
    <t>межбюджетные транферты</t>
  </si>
  <si>
    <t>1.1.</t>
  </si>
  <si>
    <t>1.2.</t>
  </si>
  <si>
    <t>1.3.</t>
  </si>
  <si>
    <t>2.1.</t>
  </si>
  <si>
    <t>1.1.1.</t>
  </si>
  <si>
    <t>1.1.3.</t>
  </si>
  <si>
    <t>1.2.1.</t>
  </si>
  <si>
    <t>1.2.2.</t>
  </si>
  <si>
    <t>1.4.</t>
  </si>
  <si>
    <t>3.1.</t>
  </si>
  <si>
    <t>4.1.</t>
  </si>
  <si>
    <t>1.</t>
  </si>
  <si>
    <t>1.1</t>
  </si>
  <si>
    <t>1.2</t>
  </si>
  <si>
    <t>1.3</t>
  </si>
  <si>
    <t>2.</t>
  </si>
  <si>
    <t>2.1</t>
  </si>
  <si>
    <t>2.2</t>
  </si>
  <si>
    <t>2.3</t>
  </si>
  <si>
    <t>2.4</t>
  </si>
  <si>
    <t>2.5</t>
  </si>
  <si>
    <t>2.6</t>
  </si>
  <si>
    <t>2.7</t>
  </si>
  <si>
    <t xml:space="preserve">Муниципальная программа Щёлковского муниципального района «Архитектура и градостроительство Щёлковского муниципального района» на 2015-2019 годы                    </t>
  </si>
  <si>
    <t>3.</t>
  </si>
  <si>
    <t>7.</t>
  </si>
  <si>
    <t>8.</t>
  </si>
  <si>
    <t xml:space="preserve">Муниципальная программа Щёлковского муниципального района «Безопасность Щёлковского муниципального района» на 2015-2019 годы                    </t>
  </si>
  <si>
    <t xml:space="preserve">Муниципальная программа Щёлковского муниципального района «Энергоэффективность и развитие энергетики  на территории Щёлковского муниципального района» на 2015-2019 годы                    </t>
  </si>
  <si>
    <t xml:space="preserve">Муниципальная программа Щёлковского муниципального района «Жилище Щёлковского муниципального района» на 2015-2019 годы                    </t>
  </si>
  <si>
    <t>Муниципальная программа Щёлковского муниципального района «Сельское хозяйство   Щёлковского муниципального района» на 2015-2020 годы</t>
  </si>
  <si>
    <t xml:space="preserve"> Муниципальная программа Щёлковского муниципального района «Развитие жилищно-коммунального хозяйства Щёлковского муниципального района» на 2015-2019 годы                    </t>
  </si>
  <si>
    <t>4.</t>
  </si>
  <si>
    <t>1.4</t>
  </si>
  <si>
    <t>1.5</t>
  </si>
  <si>
    <t>3.1</t>
  </si>
  <si>
    <t>3.2</t>
  </si>
  <si>
    <t xml:space="preserve"> Подпрограмма «Развитие спортивной инфраструктуры»            </t>
  </si>
  <si>
    <t xml:space="preserve"> Подпрограмма «Молодое поколение»            </t>
  </si>
  <si>
    <t xml:space="preserve"> Подпрограмма «Создание условий для оказания медицинской помощи населению»            </t>
  </si>
  <si>
    <t>Обеспечивающая подпрограмма деятельности Комитета по физической культуре,спорту и работе с молодежью Администрации Щёлковского муниципального района и муниципального казенного учреждения "Централизованная бухгалтерия по отрасли "Спорт"</t>
  </si>
  <si>
    <t xml:space="preserve"> Подпрограмма «Доступная среда»            </t>
  </si>
  <si>
    <t>5.</t>
  </si>
  <si>
    <t>1</t>
  </si>
  <si>
    <t>1.1.1</t>
  </si>
  <si>
    <t>1.1.2</t>
  </si>
  <si>
    <t>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</si>
  <si>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</si>
  <si>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</si>
  <si>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</si>
  <si>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</si>
  <si>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</si>
  <si>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</si>
  <si>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</si>
  <si>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</si>
  <si>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</si>
  <si>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5.1</t>
  </si>
  <si>
    <t>6.</t>
  </si>
  <si>
    <t>6.1</t>
  </si>
  <si>
    <t xml:space="preserve">Муниципальная программа Щёлковского муниципального района «Культура Щёлковского муниципального района» на 2015-2019 годы                    </t>
  </si>
  <si>
    <t xml:space="preserve">Подпрограмма "Развитие парковых территорий, парков культуры и отдыха"               </t>
  </si>
  <si>
    <t>VI.</t>
  </si>
  <si>
    <t>7.1</t>
  </si>
  <si>
    <t>7.2</t>
  </si>
  <si>
    <t>8.1</t>
  </si>
  <si>
    <t xml:space="preserve"> Муниципальная программа Щёлковского муниципального района «Эффективная власть в Щёлковском муниципальном районе» на 2015-2019 годы</t>
  </si>
  <si>
    <t>Оплата труда и начисления на выплаты по оплате труда специалистов и руководителей МФЦ</t>
  </si>
  <si>
    <t>Организация работы по предоставлению дополнительных гарантий, предусмотренных уставом Щёлковского муниципального района</t>
  </si>
  <si>
    <t>Обеспечение своевременности и полноты исполнения долговых обязательств</t>
  </si>
  <si>
    <t>Использование и реализация муниципального имущества</t>
  </si>
  <si>
    <t>Организация и проведение торгов (конкурсов, аукционов) с целью предоставления земельных участков в аренду, в собственность за плату и др</t>
  </si>
  <si>
    <t>Постановка на кадастровый учёт объектов муниципальной собственности и земельных участков</t>
  </si>
  <si>
    <t>Обеспечивающая подпрограмма деятельности Администрации Щёлковского муниципального района, Финансового управления Администрации Щёлковского муниципального района, Муниципального казенного учреждения «Строительство и инвестиции», Муниципального казённого учреждения «Центр бюджетного сопровождения», Муниципального казённого учреждения «Хозяйственно-транспортное управление»</t>
  </si>
  <si>
    <t>Обеспечение деятельности Администрации Щёлковского муниципального района</t>
  </si>
  <si>
    <t>Обеспечение деятельности Финансового управления Администрации Щёлковского муниципального района</t>
  </si>
  <si>
    <t>Обеспечение деятельности муниципального казенного учреждения «Строительство и инвестиции»</t>
  </si>
  <si>
    <t>Обеспечение деятельности Муниципального казённого учреждения «Хозяйственно-транспортное управление»</t>
  </si>
  <si>
    <t>Обеспечение деятельности Муниципального казённого учреждения «Центр бюджетного сопровождения»</t>
  </si>
  <si>
    <t>Проведение мероприятий по мобилизационной подготовке и защите государственной тайны и секретной информации</t>
  </si>
  <si>
    <t>Членский взнос в ассоциацию Породненные города и Совет муниципальных образований</t>
  </si>
  <si>
    <t>Осуществление государственных полномочий</t>
  </si>
  <si>
    <t>I.</t>
  </si>
  <si>
    <t>% исполнения муниципальной программы</t>
  </si>
  <si>
    <t>II.</t>
  </si>
  <si>
    <t>III.</t>
  </si>
  <si>
    <t>IV.</t>
  </si>
  <si>
    <t>V.</t>
  </si>
  <si>
    <t>VII.</t>
  </si>
  <si>
    <t>VIII.</t>
  </si>
  <si>
    <t>IX.</t>
  </si>
  <si>
    <t>X.</t>
  </si>
  <si>
    <t>XI.</t>
  </si>
  <si>
    <t>XII.</t>
  </si>
  <si>
    <t>Наименование программ (подпрограмм) в разрезе мероприятий</t>
  </si>
  <si>
    <t>XIII.</t>
  </si>
  <si>
    <t>XIV.</t>
  </si>
  <si>
    <r>
      <t xml:space="preserve"> </t>
    </r>
    <r>
      <rPr>
        <sz val="11"/>
        <rFont val="Times New Roman"/>
        <family val="1"/>
      </rPr>
      <t>* стоимость выполненных программных мероприятий в тыс. руб.</t>
    </r>
  </si>
  <si>
    <r>
      <t>**</t>
    </r>
    <r>
      <rPr>
        <sz val="11"/>
        <rFont val="Times New Roman"/>
        <family val="1"/>
      </rPr>
      <t xml:space="preserve"> кассовые расходы</t>
    </r>
  </si>
  <si>
    <t>Задача 2. 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</t>
  </si>
  <si>
    <t>Задача 1.  «Организация предоставления общедоступного и бесплатного начального, основного общего, среднего (полного) общего образования по основным общеобразовательным программам, дополнительного образования и общедоступного бесплатного дошкольного образования детям и молодежной политике»</t>
  </si>
  <si>
    <t>Задача 2. Ведение бухгалтерского учета и  иной отчетности в образовательных учреждениях Щёлковского муниципального района, статистического учета.</t>
  </si>
  <si>
    <t>2=3+4+5</t>
  </si>
  <si>
    <t>6=7+8+9</t>
  </si>
  <si>
    <t>Причины невыполнения/несвоевременного выполнения/текущая стадия выполнения</t>
  </si>
  <si>
    <t>Подпрограмма "Дошкольное  образование"</t>
  </si>
  <si>
    <t>1.1.2.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</si>
  <si>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</si>
  <si>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</si>
  <si>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</si>
  <si>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</si>
  <si>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</si>
  <si>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</si>
  <si>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</si>
  <si>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</si>
  <si>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</si>
  <si>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</si>
  <si>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</si>
  <si>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</si>
  <si>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</si>
  <si>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1.1.19.</t>
  </si>
  <si>
    <t>1.1.17.</t>
  </si>
  <si>
    <t>1.1.20.</t>
  </si>
  <si>
    <t>1.1.18.</t>
  </si>
  <si>
    <t>1.1.21.</t>
  </si>
  <si>
    <t>1.1.22.</t>
  </si>
  <si>
    <t>1.1.23.</t>
  </si>
  <si>
    <t>1.1.24.</t>
  </si>
  <si>
    <t>1.1.25.</t>
  </si>
  <si>
    <t>1.1.26.</t>
  </si>
  <si>
    <t>1.1.27.</t>
  </si>
  <si>
    <t>Подпрограмма "Общее образование"</t>
  </si>
  <si>
    <t>2.1.1.</t>
  </si>
  <si>
    <t>2.1.1.1.</t>
  </si>
  <si>
    <t>Оперативный мониторинг качества и доступности предоставления муниципальных услуг, в том числе по принципу «одного окна»</t>
  </si>
  <si>
    <t xml:space="preserve">Обеспечение деятельности МФЦ </t>
  </si>
  <si>
    <t>Материально-техническое обеспечение МФЦ</t>
  </si>
  <si>
    <t>1.1.3</t>
  </si>
  <si>
    <t>3.1.1</t>
  </si>
  <si>
    <t>3.1.2</t>
  </si>
  <si>
    <t>3.1.3</t>
  </si>
  <si>
    <t>3.1.4</t>
  </si>
  <si>
    <t>4.1.1</t>
  </si>
  <si>
    <t>4.1.2</t>
  </si>
  <si>
    <t>5.1.1</t>
  </si>
  <si>
    <t>5.1.2</t>
  </si>
  <si>
    <t>6.1.1</t>
  </si>
  <si>
    <t>9.1</t>
  </si>
  <si>
    <t>Задача 1. Обеспечение ОМСУ муниципального образования Московской области базовой информационно-технологической инфраструктурой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</si>
  <si>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</si>
  <si>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Задача 2. 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</si>
  <si>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Задача 3. Обеспечение защиты информационно-технологической и телекоммуникационной инфраструктуры и информации в информационных системах</t>
  </si>
  <si>
    <t>Задача 4. Обеспечение использования в деятельности ОМСУ муниципального образования Московской области региональных информационных систем</t>
  </si>
  <si>
    <t>Обеспечение подключения к региональным информационным системам и сопровождение пользователей ОМСУ муниципального образования Московской области</t>
  </si>
  <si>
    <t>Задача 5. Обеспечение создания и использования в деятельности ОМСУ муниципального образования Московской области муниципальных информационных систем</t>
  </si>
  <si>
    <t>Задача 6. Обеспечение перехода ОМСУ муниципального образования Московской области на оказание услуг в электронном виде</t>
  </si>
  <si>
    <t>Задача 7. Обеспечение системы дошкольного, общего и среднего образования ОМСУ муниципального образования Московской области информационно-коммуникационными технологиями</t>
  </si>
  <si>
    <t>Инвентаризация кабельной канализации на территории Московской области и постановка кабельной канализации на балансовый учет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</si>
  <si>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</si>
  <si>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1.4.1</t>
  </si>
  <si>
    <t>1.4.2</t>
  </si>
  <si>
    <t>1.4.3</t>
  </si>
  <si>
    <t>1.4.4</t>
  </si>
  <si>
    <t>1.4.5</t>
  </si>
  <si>
    <t>1.4.6</t>
  </si>
  <si>
    <t>2.8</t>
  </si>
  <si>
    <t>2.9</t>
  </si>
  <si>
    <t>Задача 1. Развитие нормативной правовой базы Щёлковского муниципального района по вопросам муниципальной службы</t>
  </si>
  <si>
    <t>Организация подготовки проектов муниципальных правовых актов по вопросам муниципальной службы в связи с изменением законодательства о муниципальной службе</t>
  </si>
  <si>
    <t>Задача 2. Совершенствование мер по противодействию коррупции на муниципальной службе по кадровым вопросам</t>
  </si>
  <si>
    <t>Организация и проведение мероприятий, направленных на профилактику коррупционных правонарушений на муниципальной службе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</si>
  <si>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</si>
  <si>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>Задача 3. Совершенствование организации прохождения муниципальной службы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</si>
  <si>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</si>
  <si>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</si>
  <si>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>Ведение кадровой работы</t>
  </si>
  <si>
    <t>Консультирование муниципальных служащих по по правовым и иным вопросам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</si>
  <si>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</si>
  <si>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</si>
  <si>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</si>
  <si>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Задача 4. Совершенствование мотивации муниципальных служащих, в том числе проведение диспансеризации муниципальных служащих, выплата социальных выплат, предусмотренных Уставом Щёлковского муниципального района, выплата пенсий за выслугу лет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</si>
  <si>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</si>
  <si>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 выходом  на пенсию</t>
  </si>
  <si>
    <t>Организация работы по проведению диспансеризации муниципальных служащих</t>
  </si>
  <si>
    <t>Задача 5. Совершенствование профессионального развития муниципальных служащих</t>
  </si>
  <si>
    <t>Организация работы по повышению квалификации муниципальных служащих</t>
  </si>
  <si>
    <t>Задача 1. Обеспечение сбалансированности и устойчивости бюджета Щёлковского муниципального района</t>
  </si>
  <si>
    <t xml:space="preserve">Осуществление краткосрочного прогнозирования поступления доходов в бюджет Щёлковского муниципального района </t>
  </si>
  <si>
    <t xml:space="preserve">Выполнение плана по мобилизации доходов муниципального бюджета со стороны главных администраторов доходов бюджета Щёлковского муниципального района </t>
  </si>
  <si>
    <t xml:space="preserve">Утверждение (совершенствование) Методики прогнозирования доходов бюджета Щёлковского муниципального района </t>
  </si>
  <si>
    <t>Задача 2. Повышение эффективности бюджетных расходов бюджета Щёлковского муниципального района</t>
  </si>
  <si>
    <t>Равномерное финансирование расходов бюджета Щёлковского муниципального района в течение финансового года</t>
  </si>
  <si>
    <t xml:space="preserve">Проведение мониторинга кредиторской задолженности казенных учреждений (на ежеквартальной основе по данным оперативной отчетности), бюджетных и автономных учреждений муниципального образования (на ежегодной основе по данным отчетов о результатах деятельности и использовании закрепленного муниципального имущества) и исходя из необходимости обеспечения сбалансированности бюджета Щёлковского муниципального района,  подготовка предложений по источникам ее погашения за счет перераспределения утвержденных бюджетных ассигнований
</t>
  </si>
  <si>
    <t>Утверждение планов повышения эффективности бюджетных расходов</t>
  </si>
  <si>
    <t xml:space="preserve">Проведение мониторинга показателей финансово-хозяйственной деятельности муниципальных унитарных предприятий и организаций, доля уставного капитала в которых принадлежит муниципальному образованию
</t>
  </si>
  <si>
    <t>Задача 3. Совершенствование системы управления муниципальным долгом Щёлковского муниципального района</t>
  </si>
  <si>
    <t>Реализация мер по рефинансированию действующих долговых обязательств Щёлковского муниципального района и увеличению их срочности</t>
  </si>
  <si>
    <t>Реализация мер по уменьшению процентных ставок заимствований по действующим долговым обязательствам Щёлковского муниципального района</t>
  </si>
  <si>
    <t>Проведение анализа графика платежей по погашению долговых обязательств Щёлковского муниципального района с учетом оценки возможности погашения действующих и новых планируемых заимствований</t>
  </si>
  <si>
    <t>Проведение оценки действующих долговых обязательств Щёлковского муниципального района, в том числе с группировкой по видам заимствований, срокам их погашения за последние три отчетных года и текущий финансовый год</t>
  </si>
  <si>
    <t>Задача 1. Повышение доходности бюджета Щёлковского муниципального района от использования и реализации муниципального имущества и земельных участков</t>
  </si>
  <si>
    <t>Заключение новых договоров аренды и купли -продажи земельных участков</t>
  </si>
  <si>
    <t>Проведение претензионно-исковой работы по договорам аренды земельных участков</t>
  </si>
  <si>
    <t>Предоставление земельных участков</t>
  </si>
  <si>
    <t>Проведение работы по постановке на кадастровый учёт  земельных участков</t>
  </si>
  <si>
    <t>Предоставление земельных участков для жилищного строительства, в т.ч. индивидуаль ного жилищного строительства в соответствии с действующим законодательством РФ и Московской области(в т.ч.  многодетным семьям)</t>
  </si>
  <si>
    <t>Предоставление земельных участков для строительства и целей, не связанных со строительством</t>
  </si>
  <si>
    <t>Организация работы по установлению (отнесению) земельных участков к определенной категории, у которых  в ГКН данный параметр отсутствует</t>
  </si>
  <si>
    <t>Задача 2. Осуществление государственной регистрации прав собственности на объекты недвижимости и земельные участки</t>
  </si>
  <si>
    <t>Задача 1. Хранение, комплектование, учёт и использование документов Архивного фонда Московской области, муниципальных документов и других архивных документов в Архивном управлении Администрации Щёлковского муниципального района</t>
  </si>
  <si>
    <t>Задача 1. Организация осуществления функций и полномочий Администрации Щёлковского муниципального Финансового управления Администрации Щёлковского муниципального района, Муниципального казенного учреждения «Строительство и инвестиции», Муниципального казённого учреждения «Центр бюджетного сопровождения», Муниципального казённого учреждения «Хозяйственно-транспортное управление»</t>
  </si>
  <si>
    <t>Задача 2. Обеспечение реализации иных функций органов местного самоуправления Щёлковского муниципального района</t>
  </si>
  <si>
    <t>Компенсация коммунальных услуг и иные выплаты почетным гражданам Щёлковского муниципального района</t>
  </si>
  <si>
    <t xml:space="preserve">Осуществление полномочий по решению некоторых вопросов местного значения и осуществлению полномочий поселений Щёлковского муниципального района </t>
  </si>
  <si>
    <t>Реализация наказов избирателей депутатам Щёлковского муниципального района</t>
  </si>
  <si>
    <t>незавершенное строительство</t>
  </si>
  <si>
    <t>-</t>
  </si>
  <si>
    <t>Задача 1. Рост уровня интенсивности использования посевных площадей в Щёлковском муниципальном районе</t>
  </si>
  <si>
    <t>1.6</t>
  </si>
  <si>
    <t>1.7</t>
  </si>
  <si>
    <t>Задача 1. Развитие сферы муниципальных закупок</t>
  </si>
  <si>
    <t>Задача 2. Внедрение Стандарта развития конкуренции</t>
  </si>
  <si>
    <t>1.8</t>
  </si>
  <si>
    <t xml:space="preserve">Подпрограмма "Создание условий для устойчивого экономического развития"  </t>
  </si>
  <si>
    <t>Задача 1. Создание благоприятного инвестиционного климата, условий для экономического развития</t>
  </si>
  <si>
    <t>Задача 2. Проведение эффективной промышленной политики</t>
  </si>
  <si>
    <t>Задача 3. Создание высокоэффективных рабочих мест</t>
  </si>
  <si>
    <t>Задача 1. Развитие инфраструктуры потребительского рынка и услуг</t>
  </si>
  <si>
    <t>Задача 2. Развитие похоронного дела</t>
  </si>
  <si>
    <t>1.10</t>
  </si>
  <si>
    <t>1.11</t>
  </si>
  <si>
    <t>1.9</t>
  </si>
  <si>
    <t>Задача 1. Увеличение доли оборота малых и средних предприятий в общем обороте по полному кругу предприятий Щёлковского муниципального района</t>
  </si>
  <si>
    <t>Задача 2. Увеличение количества субъектов малого и среднего предпринимательства,осуществляющих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t>
  </si>
  <si>
    <t>Задача 1. Обеспечение жильем молодых семей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</si>
  <si>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</si>
  <si>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</si>
  <si>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</si>
  <si>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</si>
  <si>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</si>
  <si>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</si>
  <si>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</si>
  <si>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</si>
  <si>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</si>
  <si>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</si>
  <si>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</si>
  <si>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</si>
  <si>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</si>
  <si>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</si>
  <si>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</si>
  <si>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</si>
  <si>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</si>
  <si>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</si>
  <si>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</si>
  <si>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6.2</t>
  </si>
  <si>
    <t>Задача 3. Обеспечение жильем детей-сирот и детей, оставшихся без попечения родителей, а также лиц из их числа</t>
  </si>
  <si>
    <t>Задача 2. Переселение граждан из многоквартирных жилых домов, признанных аварийными в установленном законодательством порядке за счет внебюджетных источников финансирования</t>
  </si>
  <si>
    <t>Задача 1. Комплексное освоение земельных участков в целях жилищного строительства и развитие застроенных территорий</t>
  </si>
  <si>
    <t>Задача 1. Снижение рисков и смягчение последствий чрезвычайных ситуаций природного и техногенного характера</t>
  </si>
  <si>
    <t>Задача 2. Развитие и совершенствование систем оповещения и информирования населения</t>
  </si>
  <si>
    <t>Задача 3. Обеспечение пожарной безопасности</t>
  </si>
  <si>
    <t>Задача 4. Обеспечение мероприятий гражданской обороны</t>
  </si>
  <si>
    <t>6.3</t>
  </si>
  <si>
    <t>Задача 1. Повышение степени защищенности социально-значимых объектов и мест с массовым пребыванием людей</t>
  </si>
  <si>
    <t>Задача 1. Организация и проведение исследований и измерений состояния окружающей среды.</t>
  </si>
  <si>
    <t>Задача 1. Обеспечение выполнения функций Комитета по культуре и туризму Администрации Щёлковского муниципального района.</t>
  </si>
  <si>
    <t>Задача 2. Обеспечение выполнения функций МКУ ЩМР «Централизованная бухгалтерия по бласти «Культура»</t>
  </si>
  <si>
    <t>Задача 1. Продвижение туристского продукта, представляемого на территории Щёлковского муниципального района</t>
  </si>
  <si>
    <t>Задача 1. Создание комфортных условий для отдыха населения</t>
  </si>
  <si>
    <t>5.2</t>
  </si>
  <si>
    <t>4.5</t>
  </si>
  <si>
    <t>Задача 1. Обеспечение выполнения функций культурно-досуговых учреждений, в том числе по оказанию муниципальных услуг в соответствии с муниципальным заданием</t>
  </si>
  <si>
    <t>Задача 2. Обеспечение условий для развития народной традиционной культуры и любительских коллективов художественного творчества</t>
  </si>
  <si>
    <t>Задача 3. Развитие кадрового потенциала</t>
  </si>
  <si>
    <t>Задача 4. Укрепление материально-технической базы культурно-досуговых учреждений</t>
  </si>
  <si>
    <t>Задача 5. Повышение заработной платы работникам муниципальных учреждений Московской области в сфере культуры</t>
  </si>
  <si>
    <t>Задача 2. Создание условий доступности библиотечных услуг для населения, содействие организации сети центров доступа к правовой и социально-значимой информации</t>
  </si>
  <si>
    <t>Задача 6. Повышение заработной платы работникам муниципальных учреждений Московской области в сфере культуры</t>
  </si>
  <si>
    <t>Оказание несвязанной поддержки сельскохозяйственным товаропроизводителям в области растениеводства</t>
  </si>
  <si>
    <t>Задача 2. Проведение комплексной модернизации материально- технической базы</t>
  </si>
  <si>
    <t>Задача 3. Увеличение индекса производства продукции сельского хозяйства в хозяйствах всех категорий</t>
  </si>
  <si>
    <t>Субсидии на возмещение части затрат на приобретение сельскохозяйственной техники, оборудования для модернизации производства сельскохозяйственной продукции</t>
  </si>
  <si>
    <t>Субсидии на возмещение части процентной ставки по кредитам (займам) на развитие животноводства</t>
  </si>
  <si>
    <t>Субсидии на возмещение части процентной ставки по краткосрочным кредитам (займам) на развитие растениеводства, переработку и реализацию продукции растениеводства</t>
  </si>
  <si>
    <t>Поддержка птицеводческих организаций, осуществляющих производство  яиц</t>
  </si>
  <si>
    <t>Поддержка производства товарной рыбы и рыбопосадочного материала</t>
  </si>
  <si>
    <t>Организация работы по информационно-пропагандистскому сопровождению антитеррористической деятельности в районе</t>
  </si>
  <si>
    <t>Приобретение оборудования для обеспечения антитеррористической защищенности мест (объектов) с массовым пребыванием людей</t>
  </si>
  <si>
    <t>Проведение круглых столов, семинаров по вопросам профилактики безнадзорности и правонарушений</t>
  </si>
  <si>
    <t xml:space="preserve">Чествование ветеранов правоохранительных органов </t>
  </si>
  <si>
    <t>С целью воспитания гражданской позиции у детей и молодёжи изготовление экспозиции «От истоков становления Щёлковской милиции до образа современного полицейского» в рамках оборудования музея Щёлковской милиции</t>
  </si>
  <si>
    <t>В целях предупреждения повторной преступности несовершеннолетних обеспечение межведомственного сопровождения подростков, состоящих на учёте в КДНиЗП</t>
  </si>
  <si>
    <t>Проведение акций, шествий и др. массовых мероприятий на антинаркотическую тематику</t>
  </si>
  <si>
    <t>Обучение и повышение квалификации должностных лиц ГО и МОСЧС.</t>
  </si>
  <si>
    <t>Обеспечение безопасности людей на водных объектах, охрана их жизни и здоровья.</t>
  </si>
  <si>
    <t>Создание и содержание резервов финансовых и материальных ресурсов для ликвидации чрезвычайных ситуаций муниципального характера на территории Щёлковского муниципального района.</t>
  </si>
  <si>
    <t>Обеспечение функционирования и развития органа повседневного управления Щёлковского районного звена МОСЧС - муниципального казённого учреждения Щёлковского муниципального района «Единая дежурно-диспетчерская служба Щёлковского муниципального района».</t>
  </si>
  <si>
    <t>Повышение эффективности системы оповещения и информирования населения в интересах гражданской обороны, предупреждения и ликвидации чрезвычайных ситуаций природного и техногенного характера.</t>
  </si>
  <si>
    <t>Развитие и повышение эффективности системы вызова экстренных оперативных служб по единому выделенному телефонному номеру «112».</t>
  </si>
  <si>
    <t>Создание и содержание запасов материально-технических, продовольственных, медицинских и иных средств в целях гражданской обороны.</t>
  </si>
  <si>
    <t>2.1.1</t>
  </si>
  <si>
    <t>2.1.2</t>
  </si>
  <si>
    <t>2.1.3</t>
  </si>
  <si>
    <t>2.1.4</t>
  </si>
  <si>
    <t>1.12</t>
  </si>
  <si>
    <t>1.3.1</t>
  </si>
  <si>
    <t>1.5.1</t>
  </si>
  <si>
    <t>Задача 1. 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</t>
  </si>
  <si>
    <t>Задача 2. Обеспечение безопасности дорожного движения на дорогах Щёлковского муниципального района</t>
  </si>
  <si>
    <t>Задача 3. Увеличение количества парковочных мест</t>
  </si>
  <si>
    <t>Задача 4. Сооружение перехватывающих парковок</t>
  </si>
  <si>
    <t>Задача 1. Ремонт,капитальный ремонт автомобильных дорог общего пользования</t>
  </si>
  <si>
    <t>Задача 2. Обеспечение надлежащего содержания дорожной сети</t>
  </si>
  <si>
    <t>Задача 3. Осуществление инвентаризации и паспортизации улично-дорожной сети</t>
  </si>
  <si>
    <t>Мероприятие 1. Оказание муниципальной услуги  по библиотечному обслуживанию в  МБУК ЩМР «МЦРБ» ,в соответствии с муниципальным заданием</t>
  </si>
  <si>
    <t>Мероприятие 1. Повышение профессионального уровня специалистов</t>
  </si>
  <si>
    <t>Мероприяти1. Создание комфортных условий для пользователей библиотек: -Проведение ремонта библиотек ; -Приобретение библиотечного оборудования.</t>
  </si>
  <si>
    <t>Мероприятие1. Оказание муниципальной услуги МАУ ЩМР «ЩРКК» (в том числе заработная плата с начислениями, коммунальные услуги, прочие расходы, содержание недвижимого и особо ценного имущества)</t>
  </si>
  <si>
    <t>Мероприятие 2. Содержание учреждения (Расходы от приносящей доход деятельности)</t>
  </si>
  <si>
    <t>Мероприятие1 Подтверждение звания «Народный», «Образцовый», участие коллективов в областных, всероссийских и международных конкурсах, осуществление деятельности иных клубных формирований, кружков</t>
  </si>
  <si>
    <t>Мероприятие 2 Проведение культурно-досуговых мероприятий</t>
  </si>
  <si>
    <t>Мероприятие3 Аттестация рабочих мест</t>
  </si>
  <si>
    <t>Мероприятие1. Повышение квалификации руководителей и специалистов учреждения</t>
  </si>
  <si>
    <t xml:space="preserve">Мероприятие 3 Техническое обслуживание здания
</t>
  </si>
  <si>
    <t>Мероприятие2 Текущий ремонт МАУ ЩМР «ЩРКК»</t>
  </si>
  <si>
    <t>Мероприятие1. Приобретение оборудования, мебели, музыкальных инструментов, костюмов и т.д.</t>
  </si>
  <si>
    <t>Повышение заработной платы работникам МАУ ЩМР "ЩРКК"</t>
  </si>
  <si>
    <t>Мероприятие 1. проведение мероприятия "Душоновские маневры"</t>
  </si>
  <si>
    <t>Мероприятие 1. Выполнение функций   ККиТ</t>
  </si>
  <si>
    <t>Выполнение функций МКУ ЩМР «Централизованная бухгалтерия по отрасли «Культура»</t>
  </si>
  <si>
    <t>Мероприятие 1 Благоустройство парковой территории МУ ГПЩ "ЩГПКиО"</t>
  </si>
  <si>
    <t>5.3</t>
  </si>
  <si>
    <t>5.4</t>
  </si>
  <si>
    <t>Задача 1. Привлечение различных категорий населения к регулярным занятиям физической культурой и спортом</t>
  </si>
  <si>
    <t>Задача 1. Строительство спортивных объектов</t>
  </si>
  <si>
    <t>Задача 2. Содействие организации временной занятости подростков, профориентации и поддержка предпринимательской инициативы молодых граждан</t>
  </si>
  <si>
    <t>Задача 3. Улучшение состояния здоровья беременных женщин, кормящих матерей и детей в возрасте до 3-х лет</t>
  </si>
  <si>
    <t>Задача 2. Обеспечение выполнения функций муниципального казенного учреждения «Централизованная бухгалтерия по отрасли «Спорт»</t>
  </si>
  <si>
    <t>Задача 2. Привлечение инвестиционных ресурсов для модернизации объектов коммунальной инфраструктуры</t>
  </si>
  <si>
    <t>Задача 4. Обеспечение единой расчетной системой за жилищно-коммунальные услуги</t>
  </si>
  <si>
    <t>Задача 1. Организация уличного освещения</t>
  </si>
  <si>
    <t>Задача 2. Создание благоприятных условий для проживания и отдыха населения</t>
  </si>
  <si>
    <t>Задача 3. Санитарное содержание территорий</t>
  </si>
  <si>
    <t>Задача 2. Обеспечение выполнения функций Муниципальным казённым учреждением Щёлковского муниципального района «Жилкомсубсидии», уполномоченным Администрацией Щёлковского муниципального района на предоставление государственной услуги</t>
  </si>
  <si>
    <t>1.5.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</si>
  <si>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</si>
  <si>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</si>
  <si>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</si>
  <si>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</si>
  <si>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</si>
  <si>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</si>
  <si>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</si>
  <si>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</si>
  <si>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</si>
  <si>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</si>
  <si>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</si>
  <si>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</si>
  <si>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</si>
  <si>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Подготовка объектов ЖКХ к осенне-зимнему периоду</t>
  </si>
  <si>
    <t>1.21.</t>
  </si>
  <si>
    <t>1.22.</t>
  </si>
  <si>
    <t>1.23.</t>
  </si>
  <si>
    <t>1.24.</t>
  </si>
  <si>
    <t>Выполнение проектно-изыскательских работ для строительства водозаборного узла и водовода до точки подключения к существующей водопроводной сети  в селе Петровское Щелковского муниципального района</t>
  </si>
  <si>
    <t>1.25.</t>
  </si>
  <si>
    <t>Мероприятия по актуализации схем водоснабжения и водоотведения</t>
  </si>
  <si>
    <t>Мероприятия по актуализации схем теплоснабжения</t>
  </si>
  <si>
    <t>1.26.</t>
  </si>
  <si>
    <t>Техническое сопровождение работ</t>
  </si>
  <si>
    <t>Разработка и  согласование инвестиционных программ</t>
  </si>
  <si>
    <t>Реализация инвестиционных программ организаций коммунального комплекса</t>
  </si>
  <si>
    <t>Содержание и ремонт основных фондов организаций коммунального комплекса</t>
  </si>
  <si>
    <t>Расходы по оплате взносов на капитальный ремонт имущества объектов муниципальной собственности</t>
  </si>
  <si>
    <t>Исполнение Дорожной карты по реализации проекта "Единый информационно-расчетный центр" на территории Щёлковского муниципального района</t>
  </si>
  <si>
    <t>Оплата за уличное освещение</t>
  </si>
  <si>
    <t>Обустройство дворовых территорий, включая ремонт асфальтового покрытия на внутридворовых территориях, межквартальных проездах, установку и модернизацию детских игровых и иных площадок</t>
  </si>
  <si>
    <t>Ликвидация несанкционированных свалок вдоль дорог. Обеспечение сбора, вывоза и утилизации отходов</t>
  </si>
  <si>
    <t>Обеспечение предоставления гражданам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</si>
  <si>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</si>
  <si>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Выполнение муниципального задания МАУ ЩМР ФОК «Ледовая арена»</t>
  </si>
  <si>
    <t>Выполнение муниципального задания МБУ ЩМР ЦАФКСиТ «Спартанец»</t>
  </si>
  <si>
    <t>Развитие спорта высших достижений. Реализация Календарного плана спортивных мероприятий России, Европы, Мира</t>
  </si>
  <si>
    <t>Участие спортсменов ЩМР в мероприятиях МО</t>
  </si>
  <si>
    <t>Реализация календарного плана спортивно-массовых мероприятий в ЩМР</t>
  </si>
  <si>
    <t>Распространение социальной рекламы по продвижению ценностей физической культуры и здорового образа жизни</t>
  </si>
  <si>
    <t>Проведение мероприятий по поощрению физкультурного актива ЩМР</t>
  </si>
  <si>
    <t>Строительство хоккейной площадки в с.п. Анискинское</t>
  </si>
  <si>
    <t>Реконструкция бассейна в г.п. Монино</t>
  </si>
  <si>
    <t>Реконструкция учебного (спортивного) корпуса в г.п. Монино</t>
  </si>
  <si>
    <t>Реконструкция здания лыжной базы (тренажерный зал) в г.п. Монино</t>
  </si>
  <si>
    <t>Строительство бассейна в г.п. Щёлково</t>
  </si>
  <si>
    <t>Строительство физкультурно-оздоровительного комплекса с универсальным залом в с.п. Огудневское</t>
  </si>
  <si>
    <t xml:space="preserve">Участие в областных мероприятиях по патриотическому и духовно-нравственному воспитанию   молодёжи </t>
  </si>
  <si>
    <t>Организация и проведение районных мероприятий, направленных на содействие гражданско-патриотическому и духовное воспитанию молодёжи , оказание поддержки организациям гражданско-патриотической напрвленности</t>
  </si>
  <si>
    <t>Создание временных рабочих мест для несовершеннолетних граждан Щёлковского муниципального района</t>
  </si>
  <si>
    <t>Организация и проведение районных мероприятий , содействующих временной занятости подростков, профориентации и поддержки предпринимательской инициативы молодых граждан</t>
  </si>
  <si>
    <t xml:space="preserve">Организация и проведение районных мероприятий, направленных на развитие волонтёрского движения </t>
  </si>
  <si>
    <t xml:space="preserve">Организация и проведение районных мероприятий, направленных на воспитание у молодых граждан политической грамотности и электоральной активности </t>
  </si>
  <si>
    <t xml:space="preserve">Организация и проведение районных молодёжных творческих и интеллектуальных мероприятий </t>
  </si>
  <si>
    <t xml:space="preserve">Участие в областных молодёжных творческих и интеллектуальных мероприятиях </t>
  </si>
  <si>
    <t xml:space="preserve">Финансовое обеспечение муниципального задания на оказание муниципальных услуг МБУ ЩМР РМ "КДЦ "Навигатор" и развитие материально-технической базы </t>
  </si>
  <si>
    <t>Обеспечение полноценным питанием беременных женщин, кормящих матерей и детей до 3-х лет</t>
  </si>
  <si>
    <t>Выполнение функций   Комитета по физической культуре, спорту и работе с молодёжью Администрации Щёлковского муниципального района</t>
  </si>
  <si>
    <t>Выполнение функций   муниципального казенного учреждения «Централизованная бухгалтерия по отрасли «Спорт»</t>
  </si>
  <si>
    <t>Задача 1. Создание безбарьерного доступа к социальнозначимым объектам</t>
  </si>
  <si>
    <t>Устройство пандуса с поручнями</t>
  </si>
  <si>
    <t>Устройство подъемников, траверсов и транспортеров для инвалидов</t>
  </si>
  <si>
    <t xml:space="preserve">Установка поручней  в помещении  </t>
  </si>
  <si>
    <t>Оборудование специального санузла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</si>
  <si>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</si>
  <si>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Оборудование помещений световой и звуковой индикацией</t>
  </si>
  <si>
    <t>Оборудование помещений тактильными средствами</t>
  </si>
  <si>
    <t>Участие в подготовке пректов законодательных и иных нормативно-правовых актов на местном и региональном уровнях,касающихся вопросов деятельности малого и среднего предпринимательства</t>
  </si>
  <si>
    <t>Прогнозирование и анализ социально-экономического развития малого и среднего предпринимательства</t>
  </si>
  <si>
    <t>Частичная компенсация затрат субъектам МСП связанных с приобретением оборудования в целях создания и(или) развития либо модернизации производства товаров(работ,услуг)</t>
  </si>
  <si>
    <t>Частичная компенсация субъектам малого и среднего предпринимательства затрат на уплату первого взноса договора лизинга</t>
  </si>
  <si>
    <t>Предоставление муниципального имущества на возмездной основе субъектам малого и среднего предпринимательства-получателей поддержки</t>
  </si>
  <si>
    <t xml:space="preserve">Ведение и размещение на официальном сайте Администрации Щёлковского муниципального района Реестра субъектов малого и среднего предпринимательства-получателей поддержки </t>
  </si>
  <si>
    <t>Размещение нормативных,информационных материалов и статей по малому и среднему предпринимательству на официальном сайте Администрации и в СМИ Щёлковского муниципального района</t>
  </si>
  <si>
    <t>Размещение информации о субъектах малого и среднего предпринимательства в информационных изданиях Московской области</t>
  </si>
  <si>
    <t>Ведение информационной страницы по поддержке малого и среднего предпринимательства на официальном сайте Администрации</t>
  </si>
  <si>
    <t>Оказание консультативной помощи субъектам малого и среднего предпринимательства</t>
  </si>
  <si>
    <t>Проведение мероприятий, посвященных Дню предпринимателя Московской области в Щёлковском муниципальном районе</t>
  </si>
  <si>
    <t xml:space="preserve">Проведение мероприятий, связанных с реализацией мер, направленных на формирование положительного  образа предпринимателя. </t>
  </si>
  <si>
    <t>Формирование перечня мест проведения ярмарок на территории района</t>
  </si>
  <si>
    <t>Развитие потребительского рынка в части организации рыночной торговли</t>
  </si>
  <si>
    <t>Ввод (строительство) новых современных мощностей инфраструктуры потребительского рынка и услуг</t>
  </si>
  <si>
    <t>Бани на территории городского поселения Фряново реконструируемой в рамках губернаторской программы "100 бань Подмосковья"</t>
  </si>
  <si>
    <t>Организация мест мобильной торговли "Подмосковный фермер"</t>
  </si>
  <si>
    <t>Возмещение части затрат на оказание транспортных услуг по доставке продовольственных и непродовольственных товаров в сельские населённые пункты</t>
  </si>
  <si>
    <t>Проведение работ по ограждению / обваловке кладбищ</t>
  </si>
  <si>
    <t>Содержание кладбищ</t>
  </si>
  <si>
    <t>Информационное взаимодействие с Министерством инвестиций и инноваций по учёту и сопровождению инвестиционных проектов, реализуемых на территории Щёлковского муниципального района</t>
  </si>
  <si>
    <t>Проведение мониторинга инвестиционных проектов на территории Щёлковского муниципального района и ежеквартальная актуализация информации</t>
  </si>
  <si>
    <t>Взаимодействие с ОАО «Корпорация развития Московской области» по вопросам инвестиционной привлекательности района и реализации инвестиционных проектов, направленных на повышение уровня социально-экономического развития</t>
  </si>
  <si>
    <t xml:space="preserve">Поддержка участия действующих инновационных предприятий в выставках, конференциях, ярмарках и иных мероприятиях </t>
  </si>
  <si>
    <t>Привлечение инвестиций на осуществление реконструкции и технического оснащения производства и освоение новой продукции на предприятиях</t>
  </si>
  <si>
    <t>Привлечение инвестиций за счет бюджетных средств на строительство объектов социальной инфраструктуры</t>
  </si>
  <si>
    <t>Привлечение инвестиций на строительство жилья</t>
  </si>
  <si>
    <t>Создание индустриальных парков</t>
  </si>
  <si>
    <t>Размещение на инвестиционном портале Московской области  информации о промышленных площадках Щёлковского муниципального района</t>
  </si>
  <si>
    <t>Поддержка участия действующих промышленных предприятий в международных, российских и областных форумах, выставках и иных мероприятиях</t>
  </si>
  <si>
    <t>Освещение деятельности промышленных предприятий района в средствах массовой информации</t>
  </si>
  <si>
    <t>Мониторинг деятельности предприятий и организаций района в части создания высокоэффективных рабочих мест</t>
  </si>
  <si>
    <t>Мониторинг деятельности предприятий и организаций района в части соблюдения размера минимальной заработной платы</t>
  </si>
  <si>
    <t>Организация работы по снижению количества обоснованных, частично обоснованных жалоб в Федеральную антимонопольную службу</t>
  </si>
  <si>
    <t>Снижение расходов бюджетных денежных средств в результате проведения торгов от общей суммы объявленных торгов</t>
  </si>
  <si>
    <t>Организация работы по снижению количества несостоявшихся торгов, на которые не было подано заявок, либо заявки были отклонены, либо подана одна заявка</t>
  </si>
  <si>
    <t>Привлечение участников закупок к участию в торгах</t>
  </si>
  <si>
    <t>Организация работы по увеличению доли закупок среди субъектов малого предпринимательства и социально ориентированных некоммерческих организаций</t>
  </si>
  <si>
    <t>Централизация закупок для нужд заказчиков Щёлковского муниципального района</t>
  </si>
  <si>
    <t>Определение Уполномоченного органа по развитию конкуренции в Щёлковском муниципальном районе</t>
  </si>
  <si>
    <t>Создание Рабочей группы по развитию конкуренции в Щёлковском муниципальном районе</t>
  </si>
  <si>
    <t>Утверждение перечня приоритетных и социально значимых рынков для развития конкуренции в Щёлковском муниципальном районе</t>
  </si>
  <si>
    <t>Разработка плана мероприятий («дорожной карты») по развитию конкуренции в Щёлковском муниципальном районе</t>
  </si>
  <si>
    <t>Проведение мониторинга состояния и развития конкурентной среды на рынках товаров и услуг Щёлковского муниципального района</t>
  </si>
  <si>
    <t>Публикации в СМИ и сети Интернет информации о состоянии конкурентной среды и деятельности по развитию конкуренции в Щёлковском муниципальном районе</t>
  </si>
  <si>
    <t>Организация работы по реализации требований Стандарта развития конкуренции в Московской области</t>
  </si>
  <si>
    <t>1.13</t>
  </si>
  <si>
    <t>1.14</t>
  </si>
  <si>
    <t>1.15</t>
  </si>
  <si>
    <t>1.16</t>
  </si>
  <si>
    <t>1.17</t>
  </si>
  <si>
    <t>Задача 1. Обеспечение сельских населенных пунктов Щёлковского муниципального района источниками газификации – газопроводами высокого и среднего давления</t>
  </si>
  <si>
    <t>3.1.5</t>
  </si>
  <si>
    <t>3.2.1</t>
  </si>
  <si>
    <t>3.2.2</t>
  </si>
  <si>
    <t>3.2.3</t>
  </si>
  <si>
    <t>3.3.1</t>
  </si>
  <si>
    <t>3.3.2</t>
  </si>
  <si>
    <t>3.3.3</t>
  </si>
  <si>
    <t>3.3.4</t>
  </si>
  <si>
    <t>3.3.5</t>
  </si>
  <si>
    <t>Задача 2. Утверждение Генеральных планов городских и сельских поселений Щёлковского муниципального района</t>
  </si>
  <si>
    <t>Задача 3. Утверждение Правил землепользования и застройки территорий городских и сельских поселений Щёлковского муниципального района</t>
  </si>
  <si>
    <t>Перевозка отдельных категорий граждан,меры социальной поддержки которых предусмотрены законодательством  Московской области</t>
  </si>
  <si>
    <t>Оказание услуг по перевозке пассажиров по заказным маршрутам в дни праздничных мероприятий</t>
  </si>
  <si>
    <t>Транспортное обслуживание населения в городском поселении Щёлково</t>
  </si>
  <si>
    <t>Предоставление дополнительных транспортных услуг</t>
  </si>
  <si>
    <t xml:space="preserve">Мероприятия по обеспечению безопасности дорожного движения на дорогах Щёлковского муниципального района
 </t>
  </si>
  <si>
    <t>Установка дорожных знаков,устройство освещения, нанесение дорожной разметки, устройство пешеходных направляющих и тротуаров</t>
  </si>
  <si>
    <t>Установка знаков и пешеходных светофоров,выполнение работ по нанесению горизонтальной разметки в городском поселении Щёлково</t>
  </si>
  <si>
    <t>Разработка КСОДД</t>
  </si>
  <si>
    <t>Устройство и ремонт искусственных дорожных неровностей в городском поселении Щёлково</t>
  </si>
  <si>
    <t>Инвентаризация существующих машиномест</t>
  </si>
  <si>
    <t>Устройство парковочных мест в городском поселении Щёлково</t>
  </si>
  <si>
    <t>Сооружение перехватывающих парковок</t>
  </si>
  <si>
    <t xml:space="preserve">Выполнение работ по содержанию автодорог сельских  поселений Щёлковского муниципального района : Анискинское, Трубинское, Медвежье-Озёрское, Огудневское, Гребневское </t>
  </si>
  <si>
    <t>Выполнение работ по содержанию автомобильных дорог городских поселений Щёлковского муниципального района: Свердловский, Монино, Фряново, Щёлково</t>
  </si>
  <si>
    <t>Оформление технических паспортов автодорог, паспортизация бесхозяйных объектов(автодорог) в сельских поселениях Щёлковского муниципального района : Анискинское, Трубинское, Медвежье-Озёрское, Гребневское, Огудневское.</t>
  </si>
  <si>
    <t>Разработка концепции архитектурно-художественного освещения г.Щёлково</t>
  </si>
  <si>
    <t>Разработка концепции пешеходной навигации в г.Щёлково ЩМР</t>
  </si>
  <si>
    <t>Исследование загрязнений водных объектов района (включая места отдыха населения)</t>
  </si>
  <si>
    <t xml:space="preserve">Исследование сбрасываемых после очистки сточных вод Щёлковских межрайонных очистных сооружений и воды в реке Клязьма. 
</t>
  </si>
  <si>
    <t>Проведение дезинсекционных (комароистребительных) мероприятий на анофелогенных водоёмах Щёлковского муниципального района</t>
  </si>
  <si>
    <t xml:space="preserve">Проведение исследований по оценке шумового воздействия в зоне влияния аэродрома «Чкаловский» и от автомобильного транспорта </t>
  </si>
  <si>
    <t>Анализ состояния воздушной среды г.Щёлково с представлением обобщённой справки</t>
  </si>
  <si>
    <t>Разработка радиационно-гигиенического паспорта территории Щёлковского муниципального района</t>
  </si>
  <si>
    <t>Мероприятия по ликвидации экстренных ситуаций на территории района</t>
  </si>
  <si>
    <t>Проведение анализов качества воды источников децентрализованного водоснабжения</t>
  </si>
  <si>
    <t>Работа с водопользователями по реализации планов по снижению объема загрязняющих веществ, в частности по модернизации, реконструкции, техническому перевооружению существующих очистных сооружений, строительству новых очистных сооружений, внедрению оборотных и повторно-оборотных систем водоснабжения, техническому перевооружению циклов производства, направленных на экономию свежей воды</t>
  </si>
  <si>
    <t>Проведение «Дней защиты от экологической опасности», в том числе акция  «Чистая зем-ля», направленная на ликвида-цию несанкционированных (стихийных) свалок/навалов; участие в акциях по посадке зеленых насаждений</t>
  </si>
  <si>
    <t>Очистка и восстановление водных объектов района</t>
  </si>
  <si>
    <t>Соответствие фактической площади озеленённых территорий согласно нормативам градостроительного проектирования</t>
  </si>
  <si>
    <t>Проведение ежегодной экологической конференции учащихся и студентов Щёлковского муниципального района «Ноосфера», участие в областных и всероссийских конкурсах</t>
  </si>
  <si>
    <t>Проведение ежегодной районной экологической экспедиции молодёжи</t>
  </si>
  <si>
    <t xml:space="preserve">Организация выпусков экологических программ в средствах массовой информации  </t>
  </si>
  <si>
    <t>Организация обучения лиц, ответственных за энергосбережение и повышение энергетической эффективности</t>
  </si>
  <si>
    <t>Установка в муниципальных учреждениях электротехнического оборудования, обеспечивающего работу в экономичном энергопотребляющем режиме</t>
  </si>
  <si>
    <t>Модернизация и установка приборов учета расхода энергетических ресурсов в муниципальных учреждениях</t>
  </si>
  <si>
    <t>Повышение энергетической эффективности на объектах по производству, передаче и реализации тепловой энергии для потребителей  Щёлковского муниципального района</t>
  </si>
  <si>
    <t>Установка энерго-эффективного оборудования с высоким коэффициентом полезного действия при модернизации котельных</t>
  </si>
  <si>
    <t>Строительство котельных с использованием энергоэф-фективных технологий с высоким коэффи-циентом полезного действия</t>
  </si>
  <si>
    <t>Установка автомати-зированных приборов учета тепловой энергии в организациях, осуществляющих деятельность на территории района</t>
  </si>
  <si>
    <t>Установка частотно-регулируемых приводов и устройств плавного пуска на электро-установках</t>
  </si>
  <si>
    <t>Замена изношенных сетей современными трубопроводами</t>
  </si>
  <si>
    <t>Повышение энергетической эффективности по водоснабжению и водоотведению для потребителей Щёлковского муниципального района</t>
  </si>
  <si>
    <t>Установка частотно-регулируемых приводов и устройств плавного пуска на электроустановках объектов водоснабжения и водоотведения</t>
  </si>
  <si>
    <t>Установка и замена стальных трубопроводов на трубопроводы из современных полимерных материалов в сетях водоснабжения и водоотведения, в т.ч.</t>
  </si>
  <si>
    <t>Модернизация  на водозаборных сооружениях узлов учета расхода воды</t>
  </si>
  <si>
    <t>Повышение энергетической эффективности на объектах по производству, передаче и сбыту электрической энергии для потребителей Щёлковского муниципального района</t>
  </si>
  <si>
    <t xml:space="preserve">Мероприятия по работе с потребителями по выявлению безучетного и бездоговорного потребления и сокращению потерь электроэнергии </t>
  </si>
  <si>
    <t xml:space="preserve">Разработка и реализация мероприятий по внедрению АИИС КУЭ </t>
  </si>
  <si>
    <t xml:space="preserve">Установка энергосберегающих ламп в целях снижения энергопотребления на хозяйственные и собственные нужды </t>
  </si>
  <si>
    <t>Внедрение энергосберегающих технологий, инновационных решений</t>
  </si>
  <si>
    <t>Технические  и иные мероприятия о  оптимизации мест размыкания контуров электрических сетей  с номинальным напряжением 220 кВ и ниже, по оптимизации рабочих напряжений  в центрах питания радиальных сетей 20 кВ и ниже.</t>
  </si>
  <si>
    <t>Проведение мероприятий по замещению  бензина и дизельного топлива, используемых  транспортными  средствами в качестве моторного топлива, природным  газом, газовыми смесями и сжиженным  углеводородным газом, используемым в качестве моторного топлива</t>
  </si>
  <si>
    <t>Замена аварийных опор и опор со сверхнормативным сроком службы</t>
  </si>
  <si>
    <t>Строительство газопровода к д.Ерёмино городского поселения Фряново</t>
  </si>
  <si>
    <t>Строительство газопровода д.Мосальское-д.Костыши городского поселения Фряново</t>
  </si>
  <si>
    <t>Строительство газопровода к котельной школы интерната  д.Алмазово сельского поселения Медвежье-Озерское.</t>
  </si>
  <si>
    <t xml:space="preserve">Газификация п.Клюквенный сельского поселения Огудневское  </t>
  </si>
  <si>
    <t>Проектирование и строительство газопровода  высокого давления с газорегуляторным пунктом (ГРП) среднего давления к д.Горбуны городского поселения Фряново</t>
  </si>
  <si>
    <t>Проектирование и строительство газопровода высокого давления с газорегуляторным пунктом (ГРП) среднего давления к д. Горбуны городского поселения Фряново</t>
  </si>
  <si>
    <t>Проектирование и строительство газопровода к  д.Могутово городского поселения Фряново</t>
  </si>
  <si>
    <t>Проектирование и строительство газопровода к  д.Козино городского поселения Фряново</t>
  </si>
  <si>
    <t>Проектирование и строительство газопровода к  с.Рязанцы городского поселения Фряново</t>
  </si>
  <si>
    <t>Проектирование и строительство газопровода к   с.Ескино городского поселения Фряново</t>
  </si>
  <si>
    <t>Проектирование и строительство газопровода к д.Глазуны городского поселения Фряново</t>
  </si>
  <si>
    <t>Проектирование и строительство газопровода к д.Хлепетово городского поселения Фряново</t>
  </si>
  <si>
    <t>Проектирование и строительство газопровода к д.Маврино городского поселения Фряново</t>
  </si>
  <si>
    <t>Проектирование и строительство газопровода к д.Степаньково  городского поселения Фряново</t>
  </si>
  <si>
    <t>Проектирование и строительство газопровода к д.Кишкино  сельского поселения Медвежье-Озерское</t>
  </si>
  <si>
    <t>Строительно-монтажные работы газопровода д.Орловка городского поселения Свердловский</t>
  </si>
  <si>
    <t>Проектирование и строительство газопровода к д.Камшиловка сельского поселения Гребневское</t>
  </si>
  <si>
    <t>Реализация инвестиционных контрактов, заключенных Администрацией Щёлковского муниципального района</t>
  </si>
  <si>
    <t>Реализация заключенных и планируемых Договоров развития застроенных территорий</t>
  </si>
  <si>
    <t xml:space="preserve">Заключение Договоров развития застроенных территорий </t>
  </si>
  <si>
    <t>Обеспечение жилыми помещениями граждан, проживающих в аварийном жилом  доме по адресу: г. Щёлково,  Гостинный пер., д.3</t>
  </si>
  <si>
    <t>Обеспечение жилыми помещениями граждан, проживающих в аварийном жилом доме по адресу: г. Щёлково, Новая фабрика,  д.4</t>
  </si>
  <si>
    <t>Обеспечение жилыми помещениями граждан, проживающих в аварийном жилом доме по адресу: г. Щёлково,  ул. Парковая,  д. 29</t>
  </si>
  <si>
    <t>Обеспечение жилыми помещениями граждан, проживающих в аварийном жилом доме по адресу: г. Щёлково, Новая фабрика,  д.7</t>
  </si>
  <si>
    <t>Обеспечение жилыми помещениями граждан, проживающих в аварийном жилом доме по адресу: г. Щёлково, ул. Первомайская, д.11</t>
  </si>
  <si>
    <t>Обеспечение жилыми помещениями граждан, проживающих в аварийном жилом доме по адресу: г. Щёлково, ул. Первомайская, д.14</t>
  </si>
  <si>
    <t>Обеспечение жилыми помещениями граждан, проживающих в аварийном жилом доме по адресу: г. Щёлково, ул. 1-ый Советский пер., д.19</t>
  </si>
  <si>
    <t>Обеспечение жилыми помещениями граждан, проживающих в аварийном жилом доме по адресу:Щёлковский р-н, пос. Биокомбината,  д. 20</t>
  </si>
  <si>
    <t>Обеспечение жилыми помещениями граждан, проживающих в аварийном жилом доме по адресу:Щёлковский р-н, пос. Биокомбината,  д. 21</t>
  </si>
  <si>
    <t>Обеспечение жилыми помещениями граждан, проживающих в аварийном жилом доме по адресу:Щёлковский р-н, пос. Биокомбината,  д. 22</t>
  </si>
  <si>
    <t>Обеспечение жилыми помещениями граждан, проживающих в аварийном жилом доме по адресу:Щёлковский р-н, пос. Биокомбината,  д. 23</t>
  </si>
  <si>
    <t>Обеспечение жилыми помещениями граждан, проживающих в аварийном жилом доме по адресу:Щёлковский р-н, пос. Биокомбината,  д. 25</t>
  </si>
  <si>
    <t>Обеспечение жилыми помещениями граждан, проживающих в аварийном жилом доме по адресу:Щёлковский р-н, пос. Биокомбината, д. 26</t>
  </si>
  <si>
    <t>Обеспечение жилыми помещениями граждан, проживающих в аварийном жилом доме по адресу:Щёлковский р-н, пос. Биокомбината, д. 31</t>
  </si>
  <si>
    <t>Обеспечение жилыми помещениями граждан, проживающих в аварийном жилом доме по адресу:Щёлковский р-н, пос. Биокомбината, д. 32</t>
  </si>
  <si>
    <t>Обеспечение жилыми помещениями граждан, проживающих в аварийном жилом доме по адресу:Щёлковский р-н, п. Юность, д. 1</t>
  </si>
  <si>
    <t>Обеспечение жилыми помещениями граждан, проживающих в аварийном жилом доме по адресу:Щёлковский р-н, п. Юность, д. 2</t>
  </si>
  <si>
    <t>Обеспечение жилыми помещениями граждан, проживающих в аварийном жилом доме по адресу:Щёлковский р-н, д. Гребнево, ул. Фабричная,  д. 2</t>
  </si>
  <si>
    <t>Обеспечение жилыми помещениями граждан, проживающих в аварийном жилом доме по адресу:Щёлковский р-н, д. Гребнево, ул. Фабричная,  д. 3</t>
  </si>
  <si>
    <t>Обеспечение жилыми помещениями граждан, проживающих в аварийном жилом доме по адресу:Щёлковский р-н, д. Гребнево, ул. Фабричная,  д. 4</t>
  </si>
  <si>
    <t>Обеспечение жилыми помещениями граждан, проживающих в аварийном жилом доме по адресу:Щёлковский р-н, д. Гребнево, ул. Фабричная,  д. 5</t>
  </si>
  <si>
    <t>Обеспечение жилыми помещениями граждан, проживающих в аварийном жилом доме по адресу:Щёлковский р-н, д. Гребнево, ул. Фабричная,  д. 7</t>
  </si>
  <si>
    <t>Предоставление жилых помещений гражданам, стоящим в очереди на улучшение жилищных условий</t>
  </si>
  <si>
    <t>Формирование  списка участников подпрограммы</t>
  </si>
  <si>
    <t>Оформление Свидетельств на получение жилищной субсидии</t>
  </si>
  <si>
    <t>Предоставление врачам, учителям и спортсменам жилищной субсидии на оплату (частичную оплату) первоначального взноса при получении ипотечного жилищного кредита</t>
  </si>
  <si>
    <t>Оформление Свидетельств на получение компенсаций</t>
  </si>
  <si>
    <t>Предоставление врачам, учителям и спортсменам компенсации на частичное погашение основной части долга по ипотечному жилищному кредиту</t>
  </si>
  <si>
    <t xml:space="preserve">Привлечение в жилищную сферу собственных и заемных средств граждан, приобретающих жилые помещения по договорам ипотечного жилищного кредитование </t>
  </si>
  <si>
    <t xml:space="preserve">Признание граждан нуждающимися в жилом помещении в целях участия в  Подпрограмме III      </t>
  </si>
  <si>
    <t xml:space="preserve">Признание молодых  семей имеющими достаточные     доходы либо иные         денежные средства        для оплаты расчетной     (средней) стоимости      жилья в части,           превышающей размер       предоставляемой          социальной выплаты   </t>
  </si>
  <si>
    <t xml:space="preserve">Включение молодой семьи в состав участников </t>
  </si>
  <si>
    <t xml:space="preserve">Формирование сводного списка       молодых семей -          участников  Программы      </t>
  </si>
  <si>
    <t>Подтверждение объёмов финансирования из средств бюджета городского поселения Щёлково, городского поселения Фряново, Щёлковского муниципального района</t>
  </si>
  <si>
    <t xml:space="preserve">Заключение соглашения    с Государственным        заказчиком               о взаимодействии         по реализации            Программы  (далее - Соглашение      с Государственным        заказчиком) и соглашения с кредитной  организацией,   уполномоченной           в установленном порядке  на реализацию            мероприятий  (далее -     Соглашение с Банком) </t>
  </si>
  <si>
    <t xml:space="preserve">Оповещение молодых семей о включение в список     претендентов             на получение социальной  выплаты     </t>
  </si>
  <si>
    <t>Работа с документами,    представленными молодыми семьями - претендентами  на получение социальных  выплат и направление     учетных дел для проверки Государственному         заказчику</t>
  </si>
  <si>
    <t xml:space="preserve">Оформление бланков       свидетельств и выдача    свидетельств            </t>
  </si>
  <si>
    <t xml:space="preserve">Проверка заявки от банка на соответствие данным о выданных свидетельствах и при их соответствии перечисление бюджетных средств банку </t>
  </si>
  <si>
    <t>Проектирование и строительство газопровода к д.Савинки  городского поселения Свердловский</t>
  </si>
  <si>
    <t>10=6/2</t>
  </si>
  <si>
    <t>11=12+13+14</t>
  </si>
  <si>
    <t>компенсация предоставляется на основании фактически предоставленных разъездных ведомостей от родителей</t>
  </si>
  <si>
    <r>
      <rPr>
        <b/>
        <sz val="13"/>
        <rFont val="Times New Roman"/>
        <family val="1"/>
      </rPr>
      <t>Выполнено (тыс. руб.)</t>
    </r>
    <r>
      <rPr>
        <sz val="13"/>
        <rFont val="Times New Roman"/>
        <family val="1"/>
      </rPr>
      <t xml:space="preserve">
</t>
    </r>
    <r>
      <rPr>
        <i/>
        <sz val="13"/>
        <rFont val="Times New Roman"/>
        <family val="1"/>
      </rPr>
      <t xml:space="preserve"> "Исполнение  муниципальных программ 
(фактический расход)"</t>
    </r>
  </si>
  <si>
    <r>
      <rPr>
        <b/>
        <sz val="13"/>
        <rFont val="Times New Roman"/>
        <family val="1"/>
      </rPr>
      <t>Профинансировано (тыс.руб.)</t>
    </r>
    <r>
      <rPr>
        <sz val="13"/>
        <rFont val="Times New Roman"/>
        <family val="1"/>
      </rPr>
      <t xml:space="preserve">
</t>
    </r>
    <r>
      <rPr>
        <i/>
        <sz val="13"/>
        <rFont val="Times New Roman"/>
        <family val="1"/>
      </rPr>
      <t>"Исполнение  муниципальных программ  
(кассовый расход)"</t>
    </r>
  </si>
  <si>
    <t>Годовой отчёт о  ходе реализации  муниципальных программ Щёлковского муниципального района за 2017 год</t>
  </si>
  <si>
    <r>
      <t>Объем финансирования на 2017 год  (тыс. руб.)
"</t>
    </r>
    <r>
      <rPr>
        <i/>
        <sz val="13"/>
        <rFont val="Times New Roman"/>
        <family val="1"/>
      </rPr>
      <t>Утверждено по муниципальной программе"</t>
    </r>
  </si>
  <si>
    <t>Задача 1. Доступность дошкольного образования для детей в возрасте от 1,5 до 7 лет</t>
  </si>
  <si>
    <t>1.1.1. г. Щёлково, мкрн. Заречный, детский сад на 200 мест со встроенным плавательным бассейном (ПИР и строительство)(в том числе погашение кредиторской задолженности органов местного самоуправления муниципального образования за работы, выполненные в предшествующие годы : 2016г.-127,54 тыс.руб)</t>
  </si>
  <si>
    <t>1.1.2. Щелковский район, д.Медвежьи Озёра, детский сад на 240 мест с  бассейном (ПИР и строительство)( в том числе погашение кредиторской задолженности органов местного самоуправления муниципального образования за работы , выполненные в предыдущие годы : 2016г.-9976,56 тыс.руб.)</t>
  </si>
  <si>
    <t>1.1.3. г.Щёлково, ул. Некрасова, детский сад на 135 мест с бассейном (ПИР и строительство)( в том числе погашение кредиторской задолженности органов местного самоуправления муниципального образования за работы , выполненные в предыдущие годы : 2016г.-4003,37 тыс.руб.)</t>
  </si>
  <si>
    <t>1.1.4. Щелковский район, д. Оболдино, детский сад  на 150 мест с  бассейном (ПИР )( в том числе погашение кредиторской задолженности органов местного самоуправления муниципального образования за работы , выполненные в предыдущие годы : 2016г.-1644,18 тыс.руб.)</t>
  </si>
  <si>
    <t>1.1.5. г.Щёлково, мкр. " Потапово-3 "("Богородский") - дошкольное образовательное учреждение на 280 мест</t>
  </si>
  <si>
    <t xml:space="preserve">1.1.6. Дошкольное образовательное учреждение на 140 мест в г.Щёлково,микрорайон "Гагаринский" </t>
  </si>
  <si>
    <t>1.1.7. г.Щелково,мкр.7, Дальний воронок.ул. Пионерская, к. 6а, дошкольное общеобразовательное учреждение на 100 мест»;</t>
  </si>
  <si>
    <t>1.1.8 Дошкольное образовательное учреждение на 220 мест с бассейном, по адресу: Московская область, Щёлковский район, с.п. Анискинское, жилая застройка в с.Анискино</t>
  </si>
  <si>
    <t>1.1.9. Щёлковский район, пос. Свердловский, микрорайон "Лукино-Варино" ДОУ на 250 мест с плавательным бассейном</t>
  </si>
  <si>
    <t xml:space="preserve">1.1.10 Дошкольное образовательное учреждение на 250 мест с плавательным бассейном, Щёлковский район, пос. Свердловский, микрорайон "Лукино-Варино" </t>
  </si>
  <si>
    <t>1.1.11. Дошкольное образовательное учреждение на 180 мест в мкр. №5 г. Щёлково, ул. Центральная</t>
  </si>
  <si>
    <t>1.1.12. г.Щёлково-4, ул. Беляева, д. 12,  пристройка на на 50 мест  к зданию МДОУ Центр развития ребёнка-детский сад  № 34 "Рябинушка"  (ПИР )( в том числе погашение кредиторской задолженности органов местного самоуправления муниципального образования за работы , выполненные в предыдущие годы : 2016г.-1092,0 тыс.руб.)</t>
  </si>
  <si>
    <t>1.1.13. г.Щелково, ул. 1-й Советский переулок, д.24, детский сад на 170 мест (ПИР и строительство) ( в том числе погашение кредиторской задолженности органов местного самоуправления муниципального образования за работы , выполненные в предыдущие годы : 2016г.-3473,02 тыс.руб.)</t>
  </si>
  <si>
    <t>1.1.14. г.Щелково-3,  ул.Циолковского, д.4а, детский сад №16 "Солнышко", расширение на  120 мест с устройством отдельно стоящего корпуса (ПИР)( в том числе погашение кредиторской задолженности органов местного самоуправления муниципального образования за работы , выполненные в предыдущие годы : 2016г.-1098,8тыс.руб.)</t>
  </si>
  <si>
    <t>1.1.15. Щелковский район, п. Новый городок, детский сад на 140 мест (ПИР и строительство)( в том числе погашение кредиторской задолженности органов местного самоуправления муниципального образования за работы , выполненные в предыдущие годы : 2016г.-4854,93 тыс.руб.)</t>
  </si>
  <si>
    <t>1.1.16. Дошкольное образовательное учреждение на 100 мест в пос.Литвиново</t>
  </si>
  <si>
    <t>1.1.17. Сельское поселение Гребнево, д. Гребнево, ул.Лучистая  Детский сад на 80 мест</t>
  </si>
  <si>
    <t xml:space="preserve">1.1.18. Дошкольное образовательное учреждение на 70 мест в квартале "Пустовский"
г. Щёлково </t>
  </si>
  <si>
    <t>1.1.19. ДОУ-2 мрн. №4 "Солнечный" г.Щёлково</t>
  </si>
  <si>
    <t>1.1.20. Дошкольное образовательное учреждение на 210 мест в мкр. "Потапово-1" г. Щёлково</t>
  </si>
  <si>
    <t xml:space="preserve">1.1.21. Дошкольное образовательное учреждение на 125 мест в микрорайоне №14 г. Щёлково </t>
  </si>
  <si>
    <t>1.1.22. Дошкольное образовательное учреждение на 320 мест в мкр. "Жегалово" г. Щёлково</t>
  </si>
  <si>
    <t>1.1.23. Реконструкция детского сада №54 с увеличением проектной мощности учреждения на 60 мест в пос. РТС г. Щёлково (второй корпус МАДОУ №63)</t>
  </si>
  <si>
    <t>1.1.24. Строительство дошкольного образовательного учреждения на 180 мест в г.п. Свердловский</t>
  </si>
  <si>
    <t>1.1.25. Строительство дошкольного образовательного учреждения на 120 мест в п. Клюквенный, с.п. Огудневское</t>
  </si>
  <si>
    <t>1.1.26. Строительство дошкольного образовательного учреждения на 95 мест в с.Трубино</t>
  </si>
  <si>
    <t>1.1.27. Строительство дошкольного образовательного учреждения на 200 мест в микрорайоне "Чкаловский" г. Щёлково</t>
  </si>
  <si>
    <t>1.2.1. Реализация мероприятий по обеспечению дополнительными местами в муниципальных дошкольных образовательных организациях                                                         путем возврата в систему дошкольного образования помещений и зданий, используемых не по назначению</t>
  </si>
  <si>
    <t>1.2.2. Создание дополнительных мест в функционирующих зданиях за счёт рационального использования имеющихся площадей</t>
  </si>
  <si>
    <t>1.2.3. Проведение мероприятий (закупка оборудования, мебели, мягкого инвентаря, игрушек, направленнх на приведение использования групповых помещений в соответствии со вступившими в силу СанПиНа 2.4.1.3049-13-увеличение контингента воспитанников в детских садах новостройках</t>
  </si>
  <si>
    <t>1.3.1. Введение дополнительных мест в рамках частно-государственного партнёрства по программе "Билдинг-сад"</t>
  </si>
  <si>
    <t>2.6.1. Выплата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образования.</t>
  </si>
  <si>
    <t>2.6.2. Оплата  труда работников, осуществляющих работу по обеспечению выплаты компенсации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</si>
  <si>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2.6.3. Оплата банковских и почтовых услуг по перечислению компенсации родительской платы за за присмотр и уход за детьми, осваивающими образовательные программы дошкольного образования в организациях, осуществляющих оюразовательную деятельность</t>
  </si>
  <si>
    <t>Задача 3. Обеспечение 100 % доли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</si>
  <si>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3.1.1. Конкурс детского творчества, посвящённый Дню матери</t>
  </si>
  <si>
    <t>3.1.2. Конкурс детского творчества, посвящённый Дню семьи</t>
  </si>
  <si>
    <t>3.1.3. Районный фестиваль</t>
  </si>
  <si>
    <t>3.1.4. Районная спартакиада дошкольников</t>
  </si>
  <si>
    <t>3.1.5. Районный конкурс "Воспитатель года Щёлковского муниципального района"</t>
  </si>
  <si>
    <t>3.1.6. Непрерывное повышение квалификации, переподготовка и обновление состава  педагогических кадров системы дошкольного образования</t>
  </si>
  <si>
    <t>3.1.7. Педагогические мастерские, семинары, практикумы, мастер классы, научно-практические конференции</t>
  </si>
  <si>
    <t>3.1.8. Инновационная и экспериментальная деятельность по модернизации дошкольного образования: муниципальные экспериментальные площадки: ДОУ №12, №18, №34, №63, №66.</t>
  </si>
  <si>
    <t>Задача 1. Увеличение доли обучающихся по  федеральным государственным образовательным стандартам</t>
  </si>
  <si>
    <t>1.1.1. Закупка технологического оборудования для столовых и мебели для залов питания общеобразовательных организаций - победителей областного конкурсного отбора муниципальных проектов совершенствования организации питания</t>
  </si>
  <si>
    <t>1.1.2. Распространение на всей территории Российской Федерации современных моделей успешной социализации детей</t>
  </si>
  <si>
    <t xml:space="preserve">1.1.3. Закупка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 и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</si>
  <si>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>1.1.4. Закупка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</si>
  <si>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1.1.5. 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</si>
  <si>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1.1.6. Реализация мер по обеспечению доступности качественного общего образования в муниципальных образовательных организациях, укрепление материально-технической базы образовательных организаций,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детей-сирот и детей, оставшихся без попечения родителей, а также лиц из их числа</t>
  </si>
  <si>
    <t>1.1.6.1. Частичная компенсация стоимости питания отдельным категориям обучающихся в муниципальных общеобразовательных организациях  в Московской области и в частных общеобразовательных организациях в Московской области, осуществляющих образовательную деятельность по имеющим   государственную аккредитацию основным общеобразовательным программам.</t>
  </si>
  <si>
    <t>1.1.6.2.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</si>
  <si>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1.1.6.3.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</si>
  <si>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1.1.6.4. Выплата вознаграждения за выполнение функций классного руководителя педагогическим работникам муниципальных образовательных организаций</t>
  </si>
  <si>
    <t>1.1.6.5.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</si>
  <si>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1.1.6.6.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</si>
  <si>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1.1.6.7. Приобретение автобусов для доставки обучающихся в общеобразовательные организации, расположенные в сельской местности </t>
  </si>
  <si>
    <t>1.1.6.8.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организациях, иные цели</t>
  </si>
  <si>
    <t>1.1.6.9. Мероприятия по развитию жилищно-коммунального хозяйства и социально-культурной сферы</t>
  </si>
  <si>
    <t xml:space="preserve">1.1.6.10. субвенция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</t>
  </si>
  <si>
    <t>1.1.6.11. Выплата грантов Губернатора Московской области лучшим образовательным организациям</t>
  </si>
  <si>
    <t>1.1.6.12.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</si>
  <si>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1.1.6.13. Приобретение мультимедийного оборудования для использования электронных образовательных ресурсов в муниципальных общеобразовательных организациях в Московской области</t>
  </si>
  <si>
    <t>1.1.6.14. Выплата грантов муниципальным общеобразовательным организациям с высоким уровнем достижений работы педагогического коллектива по образованию и воспитанию</t>
  </si>
  <si>
    <t>1.2.1. Создание условий для предоставления начального общего, основного общего, среднего общего образования по общеобразовательным программам (материально-техническое обеспечение образовательного процесса, программно - методическое, техническое, консультационное, информационно - аналитическое сопровождение образовательного процесса; предоставление детям школьного возраста зданий и иных помещений, отвечающих установленным строительным, санитарным и т. п. правилам и нормам; обеспечение содержанияи ремонта предоставленных зданий и иных помещений в соответствии со стандартами качества; обеспечение помещений услугами тепло-, электро-, водоснабжения и водоотведения; обеспечение зданий безопасными антитеррористическими и пожарными условиями; обустройство прилегающих к зданию территорий) и иные цели</t>
  </si>
  <si>
    <t>1.3.1. Поощрение лучших учителей, подготовивших победителей и призеров областных и всероссийских олимпиад</t>
  </si>
  <si>
    <t xml:space="preserve">1.3.2. Организация профессиональных конкурсов, праздничных, культурно-массовых и иных мероприятий муниципального значения для педагогических работников </t>
  </si>
  <si>
    <t>1.3.2.1. Районный праздник «Международный день учителя»</t>
  </si>
  <si>
    <t>1.3.2.2. Августовско-сентябрьский педагогический совет и конференция педагогической общественности</t>
  </si>
  <si>
    <t>1.3.2.3. Педагогические мастерские, семинары, практикумы, научно-практические конференции, ассамблеи, мастер-классы</t>
  </si>
  <si>
    <t>1.3.2.4. Клуб молодого педагога</t>
  </si>
  <si>
    <t>1.3.2.5. Организация мероприятий по реализации приоритетного национального проекта "Образование"</t>
  </si>
  <si>
    <t>1.3.2.6. Районный конкурс "Учитель года Щёлковского муниципального района"</t>
  </si>
  <si>
    <t>1.3.2.7. Проведения конкурсных процедур при отборе лучших педагогов на участие в конкурсах: "За нравственный подвиг Учителя", "Педагог-психолог"</t>
  </si>
  <si>
    <t>1.3.2.8. Деятельность районных методических объединений педагогов ОУ</t>
  </si>
  <si>
    <t>1.3.2.9. Инновационные и экспериментальная деятельность по модернизации образования. Муниципальные экспериментальные площадки: МБОУ "УМОЦ", СОШ №1, №2, №4, №6, №16, Гимназия, Лицей №14, СОШ Фряново №1, Фряново №2, Серковская СОШ</t>
  </si>
  <si>
    <t>1.4.1. Непрерывное повышение квалификации, переподготовка педагогических и руководящих кадров общеобразовательных учреждений</t>
  </si>
  <si>
    <t>1.5.1. Содержание МБОУ "Учебно-методический образовательный центр (повышение квалификации) ЩМР, оплата труда, материально-техническое обеспечение, обеспечение содержания и ремонта здания, обеспечение услугами тепло-, энерго-, водоснабжения, обеспечение безопасными антитеррористическими и пожарными устройствами, организация и проведение районных мероприятий</t>
  </si>
  <si>
    <t>1.6.1. Создание необходимых материально-технических условий МБОУ "УМОЦ" и обеспечение современными обучающими средствами учебный процесс повышения квалификации</t>
  </si>
  <si>
    <t>1.7.1. Районный этап Всероссийской олимпиады школьников по общеобразовательным предметам. Районный праздник "Интеллектуалы 21 века"</t>
  </si>
  <si>
    <t>1.7.2. Участие победителей районных олимпиад в областных, всероссийских и международных олимпиадах</t>
  </si>
  <si>
    <t>1.7.3. Встреча Главы Щёлковского муниципального района с выпускниками общеобразовательных организаций, получивших наивысший результат при сдаче единого государственного экзамена, и выпускниками, удостоенными медалей «За особые успехи в учении»</t>
  </si>
  <si>
    <t>1.7.4. Участие выпускников, удостоенных медалей «За особые успехи в учении», в Губернаторском бале медалистов</t>
  </si>
  <si>
    <t>1.7.5. Районный открытый урок «Духовные истоки земли Щёлковской»</t>
  </si>
  <si>
    <t>1.7.6. Районный открытый слет ученических научных обществ общеобразовательных организаций ЩМР</t>
  </si>
  <si>
    <t>Задача 2.Снижение доли обучающихся в государственных (муниципальных) общеобразовательных организациях, занимающихся во вторую смену</t>
  </si>
  <si>
    <t>2.1.1. Общеобразовательная школа с количеством учащихся 1105 человек в микрорайоне № 4 "Солнечный" г. Щёлково Московской области</t>
  </si>
  <si>
    <t>2.1.2. Строительство средней общеобразовательной школы на 1100 учащихся  мкр. «Жегалово», г. Щелково, Московской области</t>
  </si>
  <si>
    <t>2.1.3. Строительство школы на 1100 мест (поз.23 по ППТ) по адресу: Московская область, г. Щёлково, микрорайон "Потапово-3"</t>
  </si>
  <si>
    <t>2.1.4. реконструкциясредней общеобразовательной школы с пристройкой на 550 мест по адресу: Московская область, Щелковский район, пос.Свердловский, ул.Набережная, ул.Центральная</t>
  </si>
  <si>
    <t>2.1.5. строительство пристройки к средней общеобразовательной школе № 16 на 500 мест по адресу: г.Щелково, ул.Парковая, д.3б</t>
  </si>
  <si>
    <t>2.1.6. Пристройка на 275 мест к нежилому зданию школы, расположенному по адресу: Московская область, Щёлковский район, д. Медвежьи озера (ПИР и строительство)</t>
  </si>
  <si>
    <t xml:space="preserve">2.1.7. Строительство нового корпуса на 350 учащихся  МБОУ СОШ № 11 им. Титова по адресу: Московская область, г. Щелково, ул. Институтская, д.5 </t>
  </si>
  <si>
    <t>2.1.8. Строительство общеобразовательной школы на 1200 мест расположенной по адресу: Московская область, Щелковский район, пос. Свердловский , мкжз. Лукино-Варино"</t>
  </si>
  <si>
    <t>2.1.9 строительство общеобразовательной школы на 1200 мест, расположенной по адресу:Московская область, Щелковский район, пос.Свердловский, мкжз.Лукино-Варино"</t>
  </si>
  <si>
    <t>2.1.10. Строительство общеобразовательной школы в мкр. №5 г. Щёлково на 825 мест</t>
  </si>
  <si>
    <t>2.1.11. Пристройка на 150 мест</t>
  </si>
  <si>
    <t>2.1.12. Средняя полная школа I-III ступени на 500 учащихся, расположенная по адресу: Московская область, Щелковский район, с.п. Анискинское, жилая застройка в с Анискино</t>
  </si>
  <si>
    <t>2.1.13. Общеобразовательная школа на 800 мест в мкр. "Потапово-1" г. Щёлково (1-й корпус)</t>
  </si>
  <si>
    <t>2.1.14. Общеобразовательная школа на 850 мест в мкр. "Чкаловский" г. Щёлково</t>
  </si>
  <si>
    <t>2.1.15. Общеобразовательная школа на 800 мест в мкр. "Потапово-1" г. Щёлково (2-й корпус)</t>
  </si>
  <si>
    <t>2.1.16. Щёлковский муниципальный район с.п. Огудневское</t>
  </si>
  <si>
    <t>2.1.17. Строительство общеобразовательного учреждения на 1030 мест 
в г. Щёлково, пос. РТП</t>
  </si>
  <si>
    <t>2.1.18 Общеобразовательная школа на 550 мест в пос.Новый городок Щелковского района</t>
  </si>
  <si>
    <t>Подпрограмма 3 "Дополнительное образование, воспитание  детей"</t>
  </si>
  <si>
    <t>Задача 1. Увеличение численности детей, привлекаемых к участию в творческих мероприятиях</t>
  </si>
  <si>
    <t>1.1.1. Разработка и реализация вариативных моделей научно-технического творчества, исследовательской деятельности и изобретательства детей через организации дополнительного образования</t>
  </si>
  <si>
    <t xml:space="preserve">1.1.2. Внедрение и  реализация экологических программ в сфере дополнительного образования детей </t>
  </si>
  <si>
    <t xml:space="preserve">1.1.3. Организация и проведение открытых районных творческих конкурсов, выставок, фестивалей, концертов. Участие в областном фестивале детского и юношеского художественного и технического творчества "Юные таланты Московии" </t>
  </si>
  <si>
    <t>1.2.1. Реализация мер, направленных на  воспитание гражданской идентичности, толерантности,               патриотизма, в т.ч.:</t>
  </si>
  <si>
    <t xml:space="preserve">1.2.1.1. Участие в областных конкурсах патриотической направленности, в т.ч. областного конкурса музеев образовательных организаций «Мой  музей»     </t>
  </si>
  <si>
    <t xml:space="preserve">1.2.1.2. Участие в областном конкурсе на лучшую организацию работы по патриотическому воспитанию </t>
  </si>
  <si>
    <t>1.2.1.3. Участие в  областных конкурсах  проектов и исследовательских работ обучающихся образовательных организаций, посвященных памятным датам военной истории</t>
  </si>
  <si>
    <t>1.2.1.4. Участие в  областном конкурсе среди обучающихся образовательных организаций на лучшее знание государственной символики России</t>
  </si>
  <si>
    <t>1.2.1.5. Участие обучающихся Щёлковского муниципального района в областных,  всероссийских, международных фестивалях-конкурсах, выставках, патриотических акциях, слетах, соревнованиях, профильных сменах, сборах и др.</t>
  </si>
  <si>
    <t>1.2.1.6. Разработка и внедрение  в образовательных организациях  моделей практик социального проектирования и добровольческой (волонтерской) деятельности как средства воспитания и социализации детей и подростков </t>
  </si>
  <si>
    <t xml:space="preserve">1.2.2. Реализация мер, направленных на  духовно-нравственное воспитание детей </t>
  </si>
  <si>
    <t>1.2.3. Реализация мер, направленных на воспитание  здорового и безопасного образа жизни и поведения детей,  всего, в том числе:</t>
  </si>
  <si>
    <t xml:space="preserve">1.2.3.1. Проведение мероприятий, направленных на популяризацию здорового образа жизни </t>
  </si>
  <si>
    <t>1.2.3.2. Участие в  Московском межрегиональном  слете-соревновании детско-юношеского движения «Школа безопасности» между  обучающимися общеобразовательных организаций</t>
  </si>
  <si>
    <t>1.2.3.3. Организация работы школьных спортивных клубов в общеобразовательных учреждениях</t>
  </si>
  <si>
    <t>1.2.3.4. Организация и проведение муниципального этапа, участие в областном этапе соревнований комплексной Спартакиады среди команд обучающихся общеобразовательных организаций,  Всероссийских спортивных соревнований школьников «Президентские состязания»,  Всероссийских спортивных игр школьников «Президентские спортивные игры»,  а также иных спортивных мероприятий</t>
  </si>
  <si>
    <t>1.2.4. Реализация мероприятий, направленных на пропаганду  правил безопасного поведения на дорогах и улицах</t>
  </si>
  <si>
    <t>1.2.5. Реализация мероприятий, направленных на профилактику правонарушений и формирование навыков законопослушного гражданина</t>
  </si>
  <si>
    <t>1.2.6. Проведение мероприятий по раннему выявлению наркотической зависимости у подростков</t>
  </si>
  <si>
    <t>1.2.7. Реализация мер, направленных на воспитание (экологическое, правовое, трудовое, эстетическое и др.) обучающихся</t>
  </si>
  <si>
    <t>1.2.8. Укрепление материально-технической базы и  проведение капитального ремонта муниципальных организаций дополнительного образования ЩМР</t>
  </si>
  <si>
    <t>1.2.9. Реализация муниципальной программы социализации детей и поддержки творческой одаренности  «Радуга успеха»</t>
  </si>
  <si>
    <t>1.2.10. Обеспечение  условий для улучшения положения детей, обеспечения их прав.</t>
  </si>
  <si>
    <t xml:space="preserve">1.2.10.1. Формирование безопасной, комфортной, толерантной,  развивающей образовательной среды в том числе: </t>
  </si>
  <si>
    <t xml:space="preserve">1.2.10.1.1. Проведение мероприятий по социализации, развивающего досуга и оздоровления детей и подростков в каникулярный период, в том числе детей и подростков, нуждающихся в психолого-педагогическом сопровождении (оказавшихся в трудной жизненной ситуации, с ограниченными возможностями здоровья, детей - сирот) </t>
  </si>
  <si>
    <t xml:space="preserve">1.2.10.1.2. Организация работы с лидерами детских общественных объединений (организаций), органов ученического самоуправления </t>
  </si>
  <si>
    <t>1.2.10.1.3. Участие в  областном смотре-конкурсе  социальных проектов детских общественных объединений (организаций), органов ученического самоуправления</t>
  </si>
  <si>
    <t>1.2.10.2. Участие  в областных Новогодних  праздниках для детей с вручением подарков</t>
  </si>
  <si>
    <t>1.2.10.3. Участие  в  Областном мероприятие, посвященного Международному дню защиты детей</t>
  </si>
  <si>
    <t>1.2.11. Разработка и внедрение дополнительных предпрофессиональных программ  в области искусств в соответствии с требованиями ФГТ  </t>
  </si>
  <si>
    <t>1.3.1. Основное мероприятие 3. Развитие кадрового потенциала образовательных организаций системы дополнительного образования, воспитания, психолого-педагогического сопровождения детей</t>
  </si>
  <si>
    <t xml:space="preserve">1.3.2. Мероприятия по развитию жилищно-коммунального хозяйства и социально-культурной сферы </t>
  </si>
  <si>
    <t xml:space="preserve">1.3.3. Развитие кадрового потенциала образовательных организаций, в т.ч.: </t>
  </si>
  <si>
    <t xml:space="preserve">1.3.3.1. Распространение современных областных и муниципальных моделей организации дополнительного образования детей </t>
  </si>
  <si>
    <t>1.3.3.2. Проведение конкурсов профессионального мастерства педагогов системы дополнительного образования и воспитания «Классная самая классная», «Сердце отдаю детям". Участие педагогов в областных конкурсах профессионального мастерства (Педагогического марафона «Учительство Подмосковья - воспитанию будущего поколения», областного конкурса педагогов дополнительного образования детей «Сердце отдаю детям», регионального  конкурса  профессионального мастерства «Педагог-психолог  Подмосковья»)</t>
  </si>
  <si>
    <t xml:space="preserve">1.3.3.3. Организация и обеспечение деятельности районных  методических объединений педагогических работников системы дополнительного образования  </t>
  </si>
  <si>
    <t xml:space="preserve">1.3.3.4. Организация и проведение районной исследовательской работы </t>
  </si>
  <si>
    <t>1.3.3.5. Организация издательской деятельности</t>
  </si>
  <si>
    <t>1.3.3.6. Организация и проведение конференций и  семинаров для специалистов  системы образования по актуальным вопросам дополнительного образования и воспитания детей и их психологического сопровождения</t>
  </si>
  <si>
    <t>1.3.3.7. Разработка и внедрение практик использования информационных технологий в дополнительном образовании детей и воспитании    </t>
  </si>
  <si>
    <t>1.3.3.8. Комплекс мероприятий по социально-психолого-педагогическому просвещению родителей, направленный на формирование ценностей семьи, ответственного родительства</t>
  </si>
  <si>
    <t>1.3.3.9. Проведение районных семинаров для руководителей и педагогических кадров района по вопросам профилактики безнадзорности и правонарушений среди несовершеннолетних</t>
  </si>
  <si>
    <t>1.3.3.10. Совершенствование системы методической работы в муниципальных учреждениях дополнительного образования</t>
  </si>
  <si>
    <t>1.3.4. 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</si>
  <si>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1.4.1. Финансовое обеспечение предоставления дополнительного образования (обеспечение образовательного процесса педагогическими кадрами и прочим персоналом; материально-техническое обеспечение образовательного процесса; программно - методическое, консультационное, информационно - аналитическое сопровождение образовательного процесса; организационно-массовая работа с детьми; предоставление зданий и иных помещений, отвечающих установленным строительным, санитарным и т. п. правилам и нормам; обеспечение содержания и ремонта предоставленных зданий и иных помещений в соответствии со стандартами качества; обеспечение помещений услугами тепло-, электро-, водоснабжения и водоотведения; обеспечение зданий безопасными антитеррористическими и пожарными условиями; обустройство прилегающих к зданию территорий, зон отдыха, физкультурно-спортивной и хозяйственной зон)</t>
  </si>
  <si>
    <t>1.5.1. Участие в областном мероприятии по получению именной стипендии Губернатора Московской области  детям и подросткам, проявившим высокие заслуги в области науки, искусства и спорта</t>
  </si>
  <si>
    <t xml:space="preserve">1.6.1. Развитие  инфраструктуры для  занятий физической культуры и спортом в муниципальных образовательных организациях ЩМР (реконструкция и строительство спортивных площадок, городков, стадионов) </t>
  </si>
  <si>
    <t>1.6.2. Выполнение проекта реконструкции  детского оздоровительного лагеря «Лесная сказка»</t>
  </si>
  <si>
    <t>1.6.3. Выполнение ремонтных работ по подготовке лагерей к оздоровительному сезону и комплекса мер по безопасности</t>
  </si>
  <si>
    <t>Задача 2. Создание условий для содержательного досуга, отдыха  и оздоровления детей, развитие их физического, духовно-нравственного и культурного потенциала</t>
  </si>
  <si>
    <t>2.1.1. Организация отдыха детей на базе лагерей с дневным пребыванием</t>
  </si>
  <si>
    <t>2.1.2. Организация отдыха детей на базе загородных оздоровительных лагерей</t>
  </si>
  <si>
    <t>2.1.3. Совершенствование выездных форм отдыха детей: экспедиции, туристские походы, учебно-тренировочные походы и др.</t>
  </si>
  <si>
    <t>2.1.4. Развитие форм занятости и трудоустройства подростков</t>
  </si>
  <si>
    <t>2.1.5. Организация отдыха  и оздоровления детей, находящихся в трудной жизненной ситуации</t>
  </si>
  <si>
    <t>2.2.Мероприятия по развитию жилищно-коммунального хозяйства и социально-культурной сферы</t>
  </si>
  <si>
    <t>Подпрограмма 4 "Обеспечивающая подпрограмма деятельность Комитета по образованию Администрации Щёлковского муниципального района"</t>
  </si>
  <si>
    <t>Основное мероприятие 1. Оплата труда, начисление на оплату труда,  материально-техническое обеспечение программно-методическое, техническое, консультационное, информационно-аналитическое сопровождение;  увеличение стоимости материальных запасов и основных средств, прочие услуги</t>
  </si>
  <si>
    <t>Основное мероприятие 1. Оплата труда, начисления на выплаты по оплате труда, расходы на приобретение услуг связи, материально-техническое обеспечение программно-методическое, техническое, консультационное, информационно-аналитическое сопровождение;
- обеспечение содержания и ремонта предоставленных зданий и иных помещений в соответствии со стандартами качества;
- обеспечение помещений услугами тепло-, электро-, водоснабжения, услугами водоотведения;
- обеспечение здания безопасными антитеррористическими и пожарными устройствами;  увеличение стоимости материальных запасов и основных средств</t>
  </si>
  <si>
    <t>Задача 3.  «Организация выполнения работ не образовательного характера, необходимых для нормального функционирования муниципальной системы образования Щёлковского муниципального района»</t>
  </si>
  <si>
    <t>Основное мероприятие 1. Оплата труда, расходы на приобретение услуг связи, материально-техническое обеспечение, консультационное, информационно-аналитическое сопровождение; - обеспечение содержания и ремонта предоставленных зданий и сооружений в соответствии со стандартами качества; - обеспечение помещений услугами тепло-, электро-, водоснабжения и водоотведения.</t>
  </si>
  <si>
    <t>объект введен в эксплуатацию</t>
  </si>
  <si>
    <t>выплата компенсаций осуществляется по фактическому поступлению оплаты за посещение ребенком ДОУ</t>
  </si>
  <si>
    <t>оплачивается по фактическим счетам</t>
  </si>
  <si>
    <r>
      <rPr>
        <b/>
        <u val="single"/>
        <sz val="13"/>
        <color indexed="8"/>
        <rFont val="Times New Roman"/>
        <family val="1"/>
      </rPr>
      <t>Основное мероприятие 1</t>
    </r>
    <r>
      <rPr>
        <sz val="13"/>
        <color indexed="8"/>
        <rFont val="Times New Roman"/>
        <family val="1"/>
      </rPr>
      <t>. Создание и развитие объектов дошкольного образования (включая реконструкцию со строительством пристроек).</t>
    </r>
  </si>
  <si>
    <r>
      <rPr>
        <b/>
        <u val="single"/>
        <sz val="13"/>
        <color indexed="8"/>
        <rFont val="Times New Roman"/>
        <family val="1"/>
      </rPr>
      <t>Основное мероприятие 2.</t>
    </r>
    <r>
      <rPr>
        <sz val="13"/>
        <color indexed="8"/>
        <rFont val="Times New Roman"/>
        <family val="1"/>
      </rPr>
      <t xml:space="preserve"> Реализация мероприятий по обеспечению дополнительными местами в муниципальных дошкольных образовательных организациях :                                              </t>
    </r>
  </si>
  <si>
    <r>
      <rPr>
        <b/>
        <u val="single"/>
        <sz val="13"/>
        <color indexed="8"/>
        <rFont val="Times New Roman"/>
        <family val="1"/>
      </rPr>
      <t>Основное мероприятие 3.</t>
    </r>
    <r>
      <rPr>
        <sz val="13"/>
        <color indexed="8"/>
        <rFont val="Times New Roman"/>
        <family val="1"/>
      </rPr>
      <t xml:space="preserve"> Развитие негосударственного сектора дошкольного образования:</t>
    </r>
  </si>
  <si>
    <r>
      <rPr>
        <b/>
        <u val="single"/>
        <sz val="13"/>
        <color indexed="8"/>
        <rFont val="Times New Roman"/>
        <family val="1"/>
      </rPr>
      <t>Основное мероприятие 4.</t>
    </r>
    <r>
      <rPr>
        <sz val="13"/>
        <color indexed="8"/>
        <rFont val="Times New Roman"/>
        <family val="1"/>
      </rPr>
      <t xml:space="preserve"> Проведение капитального ремонта объектов дошкольного образования </t>
    </r>
  </si>
  <si>
    <r>
      <rPr>
        <b/>
        <u val="single"/>
        <sz val="13"/>
        <color indexed="8"/>
        <rFont val="Times New Roman"/>
        <family val="1"/>
      </rPr>
      <t>Основное мероприятие 1.</t>
    </r>
    <r>
      <rPr>
        <sz val="13"/>
        <color indexed="8"/>
        <rFont val="Times New Roman"/>
        <family val="1"/>
      </rPr>
      <t xml:space="preserve"> Субвенция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   </t>
    </r>
  </si>
  <si>
    <r>
      <rPr>
        <b/>
        <u val="single"/>
        <sz val="13"/>
        <color indexed="8"/>
        <rFont val="Times New Roman"/>
        <family val="1"/>
      </rPr>
      <t>Основное мероприятие 2</t>
    </r>
    <r>
      <rPr>
        <sz val="13"/>
        <color indexed="8"/>
        <rFont val="Times New Roman"/>
        <family val="1"/>
      </rPr>
      <t>. Субсидия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  </r>
  </si>
  <si>
    <r>
      <rPr>
        <b/>
        <u val="single"/>
        <sz val="13"/>
        <color indexed="8"/>
        <rFont val="Times New Roman"/>
        <family val="1"/>
      </rPr>
      <t>Основное мероприятие 3</t>
    </r>
    <r>
      <rPr>
        <sz val="13"/>
        <color indexed="8"/>
        <rFont val="Times New Roman"/>
        <family val="1"/>
      </rPr>
      <t>. 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</si>
  <si>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rPr>
        <b/>
        <u val="single"/>
        <sz val="13"/>
        <color indexed="8"/>
        <rFont val="Times New Roman"/>
        <family val="1"/>
      </rPr>
      <t>Основное мероприятие 4</t>
    </r>
    <r>
      <rPr>
        <sz val="13"/>
        <color indexed="8"/>
        <rFont val="Times New Roman"/>
        <family val="1"/>
      </rPr>
      <t>. Мероприятия по развитию жилищно-коммунального хозяйства и социально-культурной сферы</t>
    </r>
  </si>
  <si>
    <r>
      <rPr>
        <b/>
        <u val="single"/>
        <sz val="13"/>
        <color indexed="8"/>
        <rFont val="Times New Roman"/>
        <family val="1"/>
      </rPr>
      <t>Основное мероприятие 5</t>
    </r>
    <r>
      <rPr>
        <sz val="13"/>
        <color indexed="8"/>
        <rFont val="Times New Roman"/>
        <family val="1"/>
      </rPr>
      <t xml:space="preserve">. Закупка оборудования для дошкольных образовательных учреждений  - победителей областного конкурса на присвоение статуса Региональной инновационной площадки Московской области </t>
    </r>
  </si>
  <si>
    <r>
      <rPr>
        <b/>
        <u val="single"/>
        <sz val="13"/>
        <color indexed="8"/>
        <rFont val="Times New Roman"/>
        <family val="1"/>
      </rPr>
      <t>Основное мероприятие 6.</t>
    </r>
    <r>
      <rPr>
        <sz val="13"/>
        <color indexed="8"/>
        <rFont val="Times New Roman"/>
        <family val="1"/>
      </rPr>
  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  </r>
  </si>
  <si>
    <r>
      <rPr>
        <b/>
        <u val="single"/>
        <sz val="13"/>
        <color indexed="8"/>
        <rFont val="Times New Roman"/>
        <family val="1"/>
      </rPr>
      <t>Основное мероприятие 1</t>
    </r>
    <r>
      <rPr>
        <sz val="13"/>
        <color indexed="8"/>
        <rFont val="Times New Roman"/>
        <family val="1"/>
      </rPr>
      <t>. Проведение районных мероприятий (профессиональных конкурсов, смотров, праздников, фестивалей среди воспитанников дошкольных образовательных учреждений)</t>
    </r>
  </si>
  <si>
    <r>
      <rPr>
        <b/>
        <u val="single"/>
        <sz val="13"/>
        <color indexed="8"/>
        <rFont val="Times New Roman"/>
        <family val="1"/>
      </rPr>
      <t>Основное мероприятие 2</t>
    </r>
    <r>
      <rPr>
        <sz val="13"/>
        <color indexed="8"/>
        <rFont val="Times New Roman"/>
        <family val="1"/>
      </rPr>
      <t>. Финансовое обеспечение реализации прав граждан на получение общедоступного и бесплатного дошкольного образования и иные цели</t>
    </r>
  </si>
  <si>
    <r>
      <rPr>
        <b/>
        <u val="single"/>
        <sz val="13"/>
        <color indexed="8"/>
        <rFont val="Times New Roman"/>
        <family val="1"/>
      </rPr>
      <t>Основное мероприятие 1</t>
    </r>
    <r>
      <rPr>
        <sz val="13"/>
        <color indexed="8"/>
        <rFont val="Times New Roman"/>
        <family val="1"/>
      </rPr>
      <t>. Обеспечение мер социальной поддержки обучающихся в образовательных организациях</t>
    </r>
  </si>
  <si>
    <r>
      <rPr>
        <b/>
        <u val="single"/>
        <sz val="13"/>
        <color indexed="8"/>
        <rFont val="Times New Roman"/>
        <family val="1"/>
      </rPr>
      <t>Основное мероприятие 2</t>
    </r>
    <r>
      <rPr>
        <sz val="13"/>
        <color indexed="8"/>
        <rFont val="Times New Roman"/>
        <family val="1"/>
      </rPr>
      <t>. Финансовое обеспечение деятельности образовательных организаций и иные цели</t>
    </r>
  </si>
  <si>
    <r>
      <rPr>
        <b/>
        <u val="single"/>
        <sz val="13"/>
        <color indexed="8"/>
        <rFont val="Times New Roman"/>
        <family val="1"/>
      </rPr>
      <t>Основное мероприятие 3.</t>
    </r>
    <r>
      <rPr>
        <sz val="13"/>
        <color indexed="8"/>
        <rFont val="Times New Roman"/>
        <family val="1"/>
      </rPr>
      <t xml:space="preserve"> 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</t>
    </r>
  </si>
  <si>
    <r>
      <rPr>
        <b/>
        <u val="single"/>
        <sz val="13"/>
        <color indexed="8"/>
        <rFont val="Times New Roman"/>
        <family val="1"/>
      </rPr>
      <t>Основное мероприятие 4</t>
    </r>
    <r>
      <rPr>
        <sz val="13"/>
        <color indexed="8"/>
        <rFont val="Times New Roman"/>
        <family val="1"/>
      </rPr>
      <t>. Непрерывное повышение квалификации, переподготовка педагогических и руководящих кадров общеобразовательных учреждений</t>
    </r>
  </si>
  <si>
    <r>
      <rPr>
        <b/>
        <u val="single"/>
        <sz val="13"/>
        <color indexed="8"/>
        <rFont val="Times New Roman"/>
        <family val="1"/>
      </rPr>
      <t>Основное мероприятие 5</t>
    </r>
    <r>
      <rPr>
        <sz val="13"/>
        <color indexed="8"/>
        <rFont val="Times New Roman"/>
        <family val="1"/>
      </rPr>
      <t>. Содержание МБОУ "Учебно-методический образовательный центр (повышение квалификации) ЩМР, оплата труда, материально-техническое обеспечение, обеспечение содержания и ремонта здания, обеспечение услугами тепло-, энерго-, водоснабжения, обеспечение безопасными антитеррористическими и пожарными устройствами, организация и проведение районных мероприятий</t>
    </r>
  </si>
  <si>
    <r>
      <rPr>
        <b/>
        <u val="single"/>
        <sz val="13"/>
        <color indexed="8"/>
        <rFont val="Times New Roman"/>
        <family val="1"/>
      </rPr>
      <t>Основное мероприятие 6</t>
    </r>
    <r>
      <rPr>
        <sz val="13"/>
        <color indexed="8"/>
        <rFont val="Times New Roman"/>
        <family val="1"/>
      </rPr>
      <t>. Создание необходимых материально-технических условий МБОУ "УМОЦ" и обеспечение современными обучающими средствами учебный процесс повышения квалификации</t>
    </r>
  </si>
  <si>
    <r>
      <rPr>
        <b/>
        <u val="single"/>
        <sz val="13"/>
        <color indexed="8"/>
        <rFont val="Times New Roman"/>
        <family val="1"/>
      </rPr>
      <t>Основное мероприятие 7</t>
    </r>
    <r>
      <rPr>
        <sz val="13"/>
        <color indexed="8"/>
        <rFont val="Times New Roman"/>
        <family val="1"/>
      </rPr>
      <t xml:space="preserve">. Организация и проведение районных праздничных, культурно-массовых и иных мероприятий </t>
    </r>
  </si>
  <si>
    <r>
      <rPr>
        <b/>
        <u val="single"/>
        <sz val="13"/>
        <rFont val="Times New Roman"/>
        <family val="1"/>
      </rPr>
      <t>Основное мероприятие 1.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Развитие сети общеобразовательных организаций путем проектирования и строительства </t>
    </r>
  </si>
  <si>
    <r>
      <rPr>
        <b/>
        <u val="single"/>
        <sz val="13"/>
        <color indexed="8"/>
        <rFont val="Times New Roman"/>
        <family val="1"/>
      </rPr>
      <t>Основное мероприятие 1</t>
    </r>
    <r>
      <rPr>
        <sz val="13"/>
        <color indexed="8"/>
        <rFont val="Times New Roman"/>
        <family val="1"/>
      </rPr>
      <t>. Развитие системы конкурсных мероприятий, направленных на выявление и поддержку талантливых детей и молодежи</t>
    </r>
  </si>
  <si>
    <r>
      <rPr>
        <b/>
        <u val="single"/>
        <sz val="13"/>
        <color indexed="8"/>
        <rFont val="Times New Roman"/>
        <family val="1"/>
      </rPr>
      <t>Основное мероприятие 2</t>
    </r>
    <r>
      <rPr>
        <sz val="13"/>
        <color indexed="8"/>
        <rFont val="Times New Roman"/>
        <family val="1"/>
      </rPr>
      <t>. Реализация комплекса мер, обеспечивающих развитие системы дополнительного образования детей</t>
    </r>
  </si>
  <si>
    <r>
      <rPr>
        <b/>
        <u val="single"/>
        <sz val="13"/>
        <color indexed="8"/>
        <rFont val="Times New Roman"/>
        <family val="1"/>
      </rPr>
      <t>Основное мероприятие 3</t>
    </r>
    <r>
      <rPr>
        <sz val="13"/>
        <color indexed="8"/>
        <rFont val="Times New Roman"/>
        <family val="1"/>
      </rPr>
      <t>. Развитие кадрового потенциала образовательных организаций системы дополнительного образования, воспитания, психолого-педагогического сопровождения детей</t>
    </r>
  </si>
  <si>
    <r>
      <rPr>
        <b/>
        <u val="single"/>
        <sz val="13"/>
        <color indexed="8"/>
        <rFont val="Times New Roman"/>
        <family val="1"/>
      </rPr>
      <t>Основное мероприятие 4</t>
    </r>
    <r>
      <rPr>
        <sz val="13"/>
        <color indexed="8"/>
        <rFont val="Times New Roman"/>
        <family val="1"/>
      </rPr>
      <t>. Реализация мер, направленных на воспитание детей, развитие школьного спорта и формирование здорового образа жизни</t>
    </r>
  </si>
  <si>
    <r>
      <rPr>
        <b/>
        <u val="single"/>
        <sz val="13"/>
        <color indexed="8"/>
        <rFont val="Times New Roman"/>
        <family val="1"/>
      </rPr>
      <t>Основное мероприятие 5.</t>
    </r>
    <r>
      <rPr>
        <sz val="13"/>
        <color indexed="8"/>
        <rFont val="Times New Roman"/>
        <family val="1"/>
      </rPr>
      <t xml:space="preserve"> Поддержка детей и молодежи, проявивших способности в области искусства, науки, физической культуры и спорта в форме премий (грантов)</t>
    </r>
  </si>
  <si>
    <r>
      <rPr>
        <b/>
        <u val="single"/>
        <sz val="13"/>
        <color indexed="8"/>
        <rFont val="Times New Roman"/>
        <family val="1"/>
      </rPr>
      <t>Основное мероприятие 6</t>
    </r>
    <r>
      <rPr>
        <sz val="13"/>
        <color indexed="8"/>
        <rFont val="Times New Roman"/>
        <family val="1"/>
      </rPr>
      <t>. Строительство и реконструкция учреждений дополнительного образования</t>
    </r>
  </si>
  <si>
    <r>
      <rPr>
        <b/>
        <u val="single"/>
        <sz val="13"/>
        <color indexed="8"/>
        <rFont val="Times New Roman"/>
        <family val="1"/>
      </rPr>
      <t>Основное мероприятие 7.</t>
    </r>
    <r>
      <rPr>
        <sz val="13"/>
        <color indexed="8"/>
        <rFont val="Times New Roman"/>
        <family val="1"/>
      </rPr>
      <t xml:space="preserve"> Капитальный ремонт учреждений дополнительного образования</t>
    </r>
  </si>
  <si>
    <r>
      <rPr>
        <b/>
        <u val="single"/>
        <sz val="13"/>
        <color indexed="8"/>
        <rFont val="Times New Roman"/>
        <family val="1"/>
      </rPr>
      <t>Основное мероприятие 8</t>
    </r>
    <r>
      <rPr>
        <sz val="13"/>
        <color indexed="8"/>
        <rFont val="Times New Roman"/>
        <family val="1"/>
      </rPr>
      <t>. 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</t>
    </r>
  </si>
  <si>
    <r>
      <rPr>
        <b/>
        <u val="single"/>
        <sz val="13"/>
        <color indexed="8"/>
        <rFont val="Times New Roman"/>
        <family val="1"/>
      </rPr>
      <t>Основное мероприятие 1</t>
    </r>
    <r>
      <rPr>
        <sz val="13"/>
        <color indexed="8"/>
        <rFont val="Times New Roman"/>
        <family val="1"/>
      </rPr>
      <t>. Организация досуга, отдыха и оздоровления детей</t>
    </r>
  </si>
  <si>
    <t>2.3 Разработка генеральной схемы санитарной очистки территорий поселений</t>
  </si>
  <si>
    <t xml:space="preserve">2.4 Работа поселений в соответствии с «дорожной картой» постановки  бесхозяйных  гидротехнических сооружений на учет в Управление Росреестра по Московской области как бесхозяйных объектов </t>
  </si>
  <si>
    <t>Приобретение учебников, газет, журналов, учебно-методических пособий, другой экологической литературы и оборудования для библиотек и учреждений Щёлковского муниципального района   О</t>
  </si>
  <si>
    <t xml:space="preserve">Выпуск ежемесячного Экологического бюллетеня </t>
  </si>
  <si>
    <t>Информационные услуги по сопровождению (обнавлению) программ для ЭВМ и баз данных, составляющих инфомационно-справочную систему (ИСС) "Техэксперт"</t>
  </si>
  <si>
    <t>Организация представления услуг по содержанию мест захоронения</t>
  </si>
  <si>
    <t>Обеспечение деятельности муниципального учреждения МКУ ЩМР "Централизованная ритуальная служба"</t>
  </si>
  <si>
    <t>Содержание кладбищ, расположенных на территории городских поселений Щёлковского района: ГП Щёлково, ГП Фрянофо, ГП Монино, ГП Свердловский</t>
  </si>
  <si>
    <t>Транспортировка с мест обнаружения или происшествия умерших на территории Щелковского муниципального района для производства судебно-медицинской экспертизы и патолого-анатомического вскрытия</t>
  </si>
  <si>
    <t xml:space="preserve">  Проведение работ по оформлению права собственности на земельные участки под кладбища                    </t>
  </si>
  <si>
    <t>Создание информационной базы захоронений на кладбищах сельских поселений</t>
  </si>
  <si>
    <t>Муниципальная программа Щёлковского муниципального района «Развитие системы информирования населения о деятельности органов местного самоуправления Щёлковского муниципального района"</t>
  </si>
  <si>
    <t xml:space="preserve">Муниципальная программа Щёлковского муниципального района «Образование Щёлковского муниципального района" </t>
  </si>
  <si>
    <t xml:space="preserve">Муниципальная программа Щёлковского муниципального района «Экология и окружающая среда Щёлковского муниципального района» </t>
  </si>
  <si>
    <t xml:space="preserve">Муниципальная программа Щёлковского муниципального района «Предпринимательство Щёлковского муниципального района»             </t>
  </si>
  <si>
    <t>Задача 1. Повышение уровня информированности населения Щёлковского муниципального района МО</t>
  </si>
  <si>
    <t xml:space="preserve">Информирование населения Щёлковского муниципального района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Щёлковского муниципального района Московской области в печатных СМИ выходящих на территории муниципального образования </t>
  </si>
  <si>
    <t>Информирование жителей  Щёлковского муниципального района Московской области о деятельности органов местного самоуправления путем изготовления и распространения (вещания) на территории Щёлковского муниципального района Московской области радиопрограммы</t>
  </si>
  <si>
    <t>Информирование жителей  Щёлковского муниципального района Московской области о деятельности органов местного самоуправления путем изготовления и распространения (вещания) на территории Щёлковского муниципального района Московской области телепередач</t>
  </si>
  <si>
    <t>Информирование населения  Щёлковского муниципального районаМосковской области о деятельности органов местного самоуправления Щёлковского муниципального районаМосковской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Щёлковского муниципального района Московской области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</si>
  <si>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Щёлковского муниципального района Московской области,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</si>
  <si>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Организация мониторинга печатных и электронных СМИ, блогосферы, проведение медиа-исследований аудитории СМИ на территории  Щёлковского муниципального района Московской области</t>
  </si>
  <si>
    <t>Осуществление взаимодействия органов местного самоуправления Щёлковского муниципального районас печатными СМИ в области подписки, доставки и распространения тиражей печатных изданий</t>
  </si>
  <si>
    <t>Задача 2. Повышение уровня информированности населения Щёлковского муниципального района МО последством наружной рекламы</t>
  </si>
  <si>
    <t>Проведение мероприятий, к которым обеспечено праздничное/тематическое оформление территории Щёлковского муниципального района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</si>
  <si>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Щёлковского муниципального района,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</si>
  <si>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Щёлковского муниципального района согласованной Правительством Московской области схеме размещения рекламных конструкций</t>
  </si>
  <si>
    <t xml:space="preserve">Субсидии на 1 литр реализованного товарного молока </t>
  </si>
  <si>
    <t>Предоставление грантов на поддержку начинающих фермеров</t>
  </si>
  <si>
    <t>Субсидии на повышение продуктивности в молочном скотоводстве</t>
  </si>
  <si>
    <t>Субситдии на возмещение части затрат сельскохозяйственных товаропроизводителей на уплату страховых премий, начисленной по договору сельскохозяйственного страхования в области животноводства</t>
  </si>
  <si>
    <t>Задача 1 Утвержденние Схемы территориального планирования Щёлковского муниципального района Московской области</t>
  </si>
  <si>
    <t>Обеспечение утверждения схемы территориального планирования Щёлковского муниципального района</t>
  </si>
  <si>
    <t>Обеспечение утверждения генеральных планов городских и сельских поселений Щёлковского муниципального района, в том числе генеральных планов городских поселений, генеральных планов сельских поселений</t>
  </si>
  <si>
    <t>Проведение публичных слушаний по проектам документов территориального планирования Щёлковского муниципального района, в том числе генеральных планов городских поселений, генеральных планов сельских поселений</t>
  </si>
  <si>
    <t>Обеспечение утверждения правил землепользования и застройки городских и сельских поселений Щёлковского муниципального района, в том числе правил землепользования и застройки городских поселений, правил землепользования и застройки сельских поселений</t>
  </si>
  <si>
    <t>Обеспечение проведения публичных слушаний по проектам документов градостроительного зонирования Щёлковского муниципального района, в том числе проектов документов градостроительного зонирования городских поселений, проектов документов градостроительного зонирования сельских поселений</t>
  </si>
  <si>
    <t>Разработка и утверждение нормативов градостроительного проектирования Щёлковского муницпального района, г.п. Щёлково,  сельских поселений ЩМР</t>
  </si>
  <si>
    <t>Проведение публичных слушаний по проектам планировок территории и межевания территории ЩМР</t>
  </si>
  <si>
    <t>Задача 5. Обеспечение проведения публичных слушаний по проектам планировок территории и межевания территории ЩМР</t>
  </si>
  <si>
    <t>Задача 6. Утверждение градостроительных планов земельных участков при осуществлении индивидуального жилищного строительства на территории Щёлковского муниципального района</t>
  </si>
  <si>
    <t>Подготовка и утверждение градостроительных планов земельных участков при осуществлении индивидуального жилищного строительства на территории ЩМР</t>
  </si>
  <si>
    <t>Задача 7 . Создание архитектурно-художественного облика поселений ЩМР, создание и развитие пешеходных зон и улиц</t>
  </si>
  <si>
    <t>Подготовка архитектурно-планировочных концепций по формированию привлекательного облика г.п.Щёлково, созданию и развитию пешеходных зон и улиц</t>
  </si>
  <si>
    <t>Реализация проектов пешеходных улиц и общественных пространств в г.п. Щёлково г.Щелково: ул.Парковая (2 этап), ул.Шмидта (набережная вдоль р.Клязьма)</t>
  </si>
  <si>
    <t>Реализация проектов благоустройства территорий прилегающих к водным объектам в г. Щелково</t>
  </si>
  <si>
    <t>Приведение в порядок (благоустройство): главных улиц г.Щёлково (Пролетарский проспект, ул.Парковая), ул.Пустовская (вдоль руч.Поныри), вблизи железнодорожных станций Воронок, Щёлково, Чкаловская, вылетной магистрали Щёлковское шоссе А-103 ЩМР в границах г.п.Щёлково в том числе:</t>
  </si>
  <si>
    <t xml:space="preserve"> - разработка и согласование альбома мероприятий по приведению в порядок (благоустройство): главных улиц г.Щёлково (Пролетарский проспект, ул.Парковая), ул.Пустовская (вдоль руч.Поныри), вблизи железнодорожных станций Воронок, Щёлково, Чкаловская, вылетной магистрали Щёлковское шоссе А-103 ЩМР в границах г.п.Щёлково</t>
  </si>
  <si>
    <t xml:space="preserve">  - согласование и утверждение плана-графика проведения работ по приведению в порядок (благоустройство): главных улиц г.Щёлково (Пролетарский проспект, ул.Парковая), ул.Пустовская (вдоль руч.Поныри), вблизи железнодорожных станций Воронок, Щёлково, Чкаловская, вылетной магистрали Щёлковское шоссе А-103 ЩМР в границах г.п.Щёлково</t>
  </si>
  <si>
    <t xml:space="preserve">   - приведение в порядок (благоустройство): главных улиц г.Щёлково (Пролетарский проспект, ул.Парковая), ул.Пустовская (вдоль руч.Поныри), вблизи железнодорожных станций Воронок, Щёлково, Чкаловская, вылетной магистрали Щёлковское шоссе А-103 ЩМР в границах г.п.Щёлково </t>
  </si>
  <si>
    <t>7.3</t>
  </si>
  <si>
    <t>7.4</t>
  </si>
  <si>
    <t>7.4.1</t>
  </si>
  <si>
    <t>7.4.2</t>
  </si>
  <si>
    <t>7.4.3</t>
  </si>
  <si>
    <t>Задача 8. Создание концепции архитектурно-художественного освещения г.Щёлково Щёлковского муниципального района</t>
  </si>
  <si>
    <t>Задача 9. Создание концепции пешеходной навигации в г.Щёлково Щёлковского муниципального района</t>
  </si>
  <si>
    <t xml:space="preserve">Муниципальная программа Щёлковского муниципального района «Развитие и функционирование дорожно-транспортного комплекса Щёлковского муниципального района» </t>
  </si>
  <si>
    <t>Устройство парковочных мест в сельских поселениях  Щёлковского муниципального района</t>
  </si>
  <si>
    <t>Ремонт,капитальный ремонт автомобильных дорог общего пользования местного значения</t>
  </si>
  <si>
    <t>Ремонт автомобильных дорог общего пользования местного значения(в том числе внутриквартальных дорог и проездов)военных городков на территории Щёлковского района Московской области</t>
  </si>
  <si>
    <t>Мероприятие по контролю качества ремонтных работ автомобильных дорог общего пользования местного значения в сельских поселениях Анискинское,Трубинское,Медвежье-Озёрское,Гребневское,Огудневское</t>
  </si>
  <si>
    <t>Ремонт автомобильных дорог общего пользования и внутриквартальных автомобильных дорог в городском поселении Щёлково</t>
  </si>
  <si>
    <t>Выполнение работ по содержанию  внутриквартальных автомобильных дорог, подземного перехода в городском поселении  Щёлково</t>
  </si>
  <si>
    <t>Приобретение коммунальной и дорожной техники для нужд дорожного хозяйства городского поселения Щёлково</t>
  </si>
  <si>
    <t>Задача 4. Утверждение нормативов градостроительного проектирования Щёлковского муниципального района, г.п. Щёлково,сельских поселений Щёлковского муниципального района</t>
  </si>
  <si>
    <t>Задача 1. Строительство, реконструкция, модернизация объектов коммунальной инфраструктуры</t>
  </si>
  <si>
    <t xml:space="preserve">Капитальный ремонт станции обезжелезивания на ВЗУ п. Юность с.п. Анискинское </t>
  </si>
  <si>
    <t>Капитальный ремонт межрайонного самотечного коллектора от г. Королев (пл. Валентиновская) до г. Щелково (КНС "Соколовская") Д1500 мм - 1600 п.м. Щелковский муниципальный район (1 этап) *</t>
  </si>
  <si>
    <t>Капитальный ремонт котельной (в том числе на софинансирование выполненного, но не оплаченного (частично оплаченного) в предыдущем финансовом году, мероприятия - 11 031,70402 тыс. руб.)</t>
  </si>
  <si>
    <t>Капитальный ремонт канализационного коллектора в районе д.15</t>
  </si>
  <si>
    <t>Капитальный ремонт канализационного коллектора (в том числе на софинансирование выполненного, но не оплаченного (частично оплаченного) в предыдущем финансовом году, мероприятия - 12 562,46065 тыс. руб.)</t>
  </si>
  <si>
    <t>Капитальный ремонт тепловых сетей (в том числе на софинансирование выполненного, но не оплаченного (частично оплаченного) в предыдущем финансовом году, мероприятия - 26 268,28728 тыс. руб.)</t>
  </si>
  <si>
    <t>Модернизация КНС "Соколовская"  (1 этап) *</t>
  </si>
  <si>
    <t xml:space="preserve">Капитальный ремонт двух ниток канализационного коллектора 2Д1200 мм от КНС Соколовская до камеры гашения,  Щелковский муниципальный район (1 этап) </t>
  </si>
  <si>
    <t>Разработка проектно-изыскательской  документации на  строительство котельной мощностью 25 МВт по адресу: г.п.  Щёлково, Щёлково-4, ул. Беляева</t>
  </si>
  <si>
    <t>Капитальный ремонт ВЗУ п. Литвиново (с установкой станции обезжелезивания)</t>
  </si>
  <si>
    <t>Капитальный ремонт ВЗУ д. Трубино (с установкой станции обезжелезивания)</t>
  </si>
  <si>
    <t>Капитальный ремонт ВЗУ ул. Заречная, д. Корпуса</t>
  </si>
  <si>
    <t>Восстановление камеры гашения напорно-самотечных коллекторов от КНС Соколовская,  г.Ивантеевка, Фрязино, шахтного ствола "Шахта № 7" по ул. Мичурина  г. Щёлково Московской области</t>
  </si>
  <si>
    <t>Капитальный ремонт КНС "Соколовская", расположенной по адресу:  г. Щёлково,  ул. Центральная, д. 75 (первоочередные работы по восстановлению работоспособности)</t>
  </si>
  <si>
    <t>Капитальный ремонт ВЗУ  по ул. Льва Толстого  в п. Загорянский  с установкой станции обезжелезивания</t>
  </si>
  <si>
    <t>Проектирование и техническое перевооружение котельных  г.п. Фряново</t>
  </si>
  <si>
    <t>Организация обеспечения надежного теплоснабжения потребителей, в т.ч в случае неисполнения  теплоснабжающими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снижениюнадежности теплоснабжения, водоснабжения, водоотведения и др</t>
  </si>
  <si>
    <t>Капитальный ремонт самотечного канализационного коллектора диаметром 800 мм от Щелково-4, Щелковское шоссе КК-1901 до Щелково-3, улица Гагарина</t>
  </si>
  <si>
    <t>Капитальный ремонт канализационной насосной станции  г.п. Щелково, Щелково-4, ул. Беляева</t>
  </si>
  <si>
    <t>Капитальный ремонт канализационной насосной станции  г. Щёлково  (Щёлково-4)  д. Леониха</t>
  </si>
  <si>
    <t>Капитальный ремонт водозаборного узла  г. Щёлково  (Щёлково-3) ул.Циолковского</t>
  </si>
  <si>
    <t>Капитальный ремонт наружных сетей канализации  г. Щёлково (Щёлково-7) ул. Неделина</t>
  </si>
  <si>
    <t>Капитальный ремонт наружных сетей водопровода  г. Щёлково (Щёлково-7) ул. Неделина</t>
  </si>
  <si>
    <t>Задача 3. Выполнение планов реализации региональной программы капитального ремонта Московской области</t>
  </si>
  <si>
    <t>Задача 5. Обеспечение содержания общего имущества в многоквартирных домах</t>
  </si>
  <si>
    <t>Формирование уставного фонда МУП ЩМР "ДЕЗ ЖКУ"</t>
  </si>
  <si>
    <t>Задача 6. Обеспечениереализации мероприятий по развитию систем тепло-, водоснабжения и водоотведения</t>
  </si>
  <si>
    <t xml:space="preserve">Организация деятельности по сбору, вывозу, утилизации мусора, в том числе поставка оборудования для обустройства контейнерных площадок для сбора и хранения мусора </t>
  </si>
  <si>
    <t>Задача 4. Регулироввание численности безнадзорных животных</t>
  </si>
  <si>
    <t>Отлов и содержание безнадзорных животных</t>
  </si>
  <si>
    <t>Обеспечение осуществления полномочий по организации проведения мероприятий по отлову и содержанию безнадзорных животных</t>
  </si>
  <si>
    <t xml:space="preserve">Подпрограмма "Предоставление субсидий на оплату жилого помещения и коммунальных услуг гражданам Российской Федерации, имеющим место жительства в Щёлковском муниципальном районе"                    </t>
  </si>
  <si>
    <t>Задача 1. Обеспечение предоставления субсидий на оплату жилого помещения и коммунальных услуггражданам РФ, имеющим место жительства в  Щёлковском муниципальном районе.</t>
  </si>
  <si>
    <t>Предоставление  субсидий на оплату жилого помещения и коммунальных услуг гражданам РФ, имеющим место жительства в  Щёлковском муниципальном районе.</t>
  </si>
  <si>
    <t>Обеспечение выполнения Отделом субсидий на оплату жилого помещения и коммунальных услуг Администрации ЩМР функций по предоставлению субсидий на оплату жилого помещения и коммунальных услуг гражданам РФ, имеющим место жительства в  Щёлковском муниципальном районе.</t>
  </si>
  <si>
    <t xml:space="preserve">Муниципальная программа Щёлковского муниципального района "Спорт Щёлковского  муниципального района"              </t>
  </si>
  <si>
    <t>Укрепление материально-технической базы МАУ ЩМР ФОК «Ледовая арена»</t>
  </si>
  <si>
    <t>Задача 2. Подготовка спортивного резерва</t>
  </si>
  <si>
    <t>Выполнение муниципального задания МБУ ЩМР «Спортивная школа» и создание условий для его выполнения</t>
  </si>
  <si>
    <t>Задача 3. Привлечение к систематическим занятиям физической культурой и спортом лиц с ограниченными возможностями здоровья</t>
  </si>
  <si>
    <t>Укрепление материально-технической базы МБУ ЩМР ЦАФКСиТ «Спартанец»</t>
  </si>
  <si>
    <t>Задача 4. Реализация ежегодного календарного плана спортивно-массовых мероприятий ЩМР, МО, России Комитетом по физической культуре, спорту и работе с молодежью</t>
  </si>
  <si>
    <t>Внедрение и популяризация комплекса ВФСК ГТО</t>
  </si>
  <si>
    <t>Реализация Календарного плана учреждениями дополнительного образования Комитета по образованию</t>
  </si>
  <si>
    <t>4.6</t>
  </si>
  <si>
    <t>Задача 5.  Организация пропаганды физической культуры и спорта</t>
  </si>
  <si>
    <t>Строительство межквартальных мини-стадионов</t>
  </si>
  <si>
    <t>Задача 1. 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молодёжи ив мероприятиях по пропаганде здорового образа жизни и профилактики экстремизма и асоциальных явлений в молодёжной среде</t>
  </si>
  <si>
    <t>Организация и проведение районных мероприятий по профилактике экстремизма и асоциальных явлений в молодёжной среде</t>
  </si>
  <si>
    <t>Организация и проведение районных мероприятий, направленных на пропаганду здорового образа жизни среди молодёжи</t>
  </si>
  <si>
    <t>Задача 3. Увеличение вовлеченности молодых граждан в работу молодёжных общественных организаций и развитие волонтёрского движения</t>
  </si>
  <si>
    <t>Задача 4. величение количества молодых граждан, принимающих участие в мероприятиях по развитию молодёжного творчества и поддержке молодёжных инициатив</t>
  </si>
  <si>
    <t>Задача 5. Финансовое обеспечение муниципального задания на оказание муниципальных услуг муниципальными бюджетными учреждениями Щёлковского муниципального района по работе с молодёжью и развитие материально-технической базы отрасли «молодёжная политика»</t>
  </si>
  <si>
    <t xml:space="preserve">Финансовое обеспечение муниципального задания на оказание муниципальных услуг МБУ ЩМР РМ "Клуб "Ровесник" и развитие материально-технической базы </t>
  </si>
  <si>
    <t>Приобретение киностудийного оборудования для МБУ ЩМР РМ "Клуб "Ровесник"</t>
  </si>
  <si>
    <t>Задача 1. Формирование здорового образа жизни и профилактика заболеваний</t>
  </si>
  <si>
    <t>Предоставление земельных участков под строительство ФАПов</t>
  </si>
  <si>
    <t>Информирование населения о необходимости прохождения диспансеризации</t>
  </si>
  <si>
    <t>Информирование населения о необходимости проведения профилактических осмотров на туберкулёз</t>
  </si>
  <si>
    <t>Задача 2. Создание условий для оказания медицинской помощи населению в пределах полномочий</t>
  </si>
  <si>
    <t>Проведение мероприятий, направленных на снижение смертности от ДТП</t>
  </si>
  <si>
    <t>Проведение родительских собраний</t>
  </si>
  <si>
    <t>Задача 4. Осуществление мер социальной поддержки отдельных категорий медицинских работников государственных учреждений здравоохранения Московской области, расположенных на территории Щёлковского муниципального района.</t>
  </si>
  <si>
    <t>Обеспечение жилыми помещениями медицинских работников государственных учреждений здравоохранения муниципального образования</t>
  </si>
  <si>
    <t>Осуществление компенсационных выплат иногородним врачам для оплаты съемного жилья</t>
  </si>
  <si>
    <t>Задача 1.Обеспечение выполнения функций Комитета по физической культуре, спорту и работе с молодёжью Администрации Щёлковского муниципального района</t>
  </si>
  <si>
    <t>Задача 1. Обеспечение выполнения функций МБУК ЩМР "МЦРБ", в том числе по оказанию услуг в соответствии с муниципальным заданиям</t>
  </si>
  <si>
    <t>Мероприятие 2.Содержание учреждения (расходы от приносящей доход деятельности)</t>
  </si>
  <si>
    <t>Мероприятие 1.Организация культурно-досуговых мероприятий</t>
  </si>
  <si>
    <t>Задача 3.Создание условий для сохранности библиотечных фондов и комплектования библиотек</t>
  </si>
  <si>
    <t>Мероприятие 1. Комплектование фондов библиотек</t>
  </si>
  <si>
    <t>Мероприятие 2. Подписка периодических изданий</t>
  </si>
  <si>
    <t>Задача 4. Развитие кадрового потенциала</t>
  </si>
  <si>
    <t>Задача 5.Укрепление  материально-технической базы МБУК ЩМР «МЦРБ»</t>
  </si>
  <si>
    <t>Мероприятие 2. Организация антитеррористической защищенности в библиотеках МБУК ЩМР "МЦРБ"</t>
  </si>
  <si>
    <t>Мероприятие 1. Повышение заработной платы работникам МБУК ЩМР "МЦРБ"</t>
  </si>
  <si>
    <t xml:space="preserve">Подпрограмма "Развитие библиотечного дела"                    </t>
  </si>
  <si>
    <t>Реализация мероприятий по обеспечению безопасности объектов муниципальной собственности - учреждений культуры</t>
  </si>
  <si>
    <t>Задача 2. Снижение общего количества преступлений, совершенных на территории Щёлковского муниципального района</t>
  </si>
  <si>
    <t>Проведение профессиональных праздников правоохранительных органов, награждение наиболее отличившихся сотрудников</t>
  </si>
  <si>
    <t>Содействие деятельности общественных формирований правоохранительной направленности</t>
  </si>
  <si>
    <t>Задача 3.Установка систем видеонаблюдения в местах с массовым пребыванием людей</t>
  </si>
  <si>
    <t>Приобретение и монтаж камер видеонаблюдения в местах массового пребывания людей и социально-значимых объектов</t>
  </si>
  <si>
    <t>Оборудование системой видеонаблюдения муниципальные учреждения культуры Щёлковского муниципального района</t>
  </si>
  <si>
    <t>Осуществление мероприятий по подключению торговых центров, автозаправочных станций, оборудованных системами видеонаблюдения и подключенных к системе «Безопасный регион»</t>
  </si>
  <si>
    <t xml:space="preserve">Задача 4. Профилактика и предупреждение проявлений экстремизма. </t>
  </si>
  <si>
    <t>Изготовление и распространение памяток, буклетов, социальных роликов  и т.д.</t>
  </si>
  <si>
    <t>Организация и проведение фестивалей, конкурсов, культурных, спортивных мероприятий, посвященных памятным датам</t>
  </si>
  <si>
    <t>Задача 5. Увеличение количества лиц с диагнозом потребление наркотических средств с вредными последствиями, поставленных на диспансерный учет</t>
  </si>
  <si>
    <t>Внедрение профилактических антинаркотических программ в образовательных учреждениях</t>
  </si>
  <si>
    <t>Повышение квалификации специалистов и подготовка волонтёров</t>
  </si>
  <si>
    <t>Информационно-пропагандистского сопровождения антинаркотической деятельности</t>
  </si>
  <si>
    <t>Выявление лиц, потребляющих наркотические средства и психотропные вещества</t>
  </si>
  <si>
    <t>5.5</t>
  </si>
  <si>
    <t>Установка и содержание пожарных извещателей в жилых помещениях, занимаемых малообеспеченнными гражданами, малообеспеченными и многодетными семьями Щёлковского муниципального района</t>
  </si>
  <si>
    <t>Задача 1. Повышение энергетической эффективности в бюджетной сфере</t>
  </si>
  <si>
    <t xml:space="preserve">Установка ИТП в учреждениях бюджетной сферы </t>
  </si>
  <si>
    <t xml:space="preserve"> Повышение энергетической эффективности в муниципальных учреждениях, подведомственных Комитету по образованию Администрации Щёлковского муниципального района</t>
  </si>
  <si>
    <t>1.2.1</t>
  </si>
  <si>
    <t xml:space="preserve"> Установка энергоэффективного светового оборудования для уличного освещения в муниципальных учреждениях</t>
  </si>
  <si>
    <t>1.2.2</t>
  </si>
  <si>
    <t>1.2.3</t>
  </si>
  <si>
    <t>1.2.4</t>
  </si>
  <si>
    <t>Повышение тепловой защиты в муниципальных учреждениях</t>
  </si>
  <si>
    <t>Замена трубопроводов внутренних систем тепло и водоснабжения с применением современных технологических материалов и оборудования с установкой регулирующей аппаратуры для балансировки потоков теплоносителя и воды по секциям в муниципальных учреждениях</t>
  </si>
  <si>
    <t>1.2.5</t>
  </si>
  <si>
    <t>1.2.6</t>
  </si>
  <si>
    <t>Установка в муниципальных учреждениях светодиодных ламп и электротехнического оборудования, обеспечивающего работу в экономичном энергопотребляющем режиме (датчики движения)</t>
  </si>
  <si>
    <t>Повышение энергетической эффективности в муниципальных учреждениях, подведомственных Комитету по культуре и туризму Администрации Щёлковского муниципального района</t>
  </si>
  <si>
    <t xml:space="preserve">Модернизация и установка приборов учёта расходов энергетических ресурсов в муниципальных учреждениях </t>
  </si>
  <si>
    <t>1.3.2</t>
  </si>
  <si>
    <t>1.3.3</t>
  </si>
  <si>
    <t>Установка в муниципальных учрежден7иях светодиодных ламп и электротехнического оборудования, обеспечивающего работу в экономичном энергопотребляющем режиме (датчики движения)</t>
  </si>
  <si>
    <t xml:space="preserve"> Замена трубопроводов внутренних систем тепло- и водоснабжения с применением современных технологических материалов и оборудования с установкой регулирующей аппаратуры для балансировки потоков теплоносителя и воды по секциям в муниципальных учреждениях</t>
  </si>
  <si>
    <t>1.3.4</t>
  </si>
  <si>
    <t>Повышение энергетической эффективности в муниципальных учреждениях , подведомственных Комитету по физической культуре, спорту и работе с молодёжью Администрации Щёлковского муниципального района</t>
  </si>
  <si>
    <t>Установка в муниципальных учреждениях электротехнического оборудования обеспечивающего работу в экономичном энергопотребляющем режиме</t>
  </si>
  <si>
    <t xml:space="preserve">Задача 2.Повышение энергетической эффективности в жилищном фонде </t>
  </si>
  <si>
    <t>Установка энергосберегающего электрооборудования и энергосберегающих ламп в целях снижения потребления электроэнергии на объектах жилищного фонда</t>
  </si>
  <si>
    <t xml:space="preserve"> Повышение тепловой защиты многоквартирных домов</t>
  </si>
  <si>
    <t>Установка и модернизация приборов учёта энергетических ресурсов в многоквартирных домах (общедомовых и индивидуальныхдля граждан, имеющих место жительства в городском поселении Щёлково и и в сельских поселениях Щёлковского района, проживающих в муниципальном жилищном фонде)</t>
  </si>
  <si>
    <t>Задача 3. Повышение энергетической эффективности в системах коммунальной инфраструктуры</t>
  </si>
  <si>
    <t>3.2.4</t>
  </si>
  <si>
    <t>Установка осветительных устройств с использованием светодиодов</t>
  </si>
  <si>
    <t>Задача 4. Повышение энергетической эффективности в транспортном комплексе.</t>
  </si>
  <si>
    <t>Задача 5. Повышение энергетической эффективности систем наружного освещения</t>
  </si>
  <si>
    <t>Реализация проектов по комплексной модернизации систем наружного освещения в ручном режиме</t>
  </si>
  <si>
    <t>Замена светильников наружного освещения на энергоэффективные</t>
  </si>
  <si>
    <t>Строительство новых линий освещения, установка вновь светильников уличного освещения</t>
  </si>
  <si>
    <t>Внедрение автоматизированных систем управления наружным освещением, в том числе объединение существующих систем управления в единую систему мониторинга Московской области</t>
  </si>
  <si>
    <t>Замена неизолированного провода на самонесущий изолированный провод</t>
  </si>
  <si>
    <t>Проведение светотехнического обследования улиц, проездов, набережных, площадей, дворовых территорий</t>
  </si>
  <si>
    <t>Проведение мероприятий в целях снижения смертности  при дорожно- транспортных  происшествиях на автомобильных дорогах за счёт приведения  уровня освещённости к нормальному</t>
  </si>
  <si>
    <t>Капитальный ремонт электросетевого хозяйства и систем наружного освещения, в рамках реализацииприоритетного проекта "Светлый город" по адресу: Московская область, Щёлковский район, городское поселение Щёлково</t>
  </si>
  <si>
    <t>Проверка достоверности определения сметной стоимости</t>
  </si>
  <si>
    <t>5.6</t>
  </si>
  <si>
    <t>5.7</t>
  </si>
  <si>
    <t>5.8</t>
  </si>
  <si>
    <t>5.9</t>
  </si>
  <si>
    <t>Задача 6.Повышение энергетической эффективности на территории муниципального образования</t>
  </si>
  <si>
    <t>Проведение мониторинга исполнения требований федерального законодательства в области энергосбережения и повышения энергетической эффективности предприятиями Щёлковского муниципального района, совокупные затраты которых на потребление энергетических ресурсов за год не превышают 10 млн. рублей</t>
  </si>
  <si>
    <t>Размещение средств наглядной агитации в области энергосбережения и повышения энергетической эффективности на многоквартирных жилых домах</t>
  </si>
  <si>
    <t>5.10</t>
  </si>
  <si>
    <t>Обеспечение жилыми помещениями граждан, проживающих в аварийном жилом доме по адресу: г. Щёлково, ул. Первомайская, д.4</t>
  </si>
  <si>
    <t>Обеспечение жилыми помещениями граждан, проживающих в аварийном жилом доме по адресу: г. Щёлково, ул. Пионерская, д.32</t>
  </si>
  <si>
    <t>Обеспечение жилыми помещениями граждан, проживающих в аварийном жилом доме по адресу: г.Щёлково, ул.Рабочая, д 8</t>
  </si>
  <si>
    <t>Обеспечение жилыми помещениями граждан, проживающих в аварийном жилом доме по адресу: г. Щёлково, ул. Строителей, д.13</t>
  </si>
  <si>
    <t>Обеспечение жилыми помещениями граждан, проживающих в аварийном жилом доме по адресу: г. Щёлково, ул. Строителей, д.14</t>
  </si>
  <si>
    <t>Обеспечение жилыми помещениями граждан, проживающих в аварийном жилом доме по адресу: г. Щёлково, ул. Строителей, д.15</t>
  </si>
  <si>
    <t>Обеспечение жилыми помещениями граждан, проживающих в аварийном жилом доме по адресу: г. Щёлково, ул. Строителей, д.16</t>
  </si>
  <si>
    <t>Обеспечение жилыми помещениями граждан, проживающих в аварийном жилом доме по адресу: г. Щёлково, ул. Строителей, д.17/15</t>
  </si>
  <si>
    <t>Обеспечение жилыми помещениями граждан, проживающих в аварийном жилом доме по адресу: г. Щёлково, ул. Центральная, д. 69</t>
  </si>
  <si>
    <t>Обеспечение жилыми помещениями граждан, проживающих в аварийном жилом доме по адресу: г. Щёлково, ул. Центральная, д. 71/11</t>
  </si>
  <si>
    <t>Обеспечение жилыми помещениями граждан, проживающих в аварийном жилом доме по адресу: г. Щёлково, ул. Центральная, д.65</t>
  </si>
  <si>
    <t>Обеспечение жилыми помещениями граждан, проживающих в аварийном жилом доме по адресу: г. Щёлково, ул. Западная, д. 26</t>
  </si>
  <si>
    <t>Обеспечение жилыми помещениями граждан, проживающих в аварийном жилом доме по адресу: г. Щёлково, ул. Центральная, д.67</t>
  </si>
  <si>
    <t>Обеспечение жилыми помещениями граждан, проживающих в аварийном жилом доме по адресу: г. Щёлково, ул. Первомайская, д.21</t>
  </si>
  <si>
    <t>2.29</t>
  </si>
  <si>
    <t>2.30</t>
  </si>
  <si>
    <t>2.31</t>
  </si>
  <si>
    <t>2.32</t>
  </si>
  <si>
    <t>2.33</t>
  </si>
  <si>
    <t>2.34</t>
  </si>
  <si>
    <t>2.35</t>
  </si>
  <si>
    <t>2.36</t>
  </si>
  <si>
    <t>Предоставление жилых помещений детям-сиротам и детем, оставшимся без попечения родителей, а также лицам из их числа</t>
  </si>
  <si>
    <t>Задача 4.  Улучшение жилищных условий граждан</t>
  </si>
  <si>
    <t>Подпрограмма «Социальная ипотека»</t>
  </si>
  <si>
    <t>Задача 1. Предоставление государственной поддержки в виде компенсации на погашение основного долга по ипотечному жилищному кредиту</t>
  </si>
  <si>
    <t>Задача: 2 Предоставление дополнительной социальной выплаты в случае рождения (усыновления) ребенка</t>
  </si>
  <si>
    <t>Подтверждение объемов финансирования дополнительной социальной выплаты в случае рождения (усыновления) ребенка</t>
  </si>
  <si>
    <t>Задача 1. 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Московской области в общем количестве обращений за получением государственных и муниципальных услуг</t>
  </si>
  <si>
    <t>Реализация общесистемных мер по повышению качества и доступности государственных и муниципальных услуг на территории Щёлковского муниципального района</t>
  </si>
  <si>
    <t>Погашение кредиторской задолженности прошлых лет (оснащение помещений территориально обособленных структурных подразделений (офисов) МФЦ (удаленных рабочих мест МФЦ) предметами мебели и иными предметами бытового назначения) (Субсидии на иные цели).</t>
  </si>
  <si>
    <t>Развитие МФЦ</t>
  </si>
  <si>
    <t>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 (Субсидии на иные цели)</t>
  </si>
  <si>
    <t>Создание дополнительного окна доступа к государственным и муниципальным услугам МФЦ (проведение работ по созданию системы защиты персональных данных МФЦ; закупка компьютерного, серверного оборудования, программного обеспечения, оргтехники для МФЦ; оснащение помещений МФЦ предметами мебели и иными предметами бытового назначения) (Субсидии на иные цели).</t>
  </si>
  <si>
    <t>Создание дополнительных окон доступа к услугам МФЦ и дополнительных окон для приема и выдачи документов для юридических лиц и индивидуальных предпринимателей в МФЦ (Субсидии на иные цели)</t>
  </si>
  <si>
    <t>1.3.2.</t>
  </si>
  <si>
    <t>Проведение работ по созданию системы защиты персональных данных территориальных обособленных структурных подразделений (офисов) МФЦ муниципальных образований; на закупку компьютерного, серверного оборудования, программного обеспечения, оргтехники для территориальных обособленных структурных подразделений (офисов) МФЦ муниципальных образований; (в т.ч.на погашение кредиторской задолженности прошлых лет); (субсидии на иные цели).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</si>
  <si>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</si>
  <si>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</si>
  <si>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Централизованное приобретение компьютерного оборудования с предустановленным общесистемным программным обеспечением и организационной техники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</si>
  <si>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</si>
  <si>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 муниципального образования Московской области (далее – ЕИТО) на принципах «частного облака», включая аренду серверных стоек на технологических площадках коммерческих дата-центров для размещения оборудования ЕИТО</t>
  </si>
  <si>
    <t xml:space="preserve">
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</si>
  <si>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Оплата кредиторской задолженности прошлых лет</t>
  </si>
  <si>
    <t>Организация работы по установлению ВРИ земельных участков, у которых  в ГКН данный параметр отсутствует</t>
  </si>
  <si>
    <t>Развитие инфраструктуры земельных участков, предоставленных многодетным семьям</t>
  </si>
  <si>
    <t>1.4.7</t>
  </si>
  <si>
    <t>1.4.8</t>
  </si>
  <si>
    <t>Обеспечение деятельности МБУ ЩМР "Щёлковский районный архив"</t>
  </si>
  <si>
    <t>Выполнение муниципального задания МБУ ЩМР "Щёлковский районный архив"</t>
  </si>
  <si>
    <t>Субсидия на иные цели</t>
  </si>
  <si>
    <t>Обеспечение деятельности Муниципального казенного учреждения ЩМР "Информационный центр"</t>
  </si>
  <si>
    <t>Формирование резервных средств для погашения кредиторской задолженности прошлых лет</t>
  </si>
  <si>
    <t>Обеспечение непредвиденных расходов по обеспечению финансовых обязательств Щёлковского муниципального района, возникших в связи с решением вопросов местного значения</t>
  </si>
  <si>
    <t>Выплаты работникам, уволенным в связи с ликвидацией учреждения</t>
  </si>
  <si>
    <t xml:space="preserve">Проведение специальной оценки условий труда </t>
  </si>
  <si>
    <t>Уплата налогов, сборов и иных платежей</t>
  </si>
  <si>
    <t>Осуществление государственных полномочий в соответствии с Законом Московской области от 10.11.2015 № 191/2015-ОЗ</t>
  </si>
  <si>
    <t>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</si>
  <si>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ОМСУ муниципального образования Московской области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</si>
  <si>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</si>
  <si>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</si>
  <si>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Внедрение информационных технологий для повышения качества и доступности образовательных услуг населению Московской области</t>
  </si>
  <si>
    <t xml:space="preserve">Обеспечение муниципальных учреждений общего образования доступом в информационно-телекоммуникационную сеть Интернет в соответствии с требованиями, с учетом субсидии из бюджета Московской области 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</si>
  <si>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учетом субсидии из бюджета Московской области</t>
  </si>
  <si>
    <t>Развитие телекоммуникационной инфраструктуры в области подвижной радиотелефонной связи на территории муниципального образования Московской области</t>
  </si>
  <si>
    <t>Создание условий для размещения радиоэлектронных средств на зданиях и сооружениях в границах муниципального образования</t>
  </si>
  <si>
    <t xml:space="preserve">Приобретение  коммунальной,дорожной техники и прочего оборудования для нужд дорожного хозяйства Щёлковского муниципального района </t>
  </si>
  <si>
    <t>Выполнение проектно-изыскательских работ и строительство моста через р.Клязьма с подходами от ул.Фабричная до Восточной промзоны в г.Щёлково Московской области</t>
  </si>
  <si>
    <t>Задача 4.Проектирование,строительство и реконструкция автомобильных дорог Щёлковского муниципального района</t>
  </si>
  <si>
    <t xml:space="preserve">Цены муниципальных контрактов установлены по результатам аукционов
</t>
  </si>
  <si>
    <t>100% выполнено. Расходы на обслуживание муниципального долга  произведены в соответствии с заключенным соглашением.</t>
  </si>
  <si>
    <t>Мероприятие исполнено. Остаток финансовых средств обусловлен образовавшейся экономией после проведённых конкурентных процедур.</t>
  </si>
  <si>
    <t>Мероприятие запланировано к исполнению в течении 2018 -2019 годов</t>
  </si>
  <si>
    <t>Работы выполнены</t>
  </si>
  <si>
    <t xml:space="preserve">Работы  выполнены и оплачены по факту обнаружения и ликвидации несанкционированных свалок. </t>
  </si>
  <si>
    <t xml:space="preserve">Работы выполнены частично. Поставка оборудования для обустройства контейнерных площадок будет осуществлена в 2018 году. </t>
  </si>
  <si>
    <t>Соглашение № С-9/32-02-01 с Главным управлением ветеринарии Московской области подписано 08.08.2017. Муниципальный контракт на отлов безнадзорных животных заключен 29.09.2017 на сумму   2 773 тыс. рублей. Организация не выполнила обязательства в полном объёме. После расторжения контракта в ФАС будут направлены документы о признании организации недобросовестным поставщиком.</t>
  </si>
  <si>
    <t>ВСЕГО
 по муниципальным программам</t>
  </si>
  <si>
    <t>Ремонт подъездов многоквартирных домов</t>
  </si>
  <si>
    <t xml:space="preserve">Освоение денежных средств происходит после проверки пакета документов согласно Порядку предоставления субсидий для возмещения затрат, связанных с ремонтом подъездов. Возмещение затрат произведено по фактически выполненным работам </t>
  </si>
  <si>
    <t>2.6.1</t>
  </si>
  <si>
    <t>2.6.2</t>
  </si>
  <si>
    <t>2.6.3</t>
  </si>
  <si>
    <t>3.1.6</t>
  </si>
  <si>
    <t>3.1.7</t>
  </si>
  <si>
    <t>3.1.8</t>
  </si>
  <si>
    <t>1.1.6.1.</t>
  </si>
  <si>
    <t>1.1.6.2.</t>
  </si>
  <si>
    <t>1.1.6.3.</t>
  </si>
  <si>
    <t>1.1.6.4.</t>
  </si>
  <si>
    <t>1.1.6.5.</t>
  </si>
  <si>
    <t>1.1.6.6.</t>
  </si>
  <si>
    <t>1.1.6.7.</t>
  </si>
  <si>
    <t>1.1.6.8.</t>
  </si>
  <si>
    <t>1.1.6.9.</t>
  </si>
  <si>
    <t>1.1.6.10.</t>
  </si>
  <si>
    <t>1.1.6.11.</t>
  </si>
  <si>
    <t>1.1.6.12.</t>
  </si>
  <si>
    <t>1.1.6.13</t>
  </si>
  <si>
    <t>1.1.6.14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</si>
  <si>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</si>
  <si>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</si>
  <si>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</si>
  <si>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</si>
  <si>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</si>
  <si>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</si>
  <si>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</si>
  <si>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</si>
  <si>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</si>
  <si>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1.6.1</t>
  </si>
  <si>
    <t>1.6.3</t>
  </si>
  <si>
    <t>1.7.1</t>
  </si>
  <si>
    <t>1.7.2</t>
  </si>
  <si>
    <t>1.7.3</t>
  </si>
  <si>
    <t>1.7.4</t>
  </si>
  <si>
    <t>1.7.5</t>
  </si>
  <si>
    <t>1.7.6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</si>
  <si>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</si>
  <si>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</si>
  <si>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</si>
  <si>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</si>
  <si>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</si>
  <si>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</si>
  <si>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</si>
  <si>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</si>
  <si>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</si>
  <si>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</si>
  <si>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</si>
  <si>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</si>
  <si>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</si>
  <si>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</si>
  <si>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2.1.1.2</t>
  </si>
  <si>
    <t>2.1.1.3</t>
  </si>
  <si>
    <t>2.1.1.4</t>
  </si>
  <si>
    <t>2.1.1.5</t>
  </si>
  <si>
    <t>2.1.1.6</t>
  </si>
  <si>
    <t>1.2.3.1</t>
  </si>
  <si>
    <t>1.2.3.2</t>
  </si>
  <si>
    <t>1.2.3.3</t>
  </si>
  <si>
    <t>1.2.3.4</t>
  </si>
  <si>
    <t>1.2.7</t>
  </si>
  <si>
    <t>1.2.8</t>
  </si>
  <si>
    <t>1.2.9</t>
  </si>
  <si>
    <t>1.2.10</t>
  </si>
  <si>
    <t>1.2.11</t>
  </si>
  <si>
    <t>1.2.10.1</t>
  </si>
  <si>
    <t>1.2.10.2</t>
  </si>
  <si>
    <t>1.2.10.1.1</t>
  </si>
  <si>
    <t>1.2.10.1.2</t>
  </si>
  <si>
    <t>1.2.10.1.3</t>
  </si>
  <si>
    <t>1.2.10.3</t>
  </si>
  <si>
    <t>1.3.3.1</t>
  </si>
  <si>
    <t>1.3.3.2</t>
  </si>
  <si>
    <t>1.3.3.3</t>
  </si>
  <si>
    <t>1.3.3.4</t>
  </si>
  <si>
    <t>1.3.3.5</t>
  </si>
  <si>
    <t>1.3.3.6</t>
  </si>
  <si>
    <t>1.3.3.7</t>
  </si>
  <si>
    <t>1.3.3.8</t>
  </si>
  <si>
    <t>1.3.3.9</t>
  </si>
  <si>
    <t>1.3.3.10</t>
  </si>
  <si>
    <t>1.6,.2</t>
  </si>
  <si>
    <t>4</t>
  </si>
  <si>
    <t xml:space="preserve">
Погашение кредиторской задолженности  2016 года в размере 11 031,70402 тыс. руб.
Опубликование закупки 26.09.2017 
Работы не выполнялась в связи с отсутствием заявок на участие в конкурсных процедурах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</si>
</sst>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</numFmts>
  <fonts count="9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3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3"/>
      <color indexed="8"/>
      <name val="Times New Roman"/>
      <family val="1"/>
    </font>
    <font>
      <b/>
      <u val="single"/>
      <sz val="13"/>
      <name val="Times New Roman"/>
      <family val="1"/>
    </font>
    <font>
      <b/>
      <i/>
      <sz val="16"/>
      <name val="Times New Roman"/>
      <family val="1"/>
    </font>
    <font>
      <b/>
      <sz val="16"/>
      <name val="Arial Cyr"/>
      <family val="0"/>
    </font>
    <font>
      <b/>
      <i/>
      <sz val="16"/>
      <color indexed="8"/>
      <name val="Times New Roman"/>
      <family val="1"/>
    </font>
    <font>
      <b/>
      <i/>
      <sz val="16"/>
      <name val="Arial Cyr"/>
      <family val="0"/>
    </font>
    <font>
      <sz val="14"/>
      <color indexed="8"/>
      <name val="Times New Roman"/>
      <family val="1"/>
    </font>
    <font>
      <b/>
      <sz val="12"/>
      <name val="Arial Cyr"/>
      <family val="0"/>
    </font>
    <font>
      <i/>
      <sz val="16"/>
      <name val="Times New Roman"/>
      <family val="1"/>
    </font>
    <font>
      <i/>
      <sz val="16"/>
      <name val="Arial Cyr"/>
      <family val="0"/>
    </font>
    <font>
      <b/>
      <sz val="18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3"/>
      <color indexed="8"/>
      <name val="Times New Roman"/>
      <family val="1"/>
    </font>
    <font>
      <sz val="13"/>
      <color indexed="10"/>
      <name val="Arial Cyr"/>
      <family val="0"/>
    </font>
    <font>
      <i/>
      <sz val="12"/>
      <color indexed="8"/>
      <name val="Times New Roman"/>
      <family val="1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indexed="63"/>
      <name val="Times New Roman"/>
      <family val="1"/>
    </font>
    <font>
      <b/>
      <sz val="13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6"/>
      <color indexed="8"/>
      <name val="Calibri"/>
      <family val="2"/>
    </font>
    <font>
      <b/>
      <i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Arial Cyr"/>
      <family val="0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  <font>
      <sz val="13"/>
      <color rgb="FF2E2E2E"/>
      <name val="Times New Roman"/>
      <family val="1"/>
    </font>
    <font>
      <b/>
      <sz val="13"/>
      <color rgb="FF2E2E2E"/>
      <name val="Times New Roman"/>
      <family val="1"/>
    </font>
    <font>
      <sz val="12"/>
      <color rgb="FF2E2E2E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Alignment="1">
      <alignment/>
    </xf>
    <xf numFmtId="180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10" xfId="0" applyFont="1" applyFill="1" applyBorder="1" applyAlignment="1" applyProtection="1">
      <alignment horizontal="left" vertical="center" wrapText="1"/>
      <protection hidden="1" locked="0"/>
    </xf>
    <xf numFmtId="0" fontId="8" fillId="0" borderId="10" xfId="0" applyFont="1" applyFill="1" applyBorder="1" applyAlignment="1" applyProtection="1">
      <alignment horizontal="left" vertical="top" wrapText="1"/>
      <protection hidden="1" locked="0"/>
    </xf>
    <xf numFmtId="0" fontId="6" fillId="0" borderId="10" xfId="0" applyFont="1" applyFill="1" applyBorder="1" applyAlignment="1" applyProtection="1">
      <alignment horizontal="left" vertical="top" wrapText="1"/>
      <protection hidden="1" locked="0"/>
    </xf>
    <xf numFmtId="180" fontId="4" fillId="0" borderId="10" xfId="0" applyNumberFormat="1" applyFont="1" applyFill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8" fillId="0" borderId="12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80" fontId="4" fillId="0" borderId="0" xfId="0" applyNumberFormat="1" applyFont="1" applyFill="1" applyAlignment="1">
      <alignment/>
    </xf>
    <xf numFmtId="177" fontId="81" fillId="0" borderId="13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177" fontId="17" fillId="0" borderId="14" xfId="0" applyNumberFormat="1" applyFont="1" applyFill="1" applyBorder="1" applyAlignment="1">
      <alignment horizontal="center" vertical="center"/>
    </xf>
    <xf numFmtId="181" fontId="82" fillId="0" borderId="0" xfId="0" applyNumberFormat="1" applyFont="1" applyFill="1" applyAlignment="1">
      <alignment/>
    </xf>
    <xf numFmtId="0" fontId="83" fillId="0" borderId="10" xfId="0" applyFont="1" applyFill="1" applyBorder="1" applyAlignment="1">
      <alignment horizontal="center" vertical="center" wrapText="1"/>
    </xf>
    <xf numFmtId="177" fontId="15" fillId="0" borderId="0" xfId="0" applyNumberFormat="1" applyFont="1" applyFill="1" applyAlignment="1">
      <alignment vertical="center" wrapText="1"/>
    </xf>
    <xf numFmtId="177" fontId="15" fillId="0" borderId="0" xfId="0" applyNumberFormat="1" applyFont="1" applyFill="1" applyAlignment="1">
      <alignment wrapText="1"/>
    </xf>
    <xf numFmtId="177" fontId="4" fillId="0" borderId="1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 vertical="center" wrapText="1"/>
    </xf>
    <xf numFmtId="177" fontId="20" fillId="0" borderId="10" xfId="0" applyNumberFormat="1" applyFont="1" applyFill="1" applyBorder="1" applyAlignment="1">
      <alignment vertical="center" wrapText="1"/>
    </xf>
    <xf numFmtId="177" fontId="21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177" fontId="16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180" fontId="7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4" fillId="0" borderId="0" xfId="0" applyNumberFormat="1" applyFont="1" applyFill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180" fontId="26" fillId="0" borderId="0" xfId="0" applyNumberFormat="1" applyFont="1" applyFill="1" applyBorder="1" applyAlignment="1">
      <alignment/>
    </xf>
    <xf numFmtId="180" fontId="26" fillId="0" borderId="0" xfId="0" applyNumberFormat="1" applyFont="1" applyFill="1" applyAlignment="1">
      <alignment/>
    </xf>
    <xf numFmtId="0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0" applyNumberFormat="1" applyFont="1" applyFill="1" applyBorder="1" applyAlignment="1">
      <alignment horizontal="center" vertical="center"/>
    </xf>
    <xf numFmtId="180" fontId="27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177" fontId="15" fillId="0" borderId="10" xfId="0" applyNumberFormat="1" applyFont="1" applyFill="1" applyBorder="1" applyAlignment="1">
      <alignment vertical="top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84" fillId="0" borderId="10" xfId="0" applyNumberFormat="1" applyFont="1" applyFill="1" applyBorder="1" applyAlignment="1">
      <alignment horizontal="center" vertical="center"/>
    </xf>
    <xf numFmtId="180" fontId="85" fillId="0" borderId="10" xfId="0" applyNumberFormat="1" applyFont="1" applyFill="1" applyBorder="1" applyAlignment="1">
      <alignment horizontal="center" vertical="center"/>
    </xf>
    <xf numFmtId="180" fontId="56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57" fillId="0" borderId="10" xfId="0" applyNumberFormat="1" applyFont="1" applyFill="1" applyBorder="1" applyAlignment="1">
      <alignment horizontal="center" vertical="center"/>
    </xf>
    <xf numFmtId="180" fontId="86" fillId="0" borderId="10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82" fillId="0" borderId="0" xfId="0" applyNumberFormat="1" applyFont="1" applyFill="1" applyAlignment="1">
      <alignment/>
    </xf>
    <xf numFmtId="180" fontId="82" fillId="0" borderId="0" xfId="0" applyNumberFormat="1" applyFont="1" applyFill="1" applyAlignment="1">
      <alignment horizontal="center" vertical="center"/>
    </xf>
    <xf numFmtId="180" fontId="80" fillId="0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hidden="1" locked="0"/>
    </xf>
    <xf numFmtId="0" fontId="87" fillId="0" borderId="10" xfId="0" applyFont="1" applyFill="1" applyBorder="1" applyAlignment="1">
      <alignment horizontal="left" vertical="top" wrapText="1"/>
    </xf>
    <xf numFmtId="0" fontId="84" fillId="0" borderId="10" xfId="0" applyFont="1" applyFill="1" applyBorder="1" applyAlignment="1">
      <alignment horizontal="left" vertical="top" wrapText="1"/>
    </xf>
    <xf numFmtId="0" fontId="81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 horizontal="left"/>
    </xf>
    <xf numFmtId="4" fontId="7" fillId="0" borderId="10" xfId="0" applyNumberFormat="1" applyFont="1" applyFill="1" applyBorder="1" applyAlignment="1">
      <alignment vertical="center" wrapText="1"/>
    </xf>
    <xf numFmtId="18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16" xfId="0" applyNumberFormat="1" applyFont="1" applyFill="1" applyBorder="1" applyAlignment="1">
      <alignment horizontal="center" vertical="center"/>
    </xf>
    <xf numFmtId="18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6" xfId="0" applyNumberFormat="1" applyFont="1" applyFill="1" applyBorder="1" applyAlignment="1">
      <alignment horizontal="center" vertical="center"/>
    </xf>
    <xf numFmtId="180" fontId="56" fillId="0" borderId="16" xfId="0" applyNumberFormat="1" applyFont="1" applyFill="1" applyBorder="1" applyAlignment="1">
      <alignment horizontal="center" vertical="center"/>
    </xf>
    <xf numFmtId="180" fontId="57" fillId="0" borderId="16" xfId="0" applyNumberFormat="1" applyFont="1" applyFill="1" applyBorder="1" applyAlignment="1">
      <alignment horizontal="center" vertical="center"/>
    </xf>
    <xf numFmtId="180" fontId="84" fillId="0" borderId="16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 wrapText="1"/>
    </xf>
    <xf numFmtId="180" fontId="86" fillId="0" borderId="16" xfId="0" applyNumberFormat="1" applyFont="1" applyFill="1" applyBorder="1" applyAlignment="1">
      <alignment horizontal="center" vertical="center"/>
    </xf>
    <xf numFmtId="180" fontId="29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8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center" wrapText="1"/>
    </xf>
    <xf numFmtId="177" fontId="22" fillId="0" borderId="10" xfId="0" applyNumberFormat="1" applyFont="1" applyFill="1" applyBorder="1" applyAlignment="1">
      <alignment vertical="center" wrapText="1"/>
    </xf>
    <xf numFmtId="177" fontId="20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vertical="center" wrapText="1"/>
    </xf>
    <xf numFmtId="180" fontId="33" fillId="0" borderId="10" xfId="0" applyNumberFormat="1" applyFont="1" applyFill="1" applyBorder="1" applyAlignment="1">
      <alignment horizontal="left" wrapText="1"/>
    </xf>
    <xf numFmtId="180" fontId="16" fillId="0" borderId="10" xfId="0" applyNumberFormat="1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left" vertical="top" wrapText="1"/>
    </xf>
    <xf numFmtId="180" fontId="16" fillId="0" borderId="16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left" vertical="center" wrapText="1"/>
    </xf>
    <xf numFmtId="18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25" fillId="0" borderId="10" xfId="0" applyNumberFormat="1" applyFont="1" applyFill="1" applyBorder="1" applyAlignment="1">
      <alignment vertical="center" wrapText="1"/>
    </xf>
    <xf numFmtId="180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Alignment="1">
      <alignment/>
    </xf>
    <xf numFmtId="180" fontId="16" fillId="0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left" vertical="center" wrapText="1"/>
    </xf>
    <xf numFmtId="180" fontId="90" fillId="0" borderId="10" xfId="0" applyNumberFormat="1" applyFont="1" applyFill="1" applyBorder="1" applyAlignment="1">
      <alignment horizontal="center" vertical="center"/>
    </xf>
    <xf numFmtId="180" fontId="90" fillId="0" borderId="16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vertical="center" wrapText="1"/>
    </xf>
    <xf numFmtId="180" fontId="16" fillId="0" borderId="0" xfId="0" applyNumberFormat="1" applyFont="1" applyFill="1" applyBorder="1" applyAlignment="1">
      <alignment/>
    </xf>
    <xf numFmtId="180" fontId="16" fillId="0" borderId="0" xfId="0" applyNumberFormat="1" applyFont="1" applyFill="1" applyAlignment="1">
      <alignment/>
    </xf>
    <xf numFmtId="4" fontId="30" fillId="0" borderId="10" xfId="0" applyNumberFormat="1" applyFont="1" applyFill="1" applyBorder="1" applyAlignment="1">
      <alignment vertical="center" wrapText="1"/>
    </xf>
    <xf numFmtId="180" fontId="25" fillId="0" borderId="10" xfId="0" applyNumberFormat="1" applyFont="1" applyFill="1" applyBorder="1" applyAlignment="1">
      <alignment horizontal="center" vertical="center"/>
    </xf>
    <xf numFmtId="180" fontId="91" fillId="0" borderId="10" xfId="0" applyNumberFormat="1" applyFont="1" applyFill="1" applyBorder="1" applyAlignment="1">
      <alignment horizontal="center" vertical="center"/>
    </xf>
    <xf numFmtId="177" fontId="25" fillId="0" borderId="14" xfId="0" applyNumberFormat="1" applyFont="1" applyFill="1" applyBorder="1" applyAlignment="1">
      <alignment horizontal="center" vertical="center"/>
    </xf>
    <xf numFmtId="180" fontId="91" fillId="0" borderId="16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vertical="center" wrapText="1"/>
    </xf>
    <xf numFmtId="180" fontId="25" fillId="0" borderId="0" xfId="0" applyNumberFormat="1" applyFont="1" applyFill="1" applyBorder="1" applyAlignment="1">
      <alignment/>
    </xf>
    <xf numFmtId="180" fontId="25" fillId="0" borderId="0" xfId="0" applyNumberFormat="1" applyFont="1" applyFill="1" applyAlignment="1">
      <alignment/>
    </xf>
    <xf numFmtId="180" fontId="62" fillId="0" borderId="10" xfId="0" applyNumberFormat="1" applyFont="1" applyFill="1" applyBorder="1" applyAlignment="1">
      <alignment horizontal="center" vertical="center"/>
    </xf>
    <xf numFmtId="177" fontId="31" fillId="0" borderId="14" xfId="0" applyNumberFormat="1" applyFont="1" applyFill="1" applyBorder="1" applyAlignment="1">
      <alignment horizontal="center" vertical="center"/>
    </xf>
    <xf numFmtId="180" fontId="62" fillId="0" borderId="16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vertical="center" wrapText="1"/>
    </xf>
    <xf numFmtId="180" fontId="31" fillId="0" borderId="0" xfId="0" applyNumberFormat="1" applyFont="1" applyFill="1" applyBorder="1" applyAlignment="1">
      <alignment/>
    </xf>
    <xf numFmtId="180" fontId="31" fillId="0" borderId="0" xfId="0" applyNumberFormat="1" applyFont="1" applyFill="1" applyAlignment="1">
      <alignment/>
    </xf>
    <xf numFmtId="180" fontId="25" fillId="0" borderId="10" xfId="0" applyNumberFormat="1" applyFont="1" applyFill="1" applyBorder="1" applyAlignment="1">
      <alignment horizontal="left" vertical="top" wrapText="1"/>
    </xf>
    <xf numFmtId="180" fontId="27" fillId="0" borderId="10" xfId="0" applyNumberFormat="1" applyFont="1" applyFill="1" applyBorder="1" applyAlignment="1" applyProtection="1">
      <alignment horizontal="left" vertical="top" wrapText="1"/>
      <protection hidden="1" locked="0"/>
    </xf>
    <xf numFmtId="180" fontId="25" fillId="0" borderId="16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Alignment="1">
      <alignment horizontal="center"/>
    </xf>
    <xf numFmtId="180" fontId="34" fillId="0" borderId="0" xfId="0" applyNumberFormat="1" applyFont="1" applyFill="1" applyAlignment="1">
      <alignment horizontal="left"/>
    </xf>
    <xf numFmtId="180" fontId="34" fillId="0" borderId="0" xfId="0" applyNumberFormat="1" applyFont="1" applyFill="1" applyAlignment="1">
      <alignment/>
    </xf>
    <xf numFmtId="180" fontId="34" fillId="0" borderId="0" xfId="0" applyNumberFormat="1" applyFont="1" applyFill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/>
    </xf>
    <xf numFmtId="180" fontId="16" fillId="0" borderId="10" xfId="0" applyNumberFormat="1" applyFont="1" applyFill="1" applyBorder="1" applyAlignment="1">
      <alignment/>
    </xf>
    <xf numFmtId="180" fontId="16" fillId="0" borderId="16" xfId="0" applyNumberFormat="1" applyFont="1" applyFill="1" applyBorder="1" applyAlignment="1">
      <alignment/>
    </xf>
    <xf numFmtId="180" fontId="16" fillId="0" borderId="10" xfId="0" applyNumberFormat="1" applyFont="1" applyFill="1" applyBorder="1" applyAlignment="1">
      <alignment wrapText="1"/>
    </xf>
    <xf numFmtId="177" fontId="17" fillId="0" borderId="10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left" vertical="center" wrapText="1"/>
    </xf>
    <xf numFmtId="4" fontId="20" fillId="0" borderId="18" xfId="0" applyNumberFormat="1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4" fontId="20" fillId="0" borderId="18" xfId="0" applyNumberFormat="1" applyFont="1" applyFill="1" applyBorder="1" applyAlignment="1">
      <alignment horizontal="center" vertical="top" wrapText="1"/>
    </xf>
    <xf numFmtId="4" fontId="20" fillId="0" borderId="19" xfId="0" applyNumberFormat="1" applyFont="1" applyFill="1" applyBorder="1" applyAlignment="1">
      <alignment horizontal="center" vertical="top" wrapText="1"/>
    </xf>
    <xf numFmtId="4" fontId="20" fillId="0" borderId="2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2"/>
  <sheetViews>
    <sheetView tabSelected="1" zoomScale="60" zoomScaleNormal="60" zoomScalePageLayoutView="0" workbookViewId="0" topLeftCell="A1">
      <pane ySplit="5" topLeftCell="A866" activePane="bottomLeft" state="frozen"/>
      <selection pane="topLeft" activeCell="A1" sqref="A1"/>
      <selection pane="bottomLeft" activeCell="P876" sqref="P876"/>
    </sheetView>
  </sheetViews>
  <sheetFormatPr defaultColWidth="9.00390625" defaultRowHeight="48" customHeight="1"/>
  <cols>
    <col min="1" max="1" width="8.00390625" style="163" customWidth="1"/>
    <col min="2" max="2" width="60.25390625" style="91" customWidth="1"/>
    <col min="3" max="3" width="18.375" style="2" customWidth="1"/>
    <col min="4" max="4" width="21.875" style="2" customWidth="1"/>
    <col min="5" max="5" width="19.00390625" style="2" customWidth="1"/>
    <col min="6" max="6" width="18.875" style="56" customWidth="1"/>
    <col min="7" max="7" width="18.75390625" style="2" hidden="1" customWidth="1"/>
    <col min="8" max="9" width="18.875" style="2" hidden="1" customWidth="1"/>
    <col min="10" max="10" width="18.75390625" style="56" hidden="1" customWidth="1"/>
    <col min="11" max="11" width="15.25390625" style="2" hidden="1" customWidth="1"/>
    <col min="12" max="12" width="19.875" style="2" customWidth="1"/>
    <col min="13" max="13" width="20.375" style="2" customWidth="1"/>
    <col min="14" max="14" width="18.375" style="2" customWidth="1"/>
    <col min="15" max="15" width="20.25390625" style="56" customWidth="1"/>
    <col min="16" max="16" width="15.25390625" style="2" customWidth="1"/>
    <col min="17" max="17" width="34.375" style="43" customWidth="1"/>
    <col min="18" max="18" width="9.125" style="45" customWidth="1"/>
    <col min="19" max="19" width="15.75390625" style="45" customWidth="1"/>
    <col min="20" max="20" width="9.125" style="45" customWidth="1"/>
    <col min="21" max="16384" width="9.125" style="2" customWidth="1"/>
  </cols>
  <sheetData>
    <row r="1" spans="1:17" ht="195" customHeight="1">
      <c r="A1" s="184" t="s">
        <v>619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54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ht="48" customHeight="1">
      <c r="A3" s="188"/>
      <c r="B3" s="174" t="s">
        <v>120</v>
      </c>
      <c r="C3" s="174" t="s">
        <v>620</v>
      </c>
      <c r="D3" s="174"/>
      <c r="E3" s="174"/>
      <c r="F3" s="174"/>
      <c r="G3" s="173" t="s">
        <v>617</v>
      </c>
      <c r="H3" s="174"/>
      <c r="I3" s="174"/>
      <c r="J3" s="174"/>
      <c r="K3" s="175" t="s">
        <v>109</v>
      </c>
      <c r="L3" s="173" t="s">
        <v>618</v>
      </c>
      <c r="M3" s="173"/>
      <c r="N3" s="173"/>
      <c r="O3" s="173"/>
      <c r="P3" s="175" t="s">
        <v>109</v>
      </c>
      <c r="Q3" s="187" t="s">
        <v>130</v>
      </c>
    </row>
    <row r="4" spans="1:17" ht="39.75" customHeight="1">
      <c r="A4" s="188"/>
      <c r="B4" s="174"/>
      <c r="C4" s="174"/>
      <c r="D4" s="174"/>
      <c r="E4" s="174"/>
      <c r="F4" s="174"/>
      <c r="G4" s="174"/>
      <c r="H4" s="174"/>
      <c r="I4" s="174"/>
      <c r="J4" s="174"/>
      <c r="K4" s="176"/>
      <c r="L4" s="173"/>
      <c r="M4" s="173"/>
      <c r="N4" s="173"/>
      <c r="O4" s="173"/>
      <c r="P4" s="176"/>
      <c r="Q4" s="187"/>
    </row>
    <row r="5" spans="1:17" ht="61.5" customHeight="1">
      <c r="A5" s="188"/>
      <c r="B5" s="174"/>
      <c r="C5" s="15" t="s">
        <v>2</v>
      </c>
      <c r="D5" s="16" t="s">
        <v>25</v>
      </c>
      <c r="E5" s="16" t="s">
        <v>26</v>
      </c>
      <c r="F5" s="16" t="s">
        <v>1</v>
      </c>
      <c r="G5" s="15" t="s">
        <v>2</v>
      </c>
      <c r="H5" s="16" t="s">
        <v>25</v>
      </c>
      <c r="I5" s="16" t="s">
        <v>26</v>
      </c>
      <c r="J5" s="16" t="s">
        <v>1</v>
      </c>
      <c r="K5" s="177"/>
      <c r="L5" s="15" t="s">
        <v>2</v>
      </c>
      <c r="M5" s="16" t="s">
        <v>25</v>
      </c>
      <c r="N5" s="16" t="s">
        <v>26</v>
      </c>
      <c r="O5" s="16" t="s">
        <v>1</v>
      </c>
      <c r="P5" s="177"/>
      <c r="Q5" s="187"/>
    </row>
    <row r="6" spans="1:17" ht="42.75" customHeight="1" hidden="1">
      <c r="A6" s="153"/>
      <c r="B6" s="17">
        <v>1</v>
      </c>
      <c r="C6" s="18" t="s">
        <v>128</v>
      </c>
      <c r="D6" s="17">
        <v>3</v>
      </c>
      <c r="E6" s="17">
        <v>4</v>
      </c>
      <c r="F6" s="17">
        <v>5</v>
      </c>
      <c r="G6" s="18" t="s">
        <v>129</v>
      </c>
      <c r="H6" s="17">
        <v>7</v>
      </c>
      <c r="I6" s="17">
        <v>8</v>
      </c>
      <c r="J6" s="17">
        <v>9</v>
      </c>
      <c r="K6" s="37" t="s">
        <v>614</v>
      </c>
      <c r="L6" s="81" t="s">
        <v>615</v>
      </c>
      <c r="M6" s="17">
        <v>12</v>
      </c>
      <c r="N6" s="17">
        <v>13</v>
      </c>
      <c r="O6" s="17">
        <v>14</v>
      </c>
      <c r="P6" s="37" t="s">
        <v>614</v>
      </c>
      <c r="Q6" s="41">
        <v>15</v>
      </c>
    </row>
    <row r="7" spans="1:17" ht="105.75" customHeight="1">
      <c r="A7" s="63" t="s">
        <v>108</v>
      </c>
      <c r="B7" s="113" t="s">
        <v>878</v>
      </c>
      <c r="C7" s="112">
        <f aca="true" t="shared" si="0" ref="C7:J7">C8+C26</f>
        <v>266301</v>
      </c>
      <c r="D7" s="112">
        <f>D8+D26</f>
        <v>47740.50000000001</v>
      </c>
      <c r="E7" s="112">
        <f t="shared" si="0"/>
        <v>14658.8</v>
      </c>
      <c r="F7" s="112">
        <f t="shared" si="0"/>
        <v>203901.7</v>
      </c>
      <c r="G7" s="112">
        <f t="shared" si="0"/>
        <v>258454.9</v>
      </c>
      <c r="H7" s="112">
        <f t="shared" si="0"/>
        <v>46698.100000000006</v>
      </c>
      <c r="I7" s="112">
        <f t="shared" si="0"/>
        <v>14658.699999999999</v>
      </c>
      <c r="J7" s="112">
        <f t="shared" si="0"/>
        <v>197098.1</v>
      </c>
      <c r="K7" s="39">
        <f>G7/C7</f>
        <v>0.9705367234820748</v>
      </c>
      <c r="L7" s="112">
        <f>L8+L26</f>
        <v>258158.2</v>
      </c>
      <c r="M7" s="112">
        <f>M8+M26</f>
        <v>46401.4</v>
      </c>
      <c r="N7" s="112">
        <v>14658.7</v>
      </c>
      <c r="O7" s="114">
        <f>O8+O26</f>
        <v>197098.1</v>
      </c>
      <c r="P7" s="171">
        <f aca="true" t="shared" si="1" ref="P7:P70">L7/C7</f>
        <v>0.9694225707000725</v>
      </c>
      <c r="Q7" s="48"/>
    </row>
    <row r="8" spans="1:20" s="121" customFormat="1" ht="101.25" customHeight="1">
      <c r="A8" s="115" t="s">
        <v>38</v>
      </c>
      <c r="B8" s="116" t="s">
        <v>3</v>
      </c>
      <c r="C8" s="117">
        <f aca="true" t="shared" si="2" ref="C8:J8">C9+C14+C20+C24</f>
        <v>27580.6</v>
      </c>
      <c r="D8" s="117">
        <f t="shared" si="2"/>
        <v>4667.1</v>
      </c>
      <c r="E8" s="117">
        <f t="shared" si="2"/>
        <v>0</v>
      </c>
      <c r="F8" s="117">
        <f>F9+F14+F20+F24</f>
        <v>22913.5</v>
      </c>
      <c r="G8" s="117">
        <f t="shared" si="2"/>
        <v>27090.8</v>
      </c>
      <c r="H8" s="117">
        <f t="shared" si="2"/>
        <v>4629.200000000001</v>
      </c>
      <c r="I8" s="117">
        <f t="shared" si="2"/>
        <v>0</v>
      </c>
      <c r="J8" s="117">
        <f t="shared" si="2"/>
        <v>22461.6</v>
      </c>
      <c r="K8" s="52">
        <f aca="true" t="shared" si="3" ref="K8:K31">G8/C8</f>
        <v>0.982241140511809</v>
      </c>
      <c r="L8" s="117">
        <f>L9+L14+L20+L24</f>
        <v>26794.1</v>
      </c>
      <c r="M8" s="117">
        <f>M9+M14+M20+M24</f>
        <v>4332.5</v>
      </c>
      <c r="N8" s="117">
        <f>N9+N14+N20+N24</f>
        <v>0</v>
      </c>
      <c r="O8" s="118">
        <f>O9+O14+O20</f>
        <v>22461.6</v>
      </c>
      <c r="P8" s="171">
        <f t="shared" si="1"/>
        <v>0.9714835790374393</v>
      </c>
      <c r="Q8" s="119"/>
      <c r="R8" s="120"/>
      <c r="S8" s="120"/>
      <c r="T8" s="120"/>
    </row>
    <row r="9" spans="1:20" s="4" customFormat="1" ht="105" customHeight="1">
      <c r="A9" s="3"/>
      <c r="B9" s="7" t="s">
        <v>333</v>
      </c>
      <c r="C9" s="67">
        <f>C10+C11+C12+C13</f>
        <v>2982.7</v>
      </c>
      <c r="D9" s="67">
        <f aca="true" t="shared" si="4" ref="D9:O9">D10+D11+D12+D13</f>
        <v>1804.7</v>
      </c>
      <c r="E9" s="67">
        <f t="shared" si="4"/>
        <v>0</v>
      </c>
      <c r="F9" s="67">
        <f t="shared" si="4"/>
        <v>1178</v>
      </c>
      <c r="G9" s="67">
        <f t="shared" si="4"/>
        <v>2915.1</v>
      </c>
      <c r="H9" s="67">
        <f t="shared" si="4"/>
        <v>1769.3</v>
      </c>
      <c r="I9" s="67">
        <f t="shared" si="4"/>
        <v>0</v>
      </c>
      <c r="J9" s="67">
        <f t="shared" si="4"/>
        <v>1145.8</v>
      </c>
      <c r="K9" s="39">
        <f t="shared" si="3"/>
        <v>0.9773359707647434</v>
      </c>
      <c r="L9" s="67">
        <f>L10+L11+L12+L13</f>
        <v>2618.3999999999996</v>
      </c>
      <c r="M9" s="67">
        <f t="shared" si="4"/>
        <v>1472.6</v>
      </c>
      <c r="N9" s="67">
        <f t="shared" si="4"/>
        <v>0</v>
      </c>
      <c r="O9" s="93">
        <f t="shared" si="4"/>
        <v>1145.8</v>
      </c>
      <c r="P9" s="171">
        <f t="shared" si="1"/>
        <v>0.8778623394910651</v>
      </c>
      <c r="Q9" s="50"/>
      <c r="R9" s="46"/>
      <c r="S9" s="46"/>
      <c r="T9" s="46"/>
    </row>
    <row r="10" spans="1:20" s="4" customFormat="1" ht="78" customHeight="1">
      <c r="A10" s="51" t="s">
        <v>39</v>
      </c>
      <c r="B10" s="12" t="s">
        <v>501</v>
      </c>
      <c r="C10" s="68">
        <f aca="true" t="shared" si="5" ref="C10:C19">D10+E10+F10</f>
        <v>437.8</v>
      </c>
      <c r="D10" s="68">
        <v>437.8</v>
      </c>
      <c r="E10" s="69">
        <v>0</v>
      </c>
      <c r="F10" s="66">
        <v>0</v>
      </c>
      <c r="G10" s="68">
        <f aca="true" t="shared" si="6" ref="G10:G19">H10+I10+J10</f>
        <v>437.8</v>
      </c>
      <c r="H10" s="69">
        <v>437.8</v>
      </c>
      <c r="I10" s="68">
        <v>0</v>
      </c>
      <c r="J10" s="68">
        <v>0</v>
      </c>
      <c r="K10" s="39">
        <f t="shared" si="3"/>
        <v>1</v>
      </c>
      <c r="L10" s="68">
        <f>M10+N10+O10</f>
        <v>437.8</v>
      </c>
      <c r="M10" s="69">
        <v>437.8</v>
      </c>
      <c r="N10" s="69">
        <v>0</v>
      </c>
      <c r="O10" s="94">
        <v>0</v>
      </c>
      <c r="P10" s="171">
        <f t="shared" si="1"/>
        <v>1</v>
      </c>
      <c r="Q10" s="49"/>
      <c r="R10" s="46"/>
      <c r="S10" s="46"/>
      <c r="T10" s="46"/>
    </row>
    <row r="11" spans="1:20" s="4" customFormat="1" ht="54.75" customHeight="1">
      <c r="A11" s="51" t="s">
        <v>40</v>
      </c>
      <c r="B11" s="12" t="s">
        <v>502</v>
      </c>
      <c r="C11" s="68">
        <f t="shared" si="5"/>
        <v>1366.9</v>
      </c>
      <c r="D11" s="68">
        <v>1366.9</v>
      </c>
      <c r="E11" s="69">
        <v>0</v>
      </c>
      <c r="F11" s="66">
        <v>0</v>
      </c>
      <c r="G11" s="68">
        <f t="shared" si="6"/>
        <v>1331.5</v>
      </c>
      <c r="H11" s="68">
        <v>1331.5</v>
      </c>
      <c r="I11" s="68">
        <v>0</v>
      </c>
      <c r="J11" s="68">
        <v>0</v>
      </c>
      <c r="K11" s="39">
        <f t="shared" si="3"/>
        <v>0.9741019825883385</v>
      </c>
      <c r="L11" s="68">
        <f>M11+N11+O11</f>
        <v>1034.8</v>
      </c>
      <c r="M11" s="68">
        <v>1034.8</v>
      </c>
      <c r="N11" s="68">
        <v>0</v>
      </c>
      <c r="O11" s="95">
        <v>0</v>
      </c>
      <c r="P11" s="171">
        <f t="shared" si="1"/>
        <v>0.7570414807228033</v>
      </c>
      <c r="Q11" s="49"/>
      <c r="R11" s="46"/>
      <c r="S11" s="46"/>
      <c r="T11" s="46"/>
    </row>
    <row r="12" spans="1:20" s="4" customFormat="1" ht="44.25" customHeight="1">
      <c r="A12" s="51" t="s">
        <v>41</v>
      </c>
      <c r="B12" s="12" t="s">
        <v>503</v>
      </c>
      <c r="C12" s="68">
        <f t="shared" si="5"/>
        <v>1178</v>
      </c>
      <c r="D12" s="68">
        <v>0</v>
      </c>
      <c r="E12" s="69">
        <v>0</v>
      </c>
      <c r="F12" s="66">
        <v>1178</v>
      </c>
      <c r="G12" s="68">
        <f t="shared" si="6"/>
        <v>1145.8</v>
      </c>
      <c r="H12" s="68">
        <v>0</v>
      </c>
      <c r="I12" s="68">
        <v>0</v>
      </c>
      <c r="J12" s="68">
        <v>1145.8</v>
      </c>
      <c r="K12" s="39">
        <f t="shared" si="3"/>
        <v>0.9726655348047538</v>
      </c>
      <c r="L12" s="68">
        <f>M12+N12+O12</f>
        <v>1145.8</v>
      </c>
      <c r="M12" s="68">
        <v>0</v>
      </c>
      <c r="N12" s="68">
        <v>0</v>
      </c>
      <c r="O12" s="95">
        <v>1145.8</v>
      </c>
      <c r="P12" s="171">
        <f t="shared" si="1"/>
        <v>0.9726655348047538</v>
      </c>
      <c r="Q12" s="49"/>
      <c r="R12" s="46"/>
      <c r="S12" s="46"/>
      <c r="T12" s="46"/>
    </row>
    <row r="13" spans="1:20" s="4" customFormat="1" ht="43.5" customHeight="1">
      <c r="A13" s="51" t="s">
        <v>60</v>
      </c>
      <c r="B13" s="12" t="s">
        <v>504</v>
      </c>
      <c r="C13" s="68">
        <f t="shared" si="5"/>
        <v>0</v>
      </c>
      <c r="D13" s="68">
        <v>0</v>
      </c>
      <c r="E13" s="69">
        <v>0</v>
      </c>
      <c r="F13" s="66">
        <v>0</v>
      </c>
      <c r="G13" s="68">
        <f t="shared" si="6"/>
        <v>0</v>
      </c>
      <c r="H13" s="69">
        <v>0</v>
      </c>
      <c r="I13" s="69">
        <v>0</v>
      </c>
      <c r="J13" s="66">
        <v>0</v>
      </c>
      <c r="K13" s="39" t="s">
        <v>242</v>
      </c>
      <c r="L13" s="68">
        <f>M13+N13+O13</f>
        <v>0</v>
      </c>
      <c r="M13" s="69">
        <v>0</v>
      </c>
      <c r="N13" s="69">
        <v>0</v>
      </c>
      <c r="O13" s="94">
        <v>0</v>
      </c>
      <c r="P13" s="171" t="s">
        <v>242</v>
      </c>
      <c r="Q13" s="49"/>
      <c r="R13" s="46"/>
      <c r="S13" s="46"/>
      <c r="T13" s="46"/>
    </row>
    <row r="14" spans="1:20" s="4" customFormat="1" ht="49.5">
      <c r="A14" s="51"/>
      <c r="B14" s="13" t="s">
        <v>334</v>
      </c>
      <c r="C14" s="67">
        <f t="shared" si="5"/>
        <v>11382</v>
      </c>
      <c r="D14" s="67">
        <f aca="true" t="shared" si="7" ref="D14:J14">D15</f>
        <v>1755.5</v>
      </c>
      <c r="E14" s="67">
        <f t="shared" si="7"/>
        <v>0</v>
      </c>
      <c r="F14" s="67">
        <f t="shared" si="7"/>
        <v>9626.5</v>
      </c>
      <c r="G14" s="67">
        <f t="shared" si="6"/>
        <v>11277.3</v>
      </c>
      <c r="H14" s="67">
        <f t="shared" si="7"/>
        <v>1753</v>
      </c>
      <c r="I14" s="67">
        <f t="shared" si="7"/>
        <v>0</v>
      </c>
      <c r="J14" s="67">
        <f t="shared" si="7"/>
        <v>9524.3</v>
      </c>
      <c r="K14" s="39">
        <f t="shared" si="3"/>
        <v>0.9908012651555086</v>
      </c>
      <c r="L14" s="67">
        <f>L15</f>
        <v>11277.3</v>
      </c>
      <c r="M14" s="67">
        <f>M15</f>
        <v>1753</v>
      </c>
      <c r="N14" s="67">
        <f>N15</f>
        <v>0</v>
      </c>
      <c r="O14" s="93">
        <f>O15</f>
        <v>9524.3</v>
      </c>
      <c r="P14" s="171">
        <f t="shared" si="1"/>
        <v>0.9908012651555086</v>
      </c>
      <c r="Q14" s="49"/>
      <c r="R14" s="46"/>
      <c r="S14" s="46"/>
      <c r="T14" s="46"/>
    </row>
    <row r="15" spans="1:20" s="4" customFormat="1" ht="48" customHeight="1">
      <c r="A15" s="51" t="s">
        <v>43</v>
      </c>
      <c r="B15" s="12" t="s">
        <v>505</v>
      </c>
      <c r="C15" s="68">
        <f t="shared" si="5"/>
        <v>11382</v>
      </c>
      <c r="D15" s="68">
        <v>1755.5</v>
      </c>
      <c r="E15" s="68">
        <f>E16+E17+E18+E19</f>
        <v>0</v>
      </c>
      <c r="F15" s="68">
        <f>F17+F19</f>
        <v>9626.5</v>
      </c>
      <c r="G15" s="68">
        <f t="shared" si="6"/>
        <v>11277.3</v>
      </c>
      <c r="H15" s="68">
        <v>1753</v>
      </c>
      <c r="I15" s="68">
        <f>I16+I17+I18+I19</f>
        <v>0</v>
      </c>
      <c r="J15" s="68">
        <f>J17+J19</f>
        <v>9524.3</v>
      </c>
      <c r="K15" s="39">
        <f t="shared" si="3"/>
        <v>0.9908012651555086</v>
      </c>
      <c r="L15" s="68">
        <f>L16+L17+L18+L19</f>
        <v>11277.3</v>
      </c>
      <c r="M15" s="68">
        <f>M16+M17+M18+M19</f>
        <v>1753</v>
      </c>
      <c r="N15" s="68">
        <f>N16+N17+N18+N19</f>
        <v>0</v>
      </c>
      <c r="O15" s="95">
        <f>O17+O19</f>
        <v>9524.3</v>
      </c>
      <c r="P15" s="171">
        <f t="shared" si="1"/>
        <v>0.9908012651555086</v>
      </c>
      <c r="Q15" s="49"/>
      <c r="R15" s="46"/>
      <c r="S15" s="46"/>
      <c r="T15" s="46"/>
    </row>
    <row r="16" spans="1:20" s="4" customFormat="1" ht="60.75" customHeight="1">
      <c r="A16" s="51" t="s">
        <v>326</v>
      </c>
      <c r="B16" s="12" t="s">
        <v>506</v>
      </c>
      <c r="C16" s="68">
        <f t="shared" si="5"/>
        <v>1755.5</v>
      </c>
      <c r="D16" s="68">
        <v>1755.5</v>
      </c>
      <c r="E16" s="69">
        <v>0</v>
      </c>
      <c r="F16" s="66">
        <v>0</v>
      </c>
      <c r="G16" s="68">
        <f t="shared" si="6"/>
        <v>1753</v>
      </c>
      <c r="H16" s="68">
        <v>1753</v>
      </c>
      <c r="I16" s="69">
        <v>0</v>
      </c>
      <c r="J16" s="66">
        <v>0</v>
      </c>
      <c r="K16" s="39">
        <f t="shared" si="3"/>
        <v>0.998575904300769</v>
      </c>
      <c r="L16" s="68">
        <f>M16+N16+O16</f>
        <v>1753</v>
      </c>
      <c r="M16" s="69">
        <v>1753</v>
      </c>
      <c r="N16" s="69">
        <v>0</v>
      </c>
      <c r="O16" s="94">
        <v>0</v>
      </c>
      <c r="P16" s="171">
        <f t="shared" si="1"/>
        <v>0.998575904300769</v>
      </c>
      <c r="Q16" s="49"/>
      <c r="R16" s="46"/>
      <c r="S16" s="46"/>
      <c r="T16" s="46"/>
    </row>
    <row r="17" spans="1:20" s="4" customFormat="1" ht="66">
      <c r="A17" s="51" t="s">
        <v>327</v>
      </c>
      <c r="B17" s="12" t="s">
        <v>507</v>
      </c>
      <c r="C17" s="68">
        <f t="shared" si="5"/>
        <v>5577.5</v>
      </c>
      <c r="D17" s="68">
        <v>0</v>
      </c>
      <c r="E17" s="69">
        <v>0</v>
      </c>
      <c r="F17" s="66">
        <v>5577.5</v>
      </c>
      <c r="G17" s="68">
        <f t="shared" si="6"/>
        <v>5577.3</v>
      </c>
      <c r="H17" s="68">
        <v>0</v>
      </c>
      <c r="I17" s="68">
        <v>0</v>
      </c>
      <c r="J17" s="68">
        <v>5577.3</v>
      </c>
      <c r="K17" s="39">
        <f t="shared" si="3"/>
        <v>0.9999641416405199</v>
      </c>
      <c r="L17" s="68">
        <f>M17+N17+O17</f>
        <v>5577.3</v>
      </c>
      <c r="M17" s="69">
        <v>0</v>
      </c>
      <c r="N17" s="69">
        <v>0</v>
      </c>
      <c r="O17" s="94">
        <v>5577.3</v>
      </c>
      <c r="P17" s="171">
        <f t="shared" si="1"/>
        <v>0.9999641416405199</v>
      </c>
      <c r="Q17" s="49"/>
      <c r="R17" s="46"/>
      <c r="S17" s="46"/>
      <c r="T17" s="46"/>
    </row>
    <row r="18" spans="1:20" s="4" customFormat="1" ht="41.25" customHeight="1">
      <c r="A18" s="51" t="s">
        <v>328</v>
      </c>
      <c r="B18" s="12" t="s">
        <v>508</v>
      </c>
      <c r="C18" s="68">
        <f t="shared" si="5"/>
        <v>0</v>
      </c>
      <c r="D18" s="68">
        <v>0</v>
      </c>
      <c r="E18" s="69">
        <v>0</v>
      </c>
      <c r="F18" s="66">
        <v>0</v>
      </c>
      <c r="G18" s="68">
        <f t="shared" si="6"/>
        <v>0</v>
      </c>
      <c r="H18" s="68">
        <v>0</v>
      </c>
      <c r="I18" s="68">
        <v>0</v>
      </c>
      <c r="J18" s="68">
        <v>0</v>
      </c>
      <c r="K18" s="39" t="s">
        <v>242</v>
      </c>
      <c r="L18" s="68">
        <f>M18+N18+O18</f>
        <v>0</v>
      </c>
      <c r="M18" s="69">
        <v>0</v>
      </c>
      <c r="N18" s="69">
        <v>0</v>
      </c>
      <c r="O18" s="94">
        <v>0</v>
      </c>
      <c r="P18" s="171" t="s">
        <v>242</v>
      </c>
      <c r="Q18" s="49"/>
      <c r="R18" s="46"/>
      <c r="S18" s="46"/>
      <c r="T18" s="46"/>
    </row>
    <row r="19" spans="1:20" s="4" customFormat="1" ht="57" customHeight="1">
      <c r="A19" s="51" t="s">
        <v>329</v>
      </c>
      <c r="B19" s="12" t="s">
        <v>509</v>
      </c>
      <c r="C19" s="68">
        <f t="shared" si="5"/>
        <v>4049</v>
      </c>
      <c r="D19" s="68">
        <v>0</v>
      </c>
      <c r="E19" s="69">
        <v>0</v>
      </c>
      <c r="F19" s="66">
        <v>4049</v>
      </c>
      <c r="G19" s="68">
        <f t="shared" si="6"/>
        <v>3947</v>
      </c>
      <c r="H19" s="68">
        <v>0</v>
      </c>
      <c r="I19" s="68">
        <v>0</v>
      </c>
      <c r="J19" s="68">
        <v>3947</v>
      </c>
      <c r="K19" s="39">
        <f t="shared" si="3"/>
        <v>0.9748085947147443</v>
      </c>
      <c r="L19" s="68">
        <f>M19+N19+O19</f>
        <v>3947</v>
      </c>
      <c r="M19" s="69">
        <v>0</v>
      </c>
      <c r="N19" s="69">
        <v>0</v>
      </c>
      <c r="O19" s="94">
        <v>3947</v>
      </c>
      <c r="P19" s="171">
        <f t="shared" si="1"/>
        <v>0.9748085947147443</v>
      </c>
      <c r="Q19" s="49"/>
      <c r="R19" s="46"/>
      <c r="S19" s="46"/>
      <c r="T19" s="46"/>
    </row>
    <row r="20" spans="1:20" s="4" customFormat="1" ht="52.5" customHeight="1">
      <c r="A20" s="51"/>
      <c r="B20" s="13" t="s">
        <v>335</v>
      </c>
      <c r="C20" s="67">
        <f aca="true" t="shared" si="8" ref="C20:J20">C21+C22+C23</f>
        <v>13215.9</v>
      </c>
      <c r="D20" s="67">
        <f t="shared" si="8"/>
        <v>1106.9</v>
      </c>
      <c r="E20" s="67">
        <f t="shared" si="8"/>
        <v>0</v>
      </c>
      <c r="F20" s="67">
        <f t="shared" si="8"/>
        <v>12109</v>
      </c>
      <c r="G20" s="67">
        <f t="shared" si="8"/>
        <v>12898.4</v>
      </c>
      <c r="H20" s="67">
        <f t="shared" si="8"/>
        <v>1106.9</v>
      </c>
      <c r="I20" s="67">
        <f t="shared" si="8"/>
        <v>0</v>
      </c>
      <c r="J20" s="67">
        <f t="shared" si="8"/>
        <v>11791.5</v>
      </c>
      <c r="K20" s="39">
        <f t="shared" si="3"/>
        <v>0.9759759078080191</v>
      </c>
      <c r="L20" s="67">
        <f>L21+L22+L23</f>
        <v>12898.4</v>
      </c>
      <c r="M20" s="67">
        <f>M21+M22+M23</f>
        <v>1106.9</v>
      </c>
      <c r="N20" s="67">
        <f>N21+N22+N23</f>
        <v>0</v>
      </c>
      <c r="O20" s="93">
        <f>O21+O22+O23</f>
        <v>11791.5</v>
      </c>
      <c r="P20" s="171">
        <f t="shared" si="1"/>
        <v>0.9759759078080191</v>
      </c>
      <c r="Q20" s="49"/>
      <c r="R20" s="46"/>
      <c r="S20" s="46"/>
      <c r="T20" s="46"/>
    </row>
    <row r="21" spans="1:20" s="4" customFormat="1" ht="31.5" customHeight="1">
      <c r="A21" s="51" t="s">
        <v>62</v>
      </c>
      <c r="B21" s="12" t="s">
        <v>510</v>
      </c>
      <c r="C21" s="68">
        <f>D21+E21+F21</f>
        <v>0</v>
      </c>
      <c r="D21" s="68">
        <v>0</v>
      </c>
      <c r="E21" s="69">
        <v>0</v>
      </c>
      <c r="F21" s="66">
        <v>0</v>
      </c>
      <c r="G21" s="68">
        <f>H21+I21+J21</f>
        <v>0</v>
      </c>
      <c r="H21" s="68">
        <v>0</v>
      </c>
      <c r="I21" s="68">
        <v>0</v>
      </c>
      <c r="J21" s="68">
        <v>0</v>
      </c>
      <c r="K21" s="39" t="s">
        <v>242</v>
      </c>
      <c r="L21" s="68">
        <f>M21+N21+O21</f>
        <v>0</v>
      </c>
      <c r="M21" s="69">
        <v>0</v>
      </c>
      <c r="N21" s="69">
        <v>0</v>
      </c>
      <c r="O21" s="94">
        <v>0</v>
      </c>
      <c r="P21" s="171" t="s">
        <v>242</v>
      </c>
      <c r="Q21" s="49"/>
      <c r="R21" s="46"/>
      <c r="S21" s="46"/>
      <c r="T21" s="46"/>
    </row>
    <row r="22" spans="1:20" s="4" customFormat="1" ht="45" customHeight="1">
      <c r="A22" s="51" t="s">
        <v>63</v>
      </c>
      <c r="B22" s="12" t="s">
        <v>879</v>
      </c>
      <c r="C22" s="68">
        <f>D22+E22+F22</f>
        <v>1106.9</v>
      </c>
      <c r="D22" s="68">
        <v>1106.9</v>
      </c>
      <c r="E22" s="69">
        <v>0</v>
      </c>
      <c r="F22" s="66">
        <v>0</v>
      </c>
      <c r="G22" s="68">
        <f>H22+I22+J22</f>
        <v>1106.9</v>
      </c>
      <c r="H22" s="68">
        <v>1106.9</v>
      </c>
      <c r="I22" s="68">
        <v>0</v>
      </c>
      <c r="J22" s="68">
        <v>0</v>
      </c>
      <c r="K22" s="39">
        <f t="shared" si="3"/>
        <v>1</v>
      </c>
      <c r="L22" s="68">
        <f>M22+N22+O22</f>
        <v>1106.9</v>
      </c>
      <c r="M22" s="69">
        <v>1106.9</v>
      </c>
      <c r="N22" s="69">
        <v>0</v>
      </c>
      <c r="O22" s="94">
        <v>0</v>
      </c>
      <c r="P22" s="171">
        <f t="shared" si="1"/>
        <v>1</v>
      </c>
      <c r="Q22" s="49"/>
      <c r="R22" s="46"/>
      <c r="S22" s="46"/>
      <c r="T22" s="46"/>
    </row>
    <row r="23" spans="1:20" s="4" customFormat="1" ht="42.75" customHeight="1">
      <c r="A23" s="51" t="s">
        <v>74</v>
      </c>
      <c r="B23" s="12" t="s">
        <v>511</v>
      </c>
      <c r="C23" s="68">
        <f>D23+E23+F23</f>
        <v>12109</v>
      </c>
      <c r="D23" s="68">
        <v>0</v>
      </c>
      <c r="E23" s="69">
        <v>0</v>
      </c>
      <c r="F23" s="66">
        <v>12109</v>
      </c>
      <c r="G23" s="68">
        <f>H23+I23+J23</f>
        <v>11791.5</v>
      </c>
      <c r="H23" s="68">
        <v>0</v>
      </c>
      <c r="I23" s="68">
        <v>0</v>
      </c>
      <c r="J23" s="68">
        <v>11791.5</v>
      </c>
      <c r="K23" s="39">
        <f t="shared" si="3"/>
        <v>0.9737798331819308</v>
      </c>
      <c r="L23" s="68">
        <f>M23+N23+O23</f>
        <v>11791.5</v>
      </c>
      <c r="M23" s="69">
        <v>0</v>
      </c>
      <c r="N23" s="69">
        <v>0</v>
      </c>
      <c r="O23" s="94">
        <v>11791.5</v>
      </c>
      <c r="P23" s="171">
        <f t="shared" si="1"/>
        <v>0.9737798331819308</v>
      </c>
      <c r="Q23" s="49"/>
      <c r="R23" s="46"/>
      <c r="S23" s="46"/>
      <c r="T23" s="46"/>
    </row>
    <row r="24" spans="1:20" s="4" customFormat="1" ht="37.5" customHeight="1">
      <c r="A24" s="51"/>
      <c r="B24" s="13" t="s">
        <v>336</v>
      </c>
      <c r="C24" s="67">
        <f>C25</f>
        <v>0</v>
      </c>
      <c r="D24" s="67">
        <f aca="true" t="shared" si="9" ref="D24:O24">D25</f>
        <v>0</v>
      </c>
      <c r="E24" s="67">
        <f t="shared" si="9"/>
        <v>0</v>
      </c>
      <c r="F24" s="67">
        <f t="shared" si="9"/>
        <v>0</v>
      </c>
      <c r="G24" s="67">
        <f t="shared" si="9"/>
        <v>0</v>
      </c>
      <c r="H24" s="67">
        <f t="shared" si="9"/>
        <v>0</v>
      </c>
      <c r="I24" s="67">
        <f t="shared" si="9"/>
        <v>0</v>
      </c>
      <c r="J24" s="67">
        <f t="shared" si="9"/>
        <v>0</v>
      </c>
      <c r="K24" s="39" t="s">
        <v>242</v>
      </c>
      <c r="L24" s="67">
        <f t="shared" si="9"/>
        <v>0</v>
      </c>
      <c r="M24" s="67">
        <f t="shared" si="9"/>
        <v>0</v>
      </c>
      <c r="N24" s="67">
        <f t="shared" si="9"/>
        <v>0</v>
      </c>
      <c r="O24" s="93">
        <f t="shared" si="9"/>
        <v>0</v>
      </c>
      <c r="P24" s="171" t="s">
        <v>242</v>
      </c>
      <c r="Q24" s="49"/>
      <c r="R24" s="46"/>
      <c r="S24" s="46"/>
      <c r="T24" s="46"/>
    </row>
    <row r="25" spans="1:20" s="4" customFormat="1" ht="54.75" customHeight="1">
      <c r="A25" s="51" t="s">
        <v>79</v>
      </c>
      <c r="B25" s="12" t="s">
        <v>512</v>
      </c>
      <c r="C25" s="68">
        <f>D25+E25+F25</f>
        <v>0</v>
      </c>
      <c r="D25" s="68">
        <v>0</v>
      </c>
      <c r="E25" s="69">
        <v>0</v>
      </c>
      <c r="F25" s="66">
        <v>0</v>
      </c>
      <c r="G25" s="68">
        <f>H25+I25+J25</f>
        <v>0</v>
      </c>
      <c r="H25" s="68">
        <v>0</v>
      </c>
      <c r="I25" s="68">
        <v>0</v>
      </c>
      <c r="J25" s="68">
        <v>0</v>
      </c>
      <c r="K25" s="39" t="s">
        <v>242</v>
      </c>
      <c r="L25" s="69">
        <f>M25+N25+O25</f>
        <v>0</v>
      </c>
      <c r="M25" s="69">
        <v>0</v>
      </c>
      <c r="N25" s="69">
        <v>0</v>
      </c>
      <c r="O25" s="94">
        <v>0</v>
      </c>
      <c r="P25" s="171" t="s">
        <v>242</v>
      </c>
      <c r="Q25" s="49"/>
      <c r="R25" s="46"/>
      <c r="S25" s="46"/>
      <c r="T25" s="46"/>
    </row>
    <row r="26" spans="1:20" s="121" customFormat="1" ht="89.25" customHeight="1">
      <c r="A26" s="115" t="s">
        <v>42</v>
      </c>
      <c r="B26" s="116" t="s">
        <v>4</v>
      </c>
      <c r="C26" s="117">
        <f>D26+E26+F26</f>
        <v>238720.40000000002</v>
      </c>
      <c r="D26" s="117">
        <f aca="true" t="shared" si="10" ref="D26:I26">D27+D32+D38</f>
        <v>43073.40000000001</v>
      </c>
      <c r="E26" s="117">
        <f t="shared" si="10"/>
        <v>14658.8</v>
      </c>
      <c r="F26" s="117">
        <f>F27+F32+F38+F40</f>
        <v>180988.2</v>
      </c>
      <c r="G26" s="117">
        <f t="shared" si="10"/>
        <v>231364.1</v>
      </c>
      <c r="H26" s="117">
        <f t="shared" si="10"/>
        <v>42068.9</v>
      </c>
      <c r="I26" s="117">
        <f t="shared" si="10"/>
        <v>14658.699999999999</v>
      </c>
      <c r="J26" s="117">
        <f>J27+J32+J38</f>
        <v>174636.5</v>
      </c>
      <c r="K26" s="52">
        <f t="shared" si="3"/>
        <v>0.96918445176868</v>
      </c>
      <c r="L26" s="117">
        <f>L27+L32+L38+L40</f>
        <v>231364.1</v>
      </c>
      <c r="M26" s="117">
        <f>M27+M32+M38+M40</f>
        <v>42068.9</v>
      </c>
      <c r="N26" s="117">
        <f>N27+N32+N38+N40</f>
        <v>14658.699999999999</v>
      </c>
      <c r="O26" s="118">
        <f>O27+O32+O38+O40</f>
        <v>174636.5</v>
      </c>
      <c r="P26" s="171">
        <f t="shared" si="1"/>
        <v>0.96918445176868</v>
      </c>
      <c r="Q26" s="119"/>
      <c r="R26" s="120"/>
      <c r="S26" s="120"/>
      <c r="T26" s="120"/>
    </row>
    <row r="27" spans="1:20" s="4" customFormat="1" ht="50.25" customHeight="1">
      <c r="A27" s="3"/>
      <c r="B27" s="19" t="s">
        <v>337</v>
      </c>
      <c r="C27" s="67">
        <f>C28+C29+C30+C31</f>
        <v>112692.6</v>
      </c>
      <c r="D27" s="67">
        <f aca="true" t="shared" si="11" ref="D27:L27">D28+D29+D30+D31</f>
        <v>20193.100000000002</v>
      </c>
      <c r="E27" s="67">
        <f t="shared" si="11"/>
        <v>14658.8</v>
      </c>
      <c r="F27" s="67">
        <f t="shared" si="11"/>
        <v>77840.7</v>
      </c>
      <c r="G27" s="67">
        <f t="shared" si="11"/>
        <v>111589.1</v>
      </c>
      <c r="H27" s="67">
        <f t="shared" si="11"/>
        <v>19363.9</v>
      </c>
      <c r="I27" s="67">
        <f t="shared" si="11"/>
        <v>14658.699999999999</v>
      </c>
      <c r="J27" s="67">
        <f t="shared" si="11"/>
        <v>77566.5</v>
      </c>
      <c r="K27" s="39">
        <f t="shared" si="3"/>
        <v>0.9902078752287196</v>
      </c>
      <c r="L27" s="67">
        <f t="shared" si="11"/>
        <v>111589.1</v>
      </c>
      <c r="M27" s="67">
        <f>M28+M29+M30+M31</f>
        <v>19363.9</v>
      </c>
      <c r="N27" s="67">
        <f>N28+N29+N30+N31</f>
        <v>14658.699999999999</v>
      </c>
      <c r="O27" s="93">
        <f>O28+O29+O30+O31</f>
        <v>77566.5</v>
      </c>
      <c r="P27" s="171">
        <f t="shared" si="1"/>
        <v>0.9902078752287196</v>
      </c>
      <c r="Q27" s="49"/>
      <c r="R27" s="46"/>
      <c r="S27" s="46"/>
      <c r="T27" s="46"/>
    </row>
    <row r="28" spans="1:20" s="4" customFormat="1" ht="68.25" customHeight="1">
      <c r="A28" s="51" t="s">
        <v>39</v>
      </c>
      <c r="B28" s="9" t="s">
        <v>880</v>
      </c>
      <c r="C28" s="68">
        <f>D28+E28+F28</f>
        <v>33266.4</v>
      </c>
      <c r="D28" s="68">
        <v>19991.4</v>
      </c>
      <c r="E28" s="68">
        <v>13275</v>
      </c>
      <c r="F28" s="68">
        <v>0</v>
      </c>
      <c r="G28" s="68">
        <f>H28+I28+J28</f>
        <v>32437.1</v>
      </c>
      <c r="H28" s="68">
        <v>19162.2</v>
      </c>
      <c r="I28" s="68">
        <v>13274.9</v>
      </c>
      <c r="J28" s="68">
        <v>0</v>
      </c>
      <c r="K28" s="39">
        <f t="shared" si="3"/>
        <v>0.9750709424524444</v>
      </c>
      <c r="L28" s="68">
        <f>M28+N28+O28</f>
        <v>32437.1</v>
      </c>
      <c r="M28" s="68">
        <v>19162.2</v>
      </c>
      <c r="N28" s="68">
        <v>13274.9</v>
      </c>
      <c r="O28" s="95">
        <v>0</v>
      </c>
      <c r="P28" s="171">
        <f t="shared" si="1"/>
        <v>0.9750709424524444</v>
      </c>
      <c r="Q28" s="49"/>
      <c r="R28" s="46"/>
      <c r="S28" s="46"/>
      <c r="T28" s="46"/>
    </row>
    <row r="29" spans="1:20" s="4" customFormat="1" ht="99.75" customHeight="1">
      <c r="A29" s="51" t="s">
        <v>40</v>
      </c>
      <c r="B29" s="9" t="s">
        <v>881</v>
      </c>
      <c r="C29" s="68">
        <f>D29+E29+F29</f>
        <v>1383.8</v>
      </c>
      <c r="D29" s="69">
        <v>0</v>
      </c>
      <c r="E29" s="69">
        <v>1383.8</v>
      </c>
      <c r="F29" s="69">
        <v>0</v>
      </c>
      <c r="G29" s="68">
        <f>H29+I29+J29</f>
        <v>1383.8</v>
      </c>
      <c r="H29" s="69">
        <v>0</v>
      </c>
      <c r="I29" s="69">
        <v>1383.8</v>
      </c>
      <c r="J29" s="68">
        <v>0</v>
      </c>
      <c r="K29" s="39">
        <f t="shared" si="3"/>
        <v>1</v>
      </c>
      <c r="L29" s="68">
        <f>M29+N29+O29</f>
        <v>1383.8</v>
      </c>
      <c r="M29" s="69">
        <v>0</v>
      </c>
      <c r="N29" s="69">
        <v>1383.8</v>
      </c>
      <c r="O29" s="94">
        <v>0</v>
      </c>
      <c r="P29" s="171">
        <f t="shared" si="1"/>
        <v>1</v>
      </c>
      <c r="Q29" s="49"/>
      <c r="R29" s="46"/>
      <c r="S29" s="46"/>
      <c r="T29" s="46"/>
    </row>
    <row r="30" spans="1:20" s="4" customFormat="1" ht="93" customHeight="1">
      <c r="A30" s="51" t="s">
        <v>41</v>
      </c>
      <c r="B30" s="9" t="s">
        <v>882</v>
      </c>
      <c r="C30" s="68">
        <f>D30+E30+F30</f>
        <v>201.7</v>
      </c>
      <c r="D30" s="69">
        <v>201.7</v>
      </c>
      <c r="E30" s="69">
        <v>0</v>
      </c>
      <c r="F30" s="69">
        <v>0</v>
      </c>
      <c r="G30" s="68">
        <f>H30+I30+J30</f>
        <v>201.7</v>
      </c>
      <c r="H30" s="69">
        <v>201.7</v>
      </c>
      <c r="I30" s="69">
        <v>0</v>
      </c>
      <c r="J30" s="68">
        <v>0</v>
      </c>
      <c r="K30" s="39">
        <f t="shared" si="3"/>
        <v>1</v>
      </c>
      <c r="L30" s="68">
        <f>M30+N30+O30</f>
        <v>201.7</v>
      </c>
      <c r="M30" s="69">
        <v>201.7</v>
      </c>
      <c r="N30" s="69">
        <v>0</v>
      </c>
      <c r="O30" s="94">
        <v>0</v>
      </c>
      <c r="P30" s="171">
        <f t="shared" si="1"/>
        <v>1</v>
      </c>
      <c r="Q30" s="49"/>
      <c r="R30" s="46"/>
      <c r="S30" s="46"/>
      <c r="T30" s="46"/>
    </row>
    <row r="31" spans="1:20" s="4" customFormat="1" ht="68.25" customHeight="1">
      <c r="A31" s="51" t="s">
        <v>60</v>
      </c>
      <c r="B31" s="9" t="s">
        <v>883</v>
      </c>
      <c r="C31" s="68">
        <f>D31+E31+F31</f>
        <v>77840.7</v>
      </c>
      <c r="D31" s="69">
        <v>0</v>
      </c>
      <c r="E31" s="69">
        <v>0</v>
      </c>
      <c r="F31" s="69">
        <v>77840.7</v>
      </c>
      <c r="G31" s="68">
        <f>H31+I31+J31</f>
        <v>77566.5</v>
      </c>
      <c r="H31" s="69">
        <v>0</v>
      </c>
      <c r="I31" s="69">
        <v>0</v>
      </c>
      <c r="J31" s="68">
        <v>77566.5</v>
      </c>
      <c r="K31" s="39">
        <f t="shared" si="3"/>
        <v>0.9964774211948249</v>
      </c>
      <c r="L31" s="68">
        <f>M31+N31+O31</f>
        <v>77566.5</v>
      </c>
      <c r="M31" s="69">
        <v>0</v>
      </c>
      <c r="N31" s="69">
        <v>0</v>
      </c>
      <c r="O31" s="94">
        <v>77566.5</v>
      </c>
      <c r="P31" s="171">
        <f t="shared" si="1"/>
        <v>0.9964774211948249</v>
      </c>
      <c r="Q31" s="49"/>
      <c r="R31" s="46"/>
      <c r="S31" s="46"/>
      <c r="T31" s="46"/>
    </row>
    <row r="32" spans="1:20" s="4" customFormat="1" ht="60.75" customHeight="1">
      <c r="A32" s="51"/>
      <c r="B32" s="13" t="s">
        <v>338</v>
      </c>
      <c r="C32" s="67">
        <f>C33+C34+C35+C36+C37</f>
        <v>121144.8</v>
      </c>
      <c r="D32" s="67">
        <f>D33+D34+D35+D36+D37</f>
        <v>22880.300000000003</v>
      </c>
      <c r="E32" s="67">
        <f aca="true" t="shared" si="12" ref="E32:L32">E33+E34+E35+E36+E37</f>
        <v>0</v>
      </c>
      <c r="F32" s="67">
        <f>F33+F34+F35+F36+F37</f>
        <v>98264.5</v>
      </c>
      <c r="G32" s="67">
        <f t="shared" si="12"/>
        <v>119775</v>
      </c>
      <c r="H32" s="67">
        <f t="shared" si="12"/>
        <v>22705</v>
      </c>
      <c r="I32" s="67">
        <f t="shared" si="12"/>
        <v>0</v>
      </c>
      <c r="J32" s="67">
        <f t="shared" si="12"/>
        <v>97070</v>
      </c>
      <c r="K32" s="39">
        <f aca="true" t="shared" si="13" ref="K32:K37">G32/C32</f>
        <v>0.988692870020009</v>
      </c>
      <c r="L32" s="67">
        <f t="shared" si="12"/>
        <v>119775</v>
      </c>
      <c r="M32" s="67">
        <f>M33+M34+M35+M36+M37</f>
        <v>22705</v>
      </c>
      <c r="N32" s="67">
        <f>N33+N34+N35+N36+N37</f>
        <v>0</v>
      </c>
      <c r="O32" s="93">
        <f>O33+O34+O35+O36+O37</f>
        <v>97070</v>
      </c>
      <c r="P32" s="171">
        <f t="shared" si="1"/>
        <v>0.988692870020009</v>
      </c>
      <c r="Q32" s="49"/>
      <c r="R32" s="46"/>
      <c r="S32" s="46"/>
      <c r="T32" s="46"/>
    </row>
    <row r="33" spans="1:20" s="4" customFormat="1" ht="80.25" customHeight="1">
      <c r="A33" s="51" t="s">
        <v>43</v>
      </c>
      <c r="B33" s="12" t="s">
        <v>513</v>
      </c>
      <c r="C33" s="68">
        <f>D33+E33+F33</f>
        <v>16994.2</v>
      </c>
      <c r="D33" s="69">
        <v>16994.2</v>
      </c>
      <c r="E33" s="69">
        <v>0</v>
      </c>
      <c r="F33" s="69">
        <v>0</v>
      </c>
      <c r="G33" s="68">
        <f>H33+I33+J33</f>
        <v>16994.2</v>
      </c>
      <c r="H33" s="69">
        <v>16994.2</v>
      </c>
      <c r="I33" s="69">
        <v>0</v>
      </c>
      <c r="J33" s="69">
        <v>0</v>
      </c>
      <c r="K33" s="39">
        <f t="shared" si="13"/>
        <v>1</v>
      </c>
      <c r="L33" s="68">
        <f>M33+N33+O33</f>
        <v>16994.2</v>
      </c>
      <c r="M33" s="69">
        <v>16994.2</v>
      </c>
      <c r="N33" s="69">
        <v>0</v>
      </c>
      <c r="O33" s="94">
        <v>0</v>
      </c>
      <c r="P33" s="171">
        <f t="shared" si="1"/>
        <v>1</v>
      </c>
      <c r="Q33" s="49"/>
      <c r="R33" s="46"/>
      <c r="S33" s="46"/>
      <c r="T33" s="46"/>
    </row>
    <row r="34" spans="1:20" s="4" customFormat="1" ht="82.5" customHeight="1">
      <c r="A34" s="51" t="s">
        <v>44</v>
      </c>
      <c r="B34" s="12" t="s">
        <v>514</v>
      </c>
      <c r="C34" s="68">
        <f>D34+E34+F34</f>
        <v>71410.9</v>
      </c>
      <c r="D34" s="69">
        <v>0</v>
      </c>
      <c r="E34" s="69">
        <v>0</v>
      </c>
      <c r="F34" s="69">
        <v>71410.9</v>
      </c>
      <c r="G34" s="68">
        <f>H34+I34+J34</f>
        <v>71410.9</v>
      </c>
      <c r="H34" s="69">
        <v>0</v>
      </c>
      <c r="I34" s="69">
        <v>0</v>
      </c>
      <c r="J34" s="69">
        <v>71410.9</v>
      </c>
      <c r="K34" s="39">
        <f t="shared" si="13"/>
        <v>1</v>
      </c>
      <c r="L34" s="68">
        <f>M34+N34+O34</f>
        <v>71410.9</v>
      </c>
      <c r="M34" s="69">
        <v>0</v>
      </c>
      <c r="N34" s="69">
        <v>0</v>
      </c>
      <c r="O34" s="94">
        <v>71410.9</v>
      </c>
      <c r="P34" s="171">
        <f t="shared" si="1"/>
        <v>1</v>
      </c>
      <c r="Q34" s="49"/>
      <c r="R34" s="46"/>
      <c r="S34" s="46"/>
      <c r="T34" s="46"/>
    </row>
    <row r="35" spans="1:20" s="4" customFormat="1" ht="92.25" customHeight="1">
      <c r="A35" s="51" t="s">
        <v>45</v>
      </c>
      <c r="B35" s="12" t="s">
        <v>1098</v>
      </c>
      <c r="C35" s="68">
        <f>D35+E35+F35</f>
        <v>5886.1</v>
      </c>
      <c r="D35" s="69">
        <v>5886.1</v>
      </c>
      <c r="E35" s="69">
        <v>0</v>
      </c>
      <c r="F35" s="69">
        <v>0</v>
      </c>
      <c r="G35" s="68">
        <f>H35+I35+J35</f>
        <v>5710.8</v>
      </c>
      <c r="H35" s="68">
        <v>5710.8</v>
      </c>
      <c r="I35" s="68">
        <v>0</v>
      </c>
      <c r="J35" s="68">
        <v>0</v>
      </c>
      <c r="K35" s="39">
        <f t="shared" si="13"/>
        <v>0.970217971152376</v>
      </c>
      <c r="L35" s="68">
        <f>M35+N35+O35</f>
        <v>5710.8</v>
      </c>
      <c r="M35" s="68">
        <v>5710.8</v>
      </c>
      <c r="N35" s="68">
        <v>0</v>
      </c>
      <c r="O35" s="95">
        <v>0</v>
      </c>
      <c r="P35" s="171">
        <f t="shared" si="1"/>
        <v>0.970217971152376</v>
      </c>
      <c r="Q35" s="49" t="s">
        <v>1103</v>
      </c>
      <c r="R35" s="46"/>
      <c r="S35" s="46"/>
      <c r="T35" s="46"/>
    </row>
    <row r="36" spans="1:20" s="4" customFormat="1" ht="72.75" customHeight="1">
      <c r="A36" s="51" t="s">
        <v>46</v>
      </c>
      <c r="B36" s="12" t="s">
        <v>884</v>
      </c>
      <c r="C36" s="68">
        <f>D36+E36+F36</f>
        <v>16900</v>
      </c>
      <c r="D36" s="69">
        <v>0</v>
      </c>
      <c r="E36" s="69">
        <v>0</v>
      </c>
      <c r="F36" s="69">
        <v>16900</v>
      </c>
      <c r="G36" s="68">
        <f>H36+I36+J36</f>
        <v>16900</v>
      </c>
      <c r="H36" s="68">
        <v>0</v>
      </c>
      <c r="I36" s="68">
        <v>0</v>
      </c>
      <c r="J36" s="68">
        <v>16900</v>
      </c>
      <c r="K36" s="39">
        <f t="shared" si="13"/>
        <v>1</v>
      </c>
      <c r="L36" s="68">
        <f>M36+N36+O36</f>
        <v>16900</v>
      </c>
      <c r="M36" s="68">
        <v>0</v>
      </c>
      <c r="N36" s="68">
        <v>0</v>
      </c>
      <c r="O36" s="95">
        <v>16900</v>
      </c>
      <c r="P36" s="171">
        <f t="shared" si="1"/>
        <v>1</v>
      </c>
      <c r="Q36" s="49"/>
      <c r="R36" s="46"/>
      <c r="S36" s="46"/>
      <c r="T36" s="46"/>
    </row>
    <row r="37" spans="1:20" s="4" customFormat="1" ht="91.5" customHeight="1">
      <c r="A37" s="51" t="s">
        <v>47</v>
      </c>
      <c r="B37" s="12" t="s">
        <v>885</v>
      </c>
      <c r="C37" s="68">
        <f>D37+E37+F37</f>
        <v>9953.6</v>
      </c>
      <c r="D37" s="69">
        <v>0</v>
      </c>
      <c r="E37" s="69">
        <v>0</v>
      </c>
      <c r="F37" s="69">
        <v>9953.6</v>
      </c>
      <c r="G37" s="68">
        <f>H37+I37+J37</f>
        <v>8759.1</v>
      </c>
      <c r="H37" s="68">
        <v>0</v>
      </c>
      <c r="I37" s="68">
        <v>0</v>
      </c>
      <c r="J37" s="68">
        <v>8759.1</v>
      </c>
      <c r="K37" s="39">
        <f t="shared" si="13"/>
        <v>0.8799931683009162</v>
      </c>
      <c r="L37" s="68">
        <f>M37+N37+O37</f>
        <v>8759.1</v>
      </c>
      <c r="M37" s="69">
        <v>0</v>
      </c>
      <c r="N37" s="69">
        <v>0</v>
      </c>
      <c r="O37" s="94">
        <v>8759.1</v>
      </c>
      <c r="P37" s="171">
        <f t="shared" si="1"/>
        <v>0.8799931683009162</v>
      </c>
      <c r="Q37" s="49" t="s">
        <v>1103</v>
      </c>
      <c r="R37" s="46"/>
      <c r="S37" s="46"/>
      <c r="T37" s="46"/>
    </row>
    <row r="38" spans="1:20" s="4" customFormat="1" ht="51" customHeight="1">
      <c r="A38" s="51"/>
      <c r="B38" s="13" t="s">
        <v>339</v>
      </c>
      <c r="C38" s="67">
        <f>C39</f>
        <v>0</v>
      </c>
      <c r="D38" s="67">
        <f aca="true" t="shared" si="14" ref="D38:O38">D39</f>
        <v>0</v>
      </c>
      <c r="E38" s="67">
        <f t="shared" si="14"/>
        <v>0</v>
      </c>
      <c r="F38" s="67">
        <f t="shared" si="14"/>
        <v>0</v>
      </c>
      <c r="G38" s="67">
        <f t="shared" si="14"/>
        <v>0</v>
      </c>
      <c r="H38" s="67">
        <f t="shared" si="14"/>
        <v>0</v>
      </c>
      <c r="I38" s="67">
        <f t="shared" si="14"/>
        <v>0</v>
      </c>
      <c r="J38" s="67">
        <f t="shared" si="14"/>
        <v>0</v>
      </c>
      <c r="K38" s="39"/>
      <c r="L38" s="67">
        <f t="shared" si="14"/>
        <v>0</v>
      </c>
      <c r="M38" s="67">
        <f t="shared" si="14"/>
        <v>0</v>
      </c>
      <c r="N38" s="67">
        <f t="shared" si="14"/>
        <v>0</v>
      </c>
      <c r="O38" s="93">
        <f t="shared" si="14"/>
        <v>0</v>
      </c>
      <c r="P38" s="171" t="s">
        <v>242</v>
      </c>
      <c r="Q38" s="49"/>
      <c r="R38" s="46"/>
      <c r="S38" s="46"/>
      <c r="T38" s="46"/>
    </row>
    <row r="39" spans="1:20" s="4" customFormat="1" ht="82.5">
      <c r="A39" s="51" t="s">
        <v>62</v>
      </c>
      <c r="B39" s="12" t="s">
        <v>515</v>
      </c>
      <c r="C39" s="68">
        <f>D39+E39+F39</f>
        <v>0</v>
      </c>
      <c r="D39" s="69">
        <v>0</v>
      </c>
      <c r="E39" s="69">
        <v>0</v>
      </c>
      <c r="F39" s="69">
        <v>0</v>
      </c>
      <c r="G39" s="68">
        <f>H39+I39+J39</f>
        <v>0</v>
      </c>
      <c r="H39" s="69">
        <v>0</v>
      </c>
      <c r="I39" s="69">
        <v>0</v>
      </c>
      <c r="J39" s="69">
        <v>0</v>
      </c>
      <c r="K39" s="39"/>
      <c r="L39" s="69">
        <f>M39+N39+O39</f>
        <v>0</v>
      </c>
      <c r="M39" s="69">
        <v>0</v>
      </c>
      <c r="N39" s="69">
        <v>0</v>
      </c>
      <c r="O39" s="94">
        <v>0</v>
      </c>
      <c r="P39" s="171" t="s">
        <v>242</v>
      </c>
      <c r="Q39" s="49"/>
      <c r="R39" s="46"/>
      <c r="S39" s="46"/>
      <c r="T39" s="46"/>
    </row>
    <row r="40" spans="1:20" s="4" customFormat="1" ht="54.75" customHeight="1">
      <c r="A40" s="51"/>
      <c r="B40" s="13" t="s">
        <v>1100</v>
      </c>
      <c r="C40" s="67">
        <f>D40+E40+F40</f>
        <v>4883</v>
      </c>
      <c r="D40" s="69">
        <v>0</v>
      </c>
      <c r="E40" s="69">
        <v>0</v>
      </c>
      <c r="F40" s="70">
        <f>F41</f>
        <v>4883</v>
      </c>
      <c r="G40" s="68">
        <f>H40+I40+J40</f>
        <v>0</v>
      </c>
      <c r="H40" s="69">
        <v>0</v>
      </c>
      <c r="I40" s="69">
        <v>0</v>
      </c>
      <c r="J40" s="69">
        <v>0</v>
      </c>
      <c r="K40" s="39"/>
      <c r="L40" s="68">
        <f>M40+N40+O40</f>
        <v>0</v>
      </c>
      <c r="M40" s="69">
        <v>0</v>
      </c>
      <c r="N40" s="69">
        <v>0</v>
      </c>
      <c r="O40" s="94">
        <v>0</v>
      </c>
      <c r="P40" s="171">
        <f t="shared" si="1"/>
        <v>0</v>
      </c>
      <c r="Q40" s="49"/>
      <c r="R40" s="46"/>
      <c r="S40" s="46"/>
      <c r="T40" s="46"/>
    </row>
    <row r="41" spans="1:20" s="4" customFormat="1" ht="86.25" customHeight="1">
      <c r="A41" s="51" t="s">
        <v>37</v>
      </c>
      <c r="B41" s="12" t="s">
        <v>1099</v>
      </c>
      <c r="C41" s="68">
        <f>D41+E41+F41</f>
        <v>4883</v>
      </c>
      <c r="D41" s="69">
        <v>0</v>
      </c>
      <c r="E41" s="69">
        <v>0</v>
      </c>
      <c r="F41" s="69">
        <v>4883</v>
      </c>
      <c r="G41" s="68">
        <f>H41+I41+J41</f>
        <v>0</v>
      </c>
      <c r="H41" s="69">
        <v>0</v>
      </c>
      <c r="I41" s="69">
        <v>0</v>
      </c>
      <c r="J41" s="69">
        <v>0</v>
      </c>
      <c r="K41" s="39"/>
      <c r="L41" s="69">
        <v>0</v>
      </c>
      <c r="M41" s="69">
        <v>0</v>
      </c>
      <c r="N41" s="69">
        <v>0</v>
      </c>
      <c r="O41" s="94">
        <v>0</v>
      </c>
      <c r="P41" s="171">
        <f t="shared" si="1"/>
        <v>0</v>
      </c>
      <c r="Q41" s="49" t="s">
        <v>1104</v>
      </c>
      <c r="R41" s="46"/>
      <c r="S41" s="46"/>
      <c r="T41" s="46"/>
    </row>
    <row r="42" spans="1:17" ht="117" customHeight="1">
      <c r="A42" s="150" t="s">
        <v>110</v>
      </c>
      <c r="B42" s="113" t="s">
        <v>50</v>
      </c>
      <c r="C42" s="112">
        <f>D42+E42+F42</f>
        <v>1425</v>
      </c>
      <c r="D42" s="112">
        <v>925</v>
      </c>
      <c r="E42" s="112">
        <v>0</v>
      </c>
      <c r="F42" s="122">
        <v>500</v>
      </c>
      <c r="G42" s="117">
        <f>H42+I42+J42</f>
        <v>1041.5</v>
      </c>
      <c r="H42" s="117">
        <v>925</v>
      </c>
      <c r="I42" s="117">
        <v>0</v>
      </c>
      <c r="J42" s="117">
        <v>116.5</v>
      </c>
      <c r="K42" s="39">
        <f>G42/C42</f>
        <v>0.7308771929824561</v>
      </c>
      <c r="L42" s="117">
        <f>M42+N42+O42</f>
        <v>1041.5</v>
      </c>
      <c r="M42" s="117">
        <v>925</v>
      </c>
      <c r="N42" s="117">
        <v>0</v>
      </c>
      <c r="O42" s="118">
        <v>116.5</v>
      </c>
      <c r="P42" s="171">
        <f t="shared" si="1"/>
        <v>0.7308771929824561</v>
      </c>
      <c r="Q42" s="48"/>
    </row>
    <row r="43" spans="1:17" ht="57.75" customHeight="1">
      <c r="A43" s="153"/>
      <c r="B43" s="19" t="s">
        <v>852</v>
      </c>
      <c r="C43" s="70">
        <v>0</v>
      </c>
      <c r="D43" s="70">
        <v>0</v>
      </c>
      <c r="E43" s="70">
        <v>0</v>
      </c>
      <c r="F43" s="14">
        <v>0</v>
      </c>
      <c r="G43" s="67">
        <v>0</v>
      </c>
      <c r="H43" s="67">
        <v>0</v>
      </c>
      <c r="I43" s="67">
        <v>0</v>
      </c>
      <c r="J43" s="67">
        <v>0</v>
      </c>
      <c r="K43" s="39" t="s">
        <v>242</v>
      </c>
      <c r="L43" s="70">
        <v>0</v>
      </c>
      <c r="M43" s="70">
        <v>0</v>
      </c>
      <c r="N43" s="70">
        <v>0</v>
      </c>
      <c r="O43" s="96">
        <v>0</v>
      </c>
      <c r="P43" s="171" t="s">
        <v>242</v>
      </c>
      <c r="Q43" s="48"/>
    </row>
    <row r="44" spans="1:17" ht="72" customHeight="1">
      <c r="A44" s="20" t="s">
        <v>27</v>
      </c>
      <c r="B44" s="5" t="s">
        <v>853</v>
      </c>
      <c r="C44" s="69">
        <v>0</v>
      </c>
      <c r="D44" s="69">
        <v>0</v>
      </c>
      <c r="E44" s="69">
        <v>0</v>
      </c>
      <c r="F44" s="66">
        <v>0</v>
      </c>
      <c r="G44" s="68">
        <v>0</v>
      </c>
      <c r="H44" s="68">
        <v>0</v>
      </c>
      <c r="I44" s="68">
        <v>0</v>
      </c>
      <c r="J44" s="68">
        <v>0</v>
      </c>
      <c r="K44" s="39" t="s">
        <v>242</v>
      </c>
      <c r="L44" s="69">
        <v>0</v>
      </c>
      <c r="M44" s="69">
        <v>0</v>
      </c>
      <c r="N44" s="69">
        <v>0</v>
      </c>
      <c r="O44" s="94">
        <v>0</v>
      </c>
      <c r="P44" s="171" t="s">
        <v>242</v>
      </c>
      <c r="Q44" s="48"/>
    </row>
    <row r="45" spans="1:17" ht="60.75" customHeight="1">
      <c r="A45" s="20"/>
      <c r="B45" s="7" t="s">
        <v>499</v>
      </c>
      <c r="C45" s="70">
        <v>0</v>
      </c>
      <c r="D45" s="70">
        <v>0</v>
      </c>
      <c r="E45" s="70">
        <v>0</v>
      </c>
      <c r="F45" s="14">
        <v>0</v>
      </c>
      <c r="G45" s="67">
        <v>0</v>
      </c>
      <c r="H45" s="67">
        <v>0</v>
      </c>
      <c r="I45" s="67">
        <v>0</v>
      </c>
      <c r="J45" s="67">
        <v>0</v>
      </c>
      <c r="K45" s="39" t="s">
        <v>242</v>
      </c>
      <c r="L45" s="70">
        <v>0</v>
      </c>
      <c r="M45" s="70">
        <v>0</v>
      </c>
      <c r="N45" s="70">
        <v>0</v>
      </c>
      <c r="O45" s="96">
        <v>0</v>
      </c>
      <c r="P45" s="171" t="s">
        <v>242</v>
      </c>
      <c r="Q45" s="48"/>
    </row>
    <row r="46" spans="1:17" ht="102.75" customHeight="1">
      <c r="A46" s="20" t="s">
        <v>43</v>
      </c>
      <c r="B46" s="5" t="s">
        <v>854</v>
      </c>
      <c r="C46" s="69">
        <v>0</v>
      </c>
      <c r="D46" s="69">
        <v>0</v>
      </c>
      <c r="E46" s="69">
        <v>0</v>
      </c>
      <c r="F46" s="66">
        <v>0</v>
      </c>
      <c r="G46" s="68">
        <v>0</v>
      </c>
      <c r="H46" s="68">
        <v>0</v>
      </c>
      <c r="I46" s="68">
        <v>0</v>
      </c>
      <c r="J46" s="68">
        <v>0</v>
      </c>
      <c r="K46" s="39" t="s">
        <v>242</v>
      </c>
      <c r="L46" s="69">
        <v>0</v>
      </c>
      <c r="M46" s="69">
        <v>0</v>
      </c>
      <c r="N46" s="69">
        <v>0</v>
      </c>
      <c r="O46" s="94">
        <v>0</v>
      </c>
      <c r="P46" s="171" t="s">
        <v>242</v>
      </c>
      <c r="Q46" s="48"/>
    </row>
    <row r="47" spans="1:17" ht="102.75" customHeight="1">
      <c r="A47" s="20">
        <v>2.2</v>
      </c>
      <c r="B47" s="5" t="s">
        <v>855</v>
      </c>
      <c r="C47" s="69">
        <v>0</v>
      </c>
      <c r="D47" s="69">
        <v>0</v>
      </c>
      <c r="E47" s="69">
        <v>0</v>
      </c>
      <c r="F47" s="66">
        <v>0</v>
      </c>
      <c r="G47" s="68">
        <v>0</v>
      </c>
      <c r="H47" s="68">
        <v>0</v>
      </c>
      <c r="I47" s="68">
        <v>0</v>
      </c>
      <c r="J47" s="68">
        <v>0</v>
      </c>
      <c r="K47" s="39" t="s">
        <v>242</v>
      </c>
      <c r="L47" s="69">
        <v>0</v>
      </c>
      <c r="M47" s="69">
        <v>0</v>
      </c>
      <c r="N47" s="69">
        <v>0</v>
      </c>
      <c r="O47" s="94">
        <v>0</v>
      </c>
      <c r="P47" s="171" t="s">
        <v>242</v>
      </c>
      <c r="Q47" s="48"/>
    </row>
    <row r="48" spans="1:17" ht="72.75" customHeight="1">
      <c r="A48" s="20"/>
      <c r="B48" s="7" t="s">
        <v>500</v>
      </c>
      <c r="C48" s="70">
        <v>0</v>
      </c>
      <c r="D48" s="70">
        <v>0</v>
      </c>
      <c r="E48" s="70">
        <v>0</v>
      </c>
      <c r="F48" s="14">
        <v>0</v>
      </c>
      <c r="G48" s="67">
        <v>0</v>
      </c>
      <c r="H48" s="67">
        <v>0</v>
      </c>
      <c r="I48" s="67">
        <v>0</v>
      </c>
      <c r="J48" s="67">
        <v>0</v>
      </c>
      <c r="K48" s="39" t="s">
        <v>242</v>
      </c>
      <c r="L48" s="70">
        <v>0</v>
      </c>
      <c r="M48" s="70">
        <v>0</v>
      </c>
      <c r="N48" s="70">
        <v>0</v>
      </c>
      <c r="O48" s="96">
        <v>0</v>
      </c>
      <c r="P48" s="171" t="s">
        <v>242</v>
      </c>
      <c r="Q48" s="48"/>
    </row>
    <row r="49" spans="1:17" ht="94.5" customHeight="1">
      <c r="A49" s="20" t="s">
        <v>62</v>
      </c>
      <c r="B49" s="5" t="s">
        <v>856</v>
      </c>
      <c r="C49" s="69">
        <v>0</v>
      </c>
      <c r="D49" s="69">
        <v>0</v>
      </c>
      <c r="E49" s="69">
        <v>0</v>
      </c>
      <c r="F49" s="66">
        <v>0</v>
      </c>
      <c r="G49" s="68">
        <v>0</v>
      </c>
      <c r="H49" s="68">
        <v>0</v>
      </c>
      <c r="I49" s="68">
        <v>0</v>
      </c>
      <c r="J49" s="68">
        <v>0</v>
      </c>
      <c r="K49" s="39" t="s">
        <v>242</v>
      </c>
      <c r="L49" s="69">
        <v>0</v>
      </c>
      <c r="M49" s="69">
        <v>0</v>
      </c>
      <c r="N49" s="69">
        <v>0</v>
      </c>
      <c r="O49" s="94">
        <v>0</v>
      </c>
      <c r="P49" s="171" t="s">
        <v>242</v>
      </c>
      <c r="Q49" s="48"/>
    </row>
    <row r="50" spans="1:17" ht="123.75" customHeight="1">
      <c r="A50" s="20" t="s">
        <v>63</v>
      </c>
      <c r="B50" s="5" t="s">
        <v>857</v>
      </c>
      <c r="C50" s="69">
        <v>0</v>
      </c>
      <c r="D50" s="69">
        <v>0</v>
      </c>
      <c r="E50" s="69">
        <v>0</v>
      </c>
      <c r="F50" s="66">
        <v>0</v>
      </c>
      <c r="G50" s="68">
        <v>0</v>
      </c>
      <c r="H50" s="68">
        <v>0</v>
      </c>
      <c r="I50" s="68">
        <v>0</v>
      </c>
      <c r="J50" s="68">
        <v>0</v>
      </c>
      <c r="K50" s="39" t="s">
        <v>242</v>
      </c>
      <c r="L50" s="69">
        <v>0</v>
      </c>
      <c r="M50" s="69">
        <v>0</v>
      </c>
      <c r="N50" s="69">
        <v>0</v>
      </c>
      <c r="O50" s="94">
        <v>0</v>
      </c>
      <c r="P50" s="171" t="s">
        <v>242</v>
      </c>
      <c r="Q50" s="48"/>
    </row>
    <row r="51" spans="1:17" ht="70.5" customHeight="1">
      <c r="A51" s="20"/>
      <c r="B51" s="7" t="s">
        <v>886</v>
      </c>
      <c r="C51" s="70">
        <v>0</v>
      </c>
      <c r="D51" s="70">
        <v>0</v>
      </c>
      <c r="E51" s="70">
        <v>0</v>
      </c>
      <c r="F51" s="14">
        <v>0</v>
      </c>
      <c r="G51" s="67">
        <v>0</v>
      </c>
      <c r="H51" s="67">
        <v>0</v>
      </c>
      <c r="I51" s="67">
        <v>0</v>
      </c>
      <c r="J51" s="67">
        <v>0</v>
      </c>
      <c r="K51" s="39" t="s">
        <v>242</v>
      </c>
      <c r="L51" s="70">
        <v>0</v>
      </c>
      <c r="M51" s="70">
        <v>0</v>
      </c>
      <c r="N51" s="70">
        <v>0</v>
      </c>
      <c r="O51" s="96">
        <v>0</v>
      </c>
      <c r="P51" s="171" t="s">
        <v>242</v>
      </c>
      <c r="Q51" s="65"/>
    </row>
    <row r="52" spans="1:17" ht="91.5" customHeight="1">
      <c r="A52" s="20" t="s">
        <v>79</v>
      </c>
      <c r="B52" s="5" t="s">
        <v>858</v>
      </c>
      <c r="C52" s="69">
        <f>D52+E52+F52</f>
        <v>960</v>
      </c>
      <c r="D52" s="69">
        <v>460</v>
      </c>
      <c r="E52" s="69">
        <v>0</v>
      </c>
      <c r="F52" s="66">
        <v>500</v>
      </c>
      <c r="G52" s="68">
        <f>H52+I52+J52</f>
        <v>576.5</v>
      </c>
      <c r="H52" s="68">
        <v>460</v>
      </c>
      <c r="I52" s="68">
        <v>0</v>
      </c>
      <c r="J52" s="68">
        <v>116.5</v>
      </c>
      <c r="K52" s="39">
        <f>G52/C52</f>
        <v>0.6005208333333333</v>
      </c>
      <c r="L52" s="69">
        <f>M52+N52+O52</f>
        <v>576.5</v>
      </c>
      <c r="M52" s="69">
        <v>460</v>
      </c>
      <c r="N52" s="69">
        <v>0</v>
      </c>
      <c r="O52" s="94">
        <v>116.5</v>
      </c>
      <c r="P52" s="171">
        <f t="shared" si="1"/>
        <v>0.6005208333333333</v>
      </c>
      <c r="Q52" s="109" t="s">
        <v>1101</v>
      </c>
    </row>
    <row r="53" spans="1:17" ht="71.25" customHeight="1">
      <c r="A53" s="20"/>
      <c r="B53" s="7" t="s">
        <v>860</v>
      </c>
      <c r="C53" s="70">
        <f>C54</f>
        <v>0</v>
      </c>
      <c r="D53" s="70">
        <f aca="true" t="shared" si="15" ref="D53:O53">D54</f>
        <v>0</v>
      </c>
      <c r="E53" s="70">
        <f t="shared" si="15"/>
        <v>0</v>
      </c>
      <c r="F53" s="70">
        <f t="shared" si="15"/>
        <v>0</v>
      </c>
      <c r="G53" s="70">
        <f t="shared" si="15"/>
        <v>0</v>
      </c>
      <c r="H53" s="70">
        <f t="shared" si="15"/>
        <v>0</v>
      </c>
      <c r="I53" s="70">
        <f t="shared" si="15"/>
        <v>0</v>
      </c>
      <c r="J53" s="70">
        <f t="shared" si="15"/>
        <v>0</v>
      </c>
      <c r="K53" s="39" t="s">
        <v>242</v>
      </c>
      <c r="L53" s="70">
        <f t="shared" si="15"/>
        <v>0</v>
      </c>
      <c r="M53" s="70">
        <f t="shared" si="15"/>
        <v>0</v>
      </c>
      <c r="N53" s="70">
        <f t="shared" si="15"/>
        <v>0</v>
      </c>
      <c r="O53" s="96">
        <f t="shared" si="15"/>
        <v>0</v>
      </c>
      <c r="P53" s="171" t="s">
        <v>242</v>
      </c>
      <c r="Q53" s="48"/>
    </row>
    <row r="54" spans="1:17" ht="51" customHeight="1">
      <c r="A54" s="20" t="s">
        <v>83</v>
      </c>
      <c r="B54" s="5" t="s">
        <v>859</v>
      </c>
      <c r="C54" s="69">
        <v>0</v>
      </c>
      <c r="D54" s="69">
        <v>0</v>
      </c>
      <c r="E54" s="69">
        <v>0</v>
      </c>
      <c r="F54" s="69">
        <v>0</v>
      </c>
      <c r="G54" s="68">
        <v>0</v>
      </c>
      <c r="H54" s="69">
        <v>0</v>
      </c>
      <c r="I54" s="69">
        <v>0</v>
      </c>
      <c r="J54" s="68">
        <v>0</v>
      </c>
      <c r="K54" s="39" t="s">
        <v>242</v>
      </c>
      <c r="L54" s="69">
        <v>0</v>
      </c>
      <c r="M54" s="69">
        <v>0</v>
      </c>
      <c r="N54" s="69">
        <v>0</v>
      </c>
      <c r="O54" s="94">
        <v>0</v>
      </c>
      <c r="P54" s="171" t="s">
        <v>242</v>
      </c>
      <c r="Q54" s="48"/>
    </row>
    <row r="55" spans="1:17" ht="79.5" customHeight="1">
      <c r="A55" s="20"/>
      <c r="B55" s="7" t="s">
        <v>861</v>
      </c>
      <c r="C55" s="70">
        <f aca="true" t="shared" si="16" ref="C55:J55">C56</f>
        <v>465</v>
      </c>
      <c r="D55" s="70">
        <f t="shared" si="16"/>
        <v>465</v>
      </c>
      <c r="E55" s="70">
        <f t="shared" si="16"/>
        <v>0</v>
      </c>
      <c r="F55" s="70">
        <f t="shared" si="16"/>
        <v>0</v>
      </c>
      <c r="G55" s="67">
        <f t="shared" si="16"/>
        <v>465</v>
      </c>
      <c r="H55" s="67">
        <f t="shared" si="16"/>
        <v>465</v>
      </c>
      <c r="I55" s="67">
        <f t="shared" si="16"/>
        <v>0</v>
      </c>
      <c r="J55" s="67">
        <f t="shared" si="16"/>
        <v>0</v>
      </c>
      <c r="K55" s="39">
        <f>G55/C55</f>
        <v>1</v>
      </c>
      <c r="L55" s="70">
        <f>L56</f>
        <v>465</v>
      </c>
      <c r="M55" s="70">
        <f>M56</f>
        <v>465</v>
      </c>
      <c r="N55" s="70">
        <f>N56</f>
        <v>0</v>
      </c>
      <c r="O55" s="96">
        <v>0</v>
      </c>
      <c r="P55" s="171">
        <f t="shared" si="1"/>
        <v>1</v>
      </c>
      <c r="Q55" s="48"/>
    </row>
    <row r="56" spans="1:17" ht="78" customHeight="1">
      <c r="A56" s="20" t="s">
        <v>85</v>
      </c>
      <c r="B56" s="5" t="s">
        <v>862</v>
      </c>
      <c r="C56" s="69">
        <f>D56+E56+F56</f>
        <v>465</v>
      </c>
      <c r="D56" s="69">
        <v>465</v>
      </c>
      <c r="E56" s="69">
        <v>0</v>
      </c>
      <c r="F56" s="66">
        <v>0</v>
      </c>
      <c r="G56" s="68">
        <f>H56+I56+J56</f>
        <v>465</v>
      </c>
      <c r="H56" s="68">
        <v>465</v>
      </c>
      <c r="I56" s="68">
        <v>0</v>
      </c>
      <c r="J56" s="68">
        <v>0</v>
      </c>
      <c r="K56" s="39">
        <f>G56/C56</f>
        <v>1</v>
      </c>
      <c r="L56" s="69">
        <f>M56+N56+O56</f>
        <v>465</v>
      </c>
      <c r="M56" s="69">
        <v>465</v>
      </c>
      <c r="N56" s="69">
        <v>0</v>
      </c>
      <c r="O56" s="94">
        <v>0</v>
      </c>
      <c r="P56" s="171">
        <f t="shared" si="1"/>
        <v>1</v>
      </c>
      <c r="Q56" s="48"/>
    </row>
    <row r="57" spans="1:17" ht="69" customHeight="1">
      <c r="A57" s="20"/>
      <c r="B57" s="7" t="s">
        <v>863</v>
      </c>
      <c r="C57" s="69">
        <v>0</v>
      </c>
      <c r="D57" s="69">
        <v>0</v>
      </c>
      <c r="E57" s="69">
        <v>0</v>
      </c>
      <c r="F57" s="69">
        <v>0</v>
      </c>
      <c r="G57" s="68">
        <v>0</v>
      </c>
      <c r="H57" s="69">
        <v>0</v>
      </c>
      <c r="I57" s="69">
        <v>0</v>
      </c>
      <c r="J57" s="68">
        <v>0</v>
      </c>
      <c r="K57" s="39" t="s">
        <v>242</v>
      </c>
      <c r="L57" s="69">
        <v>0</v>
      </c>
      <c r="M57" s="69">
        <v>0</v>
      </c>
      <c r="N57" s="69">
        <v>0</v>
      </c>
      <c r="O57" s="94">
        <v>0</v>
      </c>
      <c r="P57" s="171" t="s">
        <v>242</v>
      </c>
      <c r="Q57" s="48"/>
    </row>
    <row r="58" spans="1:17" ht="61.5" customHeight="1">
      <c r="A58" s="20" t="s">
        <v>89</v>
      </c>
      <c r="B58" s="9" t="s">
        <v>864</v>
      </c>
      <c r="C58" s="69">
        <v>0</v>
      </c>
      <c r="D58" s="69">
        <v>0</v>
      </c>
      <c r="E58" s="69">
        <v>0</v>
      </c>
      <c r="F58" s="69">
        <v>0</v>
      </c>
      <c r="G58" s="68">
        <v>0</v>
      </c>
      <c r="H58" s="69">
        <v>0</v>
      </c>
      <c r="I58" s="69">
        <v>0</v>
      </c>
      <c r="J58" s="68">
        <v>0</v>
      </c>
      <c r="K58" s="39" t="s">
        <v>242</v>
      </c>
      <c r="L58" s="69">
        <v>0</v>
      </c>
      <c r="M58" s="69">
        <v>0</v>
      </c>
      <c r="N58" s="69">
        <v>0</v>
      </c>
      <c r="O58" s="94">
        <v>0</v>
      </c>
      <c r="P58" s="171" t="s">
        <v>242</v>
      </c>
      <c r="Q58" s="48"/>
    </row>
    <row r="59" spans="1:17" ht="78" customHeight="1">
      <c r="A59" s="20" t="s">
        <v>90</v>
      </c>
      <c r="B59" s="9" t="s">
        <v>865</v>
      </c>
      <c r="C59" s="69">
        <v>0</v>
      </c>
      <c r="D59" s="69">
        <v>0</v>
      </c>
      <c r="E59" s="69">
        <v>0</v>
      </c>
      <c r="F59" s="69">
        <v>0</v>
      </c>
      <c r="G59" s="68">
        <v>0</v>
      </c>
      <c r="H59" s="69">
        <v>0</v>
      </c>
      <c r="I59" s="69">
        <v>0</v>
      </c>
      <c r="J59" s="68">
        <v>0</v>
      </c>
      <c r="K59" s="39" t="s">
        <v>242</v>
      </c>
      <c r="L59" s="69">
        <v>0</v>
      </c>
      <c r="M59" s="69">
        <v>0</v>
      </c>
      <c r="N59" s="69">
        <v>0</v>
      </c>
      <c r="O59" s="94">
        <v>0</v>
      </c>
      <c r="P59" s="171" t="s">
        <v>242</v>
      </c>
      <c r="Q59" s="48"/>
    </row>
    <row r="60" spans="1:17" ht="54.75" customHeight="1">
      <c r="A60" s="20" t="s">
        <v>871</v>
      </c>
      <c r="B60" s="9" t="s">
        <v>866</v>
      </c>
      <c r="C60" s="69">
        <v>0</v>
      </c>
      <c r="D60" s="69">
        <v>0</v>
      </c>
      <c r="E60" s="69">
        <v>0</v>
      </c>
      <c r="F60" s="69">
        <v>0</v>
      </c>
      <c r="G60" s="68">
        <v>0</v>
      </c>
      <c r="H60" s="69">
        <v>0</v>
      </c>
      <c r="I60" s="69">
        <v>0</v>
      </c>
      <c r="J60" s="68">
        <v>0</v>
      </c>
      <c r="K60" s="39" t="s">
        <v>242</v>
      </c>
      <c r="L60" s="69">
        <v>0</v>
      </c>
      <c r="M60" s="69">
        <v>0</v>
      </c>
      <c r="N60" s="69">
        <v>0</v>
      </c>
      <c r="O60" s="94">
        <v>0</v>
      </c>
      <c r="P60" s="171" t="s">
        <v>242</v>
      </c>
      <c r="Q60" s="48"/>
    </row>
    <row r="61" spans="1:17" ht="109.5" customHeight="1">
      <c r="A61" s="20" t="s">
        <v>872</v>
      </c>
      <c r="B61" s="9" t="s">
        <v>867</v>
      </c>
      <c r="C61" s="69">
        <v>0</v>
      </c>
      <c r="D61" s="69">
        <v>0</v>
      </c>
      <c r="E61" s="69">
        <v>0</v>
      </c>
      <c r="F61" s="69">
        <v>0</v>
      </c>
      <c r="G61" s="68">
        <v>0</v>
      </c>
      <c r="H61" s="69">
        <v>0</v>
      </c>
      <c r="I61" s="69">
        <v>0</v>
      </c>
      <c r="J61" s="68">
        <v>0</v>
      </c>
      <c r="K61" s="39" t="s">
        <v>242</v>
      </c>
      <c r="L61" s="69">
        <v>0</v>
      </c>
      <c r="M61" s="69">
        <v>0</v>
      </c>
      <c r="N61" s="69">
        <v>0</v>
      </c>
      <c r="O61" s="94">
        <v>0</v>
      </c>
      <c r="P61" s="171" t="s">
        <v>242</v>
      </c>
      <c r="Q61" s="48"/>
    </row>
    <row r="62" spans="1:17" ht="126.75" customHeight="1">
      <c r="A62" s="20" t="s">
        <v>873</v>
      </c>
      <c r="B62" s="9" t="s">
        <v>868</v>
      </c>
      <c r="C62" s="69">
        <v>0</v>
      </c>
      <c r="D62" s="69">
        <v>0</v>
      </c>
      <c r="E62" s="69">
        <v>0</v>
      </c>
      <c r="F62" s="69">
        <v>0</v>
      </c>
      <c r="G62" s="68">
        <v>0</v>
      </c>
      <c r="H62" s="69">
        <v>0</v>
      </c>
      <c r="I62" s="69">
        <v>0</v>
      </c>
      <c r="J62" s="68">
        <v>0</v>
      </c>
      <c r="K62" s="39" t="s">
        <v>242</v>
      </c>
      <c r="L62" s="69">
        <v>0</v>
      </c>
      <c r="M62" s="69">
        <v>0</v>
      </c>
      <c r="N62" s="69">
        <v>0</v>
      </c>
      <c r="O62" s="94">
        <v>0</v>
      </c>
      <c r="P62" s="171" t="s">
        <v>242</v>
      </c>
      <c r="Q62" s="48"/>
    </row>
    <row r="63" spans="1:17" ht="141" customHeight="1">
      <c r="A63" s="20" t="s">
        <v>874</v>
      </c>
      <c r="B63" s="9" t="s">
        <v>869</v>
      </c>
      <c r="C63" s="69">
        <v>0</v>
      </c>
      <c r="D63" s="69">
        <v>0</v>
      </c>
      <c r="E63" s="69">
        <v>0</v>
      </c>
      <c r="F63" s="69">
        <v>0</v>
      </c>
      <c r="G63" s="68">
        <v>0</v>
      </c>
      <c r="H63" s="69">
        <v>0</v>
      </c>
      <c r="I63" s="69">
        <v>0</v>
      </c>
      <c r="J63" s="68">
        <v>0</v>
      </c>
      <c r="K63" s="39" t="s">
        <v>242</v>
      </c>
      <c r="L63" s="69">
        <v>0</v>
      </c>
      <c r="M63" s="69">
        <v>0</v>
      </c>
      <c r="N63" s="69">
        <v>0</v>
      </c>
      <c r="O63" s="94">
        <v>0</v>
      </c>
      <c r="P63" s="171" t="s">
        <v>242</v>
      </c>
      <c r="Q63" s="48"/>
    </row>
    <row r="64" spans="1:17" ht="112.5" customHeight="1">
      <c r="A64" s="20" t="s">
        <v>875</v>
      </c>
      <c r="B64" s="9" t="s">
        <v>870</v>
      </c>
      <c r="C64" s="69">
        <v>0</v>
      </c>
      <c r="D64" s="69">
        <v>0</v>
      </c>
      <c r="E64" s="69">
        <v>0</v>
      </c>
      <c r="F64" s="69">
        <v>0</v>
      </c>
      <c r="G64" s="68">
        <v>0</v>
      </c>
      <c r="H64" s="69">
        <v>0</v>
      </c>
      <c r="I64" s="69">
        <v>0</v>
      </c>
      <c r="J64" s="68">
        <v>0</v>
      </c>
      <c r="K64" s="39" t="s">
        <v>242</v>
      </c>
      <c r="L64" s="69">
        <v>0</v>
      </c>
      <c r="M64" s="69">
        <v>0</v>
      </c>
      <c r="N64" s="69">
        <v>0</v>
      </c>
      <c r="O64" s="94">
        <v>0</v>
      </c>
      <c r="P64" s="171" t="s">
        <v>242</v>
      </c>
      <c r="Q64" s="48"/>
    </row>
    <row r="65" spans="1:17" ht="75" customHeight="1">
      <c r="A65" s="20"/>
      <c r="B65" s="7" t="s">
        <v>876</v>
      </c>
      <c r="C65" s="70">
        <v>0</v>
      </c>
      <c r="D65" s="70">
        <v>0</v>
      </c>
      <c r="E65" s="70">
        <v>0</v>
      </c>
      <c r="F65" s="14">
        <v>0</v>
      </c>
      <c r="G65" s="67">
        <v>0</v>
      </c>
      <c r="H65" s="67">
        <v>0</v>
      </c>
      <c r="I65" s="67">
        <v>0</v>
      </c>
      <c r="J65" s="67">
        <v>0</v>
      </c>
      <c r="K65" s="39" t="s">
        <v>242</v>
      </c>
      <c r="L65" s="70">
        <v>0</v>
      </c>
      <c r="M65" s="70">
        <v>0</v>
      </c>
      <c r="N65" s="70">
        <v>0</v>
      </c>
      <c r="O65" s="96">
        <v>0</v>
      </c>
      <c r="P65" s="171" t="s">
        <v>242</v>
      </c>
      <c r="Q65" s="48"/>
    </row>
    <row r="66" spans="1:17" ht="35.25" customHeight="1">
      <c r="A66" s="20" t="s">
        <v>91</v>
      </c>
      <c r="B66" s="5" t="s">
        <v>516</v>
      </c>
      <c r="C66" s="69">
        <v>0</v>
      </c>
      <c r="D66" s="69">
        <v>0</v>
      </c>
      <c r="E66" s="69">
        <v>0</v>
      </c>
      <c r="F66" s="66">
        <v>0</v>
      </c>
      <c r="G66" s="68">
        <v>0</v>
      </c>
      <c r="H66" s="68">
        <v>0</v>
      </c>
      <c r="I66" s="68">
        <v>0</v>
      </c>
      <c r="J66" s="68">
        <v>0</v>
      </c>
      <c r="K66" s="39" t="s">
        <v>242</v>
      </c>
      <c r="L66" s="69">
        <v>0</v>
      </c>
      <c r="M66" s="69">
        <v>0</v>
      </c>
      <c r="N66" s="69">
        <v>0</v>
      </c>
      <c r="O66" s="94">
        <v>0</v>
      </c>
      <c r="P66" s="171" t="s">
        <v>242</v>
      </c>
      <c r="Q66" s="48"/>
    </row>
    <row r="67" spans="1:17" ht="68.25" customHeight="1">
      <c r="A67" s="20"/>
      <c r="B67" s="7" t="s">
        <v>877</v>
      </c>
      <c r="C67" s="70">
        <v>0</v>
      </c>
      <c r="D67" s="70">
        <v>0</v>
      </c>
      <c r="E67" s="70">
        <v>0</v>
      </c>
      <c r="F67" s="14">
        <v>0</v>
      </c>
      <c r="G67" s="67">
        <v>0</v>
      </c>
      <c r="H67" s="67">
        <v>0</v>
      </c>
      <c r="I67" s="67">
        <v>0</v>
      </c>
      <c r="J67" s="67">
        <v>0</v>
      </c>
      <c r="K67" s="39" t="s">
        <v>242</v>
      </c>
      <c r="L67" s="70">
        <v>0</v>
      </c>
      <c r="M67" s="70">
        <v>0</v>
      </c>
      <c r="N67" s="70">
        <v>0</v>
      </c>
      <c r="O67" s="96">
        <v>0</v>
      </c>
      <c r="P67" s="171" t="s">
        <v>242</v>
      </c>
      <c r="Q67" s="48"/>
    </row>
    <row r="68" spans="1:17" ht="57" customHeight="1">
      <c r="A68" s="20" t="s">
        <v>173</v>
      </c>
      <c r="B68" s="5" t="s">
        <v>517</v>
      </c>
      <c r="C68" s="69">
        <v>0</v>
      </c>
      <c r="D68" s="69">
        <v>0</v>
      </c>
      <c r="E68" s="69">
        <v>0</v>
      </c>
      <c r="F68" s="66">
        <v>0</v>
      </c>
      <c r="G68" s="68">
        <v>0</v>
      </c>
      <c r="H68" s="68">
        <v>0</v>
      </c>
      <c r="I68" s="68">
        <v>0</v>
      </c>
      <c r="J68" s="68">
        <v>0</v>
      </c>
      <c r="K68" s="39" t="s">
        <v>242</v>
      </c>
      <c r="L68" s="69">
        <v>0</v>
      </c>
      <c r="M68" s="69">
        <v>0</v>
      </c>
      <c r="N68" s="69">
        <v>0</v>
      </c>
      <c r="O68" s="94">
        <v>0</v>
      </c>
      <c r="P68" s="171" t="s">
        <v>242</v>
      </c>
      <c r="Q68" s="48"/>
    </row>
    <row r="69" spans="1:20" ht="100.5" customHeight="1">
      <c r="A69" s="150" t="s">
        <v>111</v>
      </c>
      <c r="B69" s="123" t="s">
        <v>833</v>
      </c>
      <c r="C69" s="112">
        <f>C70+C128+C198+C265</f>
        <v>5366168.6</v>
      </c>
      <c r="D69" s="112">
        <f aca="true" t="shared" si="17" ref="D69:J69">D70+D128+D198+D265</f>
        <v>1764577.1</v>
      </c>
      <c r="E69" s="112">
        <f t="shared" si="17"/>
        <v>3025773.9</v>
      </c>
      <c r="F69" s="112">
        <f t="shared" si="17"/>
        <v>575817.6</v>
      </c>
      <c r="G69" s="112">
        <f t="shared" si="17"/>
        <v>4874562</v>
      </c>
      <c r="H69" s="112">
        <f t="shared" si="17"/>
        <v>1756506.0000000002</v>
      </c>
      <c r="I69" s="112">
        <f t="shared" si="17"/>
        <v>2856525.4</v>
      </c>
      <c r="J69" s="112">
        <f t="shared" si="17"/>
        <v>261530.6</v>
      </c>
      <c r="K69" s="52">
        <f>G69/C69</f>
        <v>0.9083877834177629</v>
      </c>
      <c r="L69" s="112">
        <f>M69+N69+O69</f>
        <v>4874561.9</v>
      </c>
      <c r="M69" s="112">
        <f>M70+M128+M198+M265</f>
        <v>1756505.9000000004</v>
      </c>
      <c r="N69" s="112">
        <v>2856525.4</v>
      </c>
      <c r="O69" s="114">
        <f>O70+O128+O198+O265</f>
        <v>261530.6</v>
      </c>
      <c r="P69" s="171">
        <f t="shared" si="1"/>
        <v>0.9083877647824932</v>
      </c>
      <c r="Q69" s="124"/>
      <c r="R69" s="125"/>
      <c r="S69" s="125"/>
      <c r="T69" s="125"/>
    </row>
    <row r="70" spans="1:20" s="131" customFormat="1" ht="80.25" customHeight="1">
      <c r="A70" s="115" t="s">
        <v>38</v>
      </c>
      <c r="B70" s="126" t="s">
        <v>131</v>
      </c>
      <c r="C70" s="127">
        <f>D70+E70+F70</f>
        <v>2378462.8</v>
      </c>
      <c r="D70" s="127">
        <f>D71+D107+D117</f>
        <v>733426.3</v>
      </c>
      <c r="E70" s="127">
        <f>E71+E107+E117</f>
        <v>1228530.5</v>
      </c>
      <c r="F70" s="127">
        <f>F71+F107+F117</f>
        <v>416506</v>
      </c>
      <c r="G70" s="127">
        <f>H70+I70+J70</f>
        <v>2046607.2</v>
      </c>
      <c r="H70" s="127">
        <f>H71+H107+H117</f>
        <v>733312.6000000001</v>
      </c>
      <c r="I70" s="127">
        <f>I71+I107+I117</f>
        <v>1211075.5999999999</v>
      </c>
      <c r="J70" s="127">
        <f>J71+J107+J117</f>
        <v>102219</v>
      </c>
      <c r="K70" s="52">
        <f>G70/C70</f>
        <v>0.8604747570573734</v>
      </c>
      <c r="L70" s="127">
        <f>M70+N70+O70</f>
        <v>2046607.2</v>
      </c>
      <c r="M70" s="127">
        <f>M71+M107+M117</f>
        <v>733312.6000000001</v>
      </c>
      <c r="N70" s="127">
        <f>N71+N107+N117</f>
        <v>1211075.5999999999</v>
      </c>
      <c r="O70" s="128">
        <f>O71+O107+O117</f>
        <v>102219</v>
      </c>
      <c r="P70" s="171">
        <f t="shared" si="1"/>
        <v>0.8604747570573734</v>
      </c>
      <c r="Q70" s="129"/>
      <c r="R70" s="130"/>
      <c r="S70" s="130"/>
      <c r="T70" s="130"/>
    </row>
    <row r="71" spans="1:20" s="36" customFormat="1" ht="63.75" customHeight="1">
      <c r="A71" s="3"/>
      <c r="B71" s="82" t="s">
        <v>621</v>
      </c>
      <c r="C71" s="71">
        <f>C72+C100+C104+C106</f>
        <v>417383.4</v>
      </c>
      <c r="D71" s="72">
        <f>D72+D100+D104+D106</f>
        <v>5376.9</v>
      </c>
      <c r="E71" s="72">
        <f>E72+E100+E104+E106</f>
        <v>17766.5</v>
      </c>
      <c r="F71" s="72">
        <f>F72+F100+F104+F106</f>
        <v>394240</v>
      </c>
      <c r="G71" s="71">
        <f>H71+I71+J71</f>
        <v>103022.6</v>
      </c>
      <c r="H71" s="73">
        <f>H72+H100+H104+H106</f>
        <v>5376.9</v>
      </c>
      <c r="I71" s="73">
        <f>I72+I100+I104+I106</f>
        <v>17692.7</v>
      </c>
      <c r="J71" s="73">
        <f>J72+J100+J104+J106</f>
        <v>79953</v>
      </c>
      <c r="K71" s="44">
        <f>G71/C71</f>
        <v>0.24682965350322988</v>
      </c>
      <c r="L71" s="71">
        <f>M71+N71+O71</f>
        <v>103022.6</v>
      </c>
      <c r="M71" s="73">
        <f>M72+M100+M104+M106</f>
        <v>5376.9</v>
      </c>
      <c r="N71" s="73">
        <f>N72+N100+N104+N106</f>
        <v>17692.7</v>
      </c>
      <c r="O71" s="97">
        <f>O72+O100+O104+O106</f>
        <v>79953</v>
      </c>
      <c r="P71" s="171">
        <f>L71/C71</f>
        <v>0.24682965350322988</v>
      </c>
      <c r="Q71" s="110" t="s">
        <v>241</v>
      </c>
      <c r="R71" s="47"/>
      <c r="S71" s="47"/>
      <c r="T71" s="47"/>
    </row>
    <row r="72" spans="1:20" s="36" customFormat="1" ht="68.25" customHeight="1">
      <c r="A72" s="20" t="s">
        <v>39</v>
      </c>
      <c r="B72" s="83" t="s">
        <v>792</v>
      </c>
      <c r="C72" s="69">
        <f aca="true" t="shared" si="18" ref="C72:J72">SUM(C73:C99)</f>
        <v>405369.4</v>
      </c>
      <c r="D72" s="69">
        <f t="shared" si="18"/>
        <v>3321.7</v>
      </c>
      <c r="E72" s="69">
        <f t="shared" si="18"/>
        <v>7807.7</v>
      </c>
      <c r="F72" s="69">
        <f t="shared" si="18"/>
        <v>394240</v>
      </c>
      <c r="G72" s="69">
        <f t="shared" si="18"/>
        <v>91082.4</v>
      </c>
      <c r="H72" s="69">
        <f>SUM(H73:H99)</f>
        <v>3321.7</v>
      </c>
      <c r="I72" s="69">
        <f t="shared" si="18"/>
        <v>7807.7</v>
      </c>
      <c r="J72" s="69">
        <f t="shared" si="18"/>
        <v>79953</v>
      </c>
      <c r="K72" s="44">
        <f>G72/C72</f>
        <v>0.22468987545680555</v>
      </c>
      <c r="L72" s="69">
        <f>SUM(L73:L99)</f>
        <v>91082.4</v>
      </c>
      <c r="M72" s="69">
        <f>SUM(M73:M99)</f>
        <v>3321.7</v>
      </c>
      <c r="N72" s="69">
        <f>SUM(N73:N99)</f>
        <v>7807.7</v>
      </c>
      <c r="O72" s="94">
        <f>SUM(O73:O99)</f>
        <v>79953</v>
      </c>
      <c r="P72" s="171">
        <f>L72/C72</f>
        <v>0.22468987545680555</v>
      </c>
      <c r="Q72" s="1"/>
      <c r="R72" s="47"/>
      <c r="S72" s="47"/>
      <c r="T72" s="47"/>
    </row>
    <row r="73" spans="1:20" s="36" customFormat="1" ht="111.75" customHeight="1">
      <c r="A73" s="20" t="s">
        <v>31</v>
      </c>
      <c r="B73" s="83" t="s">
        <v>622</v>
      </c>
      <c r="C73" s="69">
        <f aca="true" t="shared" si="19" ref="C73:C93">D73+E73+F73</f>
        <v>0</v>
      </c>
      <c r="D73" s="74">
        <v>0</v>
      </c>
      <c r="E73" s="74">
        <v>0</v>
      </c>
      <c r="F73" s="74">
        <v>0</v>
      </c>
      <c r="G73" s="69">
        <f aca="true" t="shared" si="20" ref="G73:G90">H73+I73+J73</f>
        <v>0</v>
      </c>
      <c r="H73" s="75">
        <v>0</v>
      </c>
      <c r="I73" s="75">
        <v>0</v>
      </c>
      <c r="J73" s="75">
        <v>0</v>
      </c>
      <c r="K73" s="44" t="s">
        <v>242</v>
      </c>
      <c r="L73" s="66">
        <v>0</v>
      </c>
      <c r="M73" s="75">
        <v>0</v>
      </c>
      <c r="N73" s="75">
        <v>0</v>
      </c>
      <c r="O73" s="98">
        <v>0</v>
      </c>
      <c r="P73" s="171" t="s">
        <v>242</v>
      </c>
      <c r="Q73" s="92"/>
      <c r="R73" s="47"/>
      <c r="S73" s="47"/>
      <c r="T73" s="47"/>
    </row>
    <row r="74" spans="1:20" s="36" customFormat="1" ht="125.25" customHeight="1">
      <c r="A74" s="20" t="s">
        <v>132</v>
      </c>
      <c r="B74" s="83" t="s">
        <v>623</v>
      </c>
      <c r="C74" s="69">
        <f t="shared" si="19"/>
        <v>1087.1</v>
      </c>
      <c r="D74" s="74">
        <v>1087.1</v>
      </c>
      <c r="E74" s="74">
        <v>0</v>
      </c>
      <c r="F74" s="74">
        <v>0</v>
      </c>
      <c r="G74" s="69">
        <f t="shared" si="20"/>
        <v>1087.1</v>
      </c>
      <c r="H74" s="75">
        <v>1087.1</v>
      </c>
      <c r="I74" s="75">
        <v>0</v>
      </c>
      <c r="J74" s="75">
        <v>0</v>
      </c>
      <c r="K74" s="44">
        <f>G74/C74</f>
        <v>1</v>
      </c>
      <c r="L74" s="66">
        <f>M74</f>
        <v>1087.1</v>
      </c>
      <c r="M74" s="75">
        <v>1087.1</v>
      </c>
      <c r="N74" s="75">
        <v>0</v>
      </c>
      <c r="O74" s="98">
        <v>0</v>
      </c>
      <c r="P74" s="171">
        <f>L74/C74</f>
        <v>1</v>
      </c>
      <c r="Q74" s="92"/>
      <c r="R74" s="47"/>
      <c r="S74" s="47"/>
      <c r="T74" s="47"/>
    </row>
    <row r="75" spans="1:20" s="36" customFormat="1" ht="111.75" customHeight="1">
      <c r="A75" s="20" t="s">
        <v>32</v>
      </c>
      <c r="B75" s="83" t="s">
        <v>624</v>
      </c>
      <c r="C75" s="69">
        <f t="shared" si="19"/>
        <v>0</v>
      </c>
      <c r="D75" s="74">
        <v>0</v>
      </c>
      <c r="E75" s="74">
        <v>0</v>
      </c>
      <c r="F75" s="74">
        <v>0</v>
      </c>
      <c r="G75" s="69">
        <f t="shared" si="20"/>
        <v>0</v>
      </c>
      <c r="H75" s="75">
        <v>0</v>
      </c>
      <c r="I75" s="75">
        <v>0</v>
      </c>
      <c r="J75" s="75">
        <v>0</v>
      </c>
      <c r="K75" s="44" t="s">
        <v>242</v>
      </c>
      <c r="L75" s="66">
        <v>0</v>
      </c>
      <c r="M75" s="75">
        <v>0</v>
      </c>
      <c r="N75" s="75">
        <v>0</v>
      </c>
      <c r="O75" s="98">
        <v>0</v>
      </c>
      <c r="P75" s="171" t="s">
        <v>242</v>
      </c>
      <c r="Q75" s="92"/>
      <c r="R75" s="47"/>
      <c r="S75" s="47"/>
      <c r="T75" s="47"/>
    </row>
    <row r="76" spans="1:20" s="36" customFormat="1" ht="114.75" customHeight="1">
      <c r="A76" s="20" t="s">
        <v>133</v>
      </c>
      <c r="B76" s="83" t="s">
        <v>625</v>
      </c>
      <c r="C76" s="69">
        <f t="shared" si="19"/>
        <v>0</v>
      </c>
      <c r="D76" s="74">
        <v>0</v>
      </c>
      <c r="E76" s="74">
        <v>0</v>
      </c>
      <c r="F76" s="74">
        <v>0</v>
      </c>
      <c r="G76" s="69">
        <f>H76+I76+J76</f>
        <v>0</v>
      </c>
      <c r="H76" s="75">
        <v>0</v>
      </c>
      <c r="I76" s="75">
        <v>0</v>
      </c>
      <c r="J76" s="75">
        <v>0</v>
      </c>
      <c r="K76" s="44" t="s">
        <v>242</v>
      </c>
      <c r="L76" s="66">
        <v>0</v>
      </c>
      <c r="M76" s="75">
        <v>0</v>
      </c>
      <c r="N76" s="75">
        <v>0</v>
      </c>
      <c r="O76" s="98">
        <v>0</v>
      </c>
      <c r="P76" s="171" t="s">
        <v>242</v>
      </c>
      <c r="Q76" s="92"/>
      <c r="R76" s="47"/>
      <c r="S76" s="47"/>
      <c r="T76" s="47"/>
    </row>
    <row r="77" spans="1:20" s="36" customFormat="1" ht="42.75" customHeight="1">
      <c r="A77" s="20" t="s">
        <v>134</v>
      </c>
      <c r="B77" s="83" t="s">
        <v>626</v>
      </c>
      <c r="C77" s="69">
        <f t="shared" si="19"/>
        <v>0</v>
      </c>
      <c r="D77" s="74">
        <v>0</v>
      </c>
      <c r="E77" s="74">
        <v>0</v>
      </c>
      <c r="F77" s="74">
        <v>0</v>
      </c>
      <c r="G77" s="69">
        <f>H77+I77+J77</f>
        <v>0</v>
      </c>
      <c r="H77" s="75">
        <v>0</v>
      </c>
      <c r="I77" s="75">
        <v>0</v>
      </c>
      <c r="J77" s="75">
        <v>0</v>
      </c>
      <c r="K77" s="44" t="s">
        <v>242</v>
      </c>
      <c r="L77" s="66">
        <v>0</v>
      </c>
      <c r="M77" s="75">
        <v>0</v>
      </c>
      <c r="N77" s="75">
        <v>0</v>
      </c>
      <c r="O77" s="98">
        <v>0</v>
      </c>
      <c r="P77" s="171" t="s">
        <v>242</v>
      </c>
      <c r="Q77" s="92"/>
      <c r="R77" s="47"/>
      <c r="S77" s="47"/>
      <c r="T77" s="47"/>
    </row>
    <row r="78" spans="1:20" s="36" customFormat="1" ht="63" customHeight="1">
      <c r="A78" s="20" t="s">
        <v>135</v>
      </c>
      <c r="B78" s="83" t="s">
        <v>627</v>
      </c>
      <c r="C78" s="69">
        <f t="shared" si="19"/>
        <v>98192</v>
      </c>
      <c r="D78" s="74">
        <v>0</v>
      </c>
      <c r="E78" s="74">
        <v>0</v>
      </c>
      <c r="F78" s="74">
        <v>98192</v>
      </c>
      <c r="G78" s="69">
        <f t="shared" si="20"/>
        <v>23349</v>
      </c>
      <c r="H78" s="75">
        <v>0</v>
      </c>
      <c r="I78" s="75"/>
      <c r="J78" s="75">
        <v>23349</v>
      </c>
      <c r="K78" s="44">
        <f>G78/C78</f>
        <v>0.23778922926511326</v>
      </c>
      <c r="L78" s="69">
        <f>M78+N78+O78</f>
        <v>23349</v>
      </c>
      <c r="M78" s="75">
        <v>0</v>
      </c>
      <c r="N78" s="75">
        <v>0</v>
      </c>
      <c r="O78" s="98">
        <v>23349</v>
      </c>
      <c r="P78" s="171">
        <f>L78/C78</f>
        <v>0.23778922926511326</v>
      </c>
      <c r="Q78" s="110" t="s">
        <v>241</v>
      </c>
      <c r="R78" s="47"/>
      <c r="S78" s="47"/>
      <c r="T78" s="47"/>
    </row>
    <row r="79" spans="1:20" s="36" customFormat="1" ht="63" customHeight="1">
      <c r="A79" s="20" t="s">
        <v>136</v>
      </c>
      <c r="B79" s="83" t="s">
        <v>628</v>
      </c>
      <c r="C79" s="69">
        <f t="shared" si="19"/>
        <v>0</v>
      </c>
      <c r="D79" s="74">
        <v>0</v>
      </c>
      <c r="E79" s="74">
        <v>0</v>
      </c>
      <c r="F79" s="74">
        <v>0</v>
      </c>
      <c r="G79" s="69">
        <f>H79+I79+J79</f>
        <v>0</v>
      </c>
      <c r="H79" s="75">
        <v>0</v>
      </c>
      <c r="I79" s="75">
        <v>0</v>
      </c>
      <c r="J79" s="75">
        <v>0</v>
      </c>
      <c r="K79" s="44" t="s">
        <v>242</v>
      </c>
      <c r="L79" s="66">
        <v>0</v>
      </c>
      <c r="M79" s="75">
        <v>0</v>
      </c>
      <c r="N79" s="75">
        <v>0</v>
      </c>
      <c r="O79" s="98">
        <v>0</v>
      </c>
      <c r="P79" s="171" t="s">
        <v>242</v>
      </c>
      <c r="Q79" s="92"/>
      <c r="R79" s="47"/>
      <c r="S79" s="47"/>
      <c r="T79" s="47"/>
    </row>
    <row r="80" spans="1:20" s="36" customFormat="1" ht="78" customHeight="1">
      <c r="A80" s="20" t="s">
        <v>137</v>
      </c>
      <c r="B80" s="83" t="s">
        <v>629</v>
      </c>
      <c r="C80" s="69">
        <f t="shared" si="19"/>
        <v>10100</v>
      </c>
      <c r="D80" s="74">
        <v>0</v>
      </c>
      <c r="E80" s="74">
        <v>0</v>
      </c>
      <c r="F80" s="74">
        <v>10100</v>
      </c>
      <c r="G80" s="69">
        <f t="shared" si="20"/>
        <v>10100</v>
      </c>
      <c r="H80" s="75">
        <v>0</v>
      </c>
      <c r="I80" s="75">
        <v>0</v>
      </c>
      <c r="J80" s="75">
        <v>10100</v>
      </c>
      <c r="K80" s="44" t="s">
        <v>242</v>
      </c>
      <c r="L80" s="69">
        <f>M80+N80+O80</f>
        <v>10100</v>
      </c>
      <c r="M80" s="75">
        <v>0</v>
      </c>
      <c r="N80" s="75">
        <v>0</v>
      </c>
      <c r="O80" s="98">
        <v>10100</v>
      </c>
      <c r="P80" s="171">
        <f>L80/C80</f>
        <v>1</v>
      </c>
      <c r="Q80" s="92"/>
      <c r="R80" s="47"/>
      <c r="S80" s="47"/>
      <c r="T80" s="47"/>
    </row>
    <row r="81" spans="1:20" s="36" customFormat="1" ht="55.5" customHeight="1">
      <c r="A81" s="20" t="s">
        <v>138</v>
      </c>
      <c r="B81" s="83" t="s">
        <v>630</v>
      </c>
      <c r="C81" s="69">
        <f t="shared" si="19"/>
        <v>0</v>
      </c>
      <c r="D81" s="74">
        <v>0</v>
      </c>
      <c r="E81" s="74">
        <v>0</v>
      </c>
      <c r="F81" s="74">
        <v>0</v>
      </c>
      <c r="G81" s="69">
        <f>H81+I81+J81</f>
        <v>0</v>
      </c>
      <c r="H81" s="75">
        <v>0</v>
      </c>
      <c r="I81" s="75">
        <v>0</v>
      </c>
      <c r="J81" s="75">
        <v>0</v>
      </c>
      <c r="K81" s="44" t="s">
        <v>242</v>
      </c>
      <c r="L81" s="66">
        <v>0</v>
      </c>
      <c r="M81" s="75">
        <v>0</v>
      </c>
      <c r="N81" s="75">
        <v>0</v>
      </c>
      <c r="O81" s="98">
        <v>0</v>
      </c>
      <c r="P81" s="171" t="s">
        <v>242</v>
      </c>
      <c r="Q81" s="92"/>
      <c r="R81" s="47"/>
      <c r="S81" s="47"/>
      <c r="T81" s="47"/>
    </row>
    <row r="82" spans="1:20" s="36" customFormat="1" ht="65.25" customHeight="1">
      <c r="A82" s="20" t="s">
        <v>139</v>
      </c>
      <c r="B82" s="83" t="s">
        <v>631</v>
      </c>
      <c r="C82" s="69">
        <f t="shared" si="19"/>
        <v>0</v>
      </c>
      <c r="D82" s="74">
        <v>0</v>
      </c>
      <c r="E82" s="74">
        <v>0</v>
      </c>
      <c r="F82" s="74">
        <v>0</v>
      </c>
      <c r="G82" s="69">
        <f>H82+I82+J82</f>
        <v>0</v>
      </c>
      <c r="H82" s="75">
        <v>0</v>
      </c>
      <c r="I82" s="75">
        <v>0</v>
      </c>
      <c r="J82" s="75">
        <v>0</v>
      </c>
      <c r="K82" s="44" t="s">
        <v>242</v>
      </c>
      <c r="L82" s="66">
        <v>0</v>
      </c>
      <c r="M82" s="75">
        <v>0</v>
      </c>
      <c r="N82" s="75">
        <v>0</v>
      </c>
      <c r="O82" s="98">
        <v>0</v>
      </c>
      <c r="P82" s="171" t="s">
        <v>242</v>
      </c>
      <c r="Q82" s="92"/>
      <c r="R82" s="47"/>
      <c r="S82" s="47"/>
      <c r="T82" s="47"/>
    </row>
    <row r="83" spans="1:20" s="36" customFormat="1" ht="37.5" customHeight="1">
      <c r="A83" s="20" t="s">
        <v>140</v>
      </c>
      <c r="B83" s="83" t="s">
        <v>632</v>
      </c>
      <c r="C83" s="69">
        <f t="shared" si="19"/>
        <v>0</v>
      </c>
      <c r="D83" s="74">
        <v>0</v>
      </c>
      <c r="E83" s="74">
        <v>0</v>
      </c>
      <c r="F83" s="74">
        <v>0</v>
      </c>
      <c r="G83" s="69">
        <f>H83+I83+J83</f>
        <v>0</v>
      </c>
      <c r="H83" s="75">
        <v>0</v>
      </c>
      <c r="I83" s="75">
        <v>0</v>
      </c>
      <c r="J83" s="75">
        <v>0</v>
      </c>
      <c r="K83" s="44" t="s">
        <v>242</v>
      </c>
      <c r="L83" s="66">
        <v>0</v>
      </c>
      <c r="M83" s="75">
        <v>0</v>
      </c>
      <c r="N83" s="75">
        <v>0</v>
      </c>
      <c r="O83" s="98">
        <v>0</v>
      </c>
      <c r="P83" s="171" t="s">
        <v>242</v>
      </c>
      <c r="Q83" s="92"/>
      <c r="R83" s="47"/>
      <c r="S83" s="47"/>
      <c r="T83" s="47"/>
    </row>
    <row r="84" spans="1:20" s="36" customFormat="1" ht="124.5" customHeight="1">
      <c r="A84" s="20" t="s">
        <v>141</v>
      </c>
      <c r="B84" s="83" t="s">
        <v>633</v>
      </c>
      <c r="C84" s="69">
        <f t="shared" si="19"/>
        <v>0</v>
      </c>
      <c r="D84" s="74">
        <v>0</v>
      </c>
      <c r="E84" s="74">
        <v>0</v>
      </c>
      <c r="F84" s="74">
        <v>0</v>
      </c>
      <c r="G84" s="69">
        <f>H84+I84+J84</f>
        <v>0</v>
      </c>
      <c r="H84" s="75">
        <v>0</v>
      </c>
      <c r="I84" s="75">
        <v>0</v>
      </c>
      <c r="J84" s="75">
        <v>0</v>
      </c>
      <c r="K84" s="44" t="s">
        <v>242</v>
      </c>
      <c r="L84" s="66">
        <v>0</v>
      </c>
      <c r="M84" s="75">
        <v>0</v>
      </c>
      <c r="N84" s="75">
        <v>0</v>
      </c>
      <c r="O84" s="98">
        <v>0</v>
      </c>
      <c r="P84" s="171" t="s">
        <v>242</v>
      </c>
      <c r="Q84" s="92"/>
      <c r="R84" s="47"/>
      <c r="S84" s="47"/>
      <c r="T84" s="47"/>
    </row>
    <row r="85" spans="1:20" s="36" customFormat="1" ht="120" customHeight="1">
      <c r="A85" s="20" t="s">
        <v>142</v>
      </c>
      <c r="B85" s="83" t="s">
        <v>634</v>
      </c>
      <c r="C85" s="69">
        <f t="shared" si="19"/>
        <v>8807.7</v>
      </c>
      <c r="D85" s="74">
        <v>1000</v>
      </c>
      <c r="E85" s="74">
        <v>7807.7</v>
      </c>
      <c r="F85" s="74">
        <v>0</v>
      </c>
      <c r="G85" s="69">
        <f t="shared" si="20"/>
        <v>8807.7</v>
      </c>
      <c r="H85" s="75">
        <v>1000</v>
      </c>
      <c r="I85" s="75">
        <v>7807.7</v>
      </c>
      <c r="J85" s="75">
        <v>0</v>
      </c>
      <c r="K85" s="44">
        <f>G85/C85</f>
        <v>1</v>
      </c>
      <c r="L85" s="69">
        <f aca="true" t="shared" si="21" ref="L85:L93">M85+N85+O85</f>
        <v>8807.7</v>
      </c>
      <c r="M85" s="75">
        <v>1000</v>
      </c>
      <c r="N85" s="75">
        <v>7807.7</v>
      </c>
      <c r="O85" s="98">
        <v>0</v>
      </c>
      <c r="P85" s="171">
        <f>L85/C85</f>
        <v>1</v>
      </c>
      <c r="Q85" s="92"/>
      <c r="R85" s="47"/>
      <c r="S85" s="47"/>
      <c r="T85" s="47"/>
    </row>
    <row r="86" spans="1:20" s="36" customFormat="1" ht="125.25" customHeight="1">
      <c r="A86" s="20" t="s">
        <v>143</v>
      </c>
      <c r="B86" s="83" t="s">
        <v>635</v>
      </c>
      <c r="C86" s="69">
        <f t="shared" si="19"/>
        <v>0</v>
      </c>
      <c r="D86" s="74">
        <v>0</v>
      </c>
      <c r="E86" s="74">
        <v>0</v>
      </c>
      <c r="F86" s="74">
        <v>0</v>
      </c>
      <c r="G86" s="69">
        <f t="shared" si="20"/>
        <v>0</v>
      </c>
      <c r="H86" s="75">
        <v>0</v>
      </c>
      <c r="I86" s="75">
        <v>0</v>
      </c>
      <c r="J86" s="75">
        <v>0</v>
      </c>
      <c r="K86" s="44" t="s">
        <v>242</v>
      </c>
      <c r="L86" s="69">
        <f t="shared" si="21"/>
        <v>0</v>
      </c>
      <c r="M86" s="75">
        <v>0</v>
      </c>
      <c r="N86" s="75">
        <v>0</v>
      </c>
      <c r="O86" s="98">
        <v>0</v>
      </c>
      <c r="P86" s="171" t="s">
        <v>242</v>
      </c>
      <c r="Q86" s="92"/>
      <c r="R86" s="47"/>
      <c r="S86" s="47"/>
      <c r="T86" s="47"/>
    </row>
    <row r="87" spans="1:20" s="36" customFormat="1" ht="110.25" customHeight="1">
      <c r="A87" s="20" t="s">
        <v>144</v>
      </c>
      <c r="B87" s="83" t="s">
        <v>636</v>
      </c>
      <c r="C87" s="69">
        <f t="shared" si="19"/>
        <v>1234.6</v>
      </c>
      <c r="D87" s="74">
        <v>1234.6</v>
      </c>
      <c r="E87" s="74">
        <v>0</v>
      </c>
      <c r="F87" s="74">
        <v>0</v>
      </c>
      <c r="G87" s="69">
        <f t="shared" si="20"/>
        <v>1234.6</v>
      </c>
      <c r="H87" s="75">
        <v>1234.6</v>
      </c>
      <c r="I87" s="75">
        <v>0</v>
      </c>
      <c r="J87" s="75">
        <v>0</v>
      </c>
      <c r="K87" s="44">
        <f>G87/C87</f>
        <v>1</v>
      </c>
      <c r="L87" s="69">
        <f t="shared" si="21"/>
        <v>1234.6</v>
      </c>
      <c r="M87" s="75">
        <v>1234.6</v>
      </c>
      <c r="N87" s="75">
        <v>0</v>
      </c>
      <c r="O87" s="98">
        <v>0</v>
      </c>
      <c r="P87" s="171">
        <f>L87/C87</f>
        <v>1</v>
      </c>
      <c r="Q87" s="92"/>
      <c r="R87" s="47"/>
      <c r="S87" s="47"/>
      <c r="T87" s="47"/>
    </row>
    <row r="88" spans="1:20" s="36" customFormat="1" ht="42" customHeight="1">
      <c r="A88" s="20" t="s">
        <v>145</v>
      </c>
      <c r="B88" s="83" t="s">
        <v>637</v>
      </c>
      <c r="C88" s="69">
        <f t="shared" si="19"/>
        <v>118000</v>
      </c>
      <c r="D88" s="74">
        <v>0</v>
      </c>
      <c r="E88" s="74">
        <v>0</v>
      </c>
      <c r="F88" s="74">
        <v>118000</v>
      </c>
      <c r="G88" s="69">
        <f t="shared" si="20"/>
        <v>0</v>
      </c>
      <c r="H88" s="75">
        <v>0</v>
      </c>
      <c r="I88" s="75">
        <v>0</v>
      </c>
      <c r="J88" s="75">
        <v>0</v>
      </c>
      <c r="K88" s="44" t="s">
        <v>242</v>
      </c>
      <c r="L88" s="69">
        <f t="shared" si="21"/>
        <v>0</v>
      </c>
      <c r="M88" s="75">
        <v>0</v>
      </c>
      <c r="N88" s="75">
        <v>0</v>
      </c>
      <c r="O88" s="98">
        <v>0</v>
      </c>
      <c r="P88" s="171">
        <f>L88/C88</f>
        <v>0</v>
      </c>
      <c r="Q88" s="92"/>
      <c r="R88" s="47"/>
      <c r="S88" s="47"/>
      <c r="T88" s="47"/>
    </row>
    <row r="89" spans="1:20" s="36" customFormat="1" ht="45" customHeight="1">
      <c r="A89" s="20" t="s">
        <v>147</v>
      </c>
      <c r="B89" s="83" t="s">
        <v>638</v>
      </c>
      <c r="C89" s="69">
        <f t="shared" si="19"/>
        <v>60705</v>
      </c>
      <c r="D89" s="74">
        <v>0</v>
      </c>
      <c r="E89" s="74">
        <v>0</v>
      </c>
      <c r="F89" s="74">
        <v>60705</v>
      </c>
      <c r="G89" s="69">
        <f t="shared" si="20"/>
        <v>46504</v>
      </c>
      <c r="H89" s="75">
        <v>0</v>
      </c>
      <c r="I89" s="75">
        <v>0</v>
      </c>
      <c r="J89" s="75">
        <v>46504</v>
      </c>
      <c r="K89" s="44">
        <f>G89/C89</f>
        <v>0.7660653982373775</v>
      </c>
      <c r="L89" s="69">
        <f t="shared" si="21"/>
        <v>46504</v>
      </c>
      <c r="M89" s="75">
        <v>0</v>
      </c>
      <c r="N89" s="75">
        <v>0</v>
      </c>
      <c r="O89" s="98">
        <v>46504</v>
      </c>
      <c r="P89" s="171">
        <f>L89/C89</f>
        <v>0.7660653982373775</v>
      </c>
      <c r="Q89" s="110" t="s">
        <v>789</v>
      </c>
      <c r="R89" s="47"/>
      <c r="S89" s="47"/>
      <c r="T89" s="47"/>
    </row>
    <row r="90" spans="1:20" s="36" customFormat="1" ht="48" customHeight="1">
      <c r="A90" s="20" t="s">
        <v>149</v>
      </c>
      <c r="B90" s="83" t="s">
        <v>639</v>
      </c>
      <c r="C90" s="69">
        <f t="shared" si="19"/>
        <v>0</v>
      </c>
      <c r="D90" s="74">
        <v>0</v>
      </c>
      <c r="E90" s="74">
        <v>0</v>
      </c>
      <c r="F90" s="74">
        <v>0</v>
      </c>
      <c r="G90" s="69">
        <f t="shared" si="20"/>
        <v>0</v>
      </c>
      <c r="H90" s="75">
        <v>0</v>
      </c>
      <c r="I90" s="75">
        <v>0</v>
      </c>
      <c r="J90" s="75">
        <v>0</v>
      </c>
      <c r="K90" s="44" t="s">
        <v>242</v>
      </c>
      <c r="L90" s="69">
        <f t="shared" si="21"/>
        <v>0</v>
      </c>
      <c r="M90" s="75">
        <v>0</v>
      </c>
      <c r="N90" s="75">
        <v>0</v>
      </c>
      <c r="O90" s="98">
        <v>0</v>
      </c>
      <c r="P90" s="171" t="s">
        <v>242</v>
      </c>
      <c r="Q90" s="92"/>
      <c r="R90" s="47"/>
      <c r="S90" s="47"/>
      <c r="T90" s="47"/>
    </row>
    <row r="91" spans="1:20" s="36" customFormat="1" ht="48" customHeight="1">
      <c r="A91" s="20" t="s">
        <v>146</v>
      </c>
      <c r="B91" s="83" t="s">
        <v>640</v>
      </c>
      <c r="C91" s="69">
        <f t="shared" si="19"/>
        <v>0</v>
      </c>
      <c r="D91" s="74">
        <v>0</v>
      </c>
      <c r="E91" s="74">
        <v>0</v>
      </c>
      <c r="F91" s="74">
        <v>0</v>
      </c>
      <c r="G91" s="69">
        <f>H91+I91+J91</f>
        <v>0</v>
      </c>
      <c r="H91" s="75">
        <v>0</v>
      </c>
      <c r="I91" s="75">
        <v>0</v>
      </c>
      <c r="J91" s="75">
        <v>0</v>
      </c>
      <c r="K91" s="44" t="s">
        <v>242</v>
      </c>
      <c r="L91" s="69">
        <f t="shared" si="21"/>
        <v>0</v>
      </c>
      <c r="M91" s="75">
        <v>0</v>
      </c>
      <c r="N91" s="75">
        <v>0</v>
      </c>
      <c r="O91" s="98">
        <v>0</v>
      </c>
      <c r="P91" s="171" t="s">
        <v>242</v>
      </c>
      <c r="Q91" s="92"/>
      <c r="R91" s="47"/>
      <c r="S91" s="47"/>
      <c r="T91" s="47"/>
    </row>
    <row r="92" spans="1:20" s="36" customFormat="1" ht="48" customHeight="1">
      <c r="A92" s="20" t="s">
        <v>148</v>
      </c>
      <c r="B92" s="83" t="s">
        <v>641</v>
      </c>
      <c r="C92" s="69">
        <f t="shared" si="19"/>
        <v>0</v>
      </c>
      <c r="D92" s="74">
        <v>0</v>
      </c>
      <c r="E92" s="74">
        <v>0</v>
      </c>
      <c r="F92" s="74">
        <v>0</v>
      </c>
      <c r="G92" s="69">
        <f>H92+I92+J92</f>
        <v>0</v>
      </c>
      <c r="H92" s="75">
        <v>0</v>
      </c>
      <c r="I92" s="75">
        <v>0</v>
      </c>
      <c r="J92" s="75">
        <v>0</v>
      </c>
      <c r="K92" s="44" t="s">
        <v>242</v>
      </c>
      <c r="L92" s="69">
        <f t="shared" si="21"/>
        <v>0</v>
      </c>
      <c r="M92" s="75">
        <v>0</v>
      </c>
      <c r="N92" s="75">
        <v>0</v>
      </c>
      <c r="O92" s="98">
        <v>0</v>
      </c>
      <c r="P92" s="171" t="s">
        <v>242</v>
      </c>
      <c r="Q92" s="92"/>
      <c r="R92" s="47"/>
      <c r="S92" s="47"/>
      <c r="T92" s="47"/>
    </row>
    <row r="93" spans="1:20" s="36" customFormat="1" ht="48" customHeight="1">
      <c r="A93" s="20" t="s">
        <v>150</v>
      </c>
      <c r="B93" s="83" t="s">
        <v>642</v>
      </c>
      <c r="C93" s="69">
        <f t="shared" si="19"/>
        <v>107243</v>
      </c>
      <c r="D93" s="74">
        <v>0</v>
      </c>
      <c r="E93" s="74">
        <v>0</v>
      </c>
      <c r="F93" s="74">
        <v>107243</v>
      </c>
      <c r="G93" s="69">
        <v>0</v>
      </c>
      <c r="H93" s="75">
        <v>0</v>
      </c>
      <c r="I93" s="75">
        <v>0</v>
      </c>
      <c r="J93" s="75">
        <v>0</v>
      </c>
      <c r="K93" s="44" t="s">
        <v>242</v>
      </c>
      <c r="L93" s="69">
        <f t="shared" si="21"/>
        <v>0</v>
      </c>
      <c r="M93" s="75">
        <v>0</v>
      </c>
      <c r="N93" s="75">
        <v>0</v>
      </c>
      <c r="O93" s="98">
        <v>0</v>
      </c>
      <c r="P93" s="171">
        <f>L93/C93</f>
        <v>0</v>
      </c>
      <c r="Q93" s="92"/>
      <c r="R93" s="47"/>
      <c r="S93" s="47"/>
      <c r="T93" s="47"/>
    </row>
    <row r="94" spans="1:20" s="36" customFormat="1" ht="48" customHeight="1">
      <c r="A94" s="20" t="s">
        <v>151</v>
      </c>
      <c r="B94" s="83" t="s">
        <v>643</v>
      </c>
      <c r="C94" s="69">
        <f aca="true" t="shared" si="22" ref="C94:C99">D94+E94+F94</f>
        <v>0</v>
      </c>
      <c r="D94" s="74">
        <v>0</v>
      </c>
      <c r="E94" s="74">
        <v>0</v>
      </c>
      <c r="F94" s="74">
        <v>0</v>
      </c>
      <c r="G94" s="69">
        <f aca="true" t="shared" si="23" ref="G94:G99">H94+I94+J94</f>
        <v>0</v>
      </c>
      <c r="H94" s="75">
        <v>0</v>
      </c>
      <c r="I94" s="75">
        <v>0</v>
      </c>
      <c r="J94" s="75">
        <v>0</v>
      </c>
      <c r="K94" s="44" t="s">
        <v>242</v>
      </c>
      <c r="L94" s="69">
        <f aca="true" t="shared" si="24" ref="L94:L99">M94+N94+O94</f>
        <v>0</v>
      </c>
      <c r="M94" s="75">
        <v>0</v>
      </c>
      <c r="N94" s="75">
        <v>0</v>
      </c>
      <c r="O94" s="98">
        <v>0</v>
      </c>
      <c r="P94" s="171" t="s">
        <v>242</v>
      </c>
      <c r="Q94" s="92"/>
      <c r="R94" s="47"/>
      <c r="S94" s="47"/>
      <c r="T94" s="47"/>
    </row>
    <row r="95" spans="1:20" s="36" customFormat="1" ht="48" customHeight="1">
      <c r="A95" s="20" t="s">
        <v>152</v>
      </c>
      <c r="B95" s="83" t="s">
        <v>644</v>
      </c>
      <c r="C95" s="69">
        <f t="shared" si="22"/>
        <v>0</v>
      </c>
      <c r="D95" s="74">
        <v>0</v>
      </c>
      <c r="E95" s="74">
        <v>0</v>
      </c>
      <c r="F95" s="74">
        <v>0</v>
      </c>
      <c r="G95" s="69">
        <f t="shared" si="23"/>
        <v>0</v>
      </c>
      <c r="H95" s="75">
        <v>0</v>
      </c>
      <c r="I95" s="75">
        <v>0</v>
      </c>
      <c r="J95" s="75">
        <v>0</v>
      </c>
      <c r="K95" s="44" t="s">
        <v>242</v>
      </c>
      <c r="L95" s="69">
        <f t="shared" si="24"/>
        <v>0</v>
      </c>
      <c r="M95" s="75">
        <v>0</v>
      </c>
      <c r="N95" s="75">
        <v>0</v>
      </c>
      <c r="O95" s="98">
        <v>0</v>
      </c>
      <c r="P95" s="171" t="s">
        <v>242</v>
      </c>
      <c r="Q95" s="92"/>
      <c r="R95" s="47"/>
      <c r="S95" s="47"/>
      <c r="T95" s="47"/>
    </row>
    <row r="96" spans="1:20" s="36" customFormat="1" ht="52.5" customHeight="1">
      <c r="A96" s="20" t="s">
        <v>153</v>
      </c>
      <c r="B96" s="83" t="s">
        <v>645</v>
      </c>
      <c r="C96" s="69">
        <f t="shared" si="22"/>
        <v>0</v>
      </c>
      <c r="D96" s="74">
        <v>0</v>
      </c>
      <c r="E96" s="74">
        <v>0</v>
      </c>
      <c r="F96" s="74">
        <v>0</v>
      </c>
      <c r="G96" s="69">
        <f t="shared" si="23"/>
        <v>0</v>
      </c>
      <c r="H96" s="75">
        <v>0</v>
      </c>
      <c r="I96" s="75">
        <v>0</v>
      </c>
      <c r="J96" s="75">
        <v>0</v>
      </c>
      <c r="K96" s="44" t="s">
        <v>242</v>
      </c>
      <c r="L96" s="69">
        <f t="shared" si="24"/>
        <v>0</v>
      </c>
      <c r="M96" s="75">
        <v>0</v>
      </c>
      <c r="N96" s="75">
        <v>0</v>
      </c>
      <c r="O96" s="98">
        <v>0</v>
      </c>
      <c r="P96" s="171" t="s">
        <v>242</v>
      </c>
      <c r="Q96" s="92"/>
      <c r="R96" s="47"/>
      <c r="S96" s="47"/>
      <c r="T96" s="47"/>
    </row>
    <row r="97" spans="1:20" s="36" customFormat="1" ht="52.5" customHeight="1">
      <c r="A97" s="20" t="s">
        <v>154</v>
      </c>
      <c r="B97" s="83" t="s">
        <v>646</v>
      </c>
      <c r="C97" s="69">
        <f t="shared" si="22"/>
        <v>0</v>
      </c>
      <c r="D97" s="74">
        <v>0</v>
      </c>
      <c r="E97" s="74">
        <v>0</v>
      </c>
      <c r="F97" s="74">
        <v>0</v>
      </c>
      <c r="G97" s="69">
        <f t="shared" si="23"/>
        <v>0</v>
      </c>
      <c r="H97" s="75">
        <v>0</v>
      </c>
      <c r="I97" s="75">
        <v>0</v>
      </c>
      <c r="J97" s="75">
        <v>0</v>
      </c>
      <c r="K97" s="44" t="s">
        <v>242</v>
      </c>
      <c r="L97" s="69">
        <f t="shared" si="24"/>
        <v>0</v>
      </c>
      <c r="M97" s="75">
        <v>0</v>
      </c>
      <c r="N97" s="75">
        <v>0</v>
      </c>
      <c r="O97" s="98">
        <v>0</v>
      </c>
      <c r="P97" s="171" t="s">
        <v>242</v>
      </c>
      <c r="Q97" s="92"/>
      <c r="R97" s="47"/>
      <c r="S97" s="47"/>
      <c r="T97" s="47"/>
    </row>
    <row r="98" spans="1:20" s="36" customFormat="1" ht="52.5" customHeight="1">
      <c r="A98" s="20" t="s">
        <v>155</v>
      </c>
      <c r="B98" s="83" t="s">
        <v>647</v>
      </c>
      <c r="C98" s="69">
        <f t="shared" si="22"/>
        <v>0</v>
      </c>
      <c r="D98" s="74">
        <v>0</v>
      </c>
      <c r="E98" s="74">
        <v>0</v>
      </c>
      <c r="F98" s="74">
        <v>0</v>
      </c>
      <c r="G98" s="69">
        <f t="shared" si="23"/>
        <v>0</v>
      </c>
      <c r="H98" s="75">
        <v>0</v>
      </c>
      <c r="I98" s="75">
        <v>0</v>
      </c>
      <c r="J98" s="75">
        <v>0</v>
      </c>
      <c r="K98" s="44" t="s">
        <v>242</v>
      </c>
      <c r="L98" s="69">
        <f t="shared" si="24"/>
        <v>0</v>
      </c>
      <c r="M98" s="75">
        <v>0</v>
      </c>
      <c r="N98" s="75">
        <v>0</v>
      </c>
      <c r="O98" s="98">
        <v>0</v>
      </c>
      <c r="P98" s="171" t="s">
        <v>242</v>
      </c>
      <c r="Q98" s="92"/>
      <c r="R98" s="47"/>
      <c r="S98" s="47"/>
      <c r="T98" s="47"/>
    </row>
    <row r="99" spans="1:20" s="36" customFormat="1" ht="52.5" customHeight="1">
      <c r="A99" s="20" t="s">
        <v>156</v>
      </c>
      <c r="B99" s="83" t="s">
        <v>648</v>
      </c>
      <c r="C99" s="69">
        <f t="shared" si="22"/>
        <v>0</v>
      </c>
      <c r="D99" s="74">
        <v>0</v>
      </c>
      <c r="E99" s="74">
        <v>0</v>
      </c>
      <c r="F99" s="74">
        <v>0</v>
      </c>
      <c r="G99" s="69">
        <f t="shared" si="23"/>
        <v>0</v>
      </c>
      <c r="H99" s="75">
        <v>0</v>
      </c>
      <c r="I99" s="75">
        <v>0</v>
      </c>
      <c r="J99" s="75">
        <v>0</v>
      </c>
      <c r="K99" s="44" t="s">
        <v>242</v>
      </c>
      <c r="L99" s="69">
        <f t="shared" si="24"/>
        <v>0</v>
      </c>
      <c r="M99" s="75">
        <v>0</v>
      </c>
      <c r="N99" s="75">
        <v>0</v>
      </c>
      <c r="O99" s="98">
        <v>0</v>
      </c>
      <c r="P99" s="171" t="s">
        <v>242</v>
      </c>
      <c r="Q99" s="92"/>
      <c r="R99" s="47"/>
      <c r="S99" s="47"/>
      <c r="T99" s="47"/>
    </row>
    <row r="100" spans="1:20" s="36" customFormat="1" ht="78" customHeight="1">
      <c r="A100" s="20" t="s">
        <v>40</v>
      </c>
      <c r="B100" s="83" t="s">
        <v>793</v>
      </c>
      <c r="C100" s="69">
        <v>0</v>
      </c>
      <c r="D100" s="74">
        <f>SUM(D101:D103)</f>
        <v>0</v>
      </c>
      <c r="E100" s="74">
        <f>SUM(E101:E103)</f>
        <v>0</v>
      </c>
      <c r="F100" s="74">
        <f>SUM(F101:F103)</f>
        <v>0</v>
      </c>
      <c r="G100" s="69">
        <v>0</v>
      </c>
      <c r="H100" s="75">
        <f>SUM(H101:H103)</f>
        <v>0</v>
      </c>
      <c r="I100" s="75">
        <f>SUM(I101:I103)</f>
        <v>0</v>
      </c>
      <c r="J100" s="75">
        <f>SUM(J101:J103)</f>
        <v>0</v>
      </c>
      <c r="K100" s="44" t="s">
        <v>242</v>
      </c>
      <c r="L100" s="69">
        <f aca="true" t="shared" si="25" ref="L100:L107">M100+N100+O100</f>
        <v>0</v>
      </c>
      <c r="M100" s="75">
        <f>SUM(M101:M103)</f>
        <v>0</v>
      </c>
      <c r="N100" s="75">
        <f>SUM(N101:N103)</f>
        <v>0</v>
      </c>
      <c r="O100" s="98">
        <f>SUM(O101:O103)</f>
        <v>0</v>
      </c>
      <c r="P100" s="171" t="s">
        <v>242</v>
      </c>
      <c r="Q100" s="92"/>
      <c r="R100" s="47"/>
      <c r="S100" s="47"/>
      <c r="T100" s="47"/>
    </row>
    <row r="101" spans="1:20" s="36" customFormat="1" ht="117.75" customHeight="1">
      <c r="A101" s="20" t="s">
        <v>986</v>
      </c>
      <c r="B101" s="83" t="s">
        <v>649</v>
      </c>
      <c r="C101" s="69">
        <f aca="true" t="shared" si="26" ref="C101:C108">D101+E101+F101</f>
        <v>0</v>
      </c>
      <c r="D101" s="74">
        <v>0</v>
      </c>
      <c r="E101" s="74">
        <v>0</v>
      </c>
      <c r="F101" s="74">
        <v>0</v>
      </c>
      <c r="G101" s="69">
        <f aca="true" t="shared" si="27" ref="G101:G107">H101+I101+J101</f>
        <v>0</v>
      </c>
      <c r="H101" s="75">
        <v>0</v>
      </c>
      <c r="I101" s="75">
        <v>0</v>
      </c>
      <c r="J101" s="75">
        <v>0</v>
      </c>
      <c r="K101" s="44" t="s">
        <v>242</v>
      </c>
      <c r="L101" s="69">
        <f t="shared" si="25"/>
        <v>0</v>
      </c>
      <c r="M101" s="75">
        <v>0</v>
      </c>
      <c r="N101" s="75">
        <v>0</v>
      </c>
      <c r="O101" s="98">
        <v>0</v>
      </c>
      <c r="P101" s="171" t="s">
        <v>242</v>
      </c>
      <c r="Q101" s="92"/>
      <c r="R101" s="47"/>
      <c r="S101" s="47"/>
      <c r="T101" s="47"/>
    </row>
    <row r="102" spans="1:20" s="36" customFormat="1" ht="113.25" customHeight="1">
      <c r="A102" s="20" t="s">
        <v>988</v>
      </c>
      <c r="B102" s="83" t="s">
        <v>650</v>
      </c>
      <c r="C102" s="69">
        <f t="shared" si="26"/>
        <v>0</v>
      </c>
      <c r="D102" s="74">
        <v>0</v>
      </c>
      <c r="E102" s="74">
        <v>0</v>
      </c>
      <c r="F102" s="74">
        <v>0</v>
      </c>
      <c r="G102" s="69">
        <f t="shared" si="27"/>
        <v>0</v>
      </c>
      <c r="H102" s="75">
        <v>0</v>
      </c>
      <c r="I102" s="75">
        <v>0</v>
      </c>
      <c r="J102" s="75">
        <v>0</v>
      </c>
      <c r="K102" s="44" t="s">
        <v>242</v>
      </c>
      <c r="L102" s="69">
        <f t="shared" si="25"/>
        <v>0</v>
      </c>
      <c r="M102" s="75">
        <v>0</v>
      </c>
      <c r="N102" s="75">
        <v>0</v>
      </c>
      <c r="O102" s="98">
        <v>0</v>
      </c>
      <c r="P102" s="171" t="s">
        <v>242</v>
      </c>
      <c r="Q102" s="92"/>
      <c r="R102" s="47"/>
      <c r="S102" s="47"/>
      <c r="T102" s="47"/>
    </row>
    <row r="103" spans="1:20" s="36" customFormat="1" ht="124.5" customHeight="1">
      <c r="A103" s="20" t="s">
        <v>989</v>
      </c>
      <c r="B103" s="83" t="s">
        <v>651</v>
      </c>
      <c r="C103" s="69">
        <f t="shared" si="26"/>
        <v>0</v>
      </c>
      <c r="D103" s="74">
        <v>0</v>
      </c>
      <c r="E103" s="74">
        <v>0</v>
      </c>
      <c r="F103" s="74">
        <v>0</v>
      </c>
      <c r="G103" s="69">
        <f t="shared" si="27"/>
        <v>0</v>
      </c>
      <c r="H103" s="75">
        <v>0</v>
      </c>
      <c r="I103" s="75">
        <v>0</v>
      </c>
      <c r="J103" s="75">
        <v>0</v>
      </c>
      <c r="K103" s="44" t="s">
        <v>242</v>
      </c>
      <c r="L103" s="69">
        <f t="shared" si="25"/>
        <v>0</v>
      </c>
      <c r="M103" s="75">
        <v>0</v>
      </c>
      <c r="N103" s="75">
        <v>0</v>
      </c>
      <c r="O103" s="98">
        <v>0</v>
      </c>
      <c r="P103" s="171" t="s">
        <v>242</v>
      </c>
      <c r="Q103" s="92"/>
      <c r="R103" s="47"/>
      <c r="S103" s="47"/>
      <c r="T103" s="47"/>
    </row>
    <row r="104" spans="1:20" s="36" customFormat="1" ht="117" customHeight="1">
      <c r="A104" s="20" t="s">
        <v>62</v>
      </c>
      <c r="B104" s="83" t="s">
        <v>794</v>
      </c>
      <c r="C104" s="69">
        <f t="shared" si="26"/>
        <v>0</v>
      </c>
      <c r="D104" s="74">
        <f>D105</f>
        <v>0</v>
      </c>
      <c r="E104" s="74">
        <f>E105</f>
        <v>0</v>
      </c>
      <c r="F104" s="74">
        <f>F105</f>
        <v>0</v>
      </c>
      <c r="G104" s="69">
        <f t="shared" si="27"/>
        <v>0</v>
      </c>
      <c r="H104" s="75">
        <f>H105</f>
        <v>0</v>
      </c>
      <c r="I104" s="75">
        <f>I105</f>
        <v>0</v>
      </c>
      <c r="J104" s="75">
        <f>J105</f>
        <v>0</v>
      </c>
      <c r="K104" s="44" t="s">
        <v>242</v>
      </c>
      <c r="L104" s="69">
        <f t="shared" si="25"/>
        <v>0</v>
      </c>
      <c r="M104" s="75">
        <f>M105</f>
        <v>0</v>
      </c>
      <c r="N104" s="75">
        <f>N105</f>
        <v>0</v>
      </c>
      <c r="O104" s="98">
        <f>O105</f>
        <v>0</v>
      </c>
      <c r="P104" s="171" t="s">
        <v>242</v>
      </c>
      <c r="Q104" s="92"/>
      <c r="R104" s="47"/>
      <c r="S104" s="47"/>
      <c r="T104" s="47"/>
    </row>
    <row r="105" spans="1:20" s="36" customFormat="1" ht="68.25" customHeight="1">
      <c r="A105" s="20" t="s">
        <v>164</v>
      </c>
      <c r="B105" s="83" t="s">
        <v>652</v>
      </c>
      <c r="C105" s="69">
        <f t="shared" si="26"/>
        <v>0</v>
      </c>
      <c r="D105" s="74">
        <v>0</v>
      </c>
      <c r="E105" s="74">
        <v>0</v>
      </c>
      <c r="F105" s="74">
        <v>0</v>
      </c>
      <c r="G105" s="69">
        <f t="shared" si="27"/>
        <v>0</v>
      </c>
      <c r="H105" s="75">
        <v>0</v>
      </c>
      <c r="I105" s="75">
        <v>0</v>
      </c>
      <c r="J105" s="75">
        <v>0</v>
      </c>
      <c r="K105" s="44" t="s">
        <v>242</v>
      </c>
      <c r="L105" s="69">
        <f t="shared" si="25"/>
        <v>0</v>
      </c>
      <c r="M105" s="75">
        <v>0</v>
      </c>
      <c r="N105" s="75">
        <v>0</v>
      </c>
      <c r="O105" s="98">
        <v>0</v>
      </c>
      <c r="P105" s="171" t="s">
        <v>242</v>
      </c>
      <c r="Q105" s="92"/>
      <c r="R105" s="47"/>
      <c r="S105" s="47"/>
      <c r="T105" s="47"/>
    </row>
    <row r="106" spans="1:20" s="36" customFormat="1" ht="97.5" customHeight="1">
      <c r="A106" s="20" t="s">
        <v>79</v>
      </c>
      <c r="B106" s="83" t="s">
        <v>795</v>
      </c>
      <c r="C106" s="69">
        <f t="shared" si="26"/>
        <v>12014</v>
      </c>
      <c r="D106" s="74">
        <v>2055.2</v>
      </c>
      <c r="E106" s="74">
        <v>9958.8</v>
      </c>
      <c r="F106" s="74"/>
      <c r="G106" s="69">
        <f t="shared" si="27"/>
        <v>11940.2</v>
      </c>
      <c r="H106" s="75">
        <v>2055.2</v>
      </c>
      <c r="I106" s="75">
        <v>9885</v>
      </c>
      <c r="J106" s="75"/>
      <c r="K106" s="44">
        <f aca="true" t="shared" si="28" ref="K106:K152">G106/C106</f>
        <v>0.9938571666389213</v>
      </c>
      <c r="L106" s="69">
        <f t="shared" si="25"/>
        <v>11940.2</v>
      </c>
      <c r="M106" s="75">
        <v>2055.2</v>
      </c>
      <c r="N106" s="75">
        <v>9885</v>
      </c>
      <c r="O106" s="98"/>
      <c r="P106" s="171">
        <f>L106/C106</f>
        <v>0.9938571666389213</v>
      </c>
      <c r="Q106" s="92"/>
      <c r="R106" s="47"/>
      <c r="S106" s="47"/>
      <c r="T106" s="47"/>
    </row>
    <row r="107" spans="1:20" s="36" customFormat="1" ht="100.5" customHeight="1">
      <c r="A107" s="20"/>
      <c r="B107" s="82" t="s">
        <v>125</v>
      </c>
      <c r="C107" s="69">
        <f t="shared" si="26"/>
        <v>1486903.7</v>
      </c>
      <c r="D107" s="72">
        <f>D108+D109+D110+D111+D112+D113</f>
        <v>276139.7</v>
      </c>
      <c r="E107" s="72">
        <f>E108+E109+E110+E111+E112+E113</f>
        <v>1210764</v>
      </c>
      <c r="F107" s="72">
        <f>F108+F109+F110+F111+F112+F113</f>
        <v>0</v>
      </c>
      <c r="G107" s="70">
        <f t="shared" si="27"/>
        <v>1469522.5999999999</v>
      </c>
      <c r="H107" s="73">
        <f>H108+H109+H110+H111+H112+H113</f>
        <v>276139.7</v>
      </c>
      <c r="I107" s="73">
        <f>I108+I109+I110+I111+I112+I113</f>
        <v>1193382.9</v>
      </c>
      <c r="J107" s="73">
        <f>J108+J109+J110+J111+J112+J113</f>
        <v>0</v>
      </c>
      <c r="K107" s="44">
        <f>G107/C107</f>
        <v>0.9883105408911148</v>
      </c>
      <c r="L107" s="70">
        <f t="shared" si="25"/>
        <v>1469522.5999999999</v>
      </c>
      <c r="M107" s="73">
        <f>M108+M109+M110+M111+M112+M113</f>
        <v>276139.7</v>
      </c>
      <c r="N107" s="73">
        <f>N108+N109+N110+N111+N112+N113</f>
        <v>1193382.9</v>
      </c>
      <c r="O107" s="97">
        <f>O108+O109+O110+O111+O112+O113</f>
        <v>0</v>
      </c>
      <c r="P107" s="171">
        <f>L107/C107</f>
        <v>0.9883105408911148</v>
      </c>
      <c r="Q107" s="110" t="s">
        <v>790</v>
      </c>
      <c r="R107" s="47"/>
      <c r="S107" s="47"/>
      <c r="T107" s="47"/>
    </row>
    <row r="108" spans="1:20" s="36" customFormat="1" ht="192.75" customHeight="1">
      <c r="A108" s="20" t="s">
        <v>30</v>
      </c>
      <c r="B108" s="83" t="s">
        <v>796</v>
      </c>
      <c r="C108" s="69">
        <f t="shared" si="26"/>
        <v>1382255.7</v>
      </c>
      <c r="D108" s="74">
        <v>272689.7</v>
      </c>
      <c r="E108" s="74">
        <v>1109566</v>
      </c>
      <c r="F108" s="74">
        <v>0</v>
      </c>
      <c r="G108" s="70">
        <f>G109+G110+G111+G112+G113+G114</f>
        <v>143642</v>
      </c>
      <c r="H108" s="75">
        <v>272689.7</v>
      </c>
      <c r="I108" s="75">
        <v>1109148.9</v>
      </c>
      <c r="J108" s="75">
        <v>0</v>
      </c>
      <c r="K108" s="44">
        <f t="shared" si="28"/>
        <v>0.1039185441593766</v>
      </c>
      <c r="L108" s="70">
        <f>L109+L110+L111+L112+L113+L114</f>
        <v>139768.4</v>
      </c>
      <c r="M108" s="75">
        <v>272689.7</v>
      </c>
      <c r="N108" s="75">
        <v>1109148.9</v>
      </c>
      <c r="O108" s="98">
        <v>0</v>
      </c>
      <c r="P108" s="171">
        <f>L108/C108</f>
        <v>0.10111616830373714</v>
      </c>
      <c r="Q108" s="92"/>
      <c r="R108" s="47"/>
      <c r="S108" s="47"/>
      <c r="T108" s="47"/>
    </row>
    <row r="109" spans="1:20" s="36" customFormat="1" ht="131.25" customHeight="1">
      <c r="A109" s="20" t="s">
        <v>44</v>
      </c>
      <c r="B109" s="83" t="s">
        <v>797</v>
      </c>
      <c r="C109" s="69">
        <f aca="true" t="shared" si="29" ref="C109:C136">D109+E109+F109</f>
        <v>12736</v>
      </c>
      <c r="D109" s="74">
        <v>3184</v>
      </c>
      <c r="E109" s="74">
        <v>9552</v>
      </c>
      <c r="F109" s="74">
        <v>0</v>
      </c>
      <c r="G109" s="69">
        <f>H109+I109+J109</f>
        <v>12736</v>
      </c>
      <c r="H109" s="75">
        <v>3184</v>
      </c>
      <c r="I109" s="75">
        <v>9552</v>
      </c>
      <c r="J109" s="75">
        <v>0</v>
      </c>
      <c r="K109" s="44">
        <f t="shared" si="28"/>
        <v>1</v>
      </c>
      <c r="L109" s="69">
        <f>M109+N109+O109</f>
        <v>12736</v>
      </c>
      <c r="M109" s="75">
        <v>3184</v>
      </c>
      <c r="N109" s="75">
        <v>9552</v>
      </c>
      <c r="O109" s="98">
        <v>0</v>
      </c>
      <c r="P109" s="171">
        <f>L109/C109</f>
        <v>1</v>
      </c>
      <c r="Q109" s="92"/>
      <c r="R109" s="47"/>
      <c r="S109" s="47"/>
      <c r="T109" s="47"/>
    </row>
    <row r="110" spans="1:20" s="36" customFormat="1" ht="157.5" customHeight="1">
      <c r="A110" s="20" t="s">
        <v>45</v>
      </c>
      <c r="B110" s="83" t="s">
        <v>798</v>
      </c>
      <c r="C110" s="69">
        <f t="shared" si="29"/>
        <v>13307</v>
      </c>
      <c r="D110" s="74">
        <v>0</v>
      </c>
      <c r="E110" s="74">
        <v>13307</v>
      </c>
      <c r="F110" s="74">
        <v>0</v>
      </c>
      <c r="G110" s="69">
        <f aca="true" t="shared" si="30" ref="G110:G116">H110+I110+J110</f>
        <v>13307</v>
      </c>
      <c r="H110" s="75">
        <v>0</v>
      </c>
      <c r="I110" s="75">
        <v>13307</v>
      </c>
      <c r="J110" s="75">
        <v>0</v>
      </c>
      <c r="K110" s="44">
        <f t="shared" si="28"/>
        <v>1</v>
      </c>
      <c r="L110" s="69">
        <f>M110+N110</f>
        <v>13307</v>
      </c>
      <c r="M110" s="75">
        <v>0</v>
      </c>
      <c r="N110" s="75">
        <v>13307</v>
      </c>
      <c r="O110" s="98">
        <v>0</v>
      </c>
      <c r="P110" s="171">
        <f>L110/C110</f>
        <v>1</v>
      </c>
      <c r="Q110" s="92"/>
      <c r="R110" s="47"/>
      <c r="S110" s="47"/>
      <c r="T110" s="47"/>
    </row>
    <row r="111" spans="1:20" s="36" customFormat="1" ht="66" customHeight="1">
      <c r="A111" s="20" t="s">
        <v>46</v>
      </c>
      <c r="B111" s="83" t="s">
        <v>799</v>
      </c>
      <c r="C111" s="69">
        <f t="shared" si="29"/>
        <v>1640</v>
      </c>
      <c r="D111" s="74">
        <v>0</v>
      </c>
      <c r="E111" s="74">
        <v>1640</v>
      </c>
      <c r="F111" s="74">
        <v>0</v>
      </c>
      <c r="G111" s="69">
        <f t="shared" si="30"/>
        <v>1640</v>
      </c>
      <c r="H111" s="75">
        <v>0</v>
      </c>
      <c r="I111" s="75">
        <v>1640</v>
      </c>
      <c r="J111" s="75">
        <v>0</v>
      </c>
      <c r="K111" s="44">
        <f t="shared" si="28"/>
        <v>1</v>
      </c>
      <c r="L111" s="69">
        <f>M111+N111</f>
        <v>1640</v>
      </c>
      <c r="M111" s="75">
        <v>0</v>
      </c>
      <c r="N111" s="75">
        <v>1640</v>
      </c>
      <c r="O111" s="98">
        <v>0</v>
      </c>
      <c r="P111" s="171">
        <f>L111/C111</f>
        <v>1</v>
      </c>
      <c r="Q111" s="92"/>
      <c r="R111" s="47"/>
      <c r="S111" s="47"/>
      <c r="T111" s="47"/>
    </row>
    <row r="112" spans="1:20" s="36" customFormat="1" ht="79.5" customHeight="1">
      <c r="A112" s="20" t="s">
        <v>47</v>
      </c>
      <c r="B112" s="83" t="s">
        <v>800</v>
      </c>
      <c r="C112" s="69">
        <f t="shared" si="29"/>
        <v>766</v>
      </c>
      <c r="D112" s="74">
        <v>266</v>
      </c>
      <c r="E112" s="74">
        <v>500</v>
      </c>
      <c r="F112" s="74"/>
      <c r="G112" s="69">
        <f t="shared" si="30"/>
        <v>766</v>
      </c>
      <c r="H112" s="75">
        <v>266</v>
      </c>
      <c r="I112" s="75">
        <v>500</v>
      </c>
      <c r="J112" s="75"/>
      <c r="K112" s="44">
        <f t="shared" si="28"/>
        <v>1</v>
      </c>
      <c r="L112" s="69">
        <f>M112+N112</f>
        <v>766</v>
      </c>
      <c r="M112" s="75">
        <v>266</v>
      </c>
      <c r="N112" s="75">
        <v>500</v>
      </c>
      <c r="O112" s="98">
        <v>0</v>
      </c>
      <c r="P112" s="171">
        <f>L112/C112</f>
        <v>1</v>
      </c>
      <c r="Q112" s="92"/>
      <c r="R112" s="47"/>
      <c r="S112" s="47"/>
      <c r="T112" s="47"/>
    </row>
    <row r="113" spans="1:20" s="36" customFormat="1" ht="87.75" customHeight="1">
      <c r="A113" s="20" t="s">
        <v>48</v>
      </c>
      <c r="B113" s="83" t="s">
        <v>801</v>
      </c>
      <c r="C113" s="69">
        <f t="shared" si="29"/>
        <v>76199</v>
      </c>
      <c r="D113" s="74">
        <f>D114+D115+D116</f>
        <v>0</v>
      </c>
      <c r="E113" s="74">
        <f>E114+E115+E116</f>
        <v>76199</v>
      </c>
      <c r="F113" s="74">
        <f>F114+F115+F116</f>
        <v>0</v>
      </c>
      <c r="G113" s="69">
        <f>H113+I113+J113</f>
        <v>59235</v>
      </c>
      <c r="H113" s="75">
        <f>H114+H115+H116</f>
        <v>0</v>
      </c>
      <c r="I113" s="75">
        <f>I114+I115+I116</f>
        <v>59235</v>
      </c>
      <c r="J113" s="75">
        <f>J114+J115+J116</f>
        <v>0</v>
      </c>
      <c r="K113" s="44">
        <f t="shared" si="28"/>
        <v>0.7773724064620271</v>
      </c>
      <c r="L113" s="69">
        <f>M113+N113</f>
        <v>59235</v>
      </c>
      <c r="M113" s="75">
        <f>M114+M115+M116</f>
        <v>0</v>
      </c>
      <c r="N113" s="75">
        <f>N114+N115+N116</f>
        <v>59235</v>
      </c>
      <c r="O113" s="98">
        <f>O114+O115+O116</f>
        <v>0</v>
      </c>
      <c r="P113" s="171">
        <f>L113/C113</f>
        <v>0.7773724064620271</v>
      </c>
      <c r="Q113" s="179" t="s">
        <v>790</v>
      </c>
      <c r="R113" s="47"/>
      <c r="S113" s="47"/>
      <c r="T113" s="47"/>
    </row>
    <row r="114" spans="1:20" s="36" customFormat="1" ht="130.5" customHeight="1">
      <c r="A114" s="20" t="s">
        <v>1112</v>
      </c>
      <c r="B114" s="83" t="s">
        <v>653</v>
      </c>
      <c r="C114" s="69">
        <f t="shared" si="29"/>
        <v>72922</v>
      </c>
      <c r="D114" s="74">
        <v>0</v>
      </c>
      <c r="E114" s="74">
        <v>72922</v>
      </c>
      <c r="F114" s="74">
        <v>0</v>
      </c>
      <c r="G114" s="69">
        <f t="shared" si="30"/>
        <v>55958</v>
      </c>
      <c r="H114" s="75">
        <v>0</v>
      </c>
      <c r="I114" s="75">
        <v>55958</v>
      </c>
      <c r="J114" s="75">
        <v>0</v>
      </c>
      <c r="K114" s="44">
        <f t="shared" si="28"/>
        <v>0.7673678725213241</v>
      </c>
      <c r="L114" s="69">
        <v>52084.4</v>
      </c>
      <c r="M114" s="75">
        <v>0</v>
      </c>
      <c r="N114" s="75">
        <v>55958</v>
      </c>
      <c r="O114" s="98">
        <v>0</v>
      </c>
      <c r="P114" s="171">
        <f>L114/C114</f>
        <v>0.714248100710348</v>
      </c>
      <c r="Q114" s="180"/>
      <c r="R114" s="47"/>
      <c r="S114" s="47"/>
      <c r="T114" s="47"/>
    </row>
    <row r="115" spans="1:20" s="36" customFormat="1" ht="127.5" customHeight="1">
      <c r="A115" s="20" t="s">
        <v>1113</v>
      </c>
      <c r="B115" s="83" t="s">
        <v>654</v>
      </c>
      <c r="C115" s="69">
        <f t="shared" si="29"/>
        <v>3277</v>
      </c>
      <c r="D115" s="74">
        <v>0</v>
      </c>
      <c r="E115" s="74">
        <v>3277</v>
      </c>
      <c r="F115" s="74">
        <v>0</v>
      </c>
      <c r="G115" s="69">
        <f t="shared" si="30"/>
        <v>3277</v>
      </c>
      <c r="H115" s="75">
        <v>0</v>
      </c>
      <c r="I115" s="75">
        <v>3277</v>
      </c>
      <c r="J115" s="75">
        <v>0</v>
      </c>
      <c r="K115" s="44">
        <f t="shared" si="28"/>
        <v>1</v>
      </c>
      <c r="L115" s="69">
        <f>M115+N115</f>
        <v>3277</v>
      </c>
      <c r="M115" s="75">
        <v>0</v>
      </c>
      <c r="N115" s="75">
        <v>3277</v>
      </c>
      <c r="O115" s="98">
        <v>0</v>
      </c>
      <c r="P115" s="171">
        <f>L115/C115</f>
        <v>1</v>
      </c>
      <c r="Q115" s="92"/>
      <c r="R115" s="47"/>
      <c r="S115" s="47"/>
      <c r="T115" s="47"/>
    </row>
    <row r="116" spans="1:20" s="36" customFormat="1" ht="120.75" customHeight="1">
      <c r="A116" s="20" t="s">
        <v>1114</v>
      </c>
      <c r="B116" s="83" t="s">
        <v>655</v>
      </c>
      <c r="C116" s="69">
        <f t="shared" si="29"/>
        <v>0</v>
      </c>
      <c r="D116" s="74">
        <v>0</v>
      </c>
      <c r="E116" s="74">
        <v>0</v>
      </c>
      <c r="F116" s="74">
        <v>0</v>
      </c>
      <c r="G116" s="69">
        <f t="shared" si="30"/>
        <v>0</v>
      </c>
      <c r="H116" s="75">
        <v>0</v>
      </c>
      <c r="I116" s="75">
        <v>0</v>
      </c>
      <c r="J116" s="75">
        <v>0</v>
      </c>
      <c r="K116" s="44" t="s">
        <v>242</v>
      </c>
      <c r="L116" s="69">
        <v>0</v>
      </c>
      <c r="M116" s="75">
        <v>0</v>
      </c>
      <c r="N116" s="75">
        <v>0</v>
      </c>
      <c r="O116" s="98">
        <v>0</v>
      </c>
      <c r="P116" s="171" t="s">
        <v>242</v>
      </c>
      <c r="Q116" s="92"/>
      <c r="R116" s="47"/>
      <c r="S116" s="47"/>
      <c r="T116" s="47"/>
    </row>
    <row r="117" spans="1:20" s="36" customFormat="1" ht="119.25" customHeight="1">
      <c r="A117" s="20"/>
      <c r="B117" s="82" t="s">
        <v>656</v>
      </c>
      <c r="C117" s="69">
        <f t="shared" si="29"/>
        <v>474175.7</v>
      </c>
      <c r="D117" s="70">
        <f aca="true" t="shared" si="31" ref="D117:J117">D118+D127</f>
        <v>451909.7</v>
      </c>
      <c r="E117" s="70">
        <f t="shared" si="31"/>
        <v>0</v>
      </c>
      <c r="F117" s="70">
        <f t="shared" si="31"/>
        <v>22266</v>
      </c>
      <c r="G117" s="70">
        <f t="shared" si="31"/>
        <v>474062</v>
      </c>
      <c r="H117" s="70">
        <f t="shared" si="31"/>
        <v>451796</v>
      </c>
      <c r="I117" s="70">
        <f t="shared" si="31"/>
        <v>0</v>
      </c>
      <c r="J117" s="70">
        <f t="shared" si="31"/>
        <v>22266</v>
      </c>
      <c r="K117" s="44">
        <f t="shared" si="28"/>
        <v>0.9997602154644365</v>
      </c>
      <c r="L117" s="70">
        <f>L118+L127</f>
        <v>474062</v>
      </c>
      <c r="M117" s="73">
        <f>M118+M127</f>
        <v>451796</v>
      </c>
      <c r="N117" s="73">
        <f>N118+N127</f>
        <v>0</v>
      </c>
      <c r="O117" s="97">
        <f>O118+O127</f>
        <v>22266</v>
      </c>
      <c r="P117" s="171">
        <f>L117/C117</f>
        <v>0.9997602154644365</v>
      </c>
      <c r="Q117" s="92"/>
      <c r="R117" s="47"/>
      <c r="S117" s="47"/>
      <c r="T117" s="47"/>
    </row>
    <row r="118" spans="1:20" s="36" customFormat="1" ht="84" customHeight="1">
      <c r="A118" s="20" t="s">
        <v>62</v>
      </c>
      <c r="B118" s="83" t="s">
        <v>802</v>
      </c>
      <c r="C118" s="69">
        <f t="shared" si="29"/>
        <v>151.2</v>
      </c>
      <c r="D118" s="75">
        <f>SUM(D119:D126)</f>
        <v>151.2</v>
      </c>
      <c r="E118" s="74">
        <f>SUM(E119:E126)</f>
        <v>0</v>
      </c>
      <c r="F118" s="74">
        <f>SUM(F119:F126)</f>
        <v>0</v>
      </c>
      <c r="G118" s="69">
        <f>H118+I118+J118</f>
        <v>151.1</v>
      </c>
      <c r="H118" s="75">
        <f>SUM(H119:H126)</f>
        <v>151.1</v>
      </c>
      <c r="I118" s="75">
        <f>SUM(I119:I126)</f>
        <v>0</v>
      </c>
      <c r="J118" s="75">
        <f>SUM(J119:J126)</f>
        <v>0</v>
      </c>
      <c r="K118" s="44">
        <f t="shared" si="28"/>
        <v>0.9993386243386244</v>
      </c>
      <c r="L118" s="69">
        <f>M118+N118+O118</f>
        <v>151.1</v>
      </c>
      <c r="M118" s="75">
        <f>SUM(M119:M126)</f>
        <v>151.1</v>
      </c>
      <c r="N118" s="75">
        <f>SUM(N119:N126)</f>
        <v>0</v>
      </c>
      <c r="O118" s="98">
        <f>SUM(O119:O126)</f>
        <v>0</v>
      </c>
      <c r="P118" s="171">
        <f>L118/C118</f>
        <v>0.9993386243386244</v>
      </c>
      <c r="Q118" s="92"/>
      <c r="R118" s="47"/>
      <c r="S118" s="47"/>
      <c r="T118" s="47"/>
    </row>
    <row r="119" spans="1:20" s="36" customFormat="1" ht="49.5" customHeight="1">
      <c r="A119" s="20" t="s">
        <v>164</v>
      </c>
      <c r="B119" s="83" t="s">
        <v>657</v>
      </c>
      <c r="C119" s="69">
        <f>D119+E119+F119</f>
        <v>0</v>
      </c>
      <c r="D119" s="74">
        <v>0</v>
      </c>
      <c r="E119" s="74">
        <v>0</v>
      </c>
      <c r="F119" s="74">
        <v>0</v>
      </c>
      <c r="G119" s="69">
        <f>H119+I119+J119</f>
        <v>0</v>
      </c>
      <c r="H119" s="75">
        <v>0</v>
      </c>
      <c r="I119" s="75">
        <v>0</v>
      </c>
      <c r="J119" s="75">
        <v>0</v>
      </c>
      <c r="K119" s="44" t="s">
        <v>242</v>
      </c>
      <c r="L119" s="69">
        <v>0</v>
      </c>
      <c r="M119" s="75">
        <v>0</v>
      </c>
      <c r="N119" s="75">
        <v>0</v>
      </c>
      <c r="O119" s="98">
        <v>0</v>
      </c>
      <c r="P119" s="171" t="s">
        <v>242</v>
      </c>
      <c r="Q119" s="92"/>
      <c r="R119" s="47"/>
      <c r="S119" s="47"/>
      <c r="T119" s="47"/>
    </row>
    <row r="120" spans="1:20" s="36" customFormat="1" ht="47.25" customHeight="1">
      <c r="A120" s="20" t="s">
        <v>165</v>
      </c>
      <c r="B120" s="83" t="s">
        <v>658</v>
      </c>
      <c r="C120" s="69">
        <f>D120+E120+F120</f>
        <v>0</v>
      </c>
      <c r="D120" s="74">
        <v>0</v>
      </c>
      <c r="E120" s="74">
        <v>0</v>
      </c>
      <c r="F120" s="74">
        <v>0</v>
      </c>
      <c r="G120" s="69">
        <f>H120+I120+J120</f>
        <v>0</v>
      </c>
      <c r="H120" s="75">
        <v>0</v>
      </c>
      <c r="I120" s="75">
        <v>0</v>
      </c>
      <c r="J120" s="75">
        <v>0</v>
      </c>
      <c r="K120" s="44" t="s">
        <v>242</v>
      </c>
      <c r="L120" s="69">
        <v>0</v>
      </c>
      <c r="M120" s="75">
        <v>0</v>
      </c>
      <c r="N120" s="75">
        <v>0</v>
      </c>
      <c r="O120" s="98">
        <v>0</v>
      </c>
      <c r="P120" s="171" t="s">
        <v>242</v>
      </c>
      <c r="Q120" s="92"/>
      <c r="R120" s="47"/>
      <c r="S120" s="47"/>
      <c r="T120" s="47"/>
    </row>
    <row r="121" spans="1:20" s="36" customFormat="1" ht="39" customHeight="1">
      <c r="A121" s="20" t="s">
        <v>166</v>
      </c>
      <c r="B121" s="83" t="s">
        <v>659</v>
      </c>
      <c r="C121" s="69">
        <f>D121+E121+F121</f>
        <v>0</v>
      </c>
      <c r="D121" s="74">
        <v>0</v>
      </c>
      <c r="E121" s="74">
        <v>0</v>
      </c>
      <c r="F121" s="74">
        <v>0</v>
      </c>
      <c r="G121" s="69">
        <f>H121+I121+J121</f>
        <v>0</v>
      </c>
      <c r="H121" s="75">
        <v>0</v>
      </c>
      <c r="I121" s="75">
        <v>0</v>
      </c>
      <c r="J121" s="75">
        <v>0</v>
      </c>
      <c r="K121" s="44" t="s">
        <v>242</v>
      </c>
      <c r="L121" s="69">
        <v>0</v>
      </c>
      <c r="M121" s="75">
        <v>0</v>
      </c>
      <c r="N121" s="75">
        <v>0</v>
      </c>
      <c r="O121" s="98">
        <v>0</v>
      </c>
      <c r="P121" s="171" t="s">
        <v>242</v>
      </c>
      <c r="Q121" s="92"/>
      <c r="R121" s="47"/>
      <c r="S121" s="47"/>
      <c r="T121" s="47"/>
    </row>
    <row r="122" spans="1:20" s="36" customFormat="1" ht="39" customHeight="1">
      <c r="A122" s="20" t="s">
        <v>167</v>
      </c>
      <c r="B122" s="83" t="s">
        <v>660</v>
      </c>
      <c r="C122" s="69">
        <f t="shared" si="29"/>
        <v>60</v>
      </c>
      <c r="D122" s="74">
        <v>60</v>
      </c>
      <c r="E122" s="74">
        <v>0</v>
      </c>
      <c r="F122" s="74">
        <v>0</v>
      </c>
      <c r="G122" s="69">
        <f aca="true" t="shared" si="32" ref="G122:G127">H122+I122+J122</f>
        <v>60</v>
      </c>
      <c r="H122" s="75">
        <v>60</v>
      </c>
      <c r="I122" s="75">
        <v>0</v>
      </c>
      <c r="J122" s="75">
        <v>0</v>
      </c>
      <c r="K122" s="44">
        <f t="shared" si="28"/>
        <v>1</v>
      </c>
      <c r="L122" s="69">
        <f>M122+N122+O122</f>
        <v>60</v>
      </c>
      <c r="M122" s="75">
        <v>60</v>
      </c>
      <c r="N122" s="75">
        <v>0</v>
      </c>
      <c r="O122" s="98">
        <v>0</v>
      </c>
      <c r="P122" s="171">
        <f>L122/C122</f>
        <v>1</v>
      </c>
      <c r="Q122" s="92"/>
      <c r="R122" s="47"/>
      <c r="S122" s="47"/>
      <c r="T122" s="47"/>
    </row>
    <row r="123" spans="1:20" s="36" customFormat="1" ht="59.25" customHeight="1">
      <c r="A123" s="20" t="s">
        <v>490</v>
      </c>
      <c r="B123" s="83" t="s">
        <v>661</v>
      </c>
      <c r="C123" s="69">
        <f t="shared" si="29"/>
        <v>91.19999999999999</v>
      </c>
      <c r="D123" s="75">
        <f>91.1+0.1</f>
        <v>91.19999999999999</v>
      </c>
      <c r="E123" s="74">
        <v>0</v>
      </c>
      <c r="F123" s="74">
        <v>0</v>
      </c>
      <c r="G123" s="69">
        <f t="shared" si="32"/>
        <v>91.1</v>
      </c>
      <c r="H123" s="75">
        <v>91.1</v>
      </c>
      <c r="I123" s="75">
        <v>0</v>
      </c>
      <c r="J123" s="75">
        <v>0</v>
      </c>
      <c r="K123" s="44">
        <f t="shared" si="28"/>
        <v>0.9989035087719299</v>
      </c>
      <c r="L123" s="69">
        <f>M123+N123+O123</f>
        <v>91.1</v>
      </c>
      <c r="M123" s="75">
        <v>91.1</v>
      </c>
      <c r="N123" s="75">
        <v>0</v>
      </c>
      <c r="O123" s="98">
        <v>0</v>
      </c>
      <c r="P123" s="171">
        <f>L123/C123</f>
        <v>0.9989035087719299</v>
      </c>
      <c r="Q123" s="92"/>
      <c r="R123" s="47"/>
      <c r="S123" s="47"/>
      <c r="T123" s="47"/>
    </row>
    <row r="124" spans="1:20" s="36" customFormat="1" ht="57" customHeight="1">
      <c r="A124" s="20" t="s">
        <v>1115</v>
      </c>
      <c r="B124" s="83" t="s">
        <v>662</v>
      </c>
      <c r="C124" s="69">
        <f>D124+E124+F124</f>
        <v>0</v>
      </c>
      <c r="D124" s="74">
        <v>0</v>
      </c>
      <c r="E124" s="74">
        <v>0</v>
      </c>
      <c r="F124" s="74">
        <v>0</v>
      </c>
      <c r="G124" s="69">
        <f t="shared" si="32"/>
        <v>0</v>
      </c>
      <c r="H124" s="75">
        <v>0</v>
      </c>
      <c r="I124" s="75">
        <v>0</v>
      </c>
      <c r="J124" s="75">
        <v>0</v>
      </c>
      <c r="K124" s="44" t="s">
        <v>242</v>
      </c>
      <c r="L124" s="69">
        <v>0</v>
      </c>
      <c r="M124" s="75">
        <v>0</v>
      </c>
      <c r="N124" s="75">
        <v>0</v>
      </c>
      <c r="O124" s="98">
        <v>0</v>
      </c>
      <c r="P124" s="171" t="s">
        <v>242</v>
      </c>
      <c r="Q124" s="92"/>
      <c r="R124" s="47"/>
      <c r="S124" s="47"/>
      <c r="T124" s="47"/>
    </row>
    <row r="125" spans="1:20" s="36" customFormat="1" ht="50.25" customHeight="1">
      <c r="A125" s="20" t="s">
        <v>1116</v>
      </c>
      <c r="B125" s="83" t="s">
        <v>663</v>
      </c>
      <c r="C125" s="69">
        <f>D125+E125+F125</f>
        <v>0</v>
      </c>
      <c r="D125" s="74">
        <v>0</v>
      </c>
      <c r="E125" s="74">
        <v>0</v>
      </c>
      <c r="F125" s="74">
        <v>0</v>
      </c>
      <c r="G125" s="69">
        <f t="shared" si="32"/>
        <v>0</v>
      </c>
      <c r="H125" s="75">
        <v>0</v>
      </c>
      <c r="I125" s="75">
        <v>0</v>
      </c>
      <c r="J125" s="75">
        <v>0</v>
      </c>
      <c r="K125" s="44" t="s">
        <v>242</v>
      </c>
      <c r="L125" s="69">
        <v>0</v>
      </c>
      <c r="M125" s="75">
        <v>0</v>
      </c>
      <c r="N125" s="75">
        <v>0</v>
      </c>
      <c r="O125" s="98">
        <v>0</v>
      </c>
      <c r="P125" s="171" t="s">
        <v>242</v>
      </c>
      <c r="Q125" s="92"/>
      <c r="R125" s="47"/>
      <c r="S125" s="47"/>
      <c r="T125" s="47"/>
    </row>
    <row r="126" spans="1:20" s="36" customFormat="1" ht="83.25" customHeight="1">
      <c r="A126" s="20" t="s">
        <v>1117</v>
      </c>
      <c r="B126" s="83" t="s">
        <v>664</v>
      </c>
      <c r="C126" s="69">
        <f>D126+E126+F126</f>
        <v>0</v>
      </c>
      <c r="D126" s="74">
        <v>0</v>
      </c>
      <c r="E126" s="74">
        <v>0</v>
      </c>
      <c r="F126" s="74">
        <v>0</v>
      </c>
      <c r="G126" s="69">
        <f t="shared" si="32"/>
        <v>0</v>
      </c>
      <c r="H126" s="75">
        <v>0</v>
      </c>
      <c r="I126" s="75">
        <v>0</v>
      </c>
      <c r="J126" s="75">
        <v>0</v>
      </c>
      <c r="K126" s="44" t="s">
        <v>242</v>
      </c>
      <c r="L126" s="69">
        <v>0</v>
      </c>
      <c r="M126" s="75">
        <v>0</v>
      </c>
      <c r="N126" s="75">
        <v>0</v>
      </c>
      <c r="O126" s="98">
        <v>0</v>
      </c>
      <c r="P126" s="171" t="s">
        <v>242</v>
      </c>
      <c r="Q126" s="92"/>
      <c r="R126" s="47"/>
      <c r="S126" s="47"/>
      <c r="T126" s="47"/>
    </row>
    <row r="127" spans="1:20" s="36" customFormat="1" ht="81" customHeight="1">
      <c r="A127" s="20" t="s">
        <v>63</v>
      </c>
      <c r="B127" s="83" t="s">
        <v>803</v>
      </c>
      <c r="C127" s="69">
        <f t="shared" si="29"/>
        <v>474024.5</v>
      </c>
      <c r="D127" s="74">
        <v>451758.5</v>
      </c>
      <c r="E127" s="74">
        <v>0</v>
      </c>
      <c r="F127" s="74">
        <v>22266</v>
      </c>
      <c r="G127" s="69">
        <f t="shared" si="32"/>
        <v>473910.9</v>
      </c>
      <c r="H127" s="75">
        <f>451645-0.1</f>
        <v>451644.9</v>
      </c>
      <c r="I127" s="75">
        <v>0</v>
      </c>
      <c r="J127" s="75">
        <v>22266</v>
      </c>
      <c r="K127" s="44">
        <f t="shared" si="28"/>
        <v>0.9997603499397184</v>
      </c>
      <c r="L127" s="69">
        <f>M127+N127+O127</f>
        <v>473910.9</v>
      </c>
      <c r="M127" s="75">
        <f>451645-0.1</f>
        <v>451644.9</v>
      </c>
      <c r="N127" s="75">
        <v>0</v>
      </c>
      <c r="O127" s="98">
        <v>22266</v>
      </c>
      <c r="P127" s="171">
        <f>L127/C127</f>
        <v>0.9997603499397184</v>
      </c>
      <c r="Q127" s="92"/>
      <c r="R127" s="47"/>
      <c r="S127" s="47"/>
      <c r="T127" s="47"/>
    </row>
    <row r="128" spans="1:20" s="131" customFormat="1" ht="83.25" customHeight="1">
      <c r="A128" s="115">
        <v>2</v>
      </c>
      <c r="B128" s="126" t="s">
        <v>157</v>
      </c>
      <c r="C128" s="70">
        <f t="shared" si="29"/>
        <v>2181454</v>
      </c>
      <c r="D128" s="127">
        <f>D129+D178</f>
        <v>322381.60000000003</v>
      </c>
      <c r="E128" s="127">
        <f>E129+E178</f>
        <v>1782597.4</v>
      </c>
      <c r="F128" s="127">
        <f>F129+F178</f>
        <v>76475</v>
      </c>
      <c r="G128" s="127">
        <f>H128+I128+J128</f>
        <v>2022608.5</v>
      </c>
      <c r="H128" s="127">
        <f>H129+H178</f>
        <v>315329.7</v>
      </c>
      <c r="I128" s="127">
        <f>I129+I178</f>
        <v>1630803.8</v>
      </c>
      <c r="J128" s="127">
        <f>J129+J178</f>
        <v>76475</v>
      </c>
      <c r="K128" s="52">
        <f t="shared" si="28"/>
        <v>0.9271836582389544</v>
      </c>
      <c r="L128" s="127">
        <f>M128+N128+O128</f>
        <v>2022608.5</v>
      </c>
      <c r="M128" s="127">
        <f>M129+M178</f>
        <v>315329.60000000003</v>
      </c>
      <c r="N128" s="127">
        <f>N129+N178</f>
        <v>1630803.9</v>
      </c>
      <c r="O128" s="128">
        <f>O129+O178</f>
        <v>76475</v>
      </c>
      <c r="P128" s="171">
        <f>L128/C128</f>
        <v>0.9271836582389544</v>
      </c>
      <c r="Q128" s="132"/>
      <c r="R128" s="130"/>
      <c r="S128" s="130"/>
      <c r="T128" s="130"/>
    </row>
    <row r="129" spans="1:20" s="36" customFormat="1" ht="61.5" customHeight="1">
      <c r="A129" s="3"/>
      <c r="B129" s="82" t="s">
        <v>665</v>
      </c>
      <c r="C129" s="69">
        <f t="shared" si="29"/>
        <v>2024935.3</v>
      </c>
      <c r="D129" s="71">
        <f aca="true" t="shared" si="33" ref="D129:J129">D130+D151+D153+D165+D167+D169+D171</f>
        <v>313912.30000000005</v>
      </c>
      <c r="E129" s="71">
        <f t="shared" si="33"/>
        <v>1634548</v>
      </c>
      <c r="F129" s="71">
        <f t="shared" si="33"/>
        <v>76475</v>
      </c>
      <c r="G129" s="71">
        <f t="shared" si="33"/>
        <v>2020933.2000000002</v>
      </c>
      <c r="H129" s="71">
        <f t="shared" si="33"/>
        <v>313654.4</v>
      </c>
      <c r="I129" s="71">
        <f t="shared" si="33"/>
        <v>1630803.8</v>
      </c>
      <c r="J129" s="71">
        <f t="shared" si="33"/>
        <v>76475</v>
      </c>
      <c r="K129" s="44">
        <f t="shared" si="28"/>
        <v>0.9980235911735057</v>
      </c>
      <c r="L129" s="71">
        <f>L130+L151+L153+L165+L167+L169+L171</f>
        <v>2020933.1999999997</v>
      </c>
      <c r="M129" s="71">
        <f>M130+M151+M153+M165+M167+M169+M171</f>
        <v>313654.30000000005</v>
      </c>
      <c r="N129" s="71">
        <f>N130+N151+N153+N165+N167+N169+N171</f>
        <v>1630803.9</v>
      </c>
      <c r="O129" s="99">
        <f>O130+O151+O153+O165+O167+O169+O171</f>
        <v>76475</v>
      </c>
      <c r="P129" s="171">
        <f>L129/C129</f>
        <v>0.9980235911735055</v>
      </c>
      <c r="Q129" s="104"/>
      <c r="R129" s="47"/>
      <c r="S129" s="47"/>
      <c r="T129" s="47"/>
    </row>
    <row r="130" spans="1:20" s="36" customFormat="1" ht="64.5" customHeight="1">
      <c r="A130" s="20" t="s">
        <v>27</v>
      </c>
      <c r="B130" s="83" t="s">
        <v>804</v>
      </c>
      <c r="C130" s="69">
        <f t="shared" si="29"/>
        <v>1674445.4</v>
      </c>
      <c r="D130" s="74">
        <f>SUM(D131:D136)</f>
        <v>23763.4</v>
      </c>
      <c r="E130" s="74">
        <f>SUM(E131:E136)</f>
        <v>1634548</v>
      </c>
      <c r="F130" s="74">
        <f>SUM(F131:F136)</f>
        <v>16134</v>
      </c>
      <c r="G130" s="69">
        <f aca="true" t="shared" si="34" ref="G130:G135">H130+I130+J130</f>
        <v>1670693.4000000001</v>
      </c>
      <c r="H130" s="75">
        <f>SUM(H131:H136)</f>
        <v>23755.600000000002</v>
      </c>
      <c r="I130" s="75">
        <f>SUM(I131:I136)</f>
        <v>1630803.8</v>
      </c>
      <c r="J130" s="75">
        <f>SUM(J131:J136)</f>
        <v>16134</v>
      </c>
      <c r="K130" s="44">
        <f t="shared" si="28"/>
        <v>0.9977592580803174</v>
      </c>
      <c r="L130" s="69">
        <f>M130+N130+O130</f>
        <v>1670693.4</v>
      </c>
      <c r="M130" s="75">
        <f>SUM(M131:M136)</f>
        <v>23755.5</v>
      </c>
      <c r="N130" s="75">
        <f>SUM(N131:N136)</f>
        <v>1630803.9</v>
      </c>
      <c r="O130" s="98">
        <f>SUM(O131:O136)</f>
        <v>16134</v>
      </c>
      <c r="P130" s="171">
        <f>L130/C130</f>
        <v>0.9977592580803172</v>
      </c>
      <c r="Q130" s="92"/>
      <c r="R130" s="47"/>
      <c r="S130" s="47"/>
      <c r="T130" s="47"/>
    </row>
    <row r="131" spans="1:20" s="36" customFormat="1" ht="97.5" customHeight="1">
      <c r="A131" s="20" t="s">
        <v>31</v>
      </c>
      <c r="B131" s="83" t="s">
        <v>666</v>
      </c>
      <c r="C131" s="69">
        <f t="shared" si="29"/>
        <v>0</v>
      </c>
      <c r="D131" s="74">
        <v>0</v>
      </c>
      <c r="E131" s="74">
        <v>0</v>
      </c>
      <c r="F131" s="74">
        <v>0</v>
      </c>
      <c r="G131" s="69">
        <f t="shared" si="34"/>
        <v>0</v>
      </c>
      <c r="H131" s="75">
        <v>0</v>
      </c>
      <c r="I131" s="75">
        <v>0</v>
      </c>
      <c r="J131" s="75">
        <v>0</v>
      </c>
      <c r="K131" s="44" t="s">
        <v>242</v>
      </c>
      <c r="L131" s="69">
        <f aca="true" t="shared" si="35" ref="L131:L190">M131+N131+O131</f>
        <v>0</v>
      </c>
      <c r="M131" s="75">
        <v>0</v>
      </c>
      <c r="N131" s="75">
        <v>0</v>
      </c>
      <c r="O131" s="98">
        <v>0</v>
      </c>
      <c r="P131" s="171" t="s">
        <v>242</v>
      </c>
      <c r="Q131" s="92"/>
      <c r="R131" s="47"/>
      <c r="S131" s="47"/>
      <c r="T131" s="47"/>
    </row>
    <row r="132" spans="1:20" s="36" customFormat="1" ht="65.25" customHeight="1">
      <c r="A132" s="20" t="s">
        <v>132</v>
      </c>
      <c r="B132" s="83" t="s">
        <v>667</v>
      </c>
      <c r="C132" s="69">
        <f>D132+E132+F132</f>
        <v>0</v>
      </c>
      <c r="D132" s="74">
        <v>0</v>
      </c>
      <c r="E132" s="74">
        <v>0</v>
      </c>
      <c r="F132" s="74">
        <v>0</v>
      </c>
      <c r="G132" s="69">
        <f t="shared" si="34"/>
        <v>0</v>
      </c>
      <c r="H132" s="75">
        <v>0</v>
      </c>
      <c r="I132" s="75">
        <v>0</v>
      </c>
      <c r="J132" s="75">
        <v>0</v>
      </c>
      <c r="K132" s="44" t="s">
        <v>242</v>
      </c>
      <c r="L132" s="69">
        <f>M132+N132+O132</f>
        <v>0</v>
      </c>
      <c r="M132" s="75">
        <v>0</v>
      </c>
      <c r="N132" s="75">
        <v>0</v>
      </c>
      <c r="O132" s="98">
        <v>0</v>
      </c>
      <c r="P132" s="171" t="s">
        <v>242</v>
      </c>
      <c r="Q132" s="92"/>
      <c r="R132" s="47"/>
      <c r="S132" s="47"/>
      <c r="T132" s="47"/>
    </row>
    <row r="133" spans="1:20" s="36" customFormat="1" ht="162" customHeight="1">
      <c r="A133" s="20" t="s">
        <v>32</v>
      </c>
      <c r="B133" s="83" t="s">
        <v>668</v>
      </c>
      <c r="C133" s="69">
        <f>D133+E133+F133</f>
        <v>0</v>
      </c>
      <c r="D133" s="74">
        <v>0</v>
      </c>
      <c r="E133" s="74">
        <v>0</v>
      </c>
      <c r="F133" s="74">
        <v>0</v>
      </c>
      <c r="G133" s="69">
        <f t="shared" si="34"/>
        <v>0</v>
      </c>
      <c r="H133" s="75">
        <v>0</v>
      </c>
      <c r="I133" s="75">
        <v>0</v>
      </c>
      <c r="J133" s="75">
        <v>0</v>
      </c>
      <c r="K133" s="44" t="s">
        <v>242</v>
      </c>
      <c r="L133" s="69">
        <f>M133+N133+O133</f>
        <v>0</v>
      </c>
      <c r="M133" s="75">
        <v>0</v>
      </c>
      <c r="N133" s="75">
        <v>0</v>
      </c>
      <c r="O133" s="98">
        <v>0</v>
      </c>
      <c r="P133" s="171" t="s">
        <v>242</v>
      </c>
      <c r="Q133" s="92"/>
      <c r="R133" s="47"/>
      <c r="S133" s="47"/>
      <c r="T133" s="47"/>
    </row>
    <row r="134" spans="1:20" s="36" customFormat="1" ht="89.25" customHeight="1">
      <c r="A134" s="20" t="s">
        <v>133</v>
      </c>
      <c r="B134" s="83" t="s">
        <v>669</v>
      </c>
      <c r="C134" s="69">
        <f>D134+E134+F134</f>
        <v>0</v>
      </c>
      <c r="D134" s="74">
        <v>0</v>
      </c>
      <c r="E134" s="74">
        <v>0</v>
      </c>
      <c r="F134" s="74">
        <v>0</v>
      </c>
      <c r="G134" s="69">
        <f t="shared" si="34"/>
        <v>0</v>
      </c>
      <c r="H134" s="75">
        <v>0</v>
      </c>
      <c r="I134" s="75">
        <v>0</v>
      </c>
      <c r="J134" s="75">
        <v>0</v>
      </c>
      <c r="K134" s="44" t="s">
        <v>242</v>
      </c>
      <c r="L134" s="69">
        <f>M134+N134+O134</f>
        <v>0</v>
      </c>
      <c r="M134" s="75">
        <v>0</v>
      </c>
      <c r="N134" s="75">
        <v>0</v>
      </c>
      <c r="O134" s="98">
        <v>0</v>
      </c>
      <c r="P134" s="171" t="s">
        <v>242</v>
      </c>
      <c r="Q134" s="92"/>
      <c r="R134" s="47"/>
      <c r="S134" s="47"/>
      <c r="T134" s="47"/>
    </row>
    <row r="135" spans="1:20" s="36" customFormat="1" ht="166.5" customHeight="1">
      <c r="A135" s="20" t="s">
        <v>134</v>
      </c>
      <c r="B135" s="83" t="s">
        <v>670</v>
      </c>
      <c r="C135" s="69">
        <f>D135+E135+F135</f>
        <v>0</v>
      </c>
      <c r="D135" s="74">
        <v>0</v>
      </c>
      <c r="E135" s="74">
        <v>0</v>
      </c>
      <c r="F135" s="74">
        <v>0</v>
      </c>
      <c r="G135" s="69">
        <f t="shared" si="34"/>
        <v>0</v>
      </c>
      <c r="H135" s="75">
        <v>0</v>
      </c>
      <c r="I135" s="75">
        <v>0</v>
      </c>
      <c r="J135" s="75">
        <v>0</v>
      </c>
      <c r="K135" s="44" t="s">
        <v>242</v>
      </c>
      <c r="L135" s="69">
        <f>M135+N135+O135</f>
        <v>0</v>
      </c>
      <c r="M135" s="75">
        <v>0</v>
      </c>
      <c r="N135" s="75">
        <v>0</v>
      </c>
      <c r="O135" s="98">
        <v>0</v>
      </c>
      <c r="P135" s="171" t="s">
        <v>242</v>
      </c>
      <c r="Q135" s="92"/>
      <c r="R135" s="47"/>
      <c r="S135" s="47"/>
      <c r="T135" s="47"/>
    </row>
    <row r="136" spans="1:20" s="36" customFormat="1" ht="162" customHeight="1">
      <c r="A136" s="20" t="s">
        <v>135</v>
      </c>
      <c r="B136" s="83" t="s">
        <v>671</v>
      </c>
      <c r="C136" s="69">
        <f t="shared" si="29"/>
        <v>1674445.4</v>
      </c>
      <c r="D136" s="74">
        <f>SUM(D137:D150)</f>
        <v>23763.4</v>
      </c>
      <c r="E136" s="74">
        <f>SUM(E137:E150)</f>
        <v>1634548</v>
      </c>
      <c r="F136" s="74">
        <f>SUM(F137:F150)</f>
        <v>16134</v>
      </c>
      <c r="G136" s="69">
        <f aca="true" t="shared" si="36" ref="G136:G162">H136+I136+J136</f>
        <v>1670693.4000000001</v>
      </c>
      <c r="H136" s="74">
        <f>SUM(H137:H150)</f>
        <v>23755.600000000002</v>
      </c>
      <c r="I136" s="74">
        <f>SUM(I137:I150)</f>
        <v>1630803.8</v>
      </c>
      <c r="J136" s="74">
        <f>SUM(J137:J150)</f>
        <v>16134</v>
      </c>
      <c r="K136" s="44">
        <f t="shared" si="28"/>
        <v>0.9977592580803174</v>
      </c>
      <c r="L136" s="69">
        <f t="shared" si="35"/>
        <v>1670693.4</v>
      </c>
      <c r="M136" s="74">
        <f>SUM(M137:M150)</f>
        <v>23755.5</v>
      </c>
      <c r="N136" s="74">
        <f>SUM(N137:N150)</f>
        <v>1630803.9</v>
      </c>
      <c r="O136" s="100">
        <f>SUM(O137:O150)</f>
        <v>16134</v>
      </c>
      <c r="P136" s="171">
        <f aca="true" t="shared" si="37" ref="P135:P198">L136/C136</f>
        <v>0.9977592580803172</v>
      </c>
      <c r="Q136" s="92"/>
      <c r="R136" s="47"/>
      <c r="S136" s="47"/>
      <c r="T136" s="47"/>
    </row>
    <row r="137" spans="1:20" s="36" customFormat="1" ht="179.25" customHeight="1">
      <c r="A137" s="20" t="s">
        <v>1118</v>
      </c>
      <c r="B137" s="83" t="s">
        <v>672</v>
      </c>
      <c r="C137" s="69">
        <f>D137+E137+F137</f>
        <v>105043.2</v>
      </c>
      <c r="D137" s="74">
        <v>2256.2</v>
      </c>
      <c r="E137" s="74">
        <v>102787</v>
      </c>
      <c r="F137" s="74">
        <v>0</v>
      </c>
      <c r="G137" s="69">
        <f t="shared" si="36"/>
        <v>104966.09999999999</v>
      </c>
      <c r="H137" s="75">
        <v>2256.2</v>
      </c>
      <c r="I137" s="75">
        <v>102709.9</v>
      </c>
      <c r="J137" s="75">
        <v>0</v>
      </c>
      <c r="K137" s="44">
        <f t="shared" si="28"/>
        <v>0.9992660162675927</v>
      </c>
      <c r="L137" s="69">
        <f t="shared" si="35"/>
        <v>104966</v>
      </c>
      <c r="M137" s="75">
        <v>2256.1</v>
      </c>
      <c r="N137" s="75">
        <v>102709.9</v>
      </c>
      <c r="O137" s="98">
        <v>0</v>
      </c>
      <c r="P137" s="171">
        <f t="shared" si="37"/>
        <v>0.999265064278316</v>
      </c>
      <c r="Q137" s="92"/>
      <c r="R137" s="47"/>
      <c r="S137" s="47"/>
      <c r="T137" s="47"/>
    </row>
    <row r="138" spans="1:20" s="36" customFormat="1" ht="274.5" customHeight="1">
      <c r="A138" s="20" t="s">
        <v>1119</v>
      </c>
      <c r="B138" s="83" t="s">
        <v>673</v>
      </c>
      <c r="C138" s="69">
        <f>D138+E138+F138</f>
        <v>1433725</v>
      </c>
      <c r="D138" s="74">
        <v>0</v>
      </c>
      <c r="E138" s="74">
        <v>1433725</v>
      </c>
      <c r="F138" s="74">
        <v>0</v>
      </c>
      <c r="G138" s="69">
        <f t="shared" si="36"/>
        <v>1431296</v>
      </c>
      <c r="H138" s="75">
        <v>0</v>
      </c>
      <c r="I138" s="75">
        <v>1431296</v>
      </c>
      <c r="J138" s="75">
        <v>0</v>
      </c>
      <c r="K138" s="44">
        <f t="shared" si="28"/>
        <v>0.9983058117839892</v>
      </c>
      <c r="L138" s="69">
        <f t="shared" si="35"/>
        <v>1431296</v>
      </c>
      <c r="M138" s="75">
        <v>0</v>
      </c>
      <c r="N138" s="75">
        <v>1431296</v>
      </c>
      <c r="O138" s="98">
        <v>0</v>
      </c>
      <c r="P138" s="171">
        <f t="shared" si="37"/>
        <v>0.9983058117839892</v>
      </c>
      <c r="Q138" s="92"/>
      <c r="R138" s="47"/>
      <c r="S138" s="47"/>
      <c r="T138" s="47"/>
    </row>
    <row r="139" spans="1:20" s="36" customFormat="1" ht="183" customHeight="1">
      <c r="A139" s="20" t="s">
        <v>1120</v>
      </c>
      <c r="B139" s="83" t="s">
        <v>674</v>
      </c>
      <c r="C139" s="69">
        <f aca="true" t="shared" si="38" ref="C139:C146">D139+E139+F139</f>
        <v>71971</v>
      </c>
      <c r="D139" s="74">
        <v>0</v>
      </c>
      <c r="E139" s="74">
        <v>71971</v>
      </c>
      <c r="F139" s="74">
        <v>0</v>
      </c>
      <c r="G139" s="69">
        <f t="shared" si="36"/>
        <v>71238.6</v>
      </c>
      <c r="H139" s="75">
        <v>0</v>
      </c>
      <c r="I139" s="75">
        <v>71238.6</v>
      </c>
      <c r="J139" s="75">
        <v>0</v>
      </c>
      <c r="K139" s="44">
        <f t="shared" si="28"/>
        <v>0.9898236789818122</v>
      </c>
      <c r="L139" s="69">
        <f t="shared" si="35"/>
        <v>71238.7</v>
      </c>
      <c r="M139" s="75">
        <v>0</v>
      </c>
      <c r="N139" s="75">
        <v>71238.7</v>
      </c>
      <c r="O139" s="98">
        <v>0</v>
      </c>
      <c r="P139" s="171">
        <f t="shared" si="37"/>
        <v>0.9898250684303399</v>
      </c>
      <c r="Q139" s="92"/>
      <c r="R139" s="47"/>
      <c r="S139" s="47"/>
      <c r="T139" s="47"/>
    </row>
    <row r="140" spans="1:20" s="36" customFormat="1" ht="114.75" customHeight="1">
      <c r="A140" s="20" t="s">
        <v>1121</v>
      </c>
      <c r="B140" s="83" t="s">
        <v>675</v>
      </c>
      <c r="C140" s="69">
        <f t="shared" si="38"/>
        <v>0</v>
      </c>
      <c r="D140" s="74">
        <v>0</v>
      </c>
      <c r="E140" s="74">
        <v>0</v>
      </c>
      <c r="F140" s="74">
        <v>0</v>
      </c>
      <c r="G140" s="69">
        <f t="shared" si="36"/>
        <v>0</v>
      </c>
      <c r="H140" s="75">
        <v>0</v>
      </c>
      <c r="I140" s="75">
        <v>0</v>
      </c>
      <c r="J140" s="75">
        <v>0</v>
      </c>
      <c r="K140" s="44" t="s">
        <v>242</v>
      </c>
      <c r="L140" s="69">
        <f t="shared" si="35"/>
        <v>0</v>
      </c>
      <c r="M140" s="75">
        <v>0</v>
      </c>
      <c r="N140" s="75">
        <v>0</v>
      </c>
      <c r="O140" s="98">
        <v>0</v>
      </c>
      <c r="P140" s="171" t="s">
        <v>242</v>
      </c>
      <c r="Q140" s="92"/>
      <c r="R140" s="47"/>
      <c r="S140" s="47"/>
      <c r="T140" s="47"/>
    </row>
    <row r="141" spans="1:20" s="36" customFormat="1" ht="125.25" customHeight="1">
      <c r="A141" s="20" t="s">
        <v>1122</v>
      </c>
      <c r="B141" s="83" t="s">
        <v>676</v>
      </c>
      <c r="C141" s="69">
        <f t="shared" si="38"/>
        <v>135</v>
      </c>
      <c r="D141" s="74">
        <v>0</v>
      </c>
      <c r="E141" s="74">
        <v>135</v>
      </c>
      <c r="F141" s="74">
        <v>0</v>
      </c>
      <c r="G141" s="69">
        <f t="shared" si="36"/>
        <v>90.9</v>
      </c>
      <c r="H141" s="75">
        <v>0</v>
      </c>
      <c r="I141" s="75">
        <v>90.9</v>
      </c>
      <c r="J141" s="75">
        <v>0</v>
      </c>
      <c r="K141" s="44">
        <f t="shared" si="28"/>
        <v>0.6733333333333333</v>
      </c>
      <c r="L141" s="69">
        <f t="shared" si="35"/>
        <v>90.9</v>
      </c>
      <c r="M141" s="75">
        <v>0</v>
      </c>
      <c r="N141" s="75">
        <v>90.9</v>
      </c>
      <c r="O141" s="98">
        <v>0</v>
      </c>
      <c r="P141" s="171">
        <f t="shared" si="37"/>
        <v>0.6733333333333333</v>
      </c>
      <c r="Q141" s="110" t="s">
        <v>616</v>
      </c>
      <c r="R141" s="47"/>
      <c r="S141" s="47"/>
      <c r="T141" s="47"/>
    </row>
    <row r="142" spans="1:20" s="36" customFormat="1" ht="91.5" customHeight="1">
      <c r="A142" s="20" t="s">
        <v>1123</v>
      </c>
      <c r="B142" s="83" t="s">
        <v>677</v>
      </c>
      <c r="C142" s="69">
        <f t="shared" si="38"/>
        <v>11845</v>
      </c>
      <c r="D142" s="74">
        <v>7029</v>
      </c>
      <c r="E142" s="74">
        <v>4816</v>
      </c>
      <c r="F142" s="74">
        <v>0</v>
      </c>
      <c r="G142" s="69">
        <f t="shared" si="36"/>
        <v>11383.6</v>
      </c>
      <c r="H142" s="75">
        <v>7029</v>
      </c>
      <c r="I142" s="75">
        <v>4354.6</v>
      </c>
      <c r="J142" s="75">
        <v>0</v>
      </c>
      <c r="K142" s="44">
        <f t="shared" si="28"/>
        <v>0.9610468552131701</v>
      </c>
      <c r="L142" s="69">
        <f t="shared" si="35"/>
        <v>11383.6</v>
      </c>
      <c r="M142" s="75">
        <v>7029</v>
      </c>
      <c r="N142" s="75">
        <v>4354.6</v>
      </c>
      <c r="O142" s="98">
        <v>0</v>
      </c>
      <c r="P142" s="171">
        <f t="shared" si="37"/>
        <v>0.9610468552131701</v>
      </c>
      <c r="Q142" s="92"/>
      <c r="R142" s="47"/>
      <c r="S142" s="47"/>
      <c r="T142" s="47"/>
    </row>
    <row r="143" spans="1:20" s="36" customFormat="1" ht="94.5" customHeight="1">
      <c r="A143" s="20" t="s">
        <v>1124</v>
      </c>
      <c r="B143" s="83" t="s">
        <v>678</v>
      </c>
      <c r="C143" s="69">
        <f t="shared" si="38"/>
        <v>1800</v>
      </c>
      <c r="D143" s="74">
        <v>450</v>
      </c>
      <c r="E143" s="74">
        <v>1350</v>
      </c>
      <c r="F143" s="74">
        <v>0</v>
      </c>
      <c r="G143" s="69">
        <f t="shared" si="36"/>
        <v>1792.2</v>
      </c>
      <c r="H143" s="75">
        <v>442.2</v>
      </c>
      <c r="I143" s="75">
        <v>1350</v>
      </c>
      <c r="J143" s="75">
        <v>0</v>
      </c>
      <c r="K143" s="44">
        <f t="shared" si="28"/>
        <v>0.9956666666666667</v>
      </c>
      <c r="L143" s="69">
        <f t="shared" si="35"/>
        <v>1792.2</v>
      </c>
      <c r="M143" s="75">
        <v>442.2</v>
      </c>
      <c r="N143" s="75">
        <v>1350</v>
      </c>
      <c r="O143" s="98">
        <v>0</v>
      </c>
      <c r="P143" s="171">
        <f t="shared" si="37"/>
        <v>0.9956666666666667</v>
      </c>
      <c r="Q143" s="92"/>
      <c r="R143" s="47"/>
      <c r="S143" s="47"/>
      <c r="T143" s="47"/>
    </row>
    <row r="144" spans="1:20" s="36" customFormat="1" ht="112.5" customHeight="1">
      <c r="A144" s="20" t="s">
        <v>1125</v>
      </c>
      <c r="B144" s="83" t="s">
        <v>679</v>
      </c>
      <c r="C144" s="69">
        <f t="shared" si="38"/>
        <v>14028.2</v>
      </c>
      <c r="D144" s="75">
        <v>14028.2</v>
      </c>
      <c r="E144" s="74">
        <v>0</v>
      </c>
      <c r="F144" s="74">
        <v>0</v>
      </c>
      <c r="G144" s="69">
        <f t="shared" si="36"/>
        <v>14028.2</v>
      </c>
      <c r="H144" s="75">
        <v>14028.2</v>
      </c>
      <c r="I144" s="75">
        <v>0</v>
      </c>
      <c r="J144" s="75">
        <v>0</v>
      </c>
      <c r="K144" s="44">
        <f t="shared" si="28"/>
        <v>1</v>
      </c>
      <c r="L144" s="69">
        <f t="shared" si="35"/>
        <v>14028.2</v>
      </c>
      <c r="M144" s="75">
        <v>14028.2</v>
      </c>
      <c r="N144" s="75">
        <v>0</v>
      </c>
      <c r="O144" s="98">
        <v>0</v>
      </c>
      <c r="P144" s="171">
        <f t="shared" si="37"/>
        <v>1</v>
      </c>
      <c r="Q144" s="92"/>
      <c r="R144" s="47"/>
      <c r="S144" s="47"/>
      <c r="T144" s="47"/>
    </row>
    <row r="145" spans="1:20" s="36" customFormat="1" ht="74.25" customHeight="1">
      <c r="A145" s="20" t="s">
        <v>1126</v>
      </c>
      <c r="B145" s="83" t="s">
        <v>680</v>
      </c>
      <c r="C145" s="69">
        <f t="shared" si="38"/>
        <v>11840</v>
      </c>
      <c r="D145" s="74">
        <v>0</v>
      </c>
      <c r="E145" s="74">
        <v>11840</v>
      </c>
      <c r="F145" s="74">
        <v>0</v>
      </c>
      <c r="G145" s="69">
        <f t="shared" si="36"/>
        <v>11839.8</v>
      </c>
      <c r="H145" s="75">
        <v>0</v>
      </c>
      <c r="I145" s="75">
        <v>11839.8</v>
      </c>
      <c r="J145" s="75">
        <v>0</v>
      </c>
      <c r="K145" s="44">
        <f t="shared" si="28"/>
        <v>0.9999831081081081</v>
      </c>
      <c r="L145" s="69">
        <f t="shared" si="35"/>
        <v>11839.8</v>
      </c>
      <c r="M145" s="75">
        <v>0</v>
      </c>
      <c r="N145" s="75">
        <v>11839.8</v>
      </c>
      <c r="O145" s="98">
        <v>0</v>
      </c>
      <c r="P145" s="171">
        <f t="shared" si="37"/>
        <v>0.9999831081081081</v>
      </c>
      <c r="Q145" s="92"/>
      <c r="R145" s="47"/>
      <c r="S145" s="47"/>
      <c r="T145" s="47"/>
    </row>
    <row r="146" spans="1:20" s="36" customFormat="1" ht="119.25" customHeight="1">
      <c r="A146" s="20" t="s">
        <v>1127</v>
      </c>
      <c r="B146" s="83" t="s">
        <v>681</v>
      </c>
      <c r="C146" s="69">
        <f t="shared" si="38"/>
        <v>7924</v>
      </c>
      <c r="D146" s="74">
        <v>0</v>
      </c>
      <c r="E146" s="74">
        <v>7924</v>
      </c>
      <c r="F146" s="74">
        <v>0</v>
      </c>
      <c r="G146" s="69">
        <f t="shared" si="36"/>
        <v>7924</v>
      </c>
      <c r="H146" s="75">
        <v>0</v>
      </c>
      <c r="I146" s="75">
        <v>7924</v>
      </c>
      <c r="J146" s="75">
        <v>0</v>
      </c>
      <c r="K146" s="44">
        <f t="shared" si="28"/>
        <v>1</v>
      </c>
      <c r="L146" s="69">
        <f t="shared" si="35"/>
        <v>7924</v>
      </c>
      <c r="M146" s="75">
        <v>0</v>
      </c>
      <c r="N146" s="75">
        <v>7924</v>
      </c>
      <c r="O146" s="98">
        <v>0</v>
      </c>
      <c r="P146" s="171">
        <f t="shared" si="37"/>
        <v>1</v>
      </c>
      <c r="Q146" s="92"/>
      <c r="R146" s="47"/>
      <c r="S146" s="47"/>
      <c r="T146" s="47"/>
    </row>
    <row r="147" spans="1:20" s="36" customFormat="1" ht="72.75" customHeight="1">
      <c r="A147" s="20" t="s">
        <v>1128</v>
      </c>
      <c r="B147" s="83" t="s">
        <v>682</v>
      </c>
      <c r="C147" s="69">
        <f>D147+E147+F147</f>
        <v>1000</v>
      </c>
      <c r="D147" s="74">
        <v>0</v>
      </c>
      <c r="E147" s="74">
        <v>0</v>
      </c>
      <c r="F147" s="74">
        <v>1000</v>
      </c>
      <c r="G147" s="69">
        <f t="shared" si="36"/>
        <v>1000</v>
      </c>
      <c r="H147" s="75">
        <v>0</v>
      </c>
      <c r="I147" s="75">
        <v>0</v>
      </c>
      <c r="J147" s="75">
        <v>1000</v>
      </c>
      <c r="K147" s="44">
        <f t="shared" si="28"/>
        <v>1</v>
      </c>
      <c r="L147" s="69">
        <f t="shared" si="35"/>
        <v>1000</v>
      </c>
      <c r="M147" s="75">
        <v>0</v>
      </c>
      <c r="N147" s="75">
        <v>0</v>
      </c>
      <c r="O147" s="98">
        <v>1000</v>
      </c>
      <c r="P147" s="171">
        <f t="shared" si="37"/>
        <v>1</v>
      </c>
      <c r="Q147" s="92"/>
      <c r="R147" s="47"/>
      <c r="S147" s="47"/>
      <c r="T147" s="47"/>
    </row>
    <row r="148" spans="1:20" s="36" customFormat="1" ht="81.75" customHeight="1">
      <c r="A148" s="20" t="s">
        <v>1129</v>
      </c>
      <c r="B148" s="83" t="s">
        <v>683</v>
      </c>
      <c r="C148" s="69">
        <f>D148+E148+F148</f>
        <v>0</v>
      </c>
      <c r="D148" s="74">
        <v>0</v>
      </c>
      <c r="E148" s="74">
        <v>0</v>
      </c>
      <c r="F148" s="74">
        <v>0</v>
      </c>
      <c r="G148" s="69">
        <f t="shared" si="36"/>
        <v>0</v>
      </c>
      <c r="H148" s="75">
        <v>0</v>
      </c>
      <c r="I148" s="75">
        <v>0</v>
      </c>
      <c r="J148" s="75">
        <v>0</v>
      </c>
      <c r="K148" s="44" t="s">
        <v>242</v>
      </c>
      <c r="L148" s="69">
        <f t="shared" si="35"/>
        <v>0</v>
      </c>
      <c r="M148" s="75">
        <v>0</v>
      </c>
      <c r="N148" s="75">
        <v>0</v>
      </c>
      <c r="O148" s="98">
        <v>0</v>
      </c>
      <c r="P148" s="171" t="s">
        <v>242</v>
      </c>
      <c r="Q148" s="92"/>
      <c r="R148" s="47"/>
      <c r="S148" s="47"/>
      <c r="T148" s="47"/>
    </row>
    <row r="149" spans="1:20" s="36" customFormat="1" ht="103.5" customHeight="1">
      <c r="A149" s="20" t="s">
        <v>1130</v>
      </c>
      <c r="B149" s="83" t="s">
        <v>684</v>
      </c>
      <c r="C149" s="69">
        <f aca="true" t="shared" si="39" ref="C149:C176">D149+E149+F149</f>
        <v>0</v>
      </c>
      <c r="D149" s="74">
        <v>0</v>
      </c>
      <c r="E149" s="74">
        <v>0</v>
      </c>
      <c r="F149" s="74">
        <v>0</v>
      </c>
      <c r="G149" s="69">
        <f t="shared" si="36"/>
        <v>0</v>
      </c>
      <c r="H149" s="75">
        <v>0</v>
      </c>
      <c r="I149" s="75">
        <v>0</v>
      </c>
      <c r="J149" s="75">
        <v>0</v>
      </c>
      <c r="K149" s="44" t="s">
        <v>242</v>
      </c>
      <c r="L149" s="69">
        <f t="shared" si="35"/>
        <v>0</v>
      </c>
      <c r="M149" s="75">
        <v>0</v>
      </c>
      <c r="N149" s="75">
        <v>0</v>
      </c>
      <c r="O149" s="98">
        <v>0</v>
      </c>
      <c r="P149" s="171" t="s">
        <v>242</v>
      </c>
      <c r="Q149" s="92"/>
      <c r="R149" s="47"/>
      <c r="S149" s="47"/>
      <c r="T149" s="47"/>
    </row>
    <row r="150" spans="1:20" s="36" customFormat="1" ht="74.25" customHeight="1">
      <c r="A150" s="20" t="s">
        <v>1131</v>
      </c>
      <c r="B150" s="83" t="s">
        <v>685</v>
      </c>
      <c r="C150" s="69">
        <f t="shared" si="39"/>
        <v>15134</v>
      </c>
      <c r="D150" s="74">
        <v>0</v>
      </c>
      <c r="E150" s="74">
        <v>0</v>
      </c>
      <c r="F150" s="74">
        <v>15134</v>
      </c>
      <c r="G150" s="69">
        <f t="shared" si="36"/>
        <v>15134</v>
      </c>
      <c r="H150" s="75">
        <v>0</v>
      </c>
      <c r="I150" s="75">
        <v>0</v>
      </c>
      <c r="J150" s="75">
        <v>15134</v>
      </c>
      <c r="K150" s="44">
        <f t="shared" si="28"/>
        <v>1</v>
      </c>
      <c r="L150" s="69">
        <f t="shared" si="35"/>
        <v>15134</v>
      </c>
      <c r="M150" s="75">
        <v>0</v>
      </c>
      <c r="N150" s="75">
        <v>0</v>
      </c>
      <c r="O150" s="98">
        <v>15134</v>
      </c>
      <c r="P150" s="171">
        <f t="shared" si="37"/>
        <v>1</v>
      </c>
      <c r="Q150" s="92"/>
      <c r="R150" s="47"/>
      <c r="S150" s="47"/>
      <c r="T150" s="47"/>
    </row>
    <row r="151" spans="1:20" s="36" customFormat="1" ht="60" customHeight="1">
      <c r="A151" s="20" t="s">
        <v>40</v>
      </c>
      <c r="B151" s="83" t="s">
        <v>805</v>
      </c>
      <c r="C151" s="69">
        <f t="shared" si="39"/>
        <v>324938.5</v>
      </c>
      <c r="D151" s="74">
        <f>D152</f>
        <v>264597.5</v>
      </c>
      <c r="E151" s="74">
        <f>E152</f>
        <v>0</v>
      </c>
      <c r="F151" s="74">
        <f>F152</f>
        <v>60341</v>
      </c>
      <c r="G151" s="69">
        <f t="shared" si="36"/>
        <v>324691.4</v>
      </c>
      <c r="H151" s="75">
        <f>H152</f>
        <v>264350.4</v>
      </c>
      <c r="I151" s="75">
        <f>I152</f>
        <v>0</v>
      </c>
      <c r="J151" s="75">
        <f>J152</f>
        <v>60341</v>
      </c>
      <c r="K151" s="44">
        <f t="shared" si="28"/>
        <v>0.9992395484068525</v>
      </c>
      <c r="L151" s="69">
        <f t="shared" si="35"/>
        <v>324691.4</v>
      </c>
      <c r="M151" s="75">
        <f>M152</f>
        <v>264350.4</v>
      </c>
      <c r="N151" s="75">
        <f>N152</f>
        <v>0</v>
      </c>
      <c r="O151" s="98">
        <f>O152</f>
        <v>60341</v>
      </c>
      <c r="P151" s="171">
        <f t="shared" si="37"/>
        <v>0.9992395484068525</v>
      </c>
      <c r="Q151" s="92"/>
      <c r="R151" s="47"/>
      <c r="S151" s="47"/>
      <c r="T151" s="47"/>
    </row>
    <row r="152" spans="1:20" s="36" customFormat="1" ht="297">
      <c r="A152" s="20" t="s">
        <v>986</v>
      </c>
      <c r="B152" s="83" t="s">
        <v>686</v>
      </c>
      <c r="C152" s="69">
        <f t="shared" si="39"/>
        <v>324938.5</v>
      </c>
      <c r="D152" s="74">
        <v>264597.5</v>
      </c>
      <c r="E152" s="74">
        <v>0</v>
      </c>
      <c r="F152" s="74">
        <v>60341</v>
      </c>
      <c r="G152" s="69">
        <f t="shared" si="36"/>
        <v>324691.4</v>
      </c>
      <c r="H152" s="75">
        <v>264350.4</v>
      </c>
      <c r="I152" s="75">
        <v>0</v>
      </c>
      <c r="J152" s="75">
        <v>60341</v>
      </c>
      <c r="K152" s="44">
        <f t="shared" si="28"/>
        <v>0.9992395484068525</v>
      </c>
      <c r="L152" s="69">
        <f t="shared" si="35"/>
        <v>324691.4</v>
      </c>
      <c r="M152" s="75">
        <v>264350.4</v>
      </c>
      <c r="N152" s="75">
        <v>0</v>
      </c>
      <c r="O152" s="98">
        <v>60341</v>
      </c>
      <c r="P152" s="171">
        <f t="shared" si="37"/>
        <v>0.9992395484068525</v>
      </c>
      <c r="Q152" s="92"/>
      <c r="R152" s="47"/>
      <c r="S152" s="47"/>
      <c r="T152" s="47"/>
    </row>
    <row r="153" spans="1:20" s="36" customFormat="1" ht="157.5" customHeight="1">
      <c r="A153" s="20" t="s">
        <v>41</v>
      </c>
      <c r="B153" s="83" t="s">
        <v>806</v>
      </c>
      <c r="C153" s="69">
        <f t="shared" si="39"/>
        <v>638.9</v>
      </c>
      <c r="D153" s="74">
        <f>D154+D155</f>
        <v>638.9</v>
      </c>
      <c r="E153" s="74">
        <f>E154+E155</f>
        <v>0</v>
      </c>
      <c r="F153" s="74">
        <f>F154+F155</f>
        <v>0</v>
      </c>
      <c r="G153" s="69">
        <f t="shared" si="36"/>
        <v>638.9</v>
      </c>
      <c r="H153" s="75">
        <f>H154+H155</f>
        <v>638.9</v>
      </c>
      <c r="I153" s="75">
        <f>I154+I155</f>
        <v>0</v>
      </c>
      <c r="J153" s="75">
        <f>J154+J155</f>
        <v>0</v>
      </c>
      <c r="K153" s="44">
        <f>G153/C153</f>
        <v>1</v>
      </c>
      <c r="L153" s="69">
        <f t="shared" si="35"/>
        <v>638.9</v>
      </c>
      <c r="M153" s="75">
        <f>M154+M155</f>
        <v>638.9</v>
      </c>
      <c r="N153" s="75">
        <f>N154+N155</f>
        <v>0</v>
      </c>
      <c r="O153" s="98">
        <f>O154+O155</f>
        <v>0</v>
      </c>
      <c r="P153" s="171">
        <f t="shared" si="37"/>
        <v>1</v>
      </c>
      <c r="Q153" s="92"/>
      <c r="R153" s="47"/>
      <c r="S153" s="47"/>
      <c r="T153" s="47"/>
    </row>
    <row r="154" spans="1:20" s="36" customFormat="1" ht="59.25" customHeight="1">
      <c r="A154" s="20" t="s">
        <v>331</v>
      </c>
      <c r="B154" s="83" t="s">
        <v>687</v>
      </c>
      <c r="C154" s="69">
        <f t="shared" si="39"/>
        <v>0</v>
      </c>
      <c r="D154" s="74">
        <v>0</v>
      </c>
      <c r="E154" s="74">
        <v>0</v>
      </c>
      <c r="F154" s="74">
        <v>0</v>
      </c>
      <c r="G154" s="69">
        <f t="shared" si="36"/>
        <v>0</v>
      </c>
      <c r="H154" s="75">
        <v>0</v>
      </c>
      <c r="I154" s="75">
        <v>0</v>
      </c>
      <c r="J154" s="75">
        <v>0</v>
      </c>
      <c r="K154" s="44" t="s">
        <v>242</v>
      </c>
      <c r="L154" s="69">
        <f t="shared" si="35"/>
        <v>0</v>
      </c>
      <c r="M154" s="75">
        <v>0</v>
      </c>
      <c r="N154" s="75">
        <v>0</v>
      </c>
      <c r="O154" s="98">
        <v>0</v>
      </c>
      <c r="P154" s="171" t="s">
        <v>242</v>
      </c>
      <c r="Q154" s="92"/>
      <c r="R154" s="47"/>
      <c r="S154" s="47"/>
      <c r="T154" s="47"/>
    </row>
    <row r="155" spans="1:20" s="36" customFormat="1" ht="69" customHeight="1">
      <c r="A155" s="20" t="s">
        <v>998</v>
      </c>
      <c r="B155" s="83" t="s">
        <v>688</v>
      </c>
      <c r="C155" s="69">
        <f t="shared" si="39"/>
        <v>638.9</v>
      </c>
      <c r="D155" s="74">
        <f>SUM(D156:D164)</f>
        <v>638.9</v>
      </c>
      <c r="E155" s="74">
        <f>SUM(E156:E164)</f>
        <v>0</v>
      </c>
      <c r="F155" s="74">
        <f>SUM(F156:F164)</f>
        <v>0</v>
      </c>
      <c r="G155" s="69">
        <f t="shared" si="36"/>
        <v>638.9</v>
      </c>
      <c r="H155" s="74">
        <f>SUM(H156:H164)</f>
        <v>638.9</v>
      </c>
      <c r="I155" s="74">
        <f>SUM(I156:I164)</f>
        <v>0</v>
      </c>
      <c r="J155" s="74">
        <f>SUM(J156:J164)</f>
        <v>0</v>
      </c>
      <c r="K155" s="44">
        <f>G155/C155</f>
        <v>1</v>
      </c>
      <c r="L155" s="69">
        <f t="shared" si="35"/>
        <v>638.9</v>
      </c>
      <c r="M155" s="74">
        <f>SUM(M156:M164)</f>
        <v>638.9</v>
      </c>
      <c r="N155" s="74">
        <f>SUM(N156:N164)</f>
        <v>0</v>
      </c>
      <c r="O155" s="100">
        <f>SUM(O156:O164)</f>
        <v>0</v>
      </c>
      <c r="P155" s="171">
        <f t="shared" si="37"/>
        <v>1</v>
      </c>
      <c r="Q155" s="92"/>
      <c r="R155" s="47"/>
      <c r="S155" s="47"/>
      <c r="T155" s="47"/>
    </row>
    <row r="156" spans="1:20" s="36" customFormat="1" ht="49.5" customHeight="1">
      <c r="A156" s="20" t="s">
        <v>1132</v>
      </c>
      <c r="B156" s="83" t="s">
        <v>689</v>
      </c>
      <c r="C156" s="69">
        <f t="shared" si="39"/>
        <v>50</v>
      </c>
      <c r="D156" s="74">
        <v>50</v>
      </c>
      <c r="E156" s="74">
        <v>0</v>
      </c>
      <c r="F156" s="74">
        <v>0</v>
      </c>
      <c r="G156" s="69">
        <f t="shared" si="36"/>
        <v>50</v>
      </c>
      <c r="H156" s="75">
        <v>50</v>
      </c>
      <c r="I156" s="75">
        <v>0</v>
      </c>
      <c r="J156" s="75">
        <v>0</v>
      </c>
      <c r="K156" s="44">
        <f>G156/C156</f>
        <v>1</v>
      </c>
      <c r="L156" s="69">
        <f t="shared" si="35"/>
        <v>50</v>
      </c>
      <c r="M156" s="75">
        <v>50</v>
      </c>
      <c r="N156" s="75">
        <v>0</v>
      </c>
      <c r="O156" s="98">
        <v>0</v>
      </c>
      <c r="P156" s="171">
        <f t="shared" si="37"/>
        <v>1</v>
      </c>
      <c r="Q156" s="92"/>
      <c r="R156" s="47"/>
      <c r="S156" s="47"/>
      <c r="T156" s="47"/>
    </row>
    <row r="157" spans="1:20" s="36" customFormat="1" ht="78" customHeight="1">
      <c r="A157" s="20" t="s">
        <v>1133</v>
      </c>
      <c r="B157" s="83" t="s">
        <v>690</v>
      </c>
      <c r="C157" s="69">
        <f t="shared" si="39"/>
        <v>50</v>
      </c>
      <c r="D157" s="74">
        <v>50</v>
      </c>
      <c r="E157" s="74">
        <v>0</v>
      </c>
      <c r="F157" s="74">
        <v>0</v>
      </c>
      <c r="G157" s="69">
        <f t="shared" si="36"/>
        <v>50</v>
      </c>
      <c r="H157" s="75">
        <v>50</v>
      </c>
      <c r="I157" s="75">
        <v>0</v>
      </c>
      <c r="J157" s="75">
        <v>0</v>
      </c>
      <c r="K157" s="44">
        <f>G157/C157</f>
        <v>1</v>
      </c>
      <c r="L157" s="69">
        <f t="shared" si="35"/>
        <v>50</v>
      </c>
      <c r="M157" s="75">
        <v>50</v>
      </c>
      <c r="N157" s="75">
        <v>0</v>
      </c>
      <c r="O157" s="98">
        <v>0</v>
      </c>
      <c r="P157" s="171">
        <f t="shared" si="37"/>
        <v>1</v>
      </c>
      <c r="Q157" s="92"/>
      <c r="R157" s="47"/>
      <c r="S157" s="47"/>
      <c r="T157" s="47"/>
    </row>
    <row r="158" spans="1:20" s="36" customFormat="1" ht="66.75" customHeight="1">
      <c r="A158" s="20" t="s">
        <v>1134</v>
      </c>
      <c r="B158" s="83" t="s">
        <v>691</v>
      </c>
      <c r="C158" s="69">
        <f t="shared" si="39"/>
        <v>0</v>
      </c>
      <c r="D158" s="74">
        <v>0</v>
      </c>
      <c r="E158" s="74">
        <v>0</v>
      </c>
      <c r="F158" s="74">
        <v>0</v>
      </c>
      <c r="G158" s="69">
        <f t="shared" si="36"/>
        <v>0</v>
      </c>
      <c r="H158" s="75">
        <v>0</v>
      </c>
      <c r="I158" s="75">
        <v>0</v>
      </c>
      <c r="J158" s="75">
        <v>0</v>
      </c>
      <c r="K158" s="44" t="s">
        <v>242</v>
      </c>
      <c r="L158" s="69">
        <f t="shared" si="35"/>
        <v>0</v>
      </c>
      <c r="M158" s="75">
        <v>0</v>
      </c>
      <c r="N158" s="75">
        <v>0</v>
      </c>
      <c r="O158" s="98">
        <v>0</v>
      </c>
      <c r="P158" s="171" t="s">
        <v>242</v>
      </c>
      <c r="Q158" s="92"/>
      <c r="R158" s="47"/>
      <c r="S158" s="47"/>
      <c r="T158" s="47"/>
    </row>
    <row r="159" spans="1:20" s="36" customFormat="1" ht="78" customHeight="1">
      <c r="A159" s="20" t="s">
        <v>1135</v>
      </c>
      <c r="B159" s="83" t="s">
        <v>692</v>
      </c>
      <c r="C159" s="69">
        <f>D159+E159+F159</f>
        <v>0</v>
      </c>
      <c r="D159" s="74">
        <v>0</v>
      </c>
      <c r="E159" s="74">
        <v>0</v>
      </c>
      <c r="F159" s="74">
        <v>0</v>
      </c>
      <c r="G159" s="69">
        <f>H159+I159+J159</f>
        <v>0</v>
      </c>
      <c r="H159" s="75">
        <v>0</v>
      </c>
      <c r="I159" s="75">
        <v>0</v>
      </c>
      <c r="J159" s="75">
        <v>0</v>
      </c>
      <c r="K159" s="44" t="s">
        <v>242</v>
      </c>
      <c r="L159" s="69">
        <f>M159+N159+O159</f>
        <v>0</v>
      </c>
      <c r="M159" s="75">
        <v>0</v>
      </c>
      <c r="N159" s="75">
        <v>0</v>
      </c>
      <c r="O159" s="98">
        <v>0</v>
      </c>
      <c r="P159" s="171" t="s">
        <v>242</v>
      </c>
      <c r="Q159" s="92"/>
      <c r="R159" s="47"/>
      <c r="S159" s="47"/>
      <c r="T159" s="47"/>
    </row>
    <row r="160" spans="1:20" s="36" customFormat="1" ht="82.5" customHeight="1">
      <c r="A160" s="20" t="s">
        <v>1136</v>
      </c>
      <c r="B160" s="83" t="s">
        <v>693</v>
      </c>
      <c r="C160" s="69">
        <f>D160+E160+F160</f>
        <v>0</v>
      </c>
      <c r="D160" s="74">
        <v>0</v>
      </c>
      <c r="E160" s="74">
        <v>0</v>
      </c>
      <c r="F160" s="74">
        <v>0</v>
      </c>
      <c r="G160" s="69">
        <f>H160+I160+J160</f>
        <v>0</v>
      </c>
      <c r="H160" s="75">
        <v>0</v>
      </c>
      <c r="I160" s="75">
        <v>0</v>
      </c>
      <c r="J160" s="75">
        <v>0</v>
      </c>
      <c r="K160" s="44" t="s">
        <v>242</v>
      </c>
      <c r="L160" s="69">
        <f>M160+N160+O160</f>
        <v>0</v>
      </c>
      <c r="M160" s="75">
        <v>0</v>
      </c>
      <c r="N160" s="75">
        <v>0</v>
      </c>
      <c r="O160" s="98">
        <v>0</v>
      </c>
      <c r="P160" s="171" t="s">
        <v>242</v>
      </c>
      <c r="Q160" s="92"/>
      <c r="R160" s="47"/>
      <c r="S160" s="47"/>
      <c r="T160" s="47"/>
    </row>
    <row r="161" spans="1:20" s="36" customFormat="1" ht="44.25" customHeight="1">
      <c r="A161" s="20" t="s">
        <v>1137</v>
      </c>
      <c r="B161" s="83" t="s">
        <v>694</v>
      </c>
      <c r="C161" s="69">
        <f t="shared" si="39"/>
        <v>408.9</v>
      </c>
      <c r="D161" s="74">
        <v>408.9</v>
      </c>
      <c r="E161" s="74">
        <v>0</v>
      </c>
      <c r="F161" s="74">
        <v>0</v>
      </c>
      <c r="G161" s="69">
        <f t="shared" si="36"/>
        <v>408.9</v>
      </c>
      <c r="H161" s="75">
        <v>408.9</v>
      </c>
      <c r="I161" s="75">
        <v>0</v>
      </c>
      <c r="J161" s="75">
        <v>0</v>
      </c>
      <c r="K161" s="44">
        <f>G161/C161</f>
        <v>1</v>
      </c>
      <c r="L161" s="69">
        <f t="shared" si="35"/>
        <v>408.9</v>
      </c>
      <c r="M161" s="75">
        <v>408.9</v>
      </c>
      <c r="N161" s="75">
        <v>0</v>
      </c>
      <c r="O161" s="98"/>
      <c r="P161" s="171">
        <f t="shared" si="37"/>
        <v>1</v>
      </c>
      <c r="Q161" s="92"/>
      <c r="R161" s="47"/>
      <c r="S161" s="47"/>
      <c r="T161" s="47"/>
    </row>
    <row r="162" spans="1:20" s="36" customFormat="1" ht="89.25" customHeight="1">
      <c r="A162" s="20" t="s">
        <v>1138</v>
      </c>
      <c r="B162" s="83" t="s">
        <v>695</v>
      </c>
      <c r="C162" s="69">
        <f t="shared" si="39"/>
        <v>130</v>
      </c>
      <c r="D162" s="74">
        <v>130</v>
      </c>
      <c r="E162" s="74">
        <v>0</v>
      </c>
      <c r="F162" s="74">
        <v>0</v>
      </c>
      <c r="G162" s="69">
        <f t="shared" si="36"/>
        <v>130</v>
      </c>
      <c r="H162" s="75">
        <v>130</v>
      </c>
      <c r="I162" s="75">
        <v>0</v>
      </c>
      <c r="J162" s="75">
        <v>0</v>
      </c>
      <c r="K162" s="44">
        <f>G162/C162</f>
        <v>1</v>
      </c>
      <c r="L162" s="69">
        <f t="shared" si="35"/>
        <v>130</v>
      </c>
      <c r="M162" s="75">
        <v>130</v>
      </c>
      <c r="N162" s="75">
        <v>0</v>
      </c>
      <c r="O162" s="98">
        <v>0</v>
      </c>
      <c r="P162" s="171">
        <f t="shared" si="37"/>
        <v>1</v>
      </c>
      <c r="Q162" s="92"/>
      <c r="R162" s="47"/>
      <c r="S162" s="47"/>
      <c r="T162" s="47"/>
    </row>
    <row r="163" spans="1:20" s="36" customFormat="1" ht="40.5" customHeight="1">
      <c r="A163" s="20" t="s">
        <v>1139</v>
      </c>
      <c r="B163" s="83" t="s">
        <v>696</v>
      </c>
      <c r="C163" s="69">
        <v>0</v>
      </c>
      <c r="D163" s="74">
        <v>0</v>
      </c>
      <c r="E163" s="74">
        <v>0</v>
      </c>
      <c r="F163" s="74">
        <v>0</v>
      </c>
      <c r="G163" s="69">
        <v>0</v>
      </c>
      <c r="H163" s="75">
        <v>0</v>
      </c>
      <c r="I163" s="75">
        <v>0</v>
      </c>
      <c r="J163" s="75">
        <v>0</v>
      </c>
      <c r="K163" s="44" t="s">
        <v>242</v>
      </c>
      <c r="L163" s="69">
        <v>0</v>
      </c>
      <c r="M163" s="75">
        <v>0</v>
      </c>
      <c r="N163" s="75">
        <v>0</v>
      </c>
      <c r="O163" s="98">
        <v>0</v>
      </c>
      <c r="P163" s="171" t="s">
        <v>242</v>
      </c>
      <c r="Q163" s="92"/>
      <c r="R163" s="47"/>
      <c r="S163" s="47"/>
      <c r="T163" s="47"/>
    </row>
    <row r="164" spans="1:20" s="36" customFormat="1" ht="113.25" customHeight="1">
      <c r="A164" s="20" t="s">
        <v>1140</v>
      </c>
      <c r="B164" s="83" t="s">
        <v>697</v>
      </c>
      <c r="C164" s="69">
        <f t="shared" si="39"/>
        <v>0</v>
      </c>
      <c r="D164" s="74">
        <v>0</v>
      </c>
      <c r="E164" s="74">
        <v>0</v>
      </c>
      <c r="F164" s="74">
        <v>0</v>
      </c>
      <c r="G164" s="69">
        <v>0</v>
      </c>
      <c r="H164" s="75">
        <v>0</v>
      </c>
      <c r="I164" s="75">
        <v>0</v>
      </c>
      <c r="J164" s="75">
        <v>0</v>
      </c>
      <c r="K164" s="44" t="s">
        <v>242</v>
      </c>
      <c r="L164" s="69">
        <f t="shared" si="35"/>
        <v>0</v>
      </c>
      <c r="M164" s="75">
        <v>0</v>
      </c>
      <c r="N164" s="75">
        <v>0</v>
      </c>
      <c r="O164" s="98">
        <v>0</v>
      </c>
      <c r="P164" s="171" t="s">
        <v>242</v>
      </c>
      <c r="Q164" s="92"/>
      <c r="R164" s="47"/>
      <c r="S164" s="47"/>
      <c r="T164" s="47"/>
    </row>
    <row r="165" spans="1:20" s="36" customFormat="1" ht="112.5" customHeight="1">
      <c r="A165" s="20" t="s">
        <v>60</v>
      </c>
      <c r="B165" s="83" t="s">
        <v>807</v>
      </c>
      <c r="C165" s="69">
        <f t="shared" si="39"/>
        <v>61</v>
      </c>
      <c r="D165" s="74">
        <f>D166</f>
        <v>61</v>
      </c>
      <c r="E165" s="74">
        <f>E166</f>
        <v>0</v>
      </c>
      <c r="F165" s="74">
        <f>F166</f>
        <v>0</v>
      </c>
      <c r="G165" s="69">
        <f aca="true" t="shared" si="40" ref="G165:G170">H165+I165+J165</f>
        <v>58</v>
      </c>
      <c r="H165" s="75">
        <f>H166</f>
        <v>58</v>
      </c>
      <c r="I165" s="75">
        <f>I166</f>
        <v>0</v>
      </c>
      <c r="J165" s="75">
        <f>J166</f>
        <v>0</v>
      </c>
      <c r="K165" s="44">
        <f aca="true" t="shared" si="41" ref="K165:K173">G165/C165</f>
        <v>0.9508196721311475</v>
      </c>
      <c r="L165" s="69">
        <f t="shared" si="35"/>
        <v>58</v>
      </c>
      <c r="M165" s="75">
        <f>M166</f>
        <v>58</v>
      </c>
      <c r="N165" s="75">
        <f>N166</f>
        <v>0</v>
      </c>
      <c r="O165" s="98">
        <f>O166</f>
        <v>0</v>
      </c>
      <c r="P165" s="171">
        <f t="shared" si="37"/>
        <v>0.9508196721311475</v>
      </c>
      <c r="Q165" s="110" t="s">
        <v>791</v>
      </c>
      <c r="R165" s="47"/>
      <c r="S165" s="47"/>
      <c r="T165" s="47"/>
    </row>
    <row r="166" spans="1:20" s="36" customFormat="1" ht="86.25" customHeight="1">
      <c r="A166" s="20" t="s">
        <v>185</v>
      </c>
      <c r="B166" s="83" t="s">
        <v>698</v>
      </c>
      <c r="C166" s="69">
        <f t="shared" si="39"/>
        <v>61</v>
      </c>
      <c r="D166" s="74">
        <v>61</v>
      </c>
      <c r="E166" s="74">
        <f aca="true" t="shared" si="42" ref="E166:F173">E167</f>
        <v>0</v>
      </c>
      <c r="F166" s="74">
        <f t="shared" si="42"/>
        <v>0</v>
      </c>
      <c r="G166" s="69">
        <f t="shared" si="40"/>
        <v>58</v>
      </c>
      <c r="H166" s="75">
        <v>58</v>
      </c>
      <c r="I166" s="75">
        <f aca="true" t="shared" si="43" ref="I166:I174">I167</f>
        <v>0</v>
      </c>
      <c r="J166" s="75">
        <f aca="true" t="shared" si="44" ref="J166:J174">J167</f>
        <v>0</v>
      </c>
      <c r="K166" s="44">
        <f t="shared" si="41"/>
        <v>0.9508196721311475</v>
      </c>
      <c r="L166" s="69">
        <f t="shared" si="35"/>
        <v>58</v>
      </c>
      <c r="M166" s="75">
        <v>58</v>
      </c>
      <c r="N166" s="75">
        <f aca="true" t="shared" si="45" ref="N166:O169">N167</f>
        <v>0</v>
      </c>
      <c r="O166" s="98">
        <f t="shared" si="45"/>
        <v>0</v>
      </c>
      <c r="P166" s="171">
        <f t="shared" si="37"/>
        <v>0.9508196721311475</v>
      </c>
      <c r="Q166" s="92"/>
      <c r="R166" s="47"/>
      <c r="S166" s="47"/>
      <c r="T166" s="47"/>
    </row>
    <row r="167" spans="1:20" s="36" customFormat="1" ht="149.25" customHeight="1">
      <c r="A167" s="20" t="s">
        <v>61</v>
      </c>
      <c r="B167" s="83" t="s">
        <v>808</v>
      </c>
      <c r="C167" s="69">
        <f t="shared" si="39"/>
        <v>21365.8</v>
      </c>
      <c r="D167" s="74">
        <f>D168</f>
        <v>21365.8</v>
      </c>
      <c r="E167" s="74">
        <f t="shared" si="42"/>
        <v>0</v>
      </c>
      <c r="F167" s="74">
        <f t="shared" si="42"/>
        <v>0</v>
      </c>
      <c r="G167" s="69">
        <f t="shared" si="40"/>
        <v>21365.8</v>
      </c>
      <c r="H167" s="75">
        <f>H168</f>
        <v>21365.8</v>
      </c>
      <c r="I167" s="75">
        <f t="shared" si="43"/>
        <v>0</v>
      </c>
      <c r="J167" s="75">
        <f t="shared" si="44"/>
        <v>0</v>
      </c>
      <c r="K167" s="44">
        <f t="shared" si="41"/>
        <v>1</v>
      </c>
      <c r="L167" s="69">
        <f t="shared" si="35"/>
        <v>21365.8</v>
      </c>
      <c r="M167" s="75">
        <f>M168</f>
        <v>21365.8</v>
      </c>
      <c r="N167" s="75">
        <f t="shared" si="45"/>
        <v>0</v>
      </c>
      <c r="O167" s="98">
        <f t="shared" si="45"/>
        <v>0</v>
      </c>
      <c r="P167" s="171">
        <f t="shared" si="37"/>
        <v>1</v>
      </c>
      <c r="Q167" s="92"/>
      <c r="R167" s="47"/>
      <c r="S167" s="47"/>
      <c r="T167" s="47"/>
    </row>
    <row r="168" spans="1:20" s="36" customFormat="1" ht="137.25" customHeight="1">
      <c r="A168" s="20" t="s">
        <v>332</v>
      </c>
      <c r="B168" s="83" t="s">
        <v>699</v>
      </c>
      <c r="C168" s="69">
        <f t="shared" si="39"/>
        <v>21365.8</v>
      </c>
      <c r="D168" s="74">
        <v>21365.8</v>
      </c>
      <c r="E168" s="74">
        <f t="shared" si="42"/>
        <v>0</v>
      </c>
      <c r="F168" s="74">
        <f t="shared" si="42"/>
        <v>0</v>
      </c>
      <c r="G168" s="69">
        <f t="shared" si="40"/>
        <v>21365.8</v>
      </c>
      <c r="H168" s="75">
        <v>21365.8</v>
      </c>
      <c r="I168" s="75">
        <f t="shared" si="43"/>
        <v>0</v>
      </c>
      <c r="J168" s="75">
        <f t="shared" si="44"/>
        <v>0</v>
      </c>
      <c r="K168" s="44">
        <f t="shared" si="41"/>
        <v>1</v>
      </c>
      <c r="L168" s="69">
        <f t="shared" si="35"/>
        <v>21365.8</v>
      </c>
      <c r="M168" s="75">
        <v>21365.8</v>
      </c>
      <c r="N168" s="75">
        <f t="shared" si="45"/>
        <v>0</v>
      </c>
      <c r="O168" s="98">
        <f t="shared" si="45"/>
        <v>0</v>
      </c>
      <c r="P168" s="171">
        <f t="shared" si="37"/>
        <v>1</v>
      </c>
      <c r="Q168" s="92"/>
      <c r="R168" s="47"/>
      <c r="S168" s="47"/>
      <c r="T168" s="47"/>
    </row>
    <row r="169" spans="1:20" s="36" customFormat="1" ht="87.75" customHeight="1">
      <c r="A169" s="20" t="s">
        <v>244</v>
      </c>
      <c r="B169" s="83" t="s">
        <v>809</v>
      </c>
      <c r="C169" s="69">
        <f t="shared" si="39"/>
        <v>315.7</v>
      </c>
      <c r="D169" s="74">
        <f>D170</f>
        <v>315.7</v>
      </c>
      <c r="E169" s="74">
        <f t="shared" si="42"/>
        <v>0</v>
      </c>
      <c r="F169" s="74">
        <f t="shared" si="42"/>
        <v>0</v>
      </c>
      <c r="G169" s="69">
        <f t="shared" si="40"/>
        <v>315.7</v>
      </c>
      <c r="H169" s="75">
        <f>H170</f>
        <v>315.7</v>
      </c>
      <c r="I169" s="75">
        <f t="shared" si="43"/>
        <v>0</v>
      </c>
      <c r="J169" s="75">
        <f t="shared" si="44"/>
        <v>0</v>
      </c>
      <c r="K169" s="44">
        <f t="shared" si="41"/>
        <v>1</v>
      </c>
      <c r="L169" s="69">
        <f t="shared" si="35"/>
        <v>315.7</v>
      </c>
      <c r="M169" s="75">
        <f>M170</f>
        <v>315.7</v>
      </c>
      <c r="N169" s="75">
        <f t="shared" si="45"/>
        <v>0</v>
      </c>
      <c r="O169" s="98">
        <f t="shared" si="45"/>
        <v>0</v>
      </c>
      <c r="P169" s="171">
        <f t="shared" si="37"/>
        <v>1</v>
      </c>
      <c r="Q169" s="92"/>
      <c r="R169" s="47"/>
      <c r="S169" s="47"/>
      <c r="T169" s="47"/>
    </row>
    <row r="170" spans="1:20" s="36" customFormat="1" ht="91.5" customHeight="1">
      <c r="A170" s="20" t="s">
        <v>1141</v>
      </c>
      <c r="B170" s="83" t="s">
        <v>700</v>
      </c>
      <c r="C170" s="69">
        <f t="shared" si="39"/>
        <v>315.7</v>
      </c>
      <c r="D170" s="74">
        <v>315.7</v>
      </c>
      <c r="E170" s="74">
        <f t="shared" si="42"/>
        <v>0</v>
      </c>
      <c r="F170" s="74">
        <f t="shared" si="42"/>
        <v>0</v>
      </c>
      <c r="G170" s="69">
        <f t="shared" si="40"/>
        <v>315.7</v>
      </c>
      <c r="H170" s="75">
        <v>315.7</v>
      </c>
      <c r="I170" s="75">
        <f t="shared" si="43"/>
        <v>0</v>
      </c>
      <c r="J170" s="75">
        <f t="shared" si="44"/>
        <v>0</v>
      </c>
      <c r="K170" s="44">
        <f t="shared" si="41"/>
        <v>1</v>
      </c>
      <c r="L170" s="69">
        <f t="shared" si="35"/>
        <v>315.7</v>
      </c>
      <c r="M170" s="75">
        <v>315.7</v>
      </c>
      <c r="N170" s="75"/>
      <c r="O170" s="98"/>
      <c r="P170" s="171">
        <f t="shared" si="37"/>
        <v>1</v>
      </c>
      <c r="Q170" s="92"/>
      <c r="R170" s="47"/>
      <c r="S170" s="47"/>
      <c r="T170" s="47"/>
    </row>
    <row r="171" spans="1:20" s="36" customFormat="1" ht="87" customHeight="1">
      <c r="A171" s="20" t="s">
        <v>245</v>
      </c>
      <c r="B171" s="83" t="s">
        <v>810</v>
      </c>
      <c r="C171" s="69">
        <f t="shared" si="39"/>
        <v>3170</v>
      </c>
      <c r="D171" s="74">
        <f>SUM(D172:D177)</f>
        <v>3170</v>
      </c>
      <c r="E171" s="74">
        <f t="shared" si="42"/>
        <v>0</v>
      </c>
      <c r="F171" s="74">
        <f t="shared" si="42"/>
        <v>0</v>
      </c>
      <c r="G171" s="69">
        <f aca="true" t="shared" si="46" ref="G171:G182">H171+I171+J171</f>
        <v>3170</v>
      </c>
      <c r="H171" s="75">
        <f>SUM(H172:H177)</f>
        <v>3170</v>
      </c>
      <c r="I171" s="75">
        <f t="shared" si="43"/>
        <v>0</v>
      </c>
      <c r="J171" s="75">
        <f t="shared" si="44"/>
        <v>0</v>
      </c>
      <c r="K171" s="44">
        <f t="shared" si="41"/>
        <v>1</v>
      </c>
      <c r="L171" s="69">
        <f t="shared" si="35"/>
        <v>3170</v>
      </c>
      <c r="M171" s="75">
        <f>SUM(M172:M177)</f>
        <v>3170</v>
      </c>
      <c r="N171" s="75">
        <f>SUM(N172:N177)</f>
        <v>0</v>
      </c>
      <c r="O171" s="98">
        <f>SUM(O172:O177)</f>
        <v>0</v>
      </c>
      <c r="P171" s="171">
        <f t="shared" si="37"/>
        <v>1</v>
      </c>
      <c r="Q171" s="92"/>
      <c r="R171" s="47"/>
      <c r="S171" s="47"/>
      <c r="T171" s="47"/>
    </row>
    <row r="172" spans="1:20" s="36" customFormat="1" ht="63.75" customHeight="1">
      <c r="A172" s="20" t="s">
        <v>1143</v>
      </c>
      <c r="B172" s="83" t="s">
        <v>701</v>
      </c>
      <c r="C172" s="69">
        <f t="shared" si="39"/>
        <v>70</v>
      </c>
      <c r="D172" s="74">
        <v>70</v>
      </c>
      <c r="E172" s="74">
        <f t="shared" si="42"/>
        <v>0</v>
      </c>
      <c r="F172" s="74">
        <f t="shared" si="42"/>
        <v>0</v>
      </c>
      <c r="G172" s="69">
        <f t="shared" si="46"/>
        <v>70</v>
      </c>
      <c r="H172" s="75">
        <v>70</v>
      </c>
      <c r="I172" s="75">
        <f t="shared" si="43"/>
        <v>0</v>
      </c>
      <c r="J172" s="75">
        <f t="shared" si="44"/>
        <v>0</v>
      </c>
      <c r="K172" s="44">
        <f t="shared" si="41"/>
        <v>1</v>
      </c>
      <c r="L172" s="69">
        <f t="shared" si="35"/>
        <v>70</v>
      </c>
      <c r="M172" s="75">
        <v>70</v>
      </c>
      <c r="N172" s="75">
        <v>0</v>
      </c>
      <c r="O172" s="98"/>
      <c r="P172" s="171">
        <f t="shared" si="37"/>
        <v>1</v>
      </c>
      <c r="Q172" s="92"/>
      <c r="R172" s="47"/>
      <c r="S172" s="47"/>
      <c r="T172" s="47"/>
    </row>
    <row r="173" spans="1:20" s="36" customFormat="1" ht="73.5" customHeight="1">
      <c r="A173" s="20" t="s">
        <v>1144</v>
      </c>
      <c r="B173" s="83" t="s">
        <v>702</v>
      </c>
      <c r="C173" s="69">
        <f t="shared" si="39"/>
        <v>70</v>
      </c>
      <c r="D173" s="74">
        <v>70</v>
      </c>
      <c r="E173" s="74">
        <f t="shared" si="42"/>
        <v>0</v>
      </c>
      <c r="F173" s="74">
        <f t="shared" si="42"/>
        <v>0</v>
      </c>
      <c r="G173" s="69">
        <f t="shared" si="46"/>
        <v>70</v>
      </c>
      <c r="H173" s="75">
        <v>70</v>
      </c>
      <c r="I173" s="75">
        <f t="shared" si="43"/>
        <v>0</v>
      </c>
      <c r="J173" s="75">
        <f t="shared" si="44"/>
        <v>0</v>
      </c>
      <c r="K173" s="44">
        <f t="shared" si="41"/>
        <v>1</v>
      </c>
      <c r="L173" s="69">
        <f t="shared" si="35"/>
        <v>70</v>
      </c>
      <c r="M173" s="75">
        <v>70</v>
      </c>
      <c r="N173" s="75">
        <v>0</v>
      </c>
      <c r="O173" s="98"/>
      <c r="P173" s="171">
        <f t="shared" si="37"/>
        <v>1</v>
      </c>
      <c r="Q173" s="92"/>
      <c r="R173" s="47"/>
      <c r="S173" s="47"/>
      <c r="T173" s="47"/>
    </row>
    <row r="174" spans="1:20" s="36" customFormat="1" ht="108.75" customHeight="1">
      <c r="A174" s="20" t="s">
        <v>1145</v>
      </c>
      <c r="B174" s="83" t="s">
        <v>703</v>
      </c>
      <c r="C174" s="69">
        <f t="shared" si="39"/>
        <v>0</v>
      </c>
      <c r="D174" s="74">
        <v>0</v>
      </c>
      <c r="E174" s="74">
        <v>0</v>
      </c>
      <c r="F174" s="74">
        <v>0</v>
      </c>
      <c r="G174" s="69">
        <f t="shared" si="46"/>
        <v>0</v>
      </c>
      <c r="H174" s="75">
        <v>0</v>
      </c>
      <c r="I174" s="75">
        <f t="shared" si="43"/>
        <v>0</v>
      </c>
      <c r="J174" s="75">
        <f t="shared" si="44"/>
        <v>0</v>
      </c>
      <c r="K174" s="44" t="s">
        <v>242</v>
      </c>
      <c r="L174" s="69">
        <f>M174+N174+O174</f>
        <v>0</v>
      </c>
      <c r="M174" s="75">
        <v>0</v>
      </c>
      <c r="N174" s="75">
        <v>0</v>
      </c>
      <c r="O174" s="98">
        <v>0</v>
      </c>
      <c r="P174" s="171" t="s">
        <v>242</v>
      </c>
      <c r="Q174" s="92"/>
      <c r="R174" s="47"/>
      <c r="S174" s="47"/>
      <c r="T174" s="47"/>
    </row>
    <row r="175" spans="1:20" s="36" customFormat="1" ht="83.25" customHeight="1">
      <c r="A175" s="20" t="s">
        <v>1146</v>
      </c>
      <c r="B175" s="83" t="s">
        <v>704</v>
      </c>
      <c r="C175" s="69">
        <f t="shared" si="39"/>
        <v>0</v>
      </c>
      <c r="D175" s="74">
        <v>0</v>
      </c>
      <c r="E175" s="74">
        <v>0</v>
      </c>
      <c r="F175" s="74">
        <v>0</v>
      </c>
      <c r="G175" s="69">
        <f t="shared" si="46"/>
        <v>0</v>
      </c>
      <c r="H175" s="75">
        <v>0</v>
      </c>
      <c r="I175" s="75">
        <v>0</v>
      </c>
      <c r="J175" s="75">
        <v>0</v>
      </c>
      <c r="K175" s="44" t="s">
        <v>242</v>
      </c>
      <c r="L175" s="69">
        <f t="shared" si="35"/>
        <v>0</v>
      </c>
      <c r="M175" s="75">
        <v>0</v>
      </c>
      <c r="N175" s="75">
        <v>0</v>
      </c>
      <c r="O175" s="98">
        <v>0</v>
      </c>
      <c r="P175" s="171" t="s">
        <v>242</v>
      </c>
      <c r="Q175" s="92"/>
      <c r="R175" s="47"/>
      <c r="S175" s="47"/>
      <c r="T175" s="47"/>
    </row>
    <row r="176" spans="1:20" s="36" customFormat="1" ht="62.25" customHeight="1">
      <c r="A176" s="20" t="s">
        <v>1147</v>
      </c>
      <c r="B176" s="83" t="s">
        <v>705</v>
      </c>
      <c r="C176" s="69">
        <f t="shared" si="39"/>
        <v>3030</v>
      </c>
      <c r="D176" s="74">
        <v>3030</v>
      </c>
      <c r="E176" s="74">
        <v>0</v>
      </c>
      <c r="F176" s="74">
        <v>0</v>
      </c>
      <c r="G176" s="69">
        <f t="shared" si="46"/>
        <v>3030</v>
      </c>
      <c r="H176" s="75">
        <v>3030</v>
      </c>
      <c r="I176" s="75">
        <v>0</v>
      </c>
      <c r="J176" s="75">
        <v>0</v>
      </c>
      <c r="K176" s="44">
        <f>G176/C176</f>
        <v>1</v>
      </c>
      <c r="L176" s="69">
        <f t="shared" si="35"/>
        <v>3030</v>
      </c>
      <c r="M176" s="75">
        <v>3030</v>
      </c>
      <c r="N176" s="75">
        <v>0</v>
      </c>
      <c r="O176" s="98">
        <v>0</v>
      </c>
      <c r="P176" s="171">
        <f t="shared" si="37"/>
        <v>1</v>
      </c>
      <c r="Q176" s="92"/>
      <c r="R176" s="47"/>
      <c r="S176" s="47"/>
      <c r="T176" s="47"/>
    </row>
    <row r="177" spans="1:20" s="36" customFormat="1" ht="84" customHeight="1">
      <c r="A177" s="20" t="s">
        <v>1148</v>
      </c>
      <c r="B177" s="83" t="s">
        <v>706</v>
      </c>
      <c r="C177" s="69">
        <f aca="true" t="shared" si="47" ref="C177:C182">D177+E177+F177</f>
        <v>0</v>
      </c>
      <c r="D177" s="74">
        <v>0</v>
      </c>
      <c r="E177" s="74">
        <v>0</v>
      </c>
      <c r="F177" s="74">
        <v>0</v>
      </c>
      <c r="G177" s="69">
        <f t="shared" si="46"/>
        <v>0</v>
      </c>
      <c r="H177" s="75">
        <v>0</v>
      </c>
      <c r="I177" s="75">
        <v>0</v>
      </c>
      <c r="J177" s="75">
        <v>0</v>
      </c>
      <c r="K177" s="44" t="s">
        <v>242</v>
      </c>
      <c r="L177" s="69">
        <f t="shared" si="35"/>
        <v>0</v>
      </c>
      <c r="M177" s="75">
        <v>0</v>
      </c>
      <c r="N177" s="75">
        <v>0</v>
      </c>
      <c r="O177" s="98">
        <v>0</v>
      </c>
      <c r="P177" s="171" t="s">
        <v>242</v>
      </c>
      <c r="Q177" s="92"/>
      <c r="R177" s="47"/>
      <c r="S177" s="47"/>
      <c r="T177" s="47"/>
    </row>
    <row r="178" spans="1:20" s="36" customFormat="1" ht="89.25" customHeight="1">
      <c r="A178" s="20"/>
      <c r="B178" s="82" t="s">
        <v>707</v>
      </c>
      <c r="C178" s="69">
        <f t="shared" si="47"/>
        <v>156518.69999999998</v>
      </c>
      <c r="D178" s="72">
        <f>D179</f>
        <v>8469.3</v>
      </c>
      <c r="E178" s="72">
        <f>E179</f>
        <v>148049.4</v>
      </c>
      <c r="F178" s="72">
        <f>F179</f>
        <v>0</v>
      </c>
      <c r="G178" s="70">
        <f t="shared" si="46"/>
        <v>1675.3</v>
      </c>
      <c r="H178" s="73">
        <f>H179</f>
        <v>1675.3</v>
      </c>
      <c r="I178" s="73">
        <f>I179</f>
        <v>0</v>
      </c>
      <c r="J178" s="73">
        <f>J179</f>
        <v>0</v>
      </c>
      <c r="K178" s="44">
        <f>G178/C178</f>
        <v>0.010703513382107059</v>
      </c>
      <c r="L178" s="70">
        <f t="shared" si="35"/>
        <v>1675.3</v>
      </c>
      <c r="M178" s="73">
        <f>M179</f>
        <v>1675.3</v>
      </c>
      <c r="N178" s="73">
        <f>N179</f>
        <v>0</v>
      </c>
      <c r="O178" s="97">
        <f>O179</f>
        <v>0</v>
      </c>
      <c r="P178" s="171">
        <f t="shared" si="37"/>
        <v>0.010703513382107059</v>
      </c>
      <c r="Q178" s="181" t="s">
        <v>241</v>
      </c>
      <c r="R178" s="47"/>
      <c r="S178" s="47"/>
      <c r="T178" s="47"/>
    </row>
    <row r="179" spans="1:20" s="36" customFormat="1" ht="69.75" customHeight="1">
      <c r="A179" s="20" t="s">
        <v>43</v>
      </c>
      <c r="B179" s="29" t="s">
        <v>811</v>
      </c>
      <c r="C179" s="69">
        <f t="shared" si="47"/>
        <v>156518.69999999998</v>
      </c>
      <c r="D179" s="74">
        <f>SUM(D180:D197)</f>
        <v>8469.3</v>
      </c>
      <c r="E179" s="74">
        <f>SUM(E180:E197)</f>
        <v>148049.4</v>
      </c>
      <c r="F179" s="74">
        <f>SUM(F180:F197)</f>
        <v>0</v>
      </c>
      <c r="G179" s="69">
        <f t="shared" si="46"/>
        <v>1675.3</v>
      </c>
      <c r="H179" s="75">
        <f>SUM(H180:H197)</f>
        <v>1675.3</v>
      </c>
      <c r="I179" s="75">
        <f>SUM(I180:I197)</f>
        <v>0</v>
      </c>
      <c r="J179" s="75">
        <f>SUM(J180:J197)</f>
        <v>0</v>
      </c>
      <c r="K179" s="44">
        <f>G179/C179</f>
        <v>0.010703513382107059</v>
      </c>
      <c r="L179" s="69">
        <f t="shared" si="35"/>
        <v>1675.3</v>
      </c>
      <c r="M179" s="75">
        <f>SUM(M180:M197)</f>
        <v>1675.3</v>
      </c>
      <c r="N179" s="75">
        <f>SUM(N180:N197)</f>
        <v>0</v>
      </c>
      <c r="O179" s="98">
        <f>SUM(O180:O197)</f>
        <v>0</v>
      </c>
      <c r="P179" s="171">
        <f t="shared" si="37"/>
        <v>0.010703513382107059</v>
      </c>
      <c r="Q179" s="182"/>
      <c r="R179" s="47"/>
      <c r="S179" s="47"/>
      <c r="T179" s="47"/>
    </row>
    <row r="180" spans="1:20" s="36" customFormat="1" ht="63" customHeight="1">
      <c r="A180" s="20" t="s">
        <v>326</v>
      </c>
      <c r="B180" s="29" t="s">
        <v>708</v>
      </c>
      <c r="C180" s="69">
        <f t="shared" si="47"/>
        <v>72000</v>
      </c>
      <c r="D180" s="74">
        <v>0</v>
      </c>
      <c r="E180" s="74">
        <v>72000</v>
      </c>
      <c r="F180" s="74">
        <v>0</v>
      </c>
      <c r="G180" s="69">
        <f t="shared" si="46"/>
        <v>0</v>
      </c>
      <c r="H180" s="75">
        <v>0</v>
      </c>
      <c r="I180" s="75">
        <v>0</v>
      </c>
      <c r="J180" s="75">
        <v>0</v>
      </c>
      <c r="K180" s="44">
        <f>G180/C180</f>
        <v>0</v>
      </c>
      <c r="L180" s="69">
        <f t="shared" si="35"/>
        <v>0</v>
      </c>
      <c r="M180" s="75">
        <v>0</v>
      </c>
      <c r="N180" s="75">
        <v>0</v>
      </c>
      <c r="O180" s="98">
        <v>0</v>
      </c>
      <c r="P180" s="171">
        <f t="shared" si="37"/>
        <v>0</v>
      </c>
      <c r="Q180" s="182"/>
      <c r="R180" s="47"/>
      <c r="S180" s="47"/>
      <c r="T180" s="47"/>
    </row>
    <row r="181" spans="1:20" s="36" customFormat="1" ht="87.75" customHeight="1">
      <c r="A181" s="20" t="s">
        <v>327</v>
      </c>
      <c r="B181" s="29" t="s">
        <v>709</v>
      </c>
      <c r="C181" s="69">
        <f t="shared" si="47"/>
        <v>3787.9</v>
      </c>
      <c r="D181" s="74">
        <v>189.4</v>
      </c>
      <c r="E181" s="74">
        <v>3598.5</v>
      </c>
      <c r="F181" s="74">
        <v>0</v>
      </c>
      <c r="G181" s="69">
        <f t="shared" si="46"/>
        <v>111.8</v>
      </c>
      <c r="H181" s="75">
        <v>111.8</v>
      </c>
      <c r="I181" s="75">
        <v>0</v>
      </c>
      <c r="J181" s="75">
        <v>0</v>
      </c>
      <c r="K181" s="44">
        <f>G181/C181</f>
        <v>0.02951503471580559</v>
      </c>
      <c r="L181" s="69">
        <f t="shared" si="35"/>
        <v>111.8</v>
      </c>
      <c r="M181" s="75">
        <v>111.8</v>
      </c>
      <c r="N181" s="75">
        <v>0</v>
      </c>
      <c r="O181" s="98">
        <v>0</v>
      </c>
      <c r="P181" s="171">
        <f t="shared" si="37"/>
        <v>0.02951503471580559</v>
      </c>
      <c r="Q181" s="182"/>
      <c r="R181" s="47"/>
      <c r="S181" s="47"/>
      <c r="T181" s="47"/>
    </row>
    <row r="182" spans="1:20" s="36" customFormat="1" ht="86.25" customHeight="1">
      <c r="A182" s="20" t="s">
        <v>328</v>
      </c>
      <c r="B182" s="29" t="s">
        <v>710</v>
      </c>
      <c r="C182" s="69">
        <f t="shared" si="47"/>
        <v>0</v>
      </c>
      <c r="D182" s="74">
        <v>0</v>
      </c>
      <c r="E182" s="74">
        <v>0</v>
      </c>
      <c r="F182" s="74">
        <v>0</v>
      </c>
      <c r="G182" s="69">
        <f t="shared" si="46"/>
        <v>0</v>
      </c>
      <c r="H182" s="75">
        <v>0</v>
      </c>
      <c r="I182" s="75">
        <v>0</v>
      </c>
      <c r="J182" s="75">
        <v>0</v>
      </c>
      <c r="K182" s="44" t="s">
        <v>242</v>
      </c>
      <c r="L182" s="69">
        <f t="shared" si="35"/>
        <v>0</v>
      </c>
      <c r="M182" s="75">
        <v>0</v>
      </c>
      <c r="N182" s="75">
        <v>0</v>
      </c>
      <c r="O182" s="98">
        <v>0</v>
      </c>
      <c r="P182" s="171" t="s">
        <v>242</v>
      </c>
      <c r="Q182" s="182"/>
      <c r="R182" s="47"/>
      <c r="S182" s="47"/>
      <c r="T182" s="47"/>
    </row>
    <row r="183" spans="1:20" s="36" customFormat="1" ht="95.25" customHeight="1">
      <c r="A183" s="20" t="s">
        <v>329</v>
      </c>
      <c r="B183" s="29" t="s">
        <v>711</v>
      </c>
      <c r="C183" s="69">
        <f aca="true" t="shared" si="48" ref="C183:C188">D183+E183+F183</f>
        <v>0</v>
      </c>
      <c r="D183" s="74">
        <v>0</v>
      </c>
      <c r="E183" s="74">
        <v>0</v>
      </c>
      <c r="F183" s="74">
        <v>0</v>
      </c>
      <c r="G183" s="69">
        <f>H183+I183+J183</f>
        <v>0</v>
      </c>
      <c r="H183" s="75">
        <v>0</v>
      </c>
      <c r="I183" s="75">
        <v>0</v>
      </c>
      <c r="J183" s="75">
        <v>0</v>
      </c>
      <c r="K183" s="44" t="s">
        <v>242</v>
      </c>
      <c r="L183" s="69">
        <f>M183+N183+O183</f>
        <v>0</v>
      </c>
      <c r="M183" s="75">
        <v>0</v>
      </c>
      <c r="N183" s="75">
        <v>0</v>
      </c>
      <c r="O183" s="98">
        <v>0</v>
      </c>
      <c r="P183" s="171" t="s">
        <v>242</v>
      </c>
      <c r="Q183" s="182"/>
      <c r="R183" s="47"/>
      <c r="S183" s="47"/>
      <c r="T183" s="47"/>
    </row>
    <row r="184" spans="1:20" s="36" customFormat="1" ht="63" customHeight="1">
      <c r="A184" s="20" t="s">
        <v>1149</v>
      </c>
      <c r="B184" s="29" t="s">
        <v>712</v>
      </c>
      <c r="C184" s="69">
        <f t="shared" si="48"/>
        <v>0</v>
      </c>
      <c r="D184" s="74">
        <v>0</v>
      </c>
      <c r="E184" s="74">
        <v>0</v>
      </c>
      <c r="F184" s="74">
        <v>0</v>
      </c>
      <c r="G184" s="69">
        <f>H184+I184+J184</f>
        <v>0</v>
      </c>
      <c r="H184" s="75">
        <v>0</v>
      </c>
      <c r="I184" s="75">
        <v>0</v>
      </c>
      <c r="J184" s="75">
        <v>0</v>
      </c>
      <c r="K184" s="44" t="s">
        <v>242</v>
      </c>
      <c r="L184" s="69">
        <f>M184+N184+O184</f>
        <v>0</v>
      </c>
      <c r="M184" s="75">
        <v>0</v>
      </c>
      <c r="N184" s="75">
        <v>0</v>
      </c>
      <c r="O184" s="98">
        <v>0</v>
      </c>
      <c r="P184" s="171" t="s">
        <v>242</v>
      </c>
      <c r="Q184" s="182"/>
      <c r="R184" s="47"/>
      <c r="S184" s="47"/>
      <c r="T184" s="47"/>
    </row>
    <row r="185" spans="1:20" s="36" customFormat="1" ht="89.25" customHeight="1">
      <c r="A185" s="20" t="s">
        <v>1150</v>
      </c>
      <c r="B185" s="29" t="s">
        <v>713</v>
      </c>
      <c r="C185" s="69">
        <f t="shared" si="48"/>
        <v>75000</v>
      </c>
      <c r="D185" s="74">
        <v>7500</v>
      </c>
      <c r="E185" s="74">
        <v>67500</v>
      </c>
      <c r="F185" s="74">
        <v>0</v>
      </c>
      <c r="G185" s="69">
        <f aca="true" t="shared" si="49" ref="G185:G197">H185+I185+J185</f>
        <v>1563.5</v>
      </c>
      <c r="H185" s="75">
        <v>1563.5</v>
      </c>
      <c r="I185" s="75">
        <v>0</v>
      </c>
      <c r="J185" s="75">
        <v>0</v>
      </c>
      <c r="K185" s="44">
        <f>G185/C185</f>
        <v>0.020846666666666666</v>
      </c>
      <c r="L185" s="69">
        <f t="shared" si="35"/>
        <v>1563.5</v>
      </c>
      <c r="M185" s="75">
        <v>1563.5</v>
      </c>
      <c r="N185" s="75">
        <v>0</v>
      </c>
      <c r="O185" s="98">
        <v>0</v>
      </c>
      <c r="P185" s="171">
        <f t="shared" si="37"/>
        <v>0.020846666666666666</v>
      </c>
      <c r="Q185" s="182"/>
      <c r="R185" s="47"/>
      <c r="S185" s="47"/>
      <c r="T185" s="47"/>
    </row>
    <row r="186" spans="1:20" s="36" customFormat="1" ht="63.75" customHeight="1">
      <c r="A186" s="20" t="s">
        <v>1151</v>
      </c>
      <c r="B186" s="29" t="s">
        <v>714</v>
      </c>
      <c r="C186" s="69">
        <f t="shared" si="48"/>
        <v>2164.5</v>
      </c>
      <c r="D186" s="74">
        <v>779.9</v>
      </c>
      <c r="E186" s="74">
        <v>1384.6</v>
      </c>
      <c r="F186" s="74">
        <v>0</v>
      </c>
      <c r="G186" s="69">
        <f t="shared" si="49"/>
        <v>0</v>
      </c>
      <c r="H186" s="75">
        <v>0</v>
      </c>
      <c r="I186" s="75">
        <v>0</v>
      </c>
      <c r="J186" s="75">
        <v>0</v>
      </c>
      <c r="K186" s="44">
        <f>G186/C186</f>
        <v>0</v>
      </c>
      <c r="L186" s="69">
        <f t="shared" si="35"/>
        <v>0</v>
      </c>
      <c r="M186" s="75">
        <v>0</v>
      </c>
      <c r="N186" s="75">
        <v>0</v>
      </c>
      <c r="O186" s="98">
        <v>0</v>
      </c>
      <c r="P186" s="171">
        <f t="shared" si="37"/>
        <v>0</v>
      </c>
      <c r="Q186" s="182"/>
      <c r="R186" s="47"/>
      <c r="S186" s="47"/>
      <c r="T186" s="47"/>
    </row>
    <row r="187" spans="1:20" s="36" customFormat="1" ht="74.25" customHeight="1">
      <c r="A187" s="20" t="s">
        <v>1152</v>
      </c>
      <c r="B187" s="29" t="s">
        <v>715</v>
      </c>
      <c r="C187" s="69">
        <f t="shared" si="48"/>
        <v>0</v>
      </c>
      <c r="D187" s="74">
        <v>0</v>
      </c>
      <c r="E187" s="74">
        <v>0</v>
      </c>
      <c r="F187" s="74">
        <v>0</v>
      </c>
      <c r="G187" s="69">
        <f t="shared" si="49"/>
        <v>0</v>
      </c>
      <c r="H187" s="75">
        <v>0</v>
      </c>
      <c r="I187" s="75">
        <v>0</v>
      </c>
      <c r="J187" s="75">
        <v>0</v>
      </c>
      <c r="K187" s="44" t="s">
        <v>242</v>
      </c>
      <c r="L187" s="69">
        <f>M187+N187+O187</f>
        <v>0</v>
      </c>
      <c r="M187" s="75">
        <v>0</v>
      </c>
      <c r="N187" s="75">
        <v>0</v>
      </c>
      <c r="O187" s="98">
        <v>0</v>
      </c>
      <c r="P187" s="171" t="s">
        <v>242</v>
      </c>
      <c r="Q187" s="182"/>
      <c r="R187" s="47"/>
      <c r="S187" s="47"/>
      <c r="T187" s="47"/>
    </row>
    <row r="188" spans="1:20" s="36" customFormat="1" ht="113.25" customHeight="1">
      <c r="A188" s="20" t="s">
        <v>1153</v>
      </c>
      <c r="B188" s="29" t="s">
        <v>716</v>
      </c>
      <c r="C188" s="69">
        <f t="shared" si="48"/>
        <v>0</v>
      </c>
      <c r="D188" s="74">
        <v>0</v>
      </c>
      <c r="E188" s="74">
        <v>0</v>
      </c>
      <c r="F188" s="74">
        <v>0</v>
      </c>
      <c r="G188" s="69">
        <f t="shared" si="49"/>
        <v>0</v>
      </c>
      <c r="H188" s="75">
        <v>0</v>
      </c>
      <c r="I188" s="75">
        <v>0</v>
      </c>
      <c r="J188" s="75">
        <v>0</v>
      </c>
      <c r="K188" s="44" t="s">
        <v>242</v>
      </c>
      <c r="L188" s="69">
        <f>M188+N188+O188</f>
        <v>0</v>
      </c>
      <c r="M188" s="75">
        <v>0</v>
      </c>
      <c r="N188" s="75">
        <v>0</v>
      </c>
      <c r="O188" s="98">
        <v>0</v>
      </c>
      <c r="P188" s="171" t="s">
        <v>242</v>
      </c>
      <c r="Q188" s="182"/>
      <c r="R188" s="47"/>
      <c r="S188" s="47"/>
      <c r="T188" s="47"/>
    </row>
    <row r="189" spans="1:20" s="36" customFormat="1" ht="56.25" customHeight="1">
      <c r="A189" s="20" t="s">
        <v>1154</v>
      </c>
      <c r="B189" s="29" t="s">
        <v>717</v>
      </c>
      <c r="C189" s="69">
        <f aca="true" t="shared" si="50" ref="C189:C197">D189+E189+F189</f>
        <v>2538</v>
      </c>
      <c r="D189" s="74">
        <v>0</v>
      </c>
      <c r="E189" s="74">
        <v>2538</v>
      </c>
      <c r="F189" s="74">
        <v>0</v>
      </c>
      <c r="G189" s="69">
        <f t="shared" si="49"/>
        <v>0</v>
      </c>
      <c r="H189" s="75">
        <v>0</v>
      </c>
      <c r="I189" s="75">
        <v>0</v>
      </c>
      <c r="J189" s="75">
        <v>0</v>
      </c>
      <c r="K189" s="44">
        <f>G189/C189</f>
        <v>0</v>
      </c>
      <c r="L189" s="69">
        <f t="shared" si="35"/>
        <v>0</v>
      </c>
      <c r="M189" s="75">
        <v>0</v>
      </c>
      <c r="N189" s="75">
        <v>0</v>
      </c>
      <c r="O189" s="98">
        <v>0</v>
      </c>
      <c r="P189" s="171">
        <f t="shared" si="37"/>
        <v>0</v>
      </c>
      <c r="Q189" s="182"/>
      <c r="R189" s="47"/>
      <c r="S189" s="47"/>
      <c r="T189" s="47"/>
    </row>
    <row r="190" spans="1:20" s="36" customFormat="1" ht="48" customHeight="1">
      <c r="A190" s="20" t="s">
        <v>1155</v>
      </c>
      <c r="B190" s="29" t="s">
        <v>718</v>
      </c>
      <c r="C190" s="69">
        <f t="shared" si="50"/>
        <v>1028.3</v>
      </c>
      <c r="D190" s="74">
        <v>0</v>
      </c>
      <c r="E190" s="74">
        <v>1028.3</v>
      </c>
      <c r="F190" s="74">
        <v>0</v>
      </c>
      <c r="G190" s="69">
        <f t="shared" si="49"/>
        <v>0</v>
      </c>
      <c r="H190" s="75">
        <v>0</v>
      </c>
      <c r="I190" s="75">
        <v>0</v>
      </c>
      <c r="J190" s="75">
        <v>0</v>
      </c>
      <c r="K190" s="44">
        <f>G190/C190</f>
        <v>0</v>
      </c>
      <c r="L190" s="69">
        <f t="shared" si="35"/>
        <v>0</v>
      </c>
      <c r="M190" s="75">
        <v>0</v>
      </c>
      <c r="N190" s="75">
        <v>0</v>
      </c>
      <c r="O190" s="98">
        <v>0</v>
      </c>
      <c r="P190" s="171">
        <f t="shared" si="37"/>
        <v>0</v>
      </c>
      <c r="Q190" s="182"/>
      <c r="R190" s="47"/>
      <c r="S190" s="47"/>
      <c r="T190" s="47"/>
    </row>
    <row r="191" spans="1:20" s="36" customFormat="1" ht="78.75" customHeight="1">
      <c r="A191" s="20" t="s">
        <v>1156</v>
      </c>
      <c r="B191" s="29" t="s">
        <v>719</v>
      </c>
      <c r="C191" s="69">
        <f t="shared" si="50"/>
        <v>0</v>
      </c>
      <c r="D191" s="74">
        <v>0</v>
      </c>
      <c r="E191" s="74">
        <v>0</v>
      </c>
      <c r="F191" s="74">
        <v>0</v>
      </c>
      <c r="G191" s="69">
        <f t="shared" si="49"/>
        <v>0</v>
      </c>
      <c r="H191" s="75">
        <v>0</v>
      </c>
      <c r="I191" s="75">
        <v>0</v>
      </c>
      <c r="J191" s="75">
        <v>0</v>
      </c>
      <c r="K191" s="44" t="s">
        <v>242</v>
      </c>
      <c r="L191" s="69">
        <f aca="true" t="shared" si="51" ref="L191:L197">M191+N191+O191</f>
        <v>0</v>
      </c>
      <c r="M191" s="75">
        <v>0</v>
      </c>
      <c r="N191" s="75">
        <v>0</v>
      </c>
      <c r="O191" s="98">
        <v>0</v>
      </c>
      <c r="P191" s="171" t="s">
        <v>242</v>
      </c>
      <c r="Q191" s="182"/>
      <c r="R191" s="47"/>
      <c r="S191" s="47"/>
      <c r="T191" s="47"/>
    </row>
    <row r="192" spans="1:20" s="36" customFormat="1" ht="81" customHeight="1">
      <c r="A192" s="20" t="s">
        <v>1157</v>
      </c>
      <c r="B192" s="29" t="s">
        <v>720</v>
      </c>
      <c r="C192" s="69">
        <f t="shared" si="50"/>
        <v>0</v>
      </c>
      <c r="D192" s="74">
        <v>0</v>
      </c>
      <c r="E192" s="74">
        <v>0</v>
      </c>
      <c r="F192" s="74">
        <v>0</v>
      </c>
      <c r="G192" s="69">
        <f t="shared" si="49"/>
        <v>0</v>
      </c>
      <c r="H192" s="75">
        <v>0</v>
      </c>
      <c r="I192" s="75">
        <v>0</v>
      </c>
      <c r="J192" s="75">
        <v>0</v>
      </c>
      <c r="K192" s="44" t="s">
        <v>242</v>
      </c>
      <c r="L192" s="69">
        <f t="shared" si="51"/>
        <v>0</v>
      </c>
      <c r="M192" s="75">
        <v>0</v>
      </c>
      <c r="N192" s="75">
        <v>0</v>
      </c>
      <c r="O192" s="98">
        <v>0</v>
      </c>
      <c r="P192" s="171" t="s">
        <v>242</v>
      </c>
      <c r="Q192" s="182"/>
      <c r="R192" s="47"/>
      <c r="S192" s="47"/>
      <c r="T192" s="47"/>
    </row>
    <row r="193" spans="1:20" s="36" customFormat="1" ht="74.25" customHeight="1">
      <c r="A193" s="20" t="s">
        <v>1158</v>
      </c>
      <c r="B193" s="29" t="s">
        <v>721</v>
      </c>
      <c r="C193" s="69">
        <f t="shared" si="50"/>
        <v>0</v>
      </c>
      <c r="D193" s="74">
        <v>0</v>
      </c>
      <c r="E193" s="74">
        <v>0</v>
      </c>
      <c r="F193" s="74">
        <v>0</v>
      </c>
      <c r="G193" s="69">
        <f t="shared" si="49"/>
        <v>0</v>
      </c>
      <c r="H193" s="75">
        <v>0</v>
      </c>
      <c r="I193" s="75">
        <v>0</v>
      </c>
      <c r="J193" s="75">
        <v>0</v>
      </c>
      <c r="K193" s="44" t="s">
        <v>242</v>
      </c>
      <c r="L193" s="69">
        <f t="shared" si="51"/>
        <v>0</v>
      </c>
      <c r="M193" s="75">
        <v>0</v>
      </c>
      <c r="N193" s="75">
        <v>0</v>
      </c>
      <c r="O193" s="98">
        <v>0</v>
      </c>
      <c r="P193" s="171" t="s">
        <v>242</v>
      </c>
      <c r="Q193" s="182"/>
      <c r="R193" s="47"/>
      <c r="S193" s="47"/>
      <c r="T193" s="47"/>
    </row>
    <row r="194" spans="1:20" s="36" customFormat="1" ht="76.5" customHeight="1">
      <c r="A194" s="20" t="s">
        <v>1159</v>
      </c>
      <c r="B194" s="29" t="s">
        <v>722</v>
      </c>
      <c r="C194" s="69">
        <f t="shared" si="50"/>
        <v>0</v>
      </c>
      <c r="D194" s="74">
        <v>0</v>
      </c>
      <c r="E194" s="74">
        <v>0</v>
      </c>
      <c r="F194" s="74">
        <v>0</v>
      </c>
      <c r="G194" s="69">
        <f t="shared" si="49"/>
        <v>0</v>
      </c>
      <c r="H194" s="75">
        <v>0</v>
      </c>
      <c r="I194" s="75">
        <v>0</v>
      </c>
      <c r="J194" s="75">
        <v>0</v>
      </c>
      <c r="K194" s="44" t="s">
        <v>242</v>
      </c>
      <c r="L194" s="69">
        <f t="shared" si="51"/>
        <v>0</v>
      </c>
      <c r="M194" s="75">
        <v>0</v>
      </c>
      <c r="N194" s="75">
        <v>0</v>
      </c>
      <c r="O194" s="98">
        <v>0</v>
      </c>
      <c r="P194" s="171" t="s">
        <v>242</v>
      </c>
      <c r="Q194" s="182"/>
      <c r="R194" s="47"/>
      <c r="S194" s="47"/>
      <c r="T194" s="47"/>
    </row>
    <row r="195" spans="1:20" s="36" customFormat="1" ht="71.25" customHeight="1">
      <c r="A195" s="20" t="s">
        <v>1160</v>
      </c>
      <c r="B195" s="29" t="s">
        <v>723</v>
      </c>
      <c r="C195" s="69">
        <f t="shared" si="50"/>
        <v>0</v>
      </c>
      <c r="D195" s="74">
        <v>0</v>
      </c>
      <c r="E195" s="74">
        <v>0</v>
      </c>
      <c r="F195" s="74">
        <v>0</v>
      </c>
      <c r="G195" s="69">
        <f t="shared" si="49"/>
        <v>0</v>
      </c>
      <c r="H195" s="75">
        <v>0</v>
      </c>
      <c r="I195" s="75">
        <v>0</v>
      </c>
      <c r="J195" s="75">
        <v>0</v>
      </c>
      <c r="K195" s="44" t="s">
        <v>242</v>
      </c>
      <c r="L195" s="69">
        <f t="shared" si="51"/>
        <v>0</v>
      </c>
      <c r="M195" s="75">
        <v>0</v>
      </c>
      <c r="N195" s="75">
        <v>0</v>
      </c>
      <c r="O195" s="98">
        <v>0</v>
      </c>
      <c r="P195" s="171" t="s">
        <v>242</v>
      </c>
      <c r="Q195" s="182"/>
      <c r="R195" s="47"/>
      <c r="S195" s="47"/>
      <c r="T195" s="47"/>
    </row>
    <row r="196" spans="1:20" s="36" customFormat="1" ht="72.75" customHeight="1">
      <c r="A196" s="20" t="s">
        <v>1161</v>
      </c>
      <c r="B196" s="29" t="s">
        <v>724</v>
      </c>
      <c r="C196" s="69">
        <f t="shared" si="50"/>
        <v>0</v>
      </c>
      <c r="D196" s="74">
        <v>0</v>
      </c>
      <c r="E196" s="74">
        <v>0</v>
      </c>
      <c r="F196" s="74">
        <v>0</v>
      </c>
      <c r="G196" s="69">
        <f t="shared" si="49"/>
        <v>0</v>
      </c>
      <c r="H196" s="75">
        <v>0</v>
      </c>
      <c r="I196" s="75">
        <v>0</v>
      </c>
      <c r="J196" s="75">
        <v>0</v>
      </c>
      <c r="K196" s="44" t="s">
        <v>242</v>
      </c>
      <c r="L196" s="69">
        <f t="shared" si="51"/>
        <v>0</v>
      </c>
      <c r="M196" s="75">
        <v>0</v>
      </c>
      <c r="N196" s="75">
        <v>0</v>
      </c>
      <c r="O196" s="98">
        <v>0</v>
      </c>
      <c r="P196" s="171" t="s">
        <v>242</v>
      </c>
      <c r="Q196" s="182"/>
      <c r="R196" s="47"/>
      <c r="S196" s="47"/>
      <c r="T196" s="47"/>
    </row>
    <row r="197" spans="1:20" s="36" customFormat="1" ht="78" customHeight="1">
      <c r="A197" s="20" t="s">
        <v>1162</v>
      </c>
      <c r="B197" s="29" t="s">
        <v>725</v>
      </c>
      <c r="C197" s="69">
        <f t="shared" si="50"/>
        <v>0</v>
      </c>
      <c r="D197" s="74">
        <v>0</v>
      </c>
      <c r="E197" s="74">
        <v>0</v>
      </c>
      <c r="F197" s="74">
        <v>0</v>
      </c>
      <c r="G197" s="69">
        <f t="shared" si="49"/>
        <v>0</v>
      </c>
      <c r="H197" s="75">
        <v>0</v>
      </c>
      <c r="I197" s="75">
        <v>0</v>
      </c>
      <c r="J197" s="75">
        <v>0</v>
      </c>
      <c r="K197" s="44" t="s">
        <v>242</v>
      </c>
      <c r="L197" s="69">
        <f t="shared" si="51"/>
        <v>0</v>
      </c>
      <c r="M197" s="75">
        <v>0</v>
      </c>
      <c r="N197" s="75">
        <v>0</v>
      </c>
      <c r="O197" s="98">
        <v>0</v>
      </c>
      <c r="P197" s="171" t="s">
        <v>242</v>
      </c>
      <c r="Q197" s="183"/>
      <c r="R197" s="47"/>
      <c r="S197" s="47"/>
      <c r="T197" s="47"/>
    </row>
    <row r="198" spans="1:20" s="139" customFormat="1" ht="98.25" customHeight="1">
      <c r="A198" s="115">
        <v>3</v>
      </c>
      <c r="B198" s="126" t="s">
        <v>726</v>
      </c>
      <c r="C198" s="133">
        <f>D198+E198+F198</f>
        <v>636243.2</v>
      </c>
      <c r="D198" s="134">
        <f>D199+D257</f>
        <v>538760.6</v>
      </c>
      <c r="E198" s="134">
        <f>E199+E257</f>
        <v>14646</v>
      </c>
      <c r="F198" s="134">
        <f>F199+F257</f>
        <v>82836.6</v>
      </c>
      <c r="G198" s="133">
        <f aca="true" t="shared" si="52" ref="G198:G203">H198+I198+J198</f>
        <v>636238.7000000001</v>
      </c>
      <c r="H198" s="134">
        <f>H199+H257</f>
        <v>538756.1000000001</v>
      </c>
      <c r="I198" s="134">
        <f>I199+I257</f>
        <v>14646</v>
      </c>
      <c r="J198" s="134">
        <f>J199+J257</f>
        <v>82836.6</v>
      </c>
      <c r="K198" s="135">
        <f aca="true" t="shared" si="53" ref="K198:K208">G198/C198</f>
        <v>0.999992927232857</v>
      </c>
      <c r="L198" s="133">
        <f>M198+N198+O198</f>
        <v>636238.7000000001</v>
      </c>
      <c r="M198" s="134">
        <f>M199+M257</f>
        <v>538756.1000000001</v>
      </c>
      <c r="N198" s="134">
        <f>N199+N257</f>
        <v>14646</v>
      </c>
      <c r="O198" s="136">
        <f>O199+O257</f>
        <v>82836.6</v>
      </c>
      <c r="P198" s="171">
        <f t="shared" si="37"/>
        <v>0.999992927232857</v>
      </c>
      <c r="Q198" s="137"/>
      <c r="R198" s="138"/>
      <c r="S198" s="138"/>
      <c r="T198" s="138"/>
    </row>
    <row r="199" spans="1:20" s="36" customFormat="1" ht="77.25" customHeight="1">
      <c r="A199" s="20"/>
      <c r="B199" s="82" t="s">
        <v>727</v>
      </c>
      <c r="C199" s="70">
        <f aca="true" t="shared" si="54" ref="C199:C258">D199+E199+F199</f>
        <v>577751.2</v>
      </c>
      <c r="D199" s="72">
        <f>D200+D204+D232+D247+D249+D251+D255+D256</f>
        <v>523760.6</v>
      </c>
      <c r="E199" s="72">
        <f>E200+E204+E232+E247+E249+E251+E255+E256</f>
        <v>4857</v>
      </c>
      <c r="F199" s="72">
        <f>F200+F204+F232+F247+F249+F251+F255+F256</f>
        <v>49133.6</v>
      </c>
      <c r="G199" s="70">
        <f t="shared" si="52"/>
        <v>577746.7000000001</v>
      </c>
      <c r="H199" s="73">
        <f>H200+H204+H232+H247+H249+H251+H255+H256</f>
        <v>523756.10000000003</v>
      </c>
      <c r="I199" s="73">
        <f>I200+I204+I232+I247+I249+I251+I255+I256</f>
        <v>4857</v>
      </c>
      <c r="J199" s="73">
        <f>J200+J204+J232+J247+J249+J251+J255+J256</f>
        <v>49133.6</v>
      </c>
      <c r="K199" s="44">
        <f t="shared" si="53"/>
        <v>0.999992211180176</v>
      </c>
      <c r="L199" s="70">
        <f aca="true" t="shared" si="55" ref="L199:L259">M199+N199+O199</f>
        <v>577746.7000000001</v>
      </c>
      <c r="M199" s="73">
        <f>M200+M204+M232+M247+M249+M251+M255+M256</f>
        <v>523756.10000000003</v>
      </c>
      <c r="N199" s="73">
        <f>N200+N204+N232+N247+N249+N251+N255+N256</f>
        <v>4857</v>
      </c>
      <c r="O199" s="97">
        <f>O200+O204+O232+O247+O249+O251+O255+O256</f>
        <v>49133.6</v>
      </c>
      <c r="P199" s="171">
        <f aca="true" t="shared" si="56" ref="P199:P262">L199/C199</f>
        <v>0.999992211180176</v>
      </c>
      <c r="Q199" s="92"/>
      <c r="R199" s="47"/>
      <c r="S199" s="47"/>
      <c r="T199" s="47"/>
    </row>
    <row r="200" spans="1:20" s="36" customFormat="1" ht="71.25" customHeight="1">
      <c r="A200" s="20" t="s">
        <v>39</v>
      </c>
      <c r="B200" s="83" t="s">
        <v>812</v>
      </c>
      <c r="C200" s="69">
        <f t="shared" si="54"/>
        <v>810</v>
      </c>
      <c r="D200" s="74">
        <f>D201+D202+D203</f>
        <v>810</v>
      </c>
      <c r="E200" s="74">
        <f>E201+E202+E203</f>
        <v>0</v>
      </c>
      <c r="F200" s="74">
        <f>F201+F202+F203</f>
        <v>0</v>
      </c>
      <c r="G200" s="69">
        <f t="shared" si="52"/>
        <v>806.9</v>
      </c>
      <c r="H200" s="74">
        <f>H201+H202+H203</f>
        <v>806.9</v>
      </c>
      <c r="I200" s="74">
        <f>I201+I202+I203</f>
        <v>0</v>
      </c>
      <c r="J200" s="74">
        <f>J201+J202+J203</f>
        <v>0</v>
      </c>
      <c r="K200" s="44">
        <f t="shared" si="53"/>
        <v>0.9961728395061729</v>
      </c>
      <c r="L200" s="69">
        <f t="shared" si="55"/>
        <v>806.9</v>
      </c>
      <c r="M200" s="74">
        <f>M201+M202+M203</f>
        <v>806.9</v>
      </c>
      <c r="N200" s="74">
        <f>N201+N202+N203</f>
        <v>0</v>
      </c>
      <c r="O200" s="100">
        <f>O201+O202+O203</f>
        <v>0</v>
      </c>
      <c r="P200" s="171">
        <f t="shared" si="56"/>
        <v>0.9961728395061729</v>
      </c>
      <c r="Q200" s="92"/>
      <c r="R200" s="47"/>
      <c r="S200" s="47"/>
      <c r="T200" s="47"/>
    </row>
    <row r="201" spans="1:20" s="36" customFormat="1" ht="96" customHeight="1">
      <c r="A201" s="20" t="s">
        <v>71</v>
      </c>
      <c r="B201" s="83" t="s">
        <v>728</v>
      </c>
      <c r="C201" s="69">
        <f t="shared" si="54"/>
        <v>680</v>
      </c>
      <c r="D201" s="74">
        <v>680</v>
      </c>
      <c r="E201" s="74">
        <f aca="true" t="shared" si="57" ref="E201:F203">E202+E203+E204</f>
        <v>0</v>
      </c>
      <c r="F201" s="74">
        <f t="shared" si="57"/>
        <v>0</v>
      </c>
      <c r="G201" s="69">
        <f t="shared" si="52"/>
        <v>676.9</v>
      </c>
      <c r="H201" s="75">
        <v>676.9</v>
      </c>
      <c r="I201" s="74">
        <f aca="true" t="shared" si="58" ref="I201:J203">I202+I203+I204</f>
        <v>0</v>
      </c>
      <c r="J201" s="74">
        <f t="shared" si="58"/>
        <v>0</v>
      </c>
      <c r="K201" s="44">
        <f t="shared" si="53"/>
        <v>0.9954411764705882</v>
      </c>
      <c r="L201" s="69">
        <f t="shared" si="55"/>
        <v>676.9</v>
      </c>
      <c r="M201" s="75">
        <v>676.9</v>
      </c>
      <c r="N201" s="74">
        <f aca="true" t="shared" si="59" ref="N201:O203">N202+N203+N204</f>
        <v>0</v>
      </c>
      <c r="O201" s="100">
        <f t="shared" si="59"/>
        <v>0</v>
      </c>
      <c r="P201" s="171">
        <f t="shared" si="56"/>
        <v>0.9954411764705882</v>
      </c>
      <c r="Q201" s="92"/>
      <c r="R201" s="47"/>
      <c r="S201" s="47"/>
      <c r="T201" s="47"/>
    </row>
    <row r="202" spans="1:20" s="36" customFormat="1" ht="68.25" customHeight="1">
      <c r="A202" s="20" t="s">
        <v>72</v>
      </c>
      <c r="B202" s="83" t="s">
        <v>729</v>
      </c>
      <c r="C202" s="69">
        <f t="shared" si="54"/>
        <v>20</v>
      </c>
      <c r="D202" s="74">
        <v>20</v>
      </c>
      <c r="E202" s="74">
        <f t="shared" si="57"/>
        <v>0</v>
      </c>
      <c r="F202" s="74">
        <f t="shared" si="57"/>
        <v>0</v>
      </c>
      <c r="G202" s="69">
        <f t="shared" si="52"/>
        <v>20</v>
      </c>
      <c r="H202" s="75">
        <v>20</v>
      </c>
      <c r="I202" s="74">
        <f t="shared" si="58"/>
        <v>0</v>
      </c>
      <c r="J202" s="74">
        <f t="shared" si="58"/>
        <v>0</v>
      </c>
      <c r="K202" s="44">
        <f t="shared" si="53"/>
        <v>1</v>
      </c>
      <c r="L202" s="69">
        <f t="shared" si="55"/>
        <v>20</v>
      </c>
      <c r="M202" s="75">
        <v>20</v>
      </c>
      <c r="N202" s="74">
        <f t="shared" si="59"/>
        <v>0</v>
      </c>
      <c r="O202" s="100">
        <f t="shared" si="59"/>
        <v>0</v>
      </c>
      <c r="P202" s="171">
        <f t="shared" si="56"/>
        <v>1</v>
      </c>
      <c r="Q202" s="92"/>
      <c r="R202" s="47"/>
      <c r="S202" s="47"/>
      <c r="T202" s="47"/>
    </row>
    <row r="203" spans="1:20" s="36" customFormat="1" ht="140.25" customHeight="1">
      <c r="A203" s="20" t="s">
        <v>163</v>
      </c>
      <c r="B203" s="83" t="s">
        <v>730</v>
      </c>
      <c r="C203" s="69">
        <f t="shared" si="54"/>
        <v>110</v>
      </c>
      <c r="D203" s="74">
        <v>110</v>
      </c>
      <c r="E203" s="74">
        <f t="shared" si="57"/>
        <v>0</v>
      </c>
      <c r="F203" s="74">
        <f t="shared" si="57"/>
        <v>0</v>
      </c>
      <c r="G203" s="69">
        <f t="shared" si="52"/>
        <v>110</v>
      </c>
      <c r="H203" s="75">
        <v>110</v>
      </c>
      <c r="I203" s="74">
        <f t="shared" si="58"/>
        <v>0</v>
      </c>
      <c r="J203" s="74">
        <f t="shared" si="58"/>
        <v>0</v>
      </c>
      <c r="K203" s="44">
        <f t="shared" si="53"/>
        <v>1</v>
      </c>
      <c r="L203" s="69">
        <f t="shared" si="55"/>
        <v>110</v>
      </c>
      <c r="M203" s="75">
        <v>110</v>
      </c>
      <c r="N203" s="74">
        <f t="shared" si="59"/>
        <v>0</v>
      </c>
      <c r="O203" s="100">
        <f t="shared" si="59"/>
        <v>0</v>
      </c>
      <c r="P203" s="171">
        <f t="shared" si="56"/>
        <v>1</v>
      </c>
      <c r="Q203" s="92"/>
      <c r="R203" s="47"/>
      <c r="S203" s="47"/>
      <c r="T203" s="47"/>
    </row>
    <row r="204" spans="1:20" s="36" customFormat="1" ht="78" customHeight="1">
      <c r="A204" s="20" t="s">
        <v>30</v>
      </c>
      <c r="B204" s="83" t="s">
        <v>813</v>
      </c>
      <c r="C204" s="69">
        <f t="shared" si="54"/>
        <v>3090</v>
      </c>
      <c r="D204" s="74">
        <f>D205+D212+D213+D218+D219+D220+D221+D222+D223+D224+D231</f>
        <v>3090</v>
      </c>
      <c r="E204" s="74">
        <f>E205+E212+E213+E218+E219+E220+E221+E222+E223+E224+E231</f>
        <v>0</v>
      </c>
      <c r="F204" s="74">
        <f>F205+F212+F213+F218+F219+F220+F221+F222+F223+F224+F231</f>
        <v>0</v>
      </c>
      <c r="G204" s="69">
        <f aca="true" t="shared" si="60" ref="G204:G225">H204+I204+J204</f>
        <v>3090</v>
      </c>
      <c r="H204" s="75">
        <f>H205+H212+H213+H218+H219+H220+H221+H222+H223+H224+H231</f>
        <v>3090</v>
      </c>
      <c r="I204" s="75">
        <f>I205+I212+I213+I218+I219+I220+I221+I222+I223+I224+I231</f>
        <v>0</v>
      </c>
      <c r="J204" s="75">
        <f>J205+J212+J213+J218+J219+J220+J221+J222+J223+J224+J231</f>
        <v>0</v>
      </c>
      <c r="K204" s="44">
        <f t="shared" si="53"/>
        <v>1</v>
      </c>
      <c r="L204" s="69">
        <f t="shared" si="55"/>
        <v>3090</v>
      </c>
      <c r="M204" s="75">
        <f>M205+M212+M213+M218+M219+M220+M221+M222+M223+M224+M231</f>
        <v>3090</v>
      </c>
      <c r="N204" s="75">
        <f>N205+N212+N213+N218+N219+N220+N221+N222+N223+N224+N231</f>
        <v>0</v>
      </c>
      <c r="O204" s="98">
        <f>O205+O212+O213+O218+O219+O220+O221+O222+O223+O224+O231</f>
        <v>0</v>
      </c>
      <c r="P204" s="171">
        <f t="shared" si="56"/>
        <v>1</v>
      </c>
      <c r="Q204" s="92"/>
      <c r="R204" s="47"/>
      <c r="S204" s="47"/>
      <c r="T204" s="47"/>
    </row>
    <row r="205" spans="1:20" s="36" customFormat="1" ht="99.75" customHeight="1">
      <c r="A205" s="20" t="s">
        <v>158</v>
      </c>
      <c r="B205" s="83" t="s">
        <v>731</v>
      </c>
      <c r="C205" s="69">
        <f t="shared" si="54"/>
        <v>1940</v>
      </c>
      <c r="D205" s="74">
        <f>SUM(D206:D211)</f>
        <v>1940</v>
      </c>
      <c r="E205" s="74">
        <f>SUM(E206:E211)</f>
        <v>0</v>
      </c>
      <c r="F205" s="74">
        <f>SUM(F206:F211)</f>
        <v>0</v>
      </c>
      <c r="G205" s="69">
        <f t="shared" si="60"/>
        <v>1940</v>
      </c>
      <c r="H205" s="75">
        <f>SUM(H206:H211)</f>
        <v>1940</v>
      </c>
      <c r="I205" s="75">
        <f>SUM(I206:I211)</f>
        <v>0</v>
      </c>
      <c r="J205" s="75">
        <f>SUM(J206:J211)</f>
        <v>0</v>
      </c>
      <c r="K205" s="44">
        <f t="shared" si="53"/>
        <v>1</v>
      </c>
      <c r="L205" s="69">
        <f t="shared" si="55"/>
        <v>1940</v>
      </c>
      <c r="M205" s="75">
        <f>SUM(M206:M211)</f>
        <v>1940</v>
      </c>
      <c r="N205" s="75">
        <f>SUM(N206:N211)</f>
        <v>0</v>
      </c>
      <c r="O205" s="98">
        <f>SUM(O206:O211)</f>
        <v>0</v>
      </c>
      <c r="P205" s="171">
        <f t="shared" si="56"/>
        <v>1</v>
      </c>
      <c r="Q205" s="92"/>
      <c r="R205" s="47"/>
      <c r="S205" s="47"/>
      <c r="T205" s="47"/>
    </row>
    <row r="206" spans="1:20" s="36" customFormat="1" ht="104.25" customHeight="1">
      <c r="A206" s="20" t="s">
        <v>159</v>
      </c>
      <c r="B206" s="83" t="s">
        <v>732</v>
      </c>
      <c r="C206" s="69">
        <f t="shared" si="54"/>
        <v>0</v>
      </c>
      <c r="D206" s="74">
        <v>0</v>
      </c>
      <c r="E206" s="74">
        <v>0</v>
      </c>
      <c r="F206" s="74">
        <v>0</v>
      </c>
      <c r="G206" s="69">
        <f t="shared" si="60"/>
        <v>0</v>
      </c>
      <c r="H206" s="75">
        <v>0</v>
      </c>
      <c r="I206" s="75">
        <v>0</v>
      </c>
      <c r="J206" s="75">
        <v>0</v>
      </c>
      <c r="K206" s="44" t="s">
        <v>242</v>
      </c>
      <c r="L206" s="69">
        <f t="shared" si="55"/>
        <v>0</v>
      </c>
      <c r="M206" s="75">
        <v>0</v>
      </c>
      <c r="N206" s="75">
        <v>0</v>
      </c>
      <c r="O206" s="98">
        <v>0</v>
      </c>
      <c r="P206" s="171" t="s">
        <v>242</v>
      </c>
      <c r="Q206" s="92"/>
      <c r="R206" s="47"/>
      <c r="S206" s="47"/>
      <c r="T206" s="47"/>
    </row>
    <row r="207" spans="1:20" s="36" customFormat="1" ht="78" customHeight="1">
      <c r="A207" s="20" t="s">
        <v>1163</v>
      </c>
      <c r="B207" s="83" t="s">
        <v>733</v>
      </c>
      <c r="C207" s="69">
        <f t="shared" si="54"/>
        <v>120</v>
      </c>
      <c r="D207" s="74">
        <v>120</v>
      </c>
      <c r="E207" s="74">
        <v>0</v>
      </c>
      <c r="F207" s="74">
        <v>0</v>
      </c>
      <c r="G207" s="69">
        <f t="shared" si="60"/>
        <v>120</v>
      </c>
      <c r="H207" s="75">
        <v>120</v>
      </c>
      <c r="I207" s="75">
        <v>0</v>
      </c>
      <c r="J207" s="75">
        <v>0</v>
      </c>
      <c r="K207" s="44">
        <f t="shared" si="53"/>
        <v>1</v>
      </c>
      <c r="L207" s="69">
        <f t="shared" si="55"/>
        <v>120</v>
      </c>
      <c r="M207" s="75">
        <v>120</v>
      </c>
      <c r="N207" s="75">
        <v>0</v>
      </c>
      <c r="O207" s="98">
        <v>0</v>
      </c>
      <c r="P207" s="171">
        <f t="shared" si="56"/>
        <v>1</v>
      </c>
      <c r="Q207" s="92"/>
      <c r="R207" s="47"/>
      <c r="S207" s="47"/>
      <c r="T207" s="47"/>
    </row>
    <row r="208" spans="1:20" s="36" customFormat="1" ht="90" customHeight="1">
      <c r="A208" s="20" t="s">
        <v>1164</v>
      </c>
      <c r="B208" s="83" t="s">
        <v>734</v>
      </c>
      <c r="C208" s="69">
        <f t="shared" si="54"/>
        <v>50</v>
      </c>
      <c r="D208" s="74">
        <v>50</v>
      </c>
      <c r="E208" s="74">
        <v>0</v>
      </c>
      <c r="F208" s="74">
        <v>0</v>
      </c>
      <c r="G208" s="69">
        <f t="shared" si="60"/>
        <v>50</v>
      </c>
      <c r="H208" s="75">
        <v>50</v>
      </c>
      <c r="I208" s="75">
        <v>0</v>
      </c>
      <c r="J208" s="75">
        <v>0</v>
      </c>
      <c r="K208" s="44">
        <f t="shared" si="53"/>
        <v>1</v>
      </c>
      <c r="L208" s="69">
        <f t="shared" si="55"/>
        <v>50</v>
      </c>
      <c r="M208" s="75">
        <v>50</v>
      </c>
      <c r="N208" s="75">
        <v>0</v>
      </c>
      <c r="O208" s="98">
        <v>0</v>
      </c>
      <c r="P208" s="171">
        <f t="shared" si="56"/>
        <v>1</v>
      </c>
      <c r="Q208" s="92"/>
      <c r="R208" s="47"/>
      <c r="S208" s="47"/>
      <c r="T208" s="47"/>
    </row>
    <row r="209" spans="1:20" s="36" customFormat="1" ht="84.75" customHeight="1">
      <c r="A209" s="20" t="s">
        <v>1165</v>
      </c>
      <c r="B209" s="83" t="s">
        <v>735</v>
      </c>
      <c r="C209" s="69">
        <f t="shared" si="54"/>
        <v>0</v>
      </c>
      <c r="D209" s="74">
        <v>0</v>
      </c>
      <c r="E209" s="74">
        <v>0</v>
      </c>
      <c r="F209" s="74">
        <v>0</v>
      </c>
      <c r="G209" s="69">
        <f t="shared" si="60"/>
        <v>0</v>
      </c>
      <c r="H209" s="75">
        <v>0</v>
      </c>
      <c r="I209" s="75">
        <v>0</v>
      </c>
      <c r="J209" s="75">
        <v>0</v>
      </c>
      <c r="K209" s="44" t="s">
        <v>242</v>
      </c>
      <c r="L209" s="69">
        <f t="shared" si="55"/>
        <v>0</v>
      </c>
      <c r="M209" s="75">
        <v>0</v>
      </c>
      <c r="N209" s="75">
        <v>0</v>
      </c>
      <c r="O209" s="98">
        <v>0</v>
      </c>
      <c r="P209" s="171" t="s">
        <v>242</v>
      </c>
      <c r="Q209" s="92"/>
      <c r="R209" s="47"/>
      <c r="S209" s="47"/>
      <c r="T209" s="47"/>
    </row>
    <row r="210" spans="1:20" s="36" customFormat="1" ht="114.75" customHeight="1">
      <c r="A210" s="20" t="s">
        <v>1166</v>
      </c>
      <c r="B210" s="83" t="s">
        <v>736</v>
      </c>
      <c r="C210" s="69">
        <f t="shared" si="54"/>
        <v>320</v>
      </c>
      <c r="D210" s="74">
        <v>320</v>
      </c>
      <c r="E210" s="74">
        <v>0</v>
      </c>
      <c r="F210" s="74">
        <v>0</v>
      </c>
      <c r="G210" s="69">
        <f t="shared" si="60"/>
        <v>320</v>
      </c>
      <c r="H210" s="75">
        <v>320</v>
      </c>
      <c r="I210" s="75">
        <v>0</v>
      </c>
      <c r="J210" s="75">
        <v>0</v>
      </c>
      <c r="K210" s="44">
        <f>G210/C210</f>
        <v>1</v>
      </c>
      <c r="L210" s="69">
        <f t="shared" si="55"/>
        <v>320</v>
      </c>
      <c r="M210" s="75">
        <v>320</v>
      </c>
      <c r="N210" s="75">
        <v>0</v>
      </c>
      <c r="O210" s="98">
        <v>0</v>
      </c>
      <c r="P210" s="171">
        <f t="shared" si="56"/>
        <v>1</v>
      </c>
      <c r="Q210" s="92"/>
      <c r="R210" s="47"/>
      <c r="S210" s="47"/>
      <c r="T210" s="47"/>
    </row>
    <row r="211" spans="1:20" s="36" customFormat="1" ht="99.75" customHeight="1">
      <c r="A211" s="20" t="s">
        <v>1167</v>
      </c>
      <c r="B211" s="83" t="s">
        <v>737</v>
      </c>
      <c r="C211" s="69">
        <f t="shared" si="54"/>
        <v>1450</v>
      </c>
      <c r="D211" s="74">
        <v>1450</v>
      </c>
      <c r="E211" s="74">
        <v>0</v>
      </c>
      <c r="F211" s="74">
        <v>0</v>
      </c>
      <c r="G211" s="69">
        <f t="shared" si="60"/>
        <v>1450</v>
      </c>
      <c r="H211" s="75">
        <v>1450</v>
      </c>
      <c r="I211" s="75">
        <v>0</v>
      </c>
      <c r="J211" s="75">
        <v>0</v>
      </c>
      <c r="K211" s="44">
        <f>G211/C211</f>
        <v>1</v>
      </c>
      <c r="L211" s="69">
        <f t="shared" si="55"/>
        <v>1450</v>
      </c>
      <c r="M211" s="75">
        <v>1450</v>
      </c>
      <c r="N211" s="75">
        <v>0</v>
      </c>
      <c r="O211" s="98">
        <v>0</v>
      </c>
      <c r="P211" s="171">
        <f t="shared" si="56"/>
        <v>1</v>
      </c>
      <c r="Q211" s="92"/>
      <c r="R211" s="47"/>
      <c r="S211" s="47"/>
      <c r="T211" s="47"/>
    </row>
    <row r="212" spans="1:20" s="36" customFormat="1" ht="48" customHeight="1">
      <c r="A212" s="20" t="s">
        <v>988</v>
      </c>
      <c r="B212" s="83" t="s">
        <v>738</v>
      </c>
      <c r="C212" s="69">
        <f t="shared" si="54"/>
        <v>0</v>
      </c>
      <c r="D212" s="74">
        <v>0</v>
      </c>
      <c r="E212" s="74">
        <v>0</v>
      </c>
      <c r="F212" s="74">
        <v>0</v>
      </c>
      <c r="G212" s="69">
        <f t="shared" si="60"/>
        <v>0</v>
      </c>
      <c r="H212" s="75">
        <v>0</v>
      </c>
      <c r="I212" s="75">
        <v>0</v>
      </c>
      <c r="J212" s="75">
        <v>0</v>
      </c>
      <c r="K212" s="44" t="s">
        <v>242</v>
      </c>
      <c r="L212" s="69">
        <f t="shared" si="55"/>
        <v>0</v>
      </c>
      <c r="M212" s="75">
        <v>0</v>
      </c>
      <c r="N212" s="75">
        <v>0</v>
      </c>
      <c r="O212" s="98">
        <v>0</v>
      </c>
      <c r="P212" s="171" t="s">
        <v>242</v>
      </c>
      <c r="Q212" s="92"/>
      <c r="R212" s="47"/>
      <c r="S212" s="47"/>
      <c r="T212" s="47"/>
    </row>
    <row r="213" spans="1:20" s="36" customFormat="1" ht="60" customHeight="1">
      <c r="A213" s="20" t="s">
        <v>989</v>
      </c>
      <c r="B213" s="83" t="s">
        <v>739</v>
      </c>
      <c r="C213" s="69">
        <f t="shared" si="54"/>
        <v>720</v>
      </c>
      <c r="D213" s="74">
        <f>SUM(D214:D217)</f>
        <v>720</v>
      </c>
      <c r="E213" s="74">
        <f>SUM(E214:E217)</f>
        <v>0</v>
      </c>
      <c r="F213" s="74">
        <f>SUM(F214:F217)</f>
        <v>0</v>
      </c>
      <c r="G213" s="69">
        <f t="shared" si="60"/>
        <v>720</v>
      </c>
      <c r="H213" s="75">
        <f>SUM(H214:H217)</f>
        <v>720</v>
      </c>
      <c r="I213" s="75">
        <f>SUM(I214:I217)</f>
        <v>0</v>
      </c>
      <c r="J213" s="75">
        <f>SUM(J214:J217)</f>
        <v>0</v>
      </c>
      <c r="K213" s="44">
        <f>G213/C213</f>
        <v>1</v>
      </c>
      <c r="L213" s="69">
        <f t="shared" si="55"/>
        <v>720</v>
      </c>
      <c r="M213" s="75">
        <f>SUM(M214:M217)</f>
        <v>720</v>
      </c>
      <c r="N213" s="75">
        <f>SUM(N214:N217)</f>
        <v>0</v>
      </c>
      <c r="O213" s="98">
        <f>SUM(O214:O217)</f>
        <v>0</v>
      </c>
      <c r="P213" s="171">
        <f t="shared" si="56"/>
        <v>1</v>
      </c>
      <c r="Q213" s="92"/>
      <c r="R213" s="47"/>
      <c r="S213" s="47"/>
      <c r="T213" s="47"/>
    </row>
    <row r="214" spans="1:20" s="36" customFormat="1" ht="84" customHeight="1">
      <c r="A214" s="20" t="s">
        <v>1168</v>
      </c>
      <c r="B214" s="83" t="s">
        <v>740</v>
      </c>
      <c r="C214" s="69">
        <f t="shared" si="54"/>
        <v>90</v>
      </c>
      <c r="D214" s="74">
        <v>90</v>
      </c>
      <c r="E214" s="74">
        <v>0</v>
      </c>
      <c r="F214" s="74">
        <v>0</v>
      </c>
      <c r="G214" s="69">
        <f t="shared" si="60"/>
        <v>90</v>
      </c>
      <c r="H214" s="75">
        <v>90</v>
      </c>
      <c r="I214" s="75">
        <v>0</v>
      </c>
      <c r="J214" s="75">
        <v>0</v>
      </c>
      <c r="K214" s="44">
        <f>G214/C214</f>
        <v>1</v>
      </c>
      <c r="L214" s="69">
        <f t="shared" si="55"/>
        <v>90</v>
      </c>
      <c r="M214" s="75">
        <v>90</v>
      </c>
      <c r="N214" s="75">
        <v>0</v>
      </c>
      <c r="O214" s="98">
        <v>0</v>
      </c>
      <c r="P214" s="171">
        <f t="shared" si="56"/>
        <v>1</v>
      </c>
      <c r="Q214" s="92"/>
      <c r="R214" s="47"/>
      <c r="S214" s="47"/>
      <c r="T214" s="47"/>
    </row>
    <row r="215" spans="1:20" s="36" customFormat="1" ht="84.75" customHeight="1">
      <c r="A215" s="20" t="s">
        <v>1169</v>
      </c>
      <c r="B215" s="83" t="s">
        <v>741</v>
      </c>
      <c r="C215" s="69">
        <f t="shared" si="54"/>
        <v>100</v>
      </c>
      <c r="D215" s="74">
        <v>100</v>
      </c>
      <c r="E215" s="74">
        <v>0</v>
      </c>
      <c r="F215" s="74">
        <v>0</v>
      </c>
      <c r="G215" s="69">
        <f t="shared" si="60"/>
        <v>100</v>
      </c>
      <c r="H215" s="75">
        <v>100</v>
      </c>
      <c r="I215" s="75">
        <v>0</v>
      </c>
      <c r="J215" s="75">
        <v>0</v>
      </c>
      <c r="K215" s="44">
        <f aca="true" t="shared" si="61" ref="K215:K223">G215/C215</f>
        <v>1</v>
      </c>
      <c r="L215" s="69">
        <f t="shared" si="55"/>
        <v>100</v>
      </c>
      <c r="M215" s="75">
        <v>100</v>
      </c>
      <c r="N215" s="75">
        <v>0</v>
      </c>
      <c r="O215" s="98">
        <v>0</v>
      </c>
      <c r="P215" s="171">
        <f t="shared" si="56"/>
        <v>1</v>
      </c>
      <c r="Q215" s="92"/>
      <c r="R215" s="47"/>
      <c r="S215" s="47"/>
      <c r="T215" s="47"/>
    </row>
    <row r="216" spans="1:20" s="36" customFormat="1" ht="44.25" customHeight="1">
      <c r="A216" s="20" t="s">
        <v>1170</v>
      </c>
      <c r="B216" s="83" t="s">
        <v>742</v>
      </c>
      <c r="C216" s="69">
        <f t="shared" si="54"/>
        <v>50</v>
      </c>
      <c r="D216" s="74">
        <v>50</v>
      </c>
      <c r="E216" s="74">
        <v>0</v>
      </c>
      <c r="F216" s="74">
        <v>0</v>
      </c>
      <c r="G216" s="69">
        <f t="shared" si="60"/>
        <v>50</v>
      </c>
      <c r="H216" s="75">
        <v>50</v>
      </c>
      <c r="I216" s="75">
        <v>0</v>
      </c>
      <c r="J216" s="75">
        <v>0</v>
      </c>
      <c r="K216" s="44">
        <f t="shared" si="61"/>
        <v>1</v>
      </c>
      <c r="L216" s="69">
        <f t="shared" si="55"/>
        <v>50</v>
      </c>
      <c r="M216" s="75">
        <v>50</v>
      </c>
      <c r="N216" s="75">
        <v>0</v>
      </c>
      <c r="O216" s="98">
        <v>0</v>
      </c>
      <c r="P216" s="171">
        <f t="shared" si="56"/>
        <v>1</v>
      </c>
      <c r="Q216" s="92"/>
      <c r="R216" s="47"/>
      <c r="S216" s="47"/>
      <c r="T216" s="47"/>
    </row>
    <row r="217" spans="1:20" s="36" customFormat="1" ht="148.5" customHeight="1">
      <c r="A217" s="20" t="s">
        <v>1171</v>
      </c>
      <c r="B217" s="83" t="s">
        <v>743</v>
      </c>
      <c r="C217" s="69">
        <f t="shared" si="54"/>
        <v>480</v>
      </c>
      <c r="D217" s="74">
        <v>480</v>
      </c>
      <c r="E217" s="74">
        <v>0</v>
      </c>
      <c r="F217" s="74">
        <v>0</v>
      </c>
      <c r="G217" s="69">
        <f t="shared" si="60"/>
        <v>480</v>
      </c>
      <c r="H217" s="75">
        <v>480</v>
      </c>
      <c r="I217" s="75">
        <v>0</v>
      </c>
      <c r="J217" s="75">
        <v>0</v>
      </c>
      <c r="K217" s="44">
        <f t="shared" si="61"/>
        <v>1</v>
      </c>
      <c r="L217" s="69">
        <f t="shared" si="55"/>
        <v>480</v>
      </c>
      <c r="M217" s="75">
        <v>480</v>
      </c>
      <c r="N217" s="75">
        <v>0</v>
      </c>
      <c r="O217" s="98">
        <v>0</v>
      </c>
      <c r="P217" s="171">
        <f t="shared" si="56"/>
        <v>1</v>
      </c>
      <c r="Q217" s="92"/>
      <c r="R217" s="47"/>
      <c r="S217" s="47"/>
      <c r="T217" s="47"/>
    </row>
    <row r="218" spans="1:20" s="36" customFormat="1" ht="81.75" customHeight="1">
      <c r="A218" s="20" t="s">
        <v>990</v>
      </c>
      <c r="B218" s="83" t="s">
        <v>744</v>
      </c>
      <c r="C218" s="69">
        <f t="shared" si="54"/>
        <v>80</v>
      </c>
      <c r="D218" s="74">
        <v>80</v>
      </c>
      <c r="E218" s="74">
        <v>0</v>
      </c>
      <c r="F218" s="74">
        <v>0</v>
      </c>
      <c r="G218" s="69">
        <f t="shared" si="60"/>
        <v>80</v>
      </c>
      <c r="H218" s="75">
        <v>80</v>
      </c>
      <c r="I218" s="75">
        <v>0</v>
      </c>
      <c r="J218" s="75">
        <v>0</v>
      </c>
      <c r="K218" s="44">
        <f t="shared" si="61"/>
        <v>1</v>
      </c>
      <c r="L218" s="69">
        <f t="shared" si="55"/>
        <v>80</v>
      </c>
      <c r="M218" s="75">
        <v>80</v>
      </c>
      <c r="N218" s="75">
        <v>0</v>
      </c>
      <c r="O218" s="98">
        <v>0</v>
      </c>
      <c r="P218" s="171">
        <f t="shared" si="56"/>
        <v>1</v>
      </c>
      <c r="Q218" s="92"/>
      <c r="R218" s="47"/>
      <c r="S218" s="47"/>
      <c r="T218" s="47"/>
    </row>
    <row r="219" spans="1:20" s="36" customFormat="1" ht="60" customHeight="1">
      <c r="A219" s="20" t="s">
        <v>993</v>
      </c>
      <c r="B219" s="83" t="s">
        <v>745</v>
      </c>
      <c r="C219" s="69">
        <f t="shared" si="54"/>
        <v>40</v>
      </c>
      <c r="D219" s="74">
        <v>40</v>
      </c>
      <c r="E219" s="74">
        <v>0</v>
      </c>
      <c r="F219" s="74">
        <v>0</v>
      </c>
      <c r="G219" s="69">
        <f t="shared" si="60"/>
        <v>40</v>
      </c>
      <c r="H219" s="75">
        <v>40</v>
      </c>
      <c r="I219" s="75">
        <v>0</v>
      </c>
      <c r="J219" s="75">
        <v>0</v>
      </c>
      <c r="K219" s="44">
        <f t="shared" si="61"/>
        <v>1</v>
      </c>
      <c r="L219" s="69">
        <f t="shared" si="55"/>
        <v>40</v>
      </c>
      <c r="M219" s="75">
        <v>40</v>
      </c>
      <c r="N219" s="75">
        <v>0</v>
      </c>
      <c r="O219" s="98">
        <v>0</v>
      </c>
      <c r="P219" s="171">
        <f t="shared" si="56"/>
        <v>1</v>
      </c>
      <c r="Q219" s="92"/>
      <c r="R219" s="47"/>
      <c r="S219" s="47"/>
      <c r="T219" s="47"/>
    </row>
    <row r="220" spans="1:20" s="36" customFormat="1" ht="55.5" customHeight="1">
      <c r="A220" s="20" t="s">
        <v>994</v>
      </c>
      <c r="B220" s="83" t="s">
        <v>746</v>
      </c>
      <c r="C220" s="69">
        <f t="shared" si="54"/>
        <v>0</v>
      </c>
      <c r="D220" s="74">
        <v>0</v>
      </c>
      <c r="E220" s="74">
        <v>0</v>
      </c>
      <c r="F220" s="74">
        <v>0</v>
      </c>
      <c r="G220" s="69">
        <f t="shared" si="60"/>
        <v>0</v>
      </c>
      <c r="H220" s="75"/>
      <c r="I220" s="75">
        <v>0</v>
      </c>
      <c r="J220" s="75">
        <v>0</v>
      </c>
      <c r="K220" s="44" t="s">
        <v>242</v>
      </c>
      <c r="L220" s="69">
        <f t="shared" si="55"/>
        <v>0</v>
      </c>
      <c r="M220" s="75">
        <v>0</v>
      </c>
      <c r="N220" s="75">
        <v>0</v>
      </c>
      <c r="O220" s="98">
        <v>0</v>
      </c>
      <c r="P220" s="171" t="s">
        <v>242</v>
      </c>
      <c r="Q220" s="92"/>
      <c r="R220" s="47"/>
      <c r="S220" s="47"/>
      <c r="T220" s="47"/>
    </row>
    <row r="221" spans="1:20" s="36" customFormat="1" ht="71.25" customHeight="1">
      <c r="A221" s="20" t="s">
        <v>1172</v>
      </c>
      <c r="B221" s="83" t="s">
        <v>747</v>
      </c>
      <c r="C221" s="69">
        <f t="shared" si="54"/>
        <v>60</v>
      </c>
      <c r="D221" s="74">
        <v>60</v>
      </c>
      <c r="E221" s="74">
        <v>0</v>
      </c>
      <c r="F221" s="74">
        <v>0</v>
      </c>
      <c r="G221" s="69">
        <f t="shared" si="60"/>
        <v>60</v>
      </c>
      <c r="H221" s="75">
        <v>60</v>
      </c>
      <c r="I221" s="75">
        <v>0</v>
      </c>
      <c r="J221" s="75">
        <v>0</v>
      </c>
      <c r="K221" s="44">
        <f t="shared" si="61"/>
        <v>1</v>
      </c>
      <c r="L221" s="69">
        <f t="shared" si="55"/>
        <v>60</v>
      </c>
      <c r="M221" s="75">
        <v>60</v>
      </c>
      <c r="N221" s="75">
        <v>0</v>
      </c>
      <c r="O221" s="98">
        <v>0</v>
      </c>
      <c r="P221" s="171">
        <f t="shared" si="56"/>
        <v>1</v>
      </c>
      <c r="Q221" s="92"/>
      <c r="R221" s="47"/>
      <c r="S221" s="47"/>
      <c r="T221" s="47"/>
    </row>
    <row r="222" spans="1:20" s="36" customFormat="1" ht="81" customHeight="1">
      <c r="A222" s="20" t="s">
        <v>1173</v>
      </c>
      <c r="B222" s="83" t="s">
        <v>748</v>
      </c>
      <c r="C222" s="69">
        <f t="shared" si="54"/>
        <v>0</v>
      </c>
      <c r="D222" s="74">
        <v>0</v>
      </c>
      <c r="E222" s="74">
        <v>0</v>
      </c>
      <c r="F222" s="74">
        <v>0</v>
      </c>
      <c r="G222" s="69">
        <f t="shared" si="60"/>
        <v>0</v>
      </c>
      <c r="H222" s="75">
        <v>0</v>
      </c>
      <c r="I222" s="75">
        <v>0</v>
      </c>
      <c r="J222" s="75">
        <v>0</v>
      </c>
      <c r="K222" s="44" t="s">
        <v>242</v>
      </c>
      <c r="L222" s="69">
        <f t="shared" si="55"/>
        <v>0</v>
      </c>
      <c r="M222" s="75">
        <v>0</v>
      </c>
      <c r="N222" s="75">
        <v>0</v>
      </c>
      <c r="O222" s="98">
        <v>0</v>
      </c>
      <c r="P222" s="171" t="s">
        <v>242</v>
      </c>
      <c r="Q222" s="92"/>
      <c r="R222" s="47"/>
      <c r="S222" s="47"/>
      <c r="T222" s="47"/>
    </row>
    <row r="223" spans="1:20" s="36" customFormat="1" ht="51" customHeight="1">
      <c r="A223" s="20" t="s">
        <v>1174</v>
      </c>
      <c r="B223" s="83" t="s">
        <v>749</v>
      </c>
      <c r="C223" s="69">
        <f t="shared" si="54"/>
        <v>70</v>
      </c>
      <c r="D223" s="74">
        <v>70</v>
      </c>
      <c r="E223" s="74">
        <v>0</v>
      </c>
      <c r="F223" s="74">
        <v>0</v>
      </c>
      <c r="G223" s="69">
        <f t="shared" si="60"/>
        <v>70</v>
      </c>
      <c r="H223" s="75">
        <v>70</v>
      </c>
      <c r="I223" s="75">
        <v>0</v>
      </c>
      <c r="J223" s="75">
        <v>0</v>
      </c>
      <c r="K223" s="44">
        <f t="shared" si="61"/>
        <v>1</v>
      </c>
      <c r="L223" s="69">
        <f t="shared" si="55"/>
        <v>70</v>
      </c>
      <c r="M223" s="75">
        <v>70</v>
      </c>
      <c r="N223" s="75">
        <v>0</v>
      </c>
      <c r="O223" s="98">
        <v>0</v>
      </c>
      <c r="P223" s="171">
        <f t="shared" si="56"/>
        <v>1</v>
      </c>
      <c r="Q223" s="92"/>
      <c r="R223" s="47"/>
      <c r="S223" s="47"/>
      <c r="T223" s="47"/>
    </row>
    <row r="224" spans="1:20" s="36" customFormat="1" ht="75.75" customHeight="1">
      <c r="A224" s="20" t="s">
        <v>1175</v>
      </c>
      <c r="B224" s="83" t="s">
        <v>750</v>
      </c>
      <c r="C224" s="69">
        <f t="shared" si="54"/>
        <v>180</v>
      </c>
      <c r="D224" s="74">
        <f>D225+D229+D230</f>
        <v>180</v>
      </c>
      <c r="E224" s="74">
        <f>E225+E229+E230</f>
        <v>0</v>
      </c>
      <c r="F224" s="74">
        <f>F225+F229+F230</f>
        <v>0</v>
      </c>
      <c r="G224" s="69">
        <f t="shared" si="60"/>
        <v>180</v>
      </c>
      <c r="H224" s="75">
        <f>H225+H229+H230</f>
        <v>180</v>
      </c>
      <c r="I224" s="75">
        <f>I225+I229+I230</f>
        <v>0</v>
      </c>
      <c r="J224" s="75">
        <f>J225+J229+J230</f>
        <v>0</v>
      </c>
      <c r="K224" s="44">
        <f aca="true" t="shared" si="62" ref="K224:K286">G224/C224</f>
        <v>1</v>
      </c>
      <c r="L224" s="69">
        <f t="shared" si="55"/>
        <v>180</v>
      </c>
      <c r="M224" s="75">
        <f>M225+M229+M230</f>
        <v>180</v>
      </c>
      <c r="N224" s="75">
        <f>N225+N229+N230</f>
        <v>0</v>
      </c>
      <c r="O224" s="98">
        <f>O225+O229+O230</f>
        <v>0</v>
      </c>
      <c r="P224" s="171">
        <f t="shared" si="56"/>
        <v>1</v>
      </c>
      <c r="Q224" s="92"/>
      <c r="R224" s="47"/>
      <c r="S224" s="47"/>
      <c r="T224" s="47"/>
    </row>
    <row r="225" spans="1:20" s="36" customFormat="1" ht="59.25" customHeight="1">
      <c r="A225" s="20" t="s">
        <v>1177</v>
      </c>
      <c r="B225" s="83" t="s">
        <v>751</v>
      </c>
      <c r="C225" s="69">
        <f t="shared" si="54"/>
        <v>0</v>
      </c>
      <c r="D225" s="74">
        <v>0</v>
      </c>
      <c r="E225" s="74">
        <v>0</v>
      </c>
      <c r="F225" s="74">
        <v>0</v>
      </c>
      <c r="G225" s="69">
        <f t="shared" si="60"/>
        <v>0</v>
      </c>
      <c r="H225" s="74">
        <v>0</v>
      </c>
      <c r="I225" s="74">
        <v>0</v>
      </c>
      <c r="J225" s="74">
        <v>0</v>
      </c>
      <c r="K225" s="44" t="s">
        <v>242</v>
      </c>
      <c r="L225" s="69">
        <v>0</v>
      </c>
      <c r="M225" s="74">
        <v>0</v>
      </c>
      <c r="N225" s="74">
        <v>0</v>
      </c>
      <c r="O225" s="100">
        <v>0</v>
      </c>
      <c r="P225" s="171" t="s">
        <v>242</v>
      </c>
      <c r="Q225" s="92"/>
      <c r="R225" s="47"/>
      <c r="S225" s="47"/>
      <c r="T225" s="47"/>
    </row>
    <row r="226" spans="1:20" s="36" customFormat="1" ht="130.5" customHeight="1">
      <c r="A226" s="20" t="s">
        <v>1179</v>
      </c>
      <c r="B226" s="83" t="s">
        <v>752</v>
      </c>
      <c r="C226" s="69">
        <f>D226+E226+F226</f>
        <v>0</v>
      </c>
      <c r="D226" s="74">
        <v>0</v>
      </c>
      <c r="E226" s="74">
        <v>0</v>
      </c>
      <c r="F226" s="74">
        <v>0</v>
      </c>
      <c r="G226" s="69">
        <f>H226+I226+J226</f>
        <v>0</v>
      </c>
      <c r="H226" s="74">
        <v>0</v>
      </c>
      <c r="I226" s="74">
        <v>0</v>
      </c>
      <c r="J226" s="74">
        <v>0</v>
      </c>
      <c r="K226" s="44" t="s">
        <v>242</v>
      </c>
      <c r="L226" s="69">
        <v>0</v>
      </c>
      <c r="M226" s="74">
        <v>0</v>
      </c>
      <c r="N226" s="74">
        <v>0</v>
      </c>
      <c r="O226" s="100">
        <v>0</v>
      </c>
      <c r="P226" s="171" t="s">
        <v>242</v>
      </c>
      <c r="Q226" s="92"/>
      <c r="R226" s="47"/>
      <c r="S226" s="47"/>
      <c r="T226" s="47"/>
    </row>
    <row r="227" spans="1:20" s="36" customFormat="1" ht="84.75" customHeight="1">
      <c r="A227" s="20" t="s">
        <v>1180</v>
      </c>
      <c r="B227" s="83" t="s">
        <v>753</v>
      </c>
      <c r="C227" s="69">
        <f>D227+E227+F227</f>
        <v>0</v>
      </c>
      <c r="D227" s="74">
        <v>0</v>
      </c>
      <c r="E227" s="74">
        <v>0</v>
      </c>
      <c r="F227" s="74">
        <v>0</v>
      </c>
      <c r="G227" s="69">
        <f>H227+I227+J227</f>
        <v>0</v>
      </c>
      <c r="H227" s="74">
        <v>0</v>
      </c>
      <c r="I227" s="74">
        <v>0</v>
      </c>
      <c r="J227" s="74">
        <v>0</v>
      </c>
      <c r="K227" s="44" t="s">
        <v>242</v>
      </c>
      <c r="L227" s="69">
        <v>0</v>
      </c>
      <c r="M227" s="74">
        <v>0</v>
      </c>
      <c r="N227" s="74">
        <v>0</v>
      </c>
      <c r="O227" s="100">
        <v>0</v>
      </c>
      <c r="P227" s="171" t="s">
        <v>242</v>
      </c>
      <c r="Q227" s="92"/>
      <c r="R227" s="47"/>
      <c r="S227" s="47"/>
      <c r="T227" s="47"/>
    </row>
    <row r="228" spans="1:20" s="36" customFormat="1" ht="81" customHeight="1">
      <c r="A228" s="20" t="s">
        <v>1181</v>
      </c>
      <c r="B228" s="83" t="s">
        <v>754</v>
      </c>
      <c r="C228" s="69">
        <f>D228+E228+F228</f>
        <v>0</v>
      </c>
      <c r="D228" s="74">
        <v>0</v>
      </c>
      <c r="E228" s="74">
        <v>0</v>
      </c>
      <c r="F228" s="74">
        <v>0</v>
      </c>
      <c r="G228" s="69">
        <f>H228+I228+J228</f>
        <v>0</v>
      </c>
      <c r="H228" s="74">
        <v>0</v>
      </c>
      <c r="I228" s="74">
        <v>0</v>
      </c>
      <c r="J228" s="74">
        <v>0</v>
      </c>
      <c r="K228" s="44" t="s">
        <v>242</v>
      </c>
      <c r="L228" s="69">
        <v>0</v>
      </c>
      <c r="M228" s="74">
        <v>0</v>
      </c>
      <c r="N228" s="74">
        <v>0</v>
      </c>
      <c r="O228" s="100">
        <v>0</v>
      </c>
      <c r="P228" s="171" t="s">
        <v>242</v>
      </c>
      <c r="Q228" s="92"/>
      <c r="R228" s="47"/>
      <c r="S228" s="47"/>
      <c r="T228" s="47"/>
    </row>
    <row r="229" spans="1:20" s="36" customFormat="1" ht="63.75" customHeight="1">
      <c r="A229" s="20" t="s">
        <v>1178</v>
      </c>
      <c r="B229" s="83" t="s">
        <v>755</v>
      </c>
      <c r="C229" s="69">
        <f>D229+E229+F229</f>
        <v>0</v>
      </c>
      <c r="D229" s="74">
        <v>0</v>
      </c>
      <c r="E229" s="74">
        <v>0</v>
      </c>
      <c r="F229" s="74">
        <v>0</v>
      </c>
      <c r="G229" s="69">
        <f>H229+I229+J229</f>
        <v>0</v>
      </c>
      <c r="H229" s="74">
        <v>0</v>
      </c>
      <c r="I229" s="74">
        <v>0</v>
      </c>
      <c r="J229" s="74">
        <v>0</v>
      </c>
      <c r="K229" s="44" t="s">
        <v>242</v>
      </c>
      <c r="L229" s="69">
        <v>0</v>
      </c>
      <c r="M229" s="74">
        <v>0</v>
      </c>
      <c r="N229" s="74">
        <v>0</v>
      </c>
      <c r="O229" s="100">
        <v>0</v>
      </c>
      <c r="P229" s="171" t="s">
        <v>242</v>
      </c>
      <c r="Q229" s="92"/>
      <c r="R229" s="47"/>
      <c r="S229" s="47"/>
      <c r="T229" s="47"/>
    </row>
    <row r="230" spans="1:20" s="36" customFormat="1" ht="99" customHeight="1">
      <c r="A230" s="20" t="s">
        <v>1182</v>
      </c>
      <c r="B230" s="83" t="s">
        <v>756</v>
      </c>
      <c r="C230" s="69">
        <f t="shared" si="54"/>
        <v>180</v>
      </c>
      <c r="D230" s="74">
        <v>180</v>
      </c>
      <c r="E230" s="74">
        <v>0</v>
      </c>
      <c r="F230" s="74">
        <v>0</v>
      </c>
      <c r="G230" s="69">
        <f aca="true" t="shared" si="63" ref="G230:G238">H230+I230+J230</f>
        <v>180</v>
      </c>
      <c r="H230" s="75">
        <v>180</v>
      </c>
      <c r="I230" s="75">
        <v>0</v>
      </c>
      <c r="J230" s="75">
        <v>0</v>
      </c>
      <c r="K230" s="44">
        <f t="shared" si="62"/>
        <v>1</v>
      </c>
      <c r="L230" s="69">
        <f t="shared" si="55"/>
        <v>180</v>
      </c>
      <c r="M230" s="75">
        <v>180</v>
      </c>
      <c r="N230" s="75">
        <v>0</v>
      </c>
      <c r="O230" s="98">
        <v>0</v>
      </c>
      <c r="P230" s="171">
        <f t="shared" si="56"/>
        <v>1</v>
      </c>
      <c r="Q230" s="92"/>
      <c r="R230" s="47"/>
      <c r="S230" s="47"/>
      <c r="T230" s="47"/>
    </row>
    <row r="231" spans="1:20" s="36" customFormat="1" ht="95.25" customHeight="1">
      <c r="A231" s="20" t="s">
        <v>1176</v>
      </c>
      <c r="B231" s="83" t="s">
        <v>757</v>
      </c>
      <c r="C231" s="69">
        <f>D231+E231+F231</f>
        <v>0</v>
      </c>
      <c r="D231" s="74">
        <v>0</v>
      </c>
      <c r="E231" s="74">
        <v>0</v>
      </c>
      <c r="F231" s="74">
        <v>0</v>
      </c>
      <c r="G231" s="69">
        <f t="shared" si="63"/>
        <v>0</v>
      </c>
      <c r="H231" s="74">
        <v>0</v>
      </c>
      <c r="I231" s="74">
        <v>0</v>
      </c>
      <c r="J231" s="74">
        <v>0</v>
      </c>
      <c r="K231" s="44" t="s">
        <v>242</v>
      </c>
      <c r="L231" s="69">
        <v>0</v>
      </c>
      <c r="M231" s="74">
        <v>0</v>
      </c>
      <c r="N231" s="74">
        <v>0</v>
      </c>
      <c r="O231" s="100">
        <v>0</v>
      </c>
      <c r="P231" s="171" t="s">
        <v>242</v>
      </c>
      <c r="Q231" s="92"/>
      <c r="R231" s="47"/>
      <c r="S231" s="47"/>
      <c r="T231" s="47"/>
    </row>
    <row r="232" spans="1:20" s="36" customFormat="1" ht="76.5" customHeight="1">
      <c r="A232" s="20" t="s">
        <v>41</v>
      </c>
      <c r="B232" s="83" t="s">
        <v>814</v>
      </c>
      <c r="C232" s="69">
        <f t="shared" si="54"/>
        <v>545380.4</v>
      </c>
      <c r="D232" s="74">
        <f>D233+D234+D235+D246</f>
        <v>492459.8</v>
      </c>
      <c r="E232" s="74">
        <f>E233+E234+E235+E246</f>
        <v>4106</v>
      </c>
      <c r="F232" s="74">
        <f>F233+F234+F235+F246</f>
        <v>48814.6</v>
      </c>
      <c r="G232" s="69">
        <f t="shared" si="63"/>
        <v>545379</v>
      </c>
      <c r="H232" s="75">
        <f>H233+H234+H235+H246</f>
        <v>492458.4</v>
      </c>
      <c r="I232" s="75">
        <f>I233+I234+I235+I246</f>
        <v>4106</v>
      </c>
      <c r="J232" s="75">
        <f>J233+J234+J235+J246</f>
        <v>48814.6</v>
      </c>
      <c r="K232" s="44">
        <f t="shared" si="62"/>
        <v>0.9999974329843903</v>
      </c>
      <c r="L232" s="69">
        <f t="shared" si="55"/>
        <v>545379</v>
      </c>
      <c r="M232" s="75">
        <f>M233+M234+M235+M246</f>
        <v>492458.4</v>
      </c>
      <c r="N232" s="75">
        <f>N233+N234+N235+N246</f>
        <v>4106</v>
      </c>
      <c r="O232" s="98">
        <f>O233+O234+O235+O246</f>
        <v>48814.6</v>
      </c>
      <c r="P232" s="171">
        <f t="shared" si="56"/>
        <v>0.9999974329843903</v>
      </c>
      <c r="Q232" s="92"/>
      <c r="R232" s="47"/>
      <c r="S232" s="47"/>
      <c r="T232" s="47"/>
    </row>
    <row r="233" spans="1:20" s="36" customFormat="1" ht="100.5" customHeight="1">
      <c r="A233" s="20" t="s">
        <v>331</v>
      </c>
      <c r="B233" s="83" t="s">
        <v>758</v>
      </c>
      <c r="C233" s="69">
        <f t="shared" si="54"/>
        <v>544030.4</v>
      </c>
      <c r="D233" s="74">
        <v>492359.8</v>
      </c>
      <c r="E233" s="74">
        <v>2856</v>
      </c>
      <c r="F233" s="74">
        <v>48814.6</v>
      </c>
      <c r="G233" s="69">
        <f t="shared" si="63"/>
        <v>544029</v>
      </c>
      <c r="H233" s="75">
        <v>492358.4</v>
      </c>
      <c r="I233" s="75">
        <v>2856</v>
      </c>
      <c r="J233" s="75">
        <v>48814.6</v>
      </c>
      <c r="K233" s="44">
        <f t="shared" si="62"/>
        <v>0.9999974266143951</v>
      </c>
      <c r="L233" s="69">
        <f t="shared" si="55"/>
        <v>544029</v>
      </c>
      <c r="M233" s="75">
        <v>492358.4</v>
      </c>
      <c r="N233" s="75">
        <v>2856</v>
      </c>
      <c r="O233" s="98">
        <v>48814.6</v>
      </c>
      <c r="P233" s="171">
        <f t="shared" si="56"/>
        <v>0.9999974266143951</v>
      </c>
      <c r="Q233" s="92"/>
      <c r="R233" s="47"/>
      <c r="S233" s="47"/>
      <c r="T233" s="47"/>
    </row>
    <row r="234" spans="1:20" s="36" customFormat="1" ht="87.75" customHeight="1">
      <c r="A234" s="20" t="s">
        <v>998</v>
      </c>
      <c r="B234" s="83" t="s">
        <v>759</v>
      </c>
      <c r="C234" s="69">
        <f t="shared" si="54"/>
        <v>450</v>
      </c>
      <c r="D234" s="74">
        <v>0</v>
      </c>
      <c r="E234" s="74">
        <v>450</v>
      </c>
      <c r="F234" s="74">
        <v>0</v>
      </c>
      <c r="G234" s="69">
        <f t="shared" si="63"/>
        <v>450</v>
      </c>
      <c r="H234" s="75">
        <v>0</v>
      </c>
      <c r="I234" s="75">
        <v>450</v>
      </c>
      <c r="J234" s="75">
        <v>0</v>
      </c>
      <c r="K234" s="44">
        <f t="shared" si="62"/>
        <v>1</v>
      </c>
      <c r="L234" s="69">
        <f t="shared" si="55"/>
        <v>450</v>
      </c>
      <c r="M234" s="75">
        <v>0</v>
      </c>
      <c r="N234" s="75">
        <v>450</v>
      </c>
      <c r="O234" s="98">
        <v>0</v>
      </c>
      <c r="P234" s="171">
        <f t="shared" si="56"/>
        <v>1</v>
      </c>
      <c r="Q234" s="92"/>
      <c r="R234" s="47"/>
      <c r="S234" s="47"/>
      <c r="T234" s="47"/>
    </row>
    <row r="235" spans="1:20" s="36" customFormat="1" ht="87.75" customHeight="1">
      <c r="A235" s="20" t="s">
        <v>999</v>
      </c>
      <c r="B235" s="83" t="s">
        <v>760</v>
      </c>
      <c r="C235" s="69">
        <f t="shared" si="54"/>
        <v>20</v>
      </c>
      <c r="D235" s="74">
        <f>SUM(D236:D245)</f>
        <v>20</v>
      </c>
      <c r="E235" s="74">
        <f>SUM(E236:E245)</f>
        <v>0</v>
      </c>
      <c r="F235" s="74">
        <f>SUM(F236:F245)</f>
        <v>0</v>
      </c>
      <c r="G235" s="69">
        <f t="shared" si="63"/>
        <v>20</v>
      </c>
      <c r="H235" s="75">
        <f>SUM(H236:H245)</f>
        <v>20</v>
      </c>
      <c r="I235" s="75">
        <f>SUM(I236:I245)</f>
        <v>0</v>
      </c>
      <c r="J235" s="75">
        <f>SUM(J236:J245)</f>
        <v>0</v>
      </c>
      <c r="K235" s="44">
        <f t="shared" si="62"/>
        <v>1</v>
      </c>
      <c r="L235" s="69">
        <f t="shared" si="55"/>
        <v>20</v>
      </c>
      <c r="M235" s="75">
        <f>SUM(M236:M245)</f>
        <v>20</v>
      </c>
      <c r="N235" s="75">
        <f>SUM(N236:N245)</f>
        <v>0</v>
      </c>
      <c r="O235" s="98">
        <f>SUM(O236:O245)</f>
        <v>0</v>
      </c>
      <c r="P235" s="171">
        <f t="shared" si="56"/>
        <v>1</v>
      </c>
      <c r="Q235" s="92"/>
      <c r="R235" s="47"/>
      <c r="S235" s="47"/>
      <c r="T235" s="47"/>
    </row>
    <row r="236" spans="1:20" s="36" customFormat="1" ht="93" customHeight="1">
      <c r="A236" s="20" t="s">
        <v>1183</v>
      </c>
      <c r="B236" s="83" t="s">
        <v>761</v>
      </c>
      <c r="C236" s="69">
        <f t="shared" si="54"/>
        <v>0</v>
      </c>
      <c r="D236" s="74">
        <v>0</v>
      </c>
      <c r="E236" s="74">
        <v>0</v>
      </c>
      <c r="F236" s="74">
        <v>0</v>
      </c>
      <c r="G236" s="69">
        <f t="shared" si="63"/>
        <v>0</v>
      </c>
      <c r="H236" s="75">
        <v>0</v>
      </c>
      <c r="I236" s="75">
        <v>0</v>
      </c>
      <c r="J236" s="75">
        <v>0</v>
      </c>
      <c r="K236" s="44" t="s">
        <v>242</v>
      </c>
      <c r="L236" s="69">
        <f t="shared" si="55"/>
        <v>0</v>
      </c>
      <c r="M236" s="75">
        <v>0</v>
      </c>
      <c r="N236" s="75">
        <v>0</v>
      </c>
      <c r="O236" s="98">
        <v>0</v>
      </c>
      <c r="P236" s="171" t="s">
        <v>242</v>
      </c>
      <c r="Q236" s="92"/>
      <c r="R236" s="47"/>
      <c r="S236" s="47"/>
      <c r="T236" s="47"/>
    </row>
    <row r="237" spans="1:20" s="36" customFormat="1" ht="193.5" customHeight="1">
      <c r="A237" s="20" t="s">
        <v>1184</v>
      </c>
      <c r="B237" s="83" t="s">
        <v>762</v>
      </c>
      <c r="C237" s="69">
        <f t="shared" si="54"/>
        <v>20</v>
      </c>
      <c r="D237" s="74">
        <v>20</v>
      </c>
      <c r="E237" s="74">
        <v>0</v>
      </c>
      <c r="F237" s="74">
        <v>0</v>
      </c>
      <c r="G237" s="69">
        <f t="shared" si="63"/>
        <v>20</v>
      </c>
      <c r="H237" s="75">
        <v>20</v>
      </c>
      <c r="I237" s="75">
        <v>0</v>
      </c>
      <c r="J237" s="75">
        <v>0</v>
      </c>
      <c r="K237" s="44">
        <f t="shared" si="62"/>
        <v>1</v>
      </c>
      <c r="L237" s="69">
        <f t="shared" si="55"/>
        <v>20</v>
      </c>
      <c r="M237" s="75">
        <v>20</v>
      </c>
      <c r="N237" s="75">
        <v>0</v>
      </c>
      <c r="O237" s="98">
        <v>0</v>
      </c>
      <c r="P237" s="171">
        <f t="shared" si="56"/>
        <v>1</v>
      </c>
      <c r="Q237" s="92"/>
      <c r="R237" s="47"/>
      <c r="S237" s="47"/>
      <c r="T237" s="47"/>
    </row>
    <row r="238" spans="1:20" s="36" customFormat="1" ht="81.75" customHeight="1">
      <c r="A238" s="20" t="s">
        <v>1185</v>
      </c>
      <c r="B238" s="83" t="s">
        <v>763</v>
      </c>
      <c r="C238" s="69">
        <f t="shared" si="54"/>
        <v>0</v>
      </c>
      <c r="D238" s="74">
        <v>0</v>
      </c>
      <c r="E238" s="74">
        <v>0</v>
      </c>
      <c r="F238" s="74">
        <v>0</v>
      </c>
      <c r="G238" s="69">
        <f t="shared" si="63"/>
        <v>0</v>
      </c>
      <c r="H238" s="75">
        <v>0</v>
      </c>
      <c r="I238" s="75">
        <v>0</v>
      </c>
      <c r="J238" s="75">
        <v>0</v>
      </c>
      <c r="K238" s="44" t="s">
        <v>242</v>
      </c>
      <c r="L238" s="69">
        <f t="shared" si="55"/>
        <v>0</v>
      </c>
      <c r="M238" s="75">
        <v>0</v>
      </c>
      <c r="N238" s="75">
        <v>0</v>
      </c>
      <c r="O238" s="98">
        <v>0</v>
      </c>
      <c r="P238" s="171" t="s">
        <v>242</v>
      </c>
      <c r="Q238" s="92"/>
      <c r="R238" s="47"/>
      <c r="S238" s="47"/>
      <c r="T238" s="47"/>
    </row>
    <row r="239" spans="1:20" s="36" customFormat="1" ht="66.75" customHeight="1">
      <c r="A239" s="20" t="s">
        <v>1186</v>
      </c>
      <c r="B239" s="83" t="s">
        <v>764</v>
      </c>
      <c r="C239" s="69">
        <f aca="true" t="shared" si="64" ref="C239:C245">D239+E239+F239</f>
        <v>0</v>
      </c>
      <c r="D239" s="74">
        <v>0</v>
      </c>
      <c r="E239" s="74">
        <v>0</v>
      </c>
      <c r="F239" s="74">
        <v>0</v>
      </c>
      <c r="G239" s="69">
        <f aca="true" t="shared" si="65" ref="G239:G245">H239+I239+J239</f>
        <v>0</v>
      </c>
      <c r="H239" s="75">
        <v>0</v>
      </c>
      <c r="I239" s="75">
        <v>0</v>
      </c>
      <c r="J239" s="75">
        <v>0</v>
      </c>
      <c r="K239" s="44" t="s">
        <v>242</v>
      </c>
      <c r="L239" s="69">
        <f aca="true" t="shared" si="66" ref="L239:L245">M239+N239+O239</f>
        <v>0</v>
      </c>
      <c r="M239" s="75">
        <v>0</v>
      </c>
      <c r="N239" s="75">
        <v>0</v>
      </c>
      <c r="O239" s="98">
        <v>0</v>
      </c>
      <c r="P239" s="171" t="s">
        <v>242</v>
      </c>
      <c r="Q239" s="92"/>
      <c r="R239" s="47"/>
      <c r="S239" s="47"/>
      <c r="T239" s="47"/>
    </row>
    <row r="240" spans="1:20" s="36" customFormat="1" ht="42" customHeight="1">
      <c r="A240" s="20" t="s">
        <v>1187</v>
      </c>
      <c r="B240" s="83" t="s">
        <v>765</v>
      </c>
      <c r="C240" s="69">
        <f t="shared" si="64"/>
        <v>0</v>
      </c>
      <c r="D240" s="74">
        <v>0</v>
      </c>
      <c r="E240" s="74">
        <v>0</v>
      </c>
      <c r="F240" s="74">
        <v>0</v>
      </c>
      <c r="G240" s="69">
        <f t="shared" si="65"/>
        <v>0</v>
      </c>
      <c r="H240" s="75">
        <v>0</v>
      </c>
      <c r="I240" s="75">
        <v>0</v>
      </c>
      <c r="J240" s="75">
        <v>0</v>
      </c>
      <c r="K240" s="44" t="s">
        <v>242</v>
      </c>
      <c r="L240" s="69">
        <f t="shared" si="66"/>
        <v>0</v>
      </c>
      <c r="M240" s="75">
        <v>0</v>
      </c>
      <c r="N240" s="75">
        <v>0</v>
      </c>
      <c r="O240" s="98">
        <v>0</v>
      </c>
      <c r="P240" s="171" t="s">
        <v>242</v>
      </c>
      <c r="Q240" s="92"/>
      <c r="R240" s="47"/>
      <c r="S240" s="47"/>
      <c r="T240" s="47"/>
    </row>
    <row r="241" spans="1:20" s="36" customFormat="1" ht="99.75" customHeight="1">
      <c r="A241" s="20" t="s">
        <v>1188</v>
      </c>
      <c r="B241" s="83" t="s">
        <v>766</v>
      </c>
      <c r="C241" s="69">
        <f t="shared" si="64"/>
        <v>0</v>
      </c>
      <c r="D241" s="74">
        <v>0</v>
      </c>
      <c r="E241" s="74">
        <v>0</v>
      </c>
      <c r="F241" s="74">
        <v>0</v>
      </c>
      <c r="G241" s="69">
        <f t="shared" si="65"/>
        <v>0</v>
      </c>
      <c r="H241" s="75">
        <v>0</v>
      </c>
      <c r="I241" s="75">
        <v>0</v>
      </c>
      <c r="J241" s="75">
        <v>0</v>
      </c>
      <c r="K241" s="44" t="s">
        <v>242</v>
      </c>
      <c r="L241" s="69">
        <f t="shared" si="66"/>
        <v>0</v>
      </c>
      <c r="M241" s="75">
        <v>0</v>
      </c>
      <c r="N241" s="75">
        <v>0</v>
      </c>
      <c r="O241" s="98">
        <v>0</v>
      </c>
      <c r="P241" s="171" t="s">
        <v>242</v>
      </c>
      <c r="Q241" s="92"/>
      <c r="R241" s="47"/>
      <c r="S241" s="47"/>
      <c r="T241" s="47"/>
    </row>
    <row r="242" spans="1:20" s="36" customFormat="1" ht="82.5" customHeight="1">
      <c r="A242" s="20" t="s">
        <v>1189</v>
      </c>
      <c r="B242" s="83" t="s">
        <v>767</v>
      </c>
      <c r="C242" s="69">
        <f t="shared" si="64"/>
        <v>0</v>
      </c>
      <c r="D242" s="74">
        <v>0</v>
      </c>
      <c r="E242" s="74">
        <v>0</v>
      </c>
      <c r="F242" s="74">
        <v>0</v>
      </c>
      <c r="G242" s="69">
        <f t="shared" si="65"/>
        <v>0</v>
      </c>
      <c r="H242" s="75">
        <v>0</v>
      </c>
      <c r="I242" s="75">
        <v>0</v>
      </c>
      <c r="J242" s="75">
        <v>0</v>
      </c>
      <c r="K242" s="44" t="s">
        <v>242</v>
      </c>
      <c r="L242" s="69">
        <f t="shared" si="66"/>
        <v>0</v>
      </c>
      <c r="M242" s="75">
        <v>0</v>
      </c>
      <c r="N242" s="75">
        <v>0</v>
      </c>
      <c r="O242" s="98">
        <v>0</v>
      </c>
      <c r="P242" s="171" t="s">
        <v>242</v>
      </c>
      <c r="Q242" s="92"/>
      <c r="R242" s="47"/>
      <c r="S242" s="47"/>
      <c r="T242" s="47"/>
    </row>
    <row r="243" spans="1:20" s="36" customFormat="1" ht="93.75" customHeight="1">
      <c r="A243" s="20" t="s">
        <v>1190</v>
      </c>
      <c r="B243" s="83" t="s">
        <v>768</v>
      </c>
      <c r="C243" s="69">
        <f t="shared" si="64"/>
        <v>0</v>
      </c>
      <c r="D243" s="74">
        <v>0</v>
      </c>
      <c r="E243" s="74">
        <v>0</v>
      </c>
      <c r="F243" s="74">
        <v>0</v>
      </c>
      <c r="G243" s="69">
        <f t="shared" si="65"/>
        <v>0</v>
      </c>
      <c r="H243" s="75">
        <v>0</v>
      </c>
      <c r="I243" s="75">
        <v>0</v>
      </c>
      <c r="J243" s="75">
        <v>0</v>
      </c>
      <c r="K243" s="44" t="s">
        <v>242</v>
      </c>
      <c r="L243" s="69">
        <f t="shared" si="66"/>
        <v>0</v>
      </c>
      <c r="M243" s="75">
        <v>0</v>
      </c>
      <c r="N243" s="75">
        <v>0</v>
      </c>
      <c r="O243" s="98">
        <v>0</v>
      </c>
      <c r="P243" s="171" t="s">
        <v>242</v>
      </c>
      <c r="Q243" s="92"/>
      <c r="R243" s="47"/>
      <c r="S243" s="47"/>
      <c r="T243" s="47"/>
    </row>
    <row r="244" spans="1:20" s="36" customFormat="1" ht="107.25" customHeight="1">
      <c r="A244" s="20" t="s">
        <v>1191</v>
      </c>
      <c r="B244" s="83" t="s">
        <v>769</v>
      </c>
      <c r="C244" s="69">
        <f t="shared" si="64"/>
        <v>0</v>
      </c>
      <c r="D244" s="74">
        <v>0</v>
      </c>
      <c r="E244" s="74">
        <v>0</v>
      </c>
      <c r="F244" s="74">
        <v>0</v>
      </c>
      <c r="G244" s="69">
        <f t="shared" si="65"/>
        <v>0</v>
      </c>
      <c r="H244" s="75">
        <v>0</v>
      </c>
      <c r="I244" s="75">
        <v>0</v>
      </c>
      <c r="J244" s="75">
        <v>0</v>
      </c>
      <c r="K244" s="44" t="s">
        <v>242</v>
      </c>
      <c r="L244" s="69">
        <f t="shared" si="66"/>
        <v>0</v>
      </c>
      <c r="M244" s="75">
        <v>0</v>
      </c>
      <c r="N244" s="75">
        <v>0</v>
      </c>
      <c r="O244" s="98">
        <v>0</v>
      </c>
      <c r="P244" s="171" t="s">
        <v>242</v>
      </c>
      <c r="Q244" s="92"/>
      <c r="R244" s="47"/>
      <c r="S244" s="47"/>
      <c r="T244" s="47"/>
    </row>
    <row r="245" spans="1:20" s="36" customFormat="1" ht="58.5" customHeight="1">
      <c r="A245" s="20" t="s">
        <v>1192</v>
      </c>
      <c r="B245" s="83" t="s">
        <v>770</v>
      </c>
      <c r="C245" s="69">
        <f t="shared" si="64"/>
        <v>0</v>
      </c>
      <c r="D245" s="74">
        <v>0</v>
      </c>
      <c r="E245" s="74">
        <v>0</v>
      </c>
      <c r="F245" s="74">
        <v>0</v>
      </c>
      <c r="G245" s="69">
        <f t="shared" si="65"/>
        <v>0</v>
      </c>
      <c r="H245" s="75">
        <v>0</v>
      </c>
      <c r="I245" s="75">
        <v>0</v>
      </c>
      <c r="J245" s="75">
        <v>0</v>
      </c>
      <c r="K245" s="44" t="s">
        <v>242</v>
      </c>
      <c r="L245" s="69">
        <f t="shared" si="66"/>
        <v>0</v>
      </c>
      <c r="M245" s="75">
        <v>0</v>
      </c>
      <c r="N245" s="75">
        <v>0</v>
      </c>
      <c r="O245" s="98">
        <v>0</v>
      </c>
      <c r="P245" s="171" t="s">
        <v>242</v>
      </c>
      <c r="Q245" s="92"/>
      <c r="R245" s="47"/>
      <c r="S245" s="47"/>
      <c r="T245" s="47"/>
    </row>
    <row r="246" spans="1:20" s="36" customFormat="1" ht="101.25" customHeight="1">
      <c r="A246" s="20" t="s">
        <v>1002</v>
      </c>
      <c r="B246" s="83" t="s">
        <v>771</v>
      </c>
      <c r="C246" s="69">
        <f t="shared" si="54"/>
        <v>880</v>
      </c>
      <c r="D246" s="74">
        <v>80</v>
      </c>
      <c r="E246" s="74">
        <v>800</v>
      </c>
      <c r="F246" s="74"/>
      <c r="G246" s="69">
        <f aca="true" t="shared" si="67" ref="G246:G256">H246+I246+J246</f>
        <v>880</v>
      </c>
      <c r="H246" s="75">
        <v>80</v>
      </c>
      <c r="I246" s="75">
        <v>800</v>
      </c>
      <c r="J246" s="75"/>
      <c r="K246" s="44">
        <f t="shared" si="62"/>
        <v>1</v>
      </c>
      <c r="L246" s="69">
        <f t="shared" si="55"/>
        <v>880</v>
      </c>
      <c r="M246" s="75">
        <v>80</v>
      </c>
      <c r="N246" s="75">
        <v>800</v>
      </c>
      <c r="O246" s="98"/>
      <c r="P246" s="171">
        <f t="shared" si="56"/>
        <v>1</v>
      </c>
      <c r="Q246" s="92"/>
      <c r="R246" s="47"/>
      <c r="S246" s="47"/>
      <c r="T246" s="47"/>
    </row>
    <row r="247" spans="1:20" s="36" customFormat="1" ht="99.75" customHeight="1">
      <c r="A247" s="20" t="s">
        <v>60</v>
      </c>
      <c r="B247" s="83" t="s">
        <v>815</v>
      </c>
      <c r="C247" s="69">
        <f t="shared" si="54"/>
        <v>28470.8</v>
      </c>
      <c r="D247" s="74">
        <f>D248</f>
        <v>27400.8</v>
      </c>
      <c r="E247" s="74">
        <f>E248</f>
        <v>751</v>
      </c>
      <c r="F247" s="74">
        <f>F248</f>
        <v>319</v>
      </c>
      <c r="G247" s="69">
        <f t="shared" si="67"/>
        <v>28470.8</v>
      </c>
      <c r="H247" s="75">
        <f>H248</f>
        <v>27400.8</v>
      </c>
      <c r="I247" s="75">
        <f>I248</f>
        <v>751</v>
      </c>
      <c r="J247" s="75">
        <f>J248</f>
        <v>319</v>
      </c>
      <c r="K247" s="44">
        <f t="shared" si="62"/>
        <v>1</v>
      </c>
      <c r="L247" s="69">
        <f t="shared" si="55"/>
        <v>28470.8</v>
      </c>
      <c r="M247" s="75">
        <f>M248</f>
        <v>27400.8</v>
      </c>
      <c r="N247" s="75">
        <f>N248</f>
        <v>751</v>
      </c>
      <c r="O247" s="98">
        <f>O248</f>
        <v>319</v>
      </c>
      <c r="P247" s="171">
        <f t="shared" si="56"/>
        <v>1</v>
      </c>
      <c r="Q247" s="92"/>
      <c r="R247" s="47"/>
      <c r="S247" s="47"/>
      <c r="T247" s="47"/>
    </row>
    <row r="248" spans="1:20" s="36" customFormat="1" ht="339.75" customHeight="1">
      <c r="A248" s="20" t="s">
        <v>185</v>
      </c>
      <c r="B248" s="83" t="s">
        <v>772</v>
      </c>
      <c r="C248" s="69">
        <f t="shared" si="54"/>
        <v>28470.8</v>
      </c>
      <c r="D248" s="74">
        <v>27400.8</v>
      </c>
      <c r="E248" s="74">
        <v>751</v>
      </c>
      <c r="F248" s="74">
        <v>319</v>
      </c>
      <c r="G248" s="69">
        <f t="shared" si="67"/>
        <v>28470.8</v>
      </c>
      <c r="H248" s="75">
        <v>27400.8</v>
      </c>
      <c r="I248" s="75">
        <v>751</v>
      </c>
      <c r="J248" s="75">
        <v>319</v>
      </c>
      <c r="K248" s="44">
        <f t="shared" si="62"/>
        <v>1</v>
      </c>
      <c r="L248" s="69">
        <f t="shared" si="55"/>
        <v>28470.8</v>
      </c>
      <c r="M248" s="75">
        <v>27400.8</v>
      </c>
      <c r="N248" s="75">
        <v>751</v>
      </c>
      <c r="O248" s="98">
        <v>319</v>
      </c>
      <c r="P248" s="171">
        <f t="shared" si="56"/>
        <v>1</v>
      </c>
      <c r="Q248" s="92"/>
      <c r="R248" s="47"/>
      <c r="S248" s="47"/>
      <c r="T248" s="47"/>
    </row>
    <row r="249" spans="1:20" s="36" customFormat="1" ht="106.5" customHeight="1">
      <c r="A249" s="20" t="s">
        <v>61</v>
      </c>
      <c r="B249" s="83" t="s">
        <v>816</v>
      </c>
      <c r="C249" s="69">
        <f aca="true" t="shared" si="68" ref="C249:C256">D249+E249+F249</f>
        <v>0</v>
      </c>
      <c r="D249" s="74">
        <v>0</v>
      </c>
      <c r="E249" s="74">
        <v>0</v>
      </c>
      <c r="F249" s="74">
        <v>0</v>
      </c>
      <c r="G249" s="69">
        <f t="shared" si="67"/>
        <v>0</v>
      </c>
      <c r="H249" s="75">
        <v>0</v>
      </c>
      <c r="I249" s="75">
        <v>0</v>
      </c>
      <c r="J249" s="75">
        <v>0</v>
      </c>
      <c r="K249" s="44" t="s">
        <v>242</v>
      </c>
      <c r="L249" s="69">
        <f aca="true" t="shared" si="69" ref="L249:L256">M249+N249+O249</f>
        <v>0</v>
      </c>
      <c r="M249" s="75">
        <v>0</v>
      </c>
      <c r="N249" s="75">
        <v>0</v>
      </c>
      <c r="O249" s="98">
        <v>0</v>
      </c>
      <c r="P249" s="171" t="s">
        <v>242</v>
      </c>
      <c r="Q249" s="92"/>
      <c r="R249" s="47"/>
      <c r="S249" s="47"/>
      <c r="T249" s="47"/>
    </row>
    <row r="250" spans="1:20" s="36" customFormat="1" ht="78.75" customHeight="1">
      <c r="A250" s="20" t="s">
        <v>332</v>
      </c>
      <c r="B250" s="83" t="s">
        <v>773</v>
      </c>
      <c r="C250" s="69">
        <f t="shared" si="68"/>
        <v>0</v>
      </c>
      <c r="D250" s="74">
        <v>0</v>
      </c>
      <c r="E250" s="74">
        <v>0</v>
      </c>
      <c r="F250" s="74">
        <v>0</v>
      </c>
      <c r="G250" s="69">
        <f t="shared" si="67"/>
        <v>0</v>
      </c>
      <c r="H250" s="75">
        <v>0</v>
      </c>
      <c r="I250" s="75">
        <v>0</v>
      </c>
      <c r="J250" s="75">
        <v>0</v>
      </c>
      <c r="K250" s="44" t="s">
        <v>242</v>
      </c>
      <c r="L250" s="69">
        <f t="shared" si="69"/>
        <v>0</v>
      </c>
      <c r="M250" s="75">
        <v>0</v>
      </c>
      <c r="N250" s="75">
        <v>0</v>
      </c>
      <c r="O250" s="98">
        <v>0</v>
      </c>
      <c r="P250" s="171" t="s">
        <v>242</v>
      </c>
      <c r="Q250" s="92"/>
      <c r="R250" s="47"/>
      <c r="S250" s="47"/>
      <c r="T250" s="47"/>
    </row>
    <row r="251" spans="1:20" s="36" customFormat="1" ht="70.5" customHeight="1">
      <c r="A251" s="20" t="s">
        <v>244</v>
      </c>
      <c r="B251" s="83" t="s">
        <v>817</v>
      </c>
      <c r="C251" s="69">
        <f t="shared" si="68"/>
        <v>0</v>
      </c>
      <c r="D251" s="74">
        <v>0</v>
      </c>
      <c r="E251" s="74">
        <v>0</v>
      </c>
      <c r="F251" s="74">
        <v>0</v>
      </c>
      <c r="G251" s="69">
        <f t="shared" si="67"/>
        <v>0</v>
      </c>
      <c r="H251" s="75">
        <v>0</v>
      </c>
      <c r="I251" s="75">
        <v>0</v>
      </c>
      <c r="J251" s="75">
        <v>0</v>
      </c>
      <c r="K251" s="44" t="s">
        <v>242</v>
      </c>
      <c r="L251" s="69">
        <f t="shared" si="69"/>
        <v>0</v>
      </c>
      <c r="M251" s="75">
        <v>0</v>
      </c>
      <c r="N251" s="75">
        <v>0</v>
      </c>
      <c r="O251" s="98">
        <v>0</v>
      </c>
      <c r="P251" s="171" t="s">
        <v>242</v>
      </c>
      <c r="Q251" s="92"/>
      <c r="R251" s="47"/>
      <c r="S251" s="47"/>
      <c r="T251" s="47"/>
    </row>
    <row r="252" spans="1:20" s="36" customFormat="1" ht="105.75" customHeight="1">
      <c r="A252" s="20" t="s">
        <v>1141</v>
      </c>
      <c r="B252" s="83" t="s">
        <v>774</v>
      </c>
      <c r="C252" s="69">
        <f t="shared" si="68"/>
        <v>0</v>
      </c>
      <c r="D252" s="74">
        <v>0</v>
      </c>
      <c r="E252" s="74">
        <v>0</v>
      </c>
      <c r="F252" s="74">
        <v>0</v>
      </c>
      <c r="G252" s="69">
        <f t="shared" si="67"/>
        <v>0</v>
      </c>
      <c r="H252" s="75">
        <v>0</v>
      </c>
      <c r="I252" s="75">
        <v>0</v>
      </c>
      <c r="J252" s="75">
        <v>0</v>
      </c>
      <c r="K252" s="44" t="s">
        <v>242</v>
      </c>
      <c r="L252" s="69">
        <f t="shared" si="69"/>
        <v>0</v>
      </c>
      <c r="M252" s="75">
        <v>0</v>
      </c>
      <c r="N252" s="75">
        <v>0</v>
      </c>
      <c r="O252" s="98">
        <v>0</v>
      </c>
      <c r="P252" s="171" t="s">
        <v>242</v>
      </c>
      <c r="Q252" s="92"/>
      <c r="R252" s="47"/>
      <c r="S252" s="47"/>
      <c r="T252" s="47"/>
    </row>
    <row r="253" spans="1:20" s="36" customFormat="1" ht="79.5" customHeight="1">
      <c r="A253" s="20" t="s">
        <v>1193</v>
      </c>
      <c r="B253" s="83" t="s">
        <v>775</v>
      </c>
      <c r="C253" s="69">
        <f t="shared" si="68"/>
        <v>0</v>
      </c>
      <c r="D253" s="74">
        <v>0</v>
      </c>
      <c r="E253" s="74">
        <v>0</v>
      </c>
      <c r="F253" s="74">
        <v>0</v>
      </c>
      <c r="G253" s="69">
        <f t="shared" si="67"/>
        <v>0</v>
      </c>
      <c r="H253" s="75">
        <v>0</v>
      </c>
      <c r="I253" s="75">
        <v>0</v>
      </c>
      <c r="J253" s="75">
        <v>0</v>
      </c>
      <c r="K253" s="44" t="s">
        <v>242</v>
      </c>
      <c r="L253" s="69">
        <f t="shared" si="69"/>
        <v>0</v>
      </c>
      <c r="M253" s="75">
        <v>0</v>
      </c>
      <c r="N253" s="75">
        <v>0</v>
      </c>
      <c r="O253" s="98">
        <v>0</v>
      </c>
      <c r="P253" s="171" t="s">
        <v>242</v>
      </c>
      <c r="Q253" s="92"/>
      <c r="R253" s="47"/>
      <c r="S253" s="47"/>
      <c r="T253" s="47"/>
    </row>
    <row r="254" spans="1:20" s="36" customFormat="1" ht="78" customHeight="1">
      <c r="A254" s="20" t="s">
        <v>1142</v>
      </c>
      <c r="B254" s="83" t="s">
        <v>776</v>
      </c>
      <c r="C254" s="69">
        <f t="shared" si="68"/>
        <v>0</v>
      </c>
      <c r="D254" s="74">
        <v>0</v>
      </c>
      <c r="E254" s="74">
        <v>0</v>
      </c>
      <c r="F254" s="74">
        <v>0</v>
      </c>
      <c r="G254" s="69">
        <f t="shared" si="67"/>
        <v>0</v>
      </c>
      <c r="H254" s="75">
        <v>0</v>
      </c>
      <c r="I254" s="75">
        <v>0</v>
      </c>
      <c r="J254" s="75">
        <v>0</v>
      </c>
      <c r="K254" s="44" t="s">
        <v>242</v>
      </c>
      <c r="L254" s="69">
        <f t="shared" si="69"/>
        <v>0</v>
      </c>
      <c r="M254" s="75">
        <v>0</v>
      </c>
      <c r="N254" s="75">
        <v>0</v>
      </c>
      <c r="O254" s="98">
        <v>0</v>
      </c>
      <c r="P254" s="171" t="s">
        <v>242</v>
      </c>
      <c r="Q254" s="92"/>
      <c r="R254" s="47"/>
      <c r="S254" s="47"/>
      <c r="T254" s="47"/>
    </row>
    <row r="255" spans="1:20" s="36" customFormat="1" ht="69.75" customHeight="1">
      <c r="A255" s="20" t="s">
        <v>245</v>
      </c>
      <c r="B255" s="83" t="s">
        <v>818</v>
      </c>
      <c r="C255" s="69">
        <f t="shared" si="68"/>
        <v>0</v>
      </c>
      <c r="D255" s="74">
        <v>0</v>
      </c>
      <c r="E255" s="74">
        <v>0</v>
      </c>
      <c r="F255" s="74">
        <v>0</v>
      </c>
      <c r="G255" s="69">
        <f t="shared" si="67"/>
        <v>0</v>
      </c>
      <c r="H255" s="75">
        <v>0</v>
      </c>
      <c r="I255" s="75">
        <v>0</v>
      </c>
      <c r="J255" s="75">
        <v>0</v>
      </c>
      <c r="K255" s="44" t="s">
        <v>242</v>
      </c>
      <c r="L255" s="69">
        <f t="shared" si="69"/>
        <v>0</v>
      </c>
      <c r="M255" s="75">
        <v>0</v>
      </c>
      <c r="N255" s="75">
        <v>0</v>
      </c>
      <c r="O255" s="98">
        <v>0</v>
      </c>
      <c r="P255" s="171" t="s">
        <v>242</v>
      </c>
      <c r="Q255" s="92"/>
      <c r="R255" s="47"/>
      <c r="S255" s="47"/>
      <c r="T255" s="47"/>
    </row>
    <row r="256" spans="1:20" s="36" customFormat="1" ht="82.5" customHeight="1">
      <c r="A256" s="20" t="s">
        <v>248</v>
      </c>
      <c r="B256" s="83" t="s">
        <v>819</v>
      </c>
      <c r="C256" s="69">
        <f t="shared" si="68"/>
        <v>0</v>
      </c>
      <c r="D256" s="74">
        <v>0</v>
      </c>
      <c r="E256" s="74">
        <v>0</v>
      </c>
      <c r="F256" s="74">
        <v>0</v>
      </c>
      <c r="G256" s="69">
        <f t="shared" si="67"/>
        <v>0</v>
      </c>
      <c r="H256" s="75">
        <v>0</v>
      </c>
      <c r="I256" s="75">
        <v>0</v>
      </c>
      <c r="J256" s="75">
        <v>0</v>
      </c>
      <c r="K256" s="44" t="s">
        <v>242</v>
      </c>
      <c r="L256" s="69">
        <f t="shared" si="69"/>
        <v>0</v>
      </c>
      <c r="M256" s="75">
        <v>0</v>
      </c>
      <c r="N256" s="75">
        <v>0</v>
      </c>
      <c r="O256" s="98">
        <v>0</v>
      </c>
      <c r="P256" s="171" t="s">
        <v>242</v>
      </c>
      <c r="Q256" s="92"/>
      <c r="R256" s="47"/>
      <c r="S256" s="47"/>
      <c r="T256" s="47"/>
    </row>
    <row r="257" spans="1:20" s="36" customFormat="1" ht="89.25" customHeight="1">
      <c r="A257" s="20"/>
      <c r="B257" s="82" t="s">
        <v>777</v>
      </c>
      <c r="C257" s="70">
        <f t="shared" si="54"/>
        <v>58492</v>
      </c>
      <c r="D257" s="72">
        <f>D258</f>
        <v>15000</v>
      </c>
      <c r="E257" s="72">
        <f>E258</f>
        <v>9789</v>
      </c>
      <c r="F257" s="72">
        <f>F258</f>
        <v>33703</v>
      </c>
      <c r="G257" s="70">
        <f aca="true" t="shared" si="70" ref="G257:G262">H257+I257+J257</f>
        <v>58492</v>
      </c>
      <c r="H257" s="73">
        <f>H258</f>
        <v>15000</v>
      </c>
      <c r="I257" s="73">
        <f>I258</f>
        <v>9789</v>
      </c>
      <c r="J257" s="73">
        <f>J258</f>
        <v>33703</v>
      </c>
      <c r="K257" s="44">
        <f t="shared" si="62"/>
        <v>1</v>
      </c>
      <c r="L257" s="70">
        <f t="shared" si="55"/>
        <v>58492</v>
      </c>
      <c r="M257" s="73">
        <f>M258</f>
        <v>15000</v>
      </c>
      <c r="N257" s="73">
        <f>N258</f>
        <v>9789</v>
      </c>
      <c r="O257" s="97">
        <f>O258</f>
        <v>33703</v>
      </c>
      <c r="P257" s="171">
        <f t="shared" si="56"/>
        <v>1</v>
      </c>
      <c r="Q257" s="92"/>
      <c r="R257" s="47"/>
      <c r="S257" s="47"/>
      <c r="T257" s="47"/>
    </row>
    <row r="258" spans="1:20" s="36" customFormat="1" ht="45.75" customHeight="1">
      <c r="A258" s="20" t="s">
        <v>43</v>
      </c>
      <c r="B258" s="83" t="s">
        <v>820</v>
      </c>
      <c r="C258" s="69">
        <f t="shared" si="54"/>
        <v>58492</v>
      </c>
      <c r="D258" s="74">
        <f>SUM(D259:D264)</f>
        <v>15000</v>
      </c>
      <c r="E258" s="74">
        <f>SUM(E259:E264)</f>
        <v>9789</v>
      </c>
      <c r="F258" s="74">
        <f>SUM(F259:F264)</f>
        <v>33703</v>
      </c>
      <c r="G258" s="69">
        <f t="shared" si="70"/>
        <v>58492</v>
      </c>
      <c r="H258" s="75">
        <f>SUM(H259:H264)</f>
        <v>15000</v>
      </c>
      <c r="I258" s="75">
        <f>SUM(I259:I264)</f>
        <v>9789</v>
      </c>
      <c r="J258" s="75">
        <f>SUM(J259:J264)</f>
        <v>33703</v>
      </c>
      <c r="K258" s="44">
        <f t="shared" si="62"/>
        <v>1</v>
      </c>
      <c r="L258" s="69">
        <f t="shared" si="55"/>
        <v>58492</v>
      </c>
      <c r="M258" s="75">
        <f>SUM(M259:M264)</f>
        <v>15000</v>
      </c>
      <c r="N258" s="75">
        <f>SUM(N259:N264)</f>
        <v>9789</v>
      </c>
      <c r="O258" s="98">
        <f>SUM(O259:O264)</f>
        <v>33703</v>
      </c>
      <c r="P258" s="171">
        <f t="shared" si="56"/>
        <v>1</v>
      </c>
      <c r="Q258" s="92"/>
      <c r="R258" s="47"/>
      <c r="S258" s="47"/>
      <c r="T258" s="47"/>
    </row>
    <row r="259" spans="1:20" s="36" customFormat="1" ht="48" customHeight="1">
      <c r="A259" s="20" t="s">
        <v>326</v>
      </c>
      <c r="B259" s="83" t="s">
        <v>778</v>
      </c>
      <c r="C259" s="69">
        <f aca="true" t="shared" si="71" ref="C259:C271">D259+E259+F259</f>
        <v>0</v>
      </c>
      <c r="D259" s="74">
        <v>0</v>
      </c>
      <c r="E259" s="74">
        <v>0</v>
      </c>
      <c r="F259" s="74">
        <v>0</v>
      </c>
      <c r="G259" s="69">
        <f t="shared" si="70"/>
        <v>0</v>
      </c>
      <c r="H259" s="75">
        <v>0</v>
      </c>
      <c r="I259" s="75">
        <v>0</v>
      </c>
      <c r="J259" s="75">
        <v>0</v>
      </c>
      <c r="K259" s="44" t="s">
        <v>242</v>
      </c>
      <c r="L259" s="69">
        <f t="shared" si="55"/>
        <v>0</v>
      </c>
      <c r="M259" s="75">
        <v>0</v>
      </c>
      <c r="N259" s="75">
        <v>0</v>
      </c>
      <c r="O259" s="98">
        <v>0</v>
      </c>
      <c r="P259" s="171" t="s">
        <v>242</v>
      </c>
      <c r="Q259" s="92"/>
      <c r="R259" s="47"/>
      <c r="S259" s="47"/>
      <c r="T259" s="47"/>
    </row>
    <row r="260" spans="1:20" s="36" customFormat="1" ht="80.25" customHeight="1">
      <c r="A260" s="20" t="s">
        <v>327</v>
      </c>
      <c r="B260" s="83" t="s">
        <v>779</v>
      </c>
      <c r="C260" s="69">
        <f t="shared" si="71"/>
        <v>45248.2</v>
      </c>
      <c r="D260" s="74">
        <v>7498.9</v>
      </c>
      <c r="E260" s="74">
        <v>4046.3</v>
      </c>
      <c r="F260" s="74">
        <v>33703</v>
      </c>
      <c r="G260" s="69">
        <f t="shared" si="70"/>
        <v>45248.2</v>
      </c>
      <c r="H260" s="75">
        <v>7498.9</v>
      </c>
      <c r="I260" s="75">
        <v>4046.3</v>
      </c>
      <c r="J260" s="75">
        <v>33703</v>
      </c>
      <c r="K260" s="44">
        <f t="shared" si="62"/>
        <v>1</v>
      </c>
      <c r="L260" s="69">
        <f aca="true" t="shared" si="72" ref="L260:L265">M260+N260+O260</f>
        <v>45248.2</v>
      </c>
      <c r="M260" s="75">
        <v>7498.9</v>
      </c>
      <c r="N260" s="75">
        <v>4046.3</v>
      </c>
      <c r="O260" s="98">
        <v>33703</v>
      </c>
      <c r="P260" s="171">
        <f t="shared" si="56"/>
        <v>1</v>
      </c>
      <c r="Q260" s="92"/>
      <c r="R260" s="47"/>
      <c r="S260" s="47"/>
      <c r="T260" s="47"/>
    </row>
    <row r="261" spans="1:20" s="36" customFormat="1" ht="71.25" customHeight="1">
      <c r="A261" s="20" t="s">
        <v>328</v>
      </c>
      <c r="B261" s="83" t="s">
        <v>780</v>
      </c>
      <c r="C261" s="69">
        <f t="shared" si="71"/>
        <v>0</v>
      </c>
      <c r="D261" s="74">
        <v>0</v>
      </c>
      <c r="E261" s="74">
        <v>0</v>
      </c>
      <c r="F261" s="74">
        <v>0</v>
      </c>
      <c r="G261" s="69">
        <f t="shared" si="70"/>
        <v>0</v>
      </c>
      <c r="H261" s="75">
        <v>0</v>
      </c>
      <c r="I261" s="75">
        <v>0</v>
      </c>
      <c r="J261" s="75">
        <v>0</v>
      </c>
      <c r="K261" s="44" t="s">
        <v>242</v>
      </c>
      <c r="L261" s="69">
        <f t="shared" si="72"/>
        <v>0</v>
      </c>
      <c r="M261" s="75">
        <v>0</v>
      </c>
      <c r="N261" s="75">
        <v>0</v>
      </c>
      <c r="O261" s="98">
        <v>0</v>
      </c>
      <c r="P261" s="171" t="s">
        <v>242</v>
      </c>
      <c r="Q261" s="92"/>
      <c r="R261" s="47"/>
      <c r="S261" s="47"/>
      <c r="T261" s="47"/>
    </row>
    <row r="262" spans="1:20" s="36" customFormat="1" ht="69.75" customHeight="1">
      <c r="A262" s="20" t="s">
        <v>329</v>
      </c>
      <c r="B262" s="83" t="s">
        <v>781</v>
      </c>
      <c r="C262" s="69">
        <f t="shared" si="71"/>
        <v>456.7</v>
      </c>
      <c r="D262" s="74">
        <v>456.7</v>
      </c>
      <c r="E262" s="74">
        <v>0</v>
      </c>
      <c r="F262" s="74">
        <v>0</v>
      </c>
      <c r="G262" s="69">
        <f t="shared" si="70"/>
        <v>456.7</v>
      </c>
      <c r="H262" s="75">
        <v>456.7</v>
      </c>
      <c r="I262" s="75">
        <v>0</v>
      </c>
      <c r="J262" s="75">
        <v>0</v>
      </c>
      <c r="K262" s="44">
        <f t="shared" si="62"/>
        <v>1</v>
      </c>
      <c r="L262" s="69">
        <f t="shared" si="72"/>
        <v>456.7</v>
      </c>
      <c r="M262" s="75">
        <v>456.7</v>
      </c>
      <c r="N262" s="75">
        <v>0</v>
      </c>
      <c r="O262" s="98">
        <v>0</v>
      </c>
      <c r="P262" s="171">
        <f t="shared" si="56"/>
        <v>1</v>
      </c>
      <c r="Q262" s="92"/>
      <c r="R262" s="47"/>
      <c r="S262" s="47"/>
      <c r="T262" s="47"/>
    </row>
    <row r="263" spans="1:20" s="36" customFormat="1" ht="64.5" customHeight="1">
      <c r="A263" s="20" t="s">
        <v>1149</v>
      </c>
      <c r="B263" s="83" t="s">
        <v>782</v>
      </c>
      <c r="C263" s="69">
        <f t="shared" si="71"/>
        <v>12687.099999999999</v>
      </c>
      <c r="D263" s="74">
        <v>7044.4</v>
      </c>
      <c r="E263" s="74">
        <v>5642.7</v>
      </c>
      <c r="F263" s="74">
        <v>0</v>
      </c>
      <c r="G263" s="69">
        <f>H263+I263+J263</f>
        <v>12687.099999999999</v>
      </c>
      <c r="H263" s="75">
        <v>7044.4</v>
      </c>
      <c r="I263" s="75">
        <v>5642.7</v>
      </c>
      <c r="J263" s="75">
        <v>0</v>
      </c>
      <c r="K263" s="44">
        <f t="shared" si="62"/>
        <v>1</v>
      </c>
      <c r="L263" s="69">
        <f t="shared" si="72"/>
        <v>12687.099999999999</v>
      </c>
      <c r="M263" s="75">
        <v>7044.4</v>
      </c>
      <c r="N263" s="75">
        <v>5642.7</v>
      </c>
      <c r="O263" s="98">
        <v>0</v>
      </c>
      <c r="P263" s="171">
        <f aca="true" t="shared" si="73" ref="P263:P326">L263/C263</f>
        <v>1</v>
      </c>
      <c r="Q263" s="92"/>
      <c r="R263" s="47"/>
      <c r="S263" s="47"/>
      <c r="T263" s="47"/>
    </row>
    <row r="264" spans="1:20" s="36" customFormat="1" ht="63.75" customHeight="1">
      <c r="A264" s="20" t="s">
        <v>44</v>
      </c>
      <c r="B264" s="83" t="s">
        <v>783</v>
      </c>
      <c r="C264" s="69">
        <f t="shared" si="71"/>
        <v>100</v>
      </c>
      <c r="D264" s="74">
        <v>0</v>
      </c>
      <c r="E264" s="74">
        <v>100</v>
      </c>
      <c r="F264" s="74">
        <v>0</v>
      </c>
      <c r="G264" s="69">
        <f>H264+I264+J264</f>
        <v>100</v>
      </c>
      <c r="H264" s="75">
        <v>0</v>
      </c>
      <c r="I264" s="75">
        <v>100</v>
      </c>
      <c r="J264" s="75">
        <v>0</v>
      </c>
      <c r="K264" s="44">
        <f t="shared" si="62"/>
        <v>1</v>
      </c>
      <c r="L264" s="69">
        <f t="shared" si="72"/>
        <v>100</v>
      </c>
      <c r="M264" s="75">
        <v>0</v>
      </c>
      <c r="N264" s="75">
        <v>100</v>
      </c>
      <c r="O264" s="98">
        <v>0</v>
      </c>
      <c r="P264" s="171">
        <f t="shared" si="73"/>
        <v>1</v>
      </c>
      <c r="Q264" s="105"/>
      <c r="R264" s="47"/>
      <c r="S264" s="47"/>
      <c r="T264" s="47"/>
    </row>
    <row r="265" spans="1:20" s="145" customFormat="1" ht="107.25" customHeight="1">
      <c r="A265" s="115" t="s">
        <v>1194</v>
      </c>
      <c r="B265" s="126" t="s">
        <v>784</v>
      </c>
      <c r="C265" s="133">
        <f aca="true" t="shared" si="74" ref="C265:J265">C266+C268+C270</f>
        <v>170008.6</v>
      </c>
      <c r="D265" s="134">
        <f t="shared" si="74"/>
        <v>170008.6</v>
      </c>
      <c r="E265" s="134">
        <f t="shared" si="74"/>
        <v>0</v>
      </c>
      <c r="F265" s="134">
        <f t="shared" si="74"/>
        <v>0</v>
      </c>
      <c r="G265" s="133">
        <f t="shared" si="74"/>
        <v>169107.6</v>
      </c>
      <c r="H265" s="140">
        <f t="shared" si="74"/>
        <v>169107.6</v>
      </c>
      <c r="I265" s="140">
        <f t="shared" si="74"/>
        <v>0</v>
      </c>
      <c r="J265" s="140">
        <f t="shared" si="74"/>
        <v>0</v>
      </c>
      <c r="K265" s="141">
        <f t="shared" si="62"/>
        <v>0.9947002681040842</v>
      </c>
      <c r="L265" s="133">
        <f t="shared" si="72"/>
        <v>169107.6</v>
      </c>
      <c r="M265" s="140">
        <f>M266+M268+M270</f>
        <v>169107.6</v>
      </c>
      <c r="N265" s="140">
        <f>N266+N268+N270</f>
        <v>0</v>
      </c>
      <c r="O265" s="142">
        <f>O266+O268+O270</f>
        <v>0</v>
      </c>
      <c r="P265" s="171">
        <f t="shared" si="73"/>
        <v>0.9947002681040842</v>
      </c>
      <c r="Q265" s="143"/>
      <c r="R265" s="144"/>
      <c r="S265" s="144"/>
      <c r="T265" s="144"/>
    </row>
    <row r="266" spans="1:20" s="36" customFormat="1" ht="139.5" customHeight="1">
      <c r="A266" s="20"/>
      <c r="B266" s="82" t="s">
        <v>126</v>
      </c>
      <c r="C266" s="69">
        <f>C267</f>
        <v>31543.2</v>
      </c>
      <c r="D266" s="72">
        <f>D267</f>
        <v>31543.2</v>
      </c>
      <c r="E266" s="72">
        <f>E267</f>
        <v>0</v>
      </c>
      <c r="F266" s="72">
        <f>F267</f>
        <v>0</v>
      </c>
      <c r="G266" s="69">
        <f>H266+I266+J266</f>
        <v>31505</v>
      </c>
      <c r="H266" s="73">
        <f>H267</f>
        <v>31505</v>
      </c>
      <c r="I266" s="73">
        <f>I267</f>
        <v>0</v>
      </c>
      <c r="J266" s="73">
        <f>J267</f>
        <v>0</v>
      </c>
      <c r="K266" s="44">
        <f t="shared" si="62"/>
        <v>0.9987889624388141</v>
      </c>
      <c r="L266" s="69">
        <f>M266</f>
        <v>31505</v>
      </c>
      <c r="M266" s="73">
        <f>M267</f>
        <v>31505</v>
      </c>
      <c r="N266" s="73">
        <f>N267</f>
        <v>0</v>
      </c>
      <c r="O266" s="97">
        <f>O267</f>
        <v>0</v>
      </c>
      <c r="P266" s="171">
        <f t="shared" si="73"/>
        <v>0.9987889624388141</v>
      </c>
      <c r="Q266" s="92"/>
      <c r="R266" s="47"/>
      <c r="S266" s="47"/>
      <c r="T266" s="47"/>
    </row>
    <row r="267" spans="1:20" s="36" customFormat="1" ht="126.75" customHeight="1">
      <c r="A267" s="20" t="s">
        <v>39</v>
      </c>
      <c r="B267" s="83" t="s">
        <v>785</v>
      </c>
      <c r="C267" s="69">
        <f t="shared" si="71"/>
        <v>31543.2</v>
      </c>
      <c r="D267" s="74">
        <v>31543.2</v>
      </c>
      <c r="E267" s="74">
        <v>0</v>
      </c>
      <c r="F267" s="74">
        <v>0</v>
      </c>
      <c r="G267" s="69">
        <f>H267+I267+J267</f>
        <v>31505</v>
      </c>
      <c r="H267" s="75">
        <v>31505</v>
      </c>
      <c r="I267" s="75">
        <v>0</v>
      </c>
      <c r="J267" s="75">
        <v>0</v>
      </c>
      <c r="K267" s="44">
        <f t="shared" si="62"/>
        <v>0.9987889624388141</v>
      </c>
      <c r="L267" s="69">
        <f>M267</f>
        <v>31505</v>
      </c>
      <c r="M267" s="75">
        <v>31505</v>
      </c>
      <c r="N267" s="75">
        <v>0</v>
      </c>
      <c r="O267" s="98">
        <v>0</v>
      </c>
      <c r="P267" s="171">
        <f t="shared" si="73"/>
        <v>0.9987889624388141</v>
      </c>
      <c r="Q267" s="92"/>
      <c r="R267" s="47"/>
      <c r="S267" s="47"/>
      <c r="T267" s="47"/>
    </row>
    <row r="268" spans="1:20" s="36" customFormat="1" ht="107.25" customHeight="1">
      <c r="A268" s="20"/>
      <c r="B268" s="82" t="s">
        <v>127</v>
      </c>
      <c r="C268" s="70">
        <f>D268+E268+F268</f>
        <v>113299.3</v>
      </c>
      <c r="D268" s="72">
        <f>D269</f>
        <v>113299.3</v>
      </c>
      <c r="E268" s="72">
        <f>E269</f>
        <v>0</v>
      </c>
      <c r="F268" s="72">
        <f>F269</f>
        <v>0</v>
      </c>
      <c r="G268" s="70">
        <f>H268+I268+J268</f>
        <v>112954</v>
      </c>
      <c r="H268" s="73">
        <f>H269</f>
        <v>112954</v>
      </c>
      <c r="I268" s="73">
        <f>I269</f>
        <v>0</v>
      </c>
      <c r="J268" s="73">
        <f>J269</f>
        <v>0</v>
      </c>
      <c r="K268" s="44">
        <f t="shared" si="62"/>
        <v>0.9969523200937693</v>
      </c>
      <c r="L268" s="70">
        <f>M268</f>
        <v>112954</v>
      </c>
      <c r="M268" s="73">
        <f>M269</f>
        <v>112954</v>
      </c>
      <c r="N268" s="73">
        <f>N269</f>
        <v>0</v>
      </c>
      <c r="O268" s="97">
        <f>O269</f>
        <v>0</v>
      </c>
      <c r="P268" s="171">
        <f t="shared" si="73"/>
        <v>0.9969523200937693</v>
      </c>
      <c r="Q268" s="92"/>
      <c r="R268" s="47"/>
      <c r="S268" s="47"/>
      <c r="T268" s="47"/>
    </row>
    <row r="269" spans="1:20" s="36" customFormat="1" ht="264.75" customHeight="1">
      <c r="A269" s="20" t="s">
        <v>43</v>
      </c>
      <c r="B269" s="83" t="s">
        <v>786</v>
      </c>
      <c r="C269" s="69">
        <f t="shared" si="71"/>
        <v>113299.3</v>
      </c>
      <c r="D269" s="74">
        <v>113299.3</v>
      </c>
      <c r="E269" s="74">
        <v>0</v>
      </c>
      <c r="F269" s="74">
        <v>0</v>
      </c>
      <c r="G269" s="69">
        <f>H269+I269+J269</f>
        <v>112954</v>
      </c>
      <c r="H269" s="75">
        <v>112954</v>
      </c>
      <c r="I269" s="75">
        <v>0</v>
      </c>
      <c r="J269" s="75">
        <v>0</v>
      </c>
      <c r="K269" s="44" t="s">
        <v>242</v>
      </c>
      <c r="L269" s="69">
        <f>M269</f>
        <v>112954</v>
      </c>
      <c r="M269" s="75">
        <v>112954</v>
      </c>
      <c r="N269" s="75">
        <v>0</v>
      </c>
      <c r="O269" s="98">
        <v>0</v>
      </c>
      <c r="P269" s="171">
        <f t="shared" si="73"/>
        <v>0.9969523200937693</v>
      </c>
      <c r="Q269" s="92"/>
      <c r="R269" s="47"/>
      <c r="S269" s="47"/>
      <c r="T269" s="47"/>
    </row>
    <row r="270" spans="1:20" s="36" customFormat="1" ht="123.75" customHeight="1">
      <c r="A270" s="20"/>
      <c r="B270" s="82" t="s">
        <v>787</v>
      </c>
      <c r="C270" s="70">
        <f aca="true" t="shared" si="75" ref="C270:J270">C271</f>
        <v>25166.1</v>
      </c>
      <c r="D270" s="72">
        <f t="shared" si="75"/>
        <v>25166.1</v>
      </c>
      <c r="E270" s="72">
        <f t="shared" si="75"/>
        <v>0</v>
      </c>
      <c r="F270" s="72">
        <f t="shared" si="75"/>
        <v>0</v>
      </c>
      <c r="G270" s="70">
        <f t="shared" si="75"/>
        <v>24648.6</v>
      </c>
      <c r="H270" s="73">
        <f t="shared" si="75"/>
        <v>24648.6</v>
      </c>
      <c r="I270" s="73">
        <f t="shared" si="75"/>
        <v>0</v>
      </c>
      <c r="J270" s="73">
        <f t="shared" si="75"/>
        <v>0</v>
      </c>
      <c r="K270" s="44">
        <f t="shared" si="62"/>
        <v>0.9794366230762812</v>
      </c>
      <c r="L270" s="70">
        <f>L271</f>
        <v>21231.7</v>
      </c>
      <c r="M270" s="73">
        <f>M271</f>
        <v>24648.6</v>
      </c>
      <c r="N270" s="73">
        <f>N271</f>
        <v>0</v>
      </c>
      <c r="O270" s="97">
        <f>O271</f>
        <v>0</v>
      </c>
      <c r="P270" s="171">
        <f t="shared" si="73"/>
        <v>0.8436627049880594</v>
      </c>
      <c r="Q270" s="92"/>
      <c r="R270" s="47"/>
      <c r="S270" s="47"/>
      <c r="T270" s="47"/>
    </row>
    <row r="271" spans="1:20" s="36" customFormat="1" ht="138" customHeight="1">
      <c r="A271" s="20" t="s">
        <v>36</v>
      </c>
      <c r="B271" s="83" t="s">
        <v>788</v>
      </c>
      <c r="C271" s="69">
        <f t="shared" si="71"/>
        <v>25166.1</v>
      </c>
      <c r="D271" s="74">
        <v>25166.1</v>
      </c>
      <c r="E271" s="74"/>
      <c r="F271" s="74"/>
      <c r="G271" s="69">
        <f>H271+I271+J271</f>
        <v>24648.6</v>
      </c>
      <c r="H271" s="75">
        <v>24648.6</v>
      </c>
      <c r="I271" s="75"/>
      <c r="J271" s="75"/>
      <c r="K271" s="44">
        <f t="shared" si="62"/>
        <v>0.9794366230762812</v>
      </c>
      <c r="L271" s="69">
        <v>21231.7</v>
      </c>
      <c r="M271" s="75">
        <v>24648.6</v>
      </c>
      <c r="N271" s="75"/>
      <c r="O271" s="98"/>
      <c r="P271" s="171">
        <f t="shared" si="73"/>
        <v>0.8436627049880594</v>
      </c>
      <c r="Q271" s="92"/>
      <c r="R271" s="47"/>
      <c r="S271" s="47"/>
      <c r="T271" s="47"/>
    </row>
    <row r="272" spans="1:17" ht="108" customHeight="1">
      <c r="A272" s="63" t="s">
        <v>112</v>
      </c>
      <c r="B272" s="113" t="s">
        <v>58</v>
      </c>
      <c r="C272" s="112">
        <f aca="true" t="shared" si="76" ref="C272:J272">C273+C315+C327</f>
        <v>1182821</v>
      </c>
      <c r="D272" s="112">
        <f t="shared" si="76"/>
        <v>131538.23</v>
      </c>
      <c r="E272" s="112">
        <f t="shared" si="76"/>
        <v>537957.77</v>
      </c>
      <c r="F272" s="112">
        <f t="shared" si="76"/>
        <v>513325</v>
      </c>
      <c r="G272" s="112">
        <f t="shared" si="76"/>
        <v>879199.3700000001</v>
      </c>
      <c r="H272" s="112">
        <f>H273+H315+H327</f>
        <v>121778.6</v>
      </c>
      <c r="I272" s="112">
        <f t="shared" si="76"/>
        <v>335785.93999999994</v>
      </c>
      <c r="J272" s="112">
        <f t="shared" si="76"/>
        <v>421634.92000000004</v>
      </c>
      <c r="K272" s="39">
        <f t="shared" si="62"/>
        <v>0.7433072037104517</v>
      </c>
      <c r="L272" s="112">
        <f>L273+L315+L327</f>
        <v>864857.7599999999</v>
      </c>
      <c r="M272" s="112">
        <f>M273+M315+M327</f>
        <v>128845.51</v>
      </c>
      <c r="N272" s="112">
        <v>334755.8</v>
      </c>
      <c r="O272" s="114">
        <f>O273+O315+O327</f>
        <v>401256.5</v>
      </c>
      <c r="P272" s="171">
        <f t="shared" si="73"/>
        <v>0.7311822837098766</v>
      </c>
      <c r="Q272" s="48"/>
    </row>
    <row r="273" spans="1:20" s="61" customFormat="1" ht="109.5" customHeight="1">
      <c r="A273" s="63" t="s">
        <v>38</v>
      </c>
      <c r="B273" s="64" t="s">
        <v>5</v>
      </c>
      <c r="C273" s="112">
        <f>C274+C301+C305+C307+C309+C312</f>
        <v>962111.7000000001</v>
      </c>
      <c r="D273" s="112">
        <f aca="true" t="shared" si="77" ref="D273:O273">D274+D301+D305+D307+D309+D312</f>
        <v>122649.93000000001</v>
      </c>
      <c r="E273" s="112">
        <f t="shared" si="77"/>
        <v>470136.77</v>
      </c>
      <c r="F273" s="112">
        <f t="shared" si="77"/>
        <v>369325</v>
      </c>
      <c r="G273" s="112">
        <f t="shared" si="77"/>
        <v>665220.6700000002</v>
      </c>
      <c r="H273" s="112">
        <v>115106.8</v>
      </c>
      <c r="I273" s="112">
        <f t="shared" si="77"/>
        <v>272479.04</v>
      </c>
      <c r="J273" s="112">
        <f t="shared" si="77"/>
        <v>277634.92000000004</v>
      </c>
      <c r="K273" s="39">
        <f t="shared" si="62"/>
        <v>0.691417295933518</v>
      </c>
      <c r="L273" s="112">
        <f t="shared" si="77"/>
        <v>650879.0599999999</v>
      </c>
      <c r="M273" s="112">
        <f t="shared" si="77"/>
        <v>122173.70999999999</v>
      </c>
      <c r="N273" s="112">
        <f t="shared" si="77"/>
        <v>271448.85</v>
      </c>
      <c r="O273" s="114">
        <f t="shared" si="77"/>
        <v>257256.5</v>
      </c>
      <c r="P273" s="171">
        <f t="shared" si="73"/>
        <v>0.6765109082448534</v>
      </c>
      <c r="Q273" s="129"/>
      <c r="R273" s="60"/>
      <c r="S273" s="60"/>
      <c r="T273" s="60"/>
    </row>
    <row r="274" spans="1:17" ht="57" customHeight="1">
      <c r="A274" s="21"/>
      <c r="B274" s="22" t="s">
        <v>887</v>
      </c>
      <c r="C274" s="70">
        <f>SUM(C275:C300)</f>
        <v>804083.9</v>
      </c>
      <c r="D274" s="70">
        <f>SUM(D275:D300)</f>
        <v>92897.03</v>
      </c>
      <c r="E274" s="70">
        <f>SUM(E275:E300)</f>
        <v>456218.77</v>
      </c>
      <c r="F274" s="70">
        <f>SUM(F275:F300)</f>
        <v>254968.09999999998</v>
      </c>
      <c r="G274" s="70">
        <f aca="true" t="shared" si="78" ref="G274:O274">G275+G276+G277+G278+G279+G280+G281+G282+G283+G284+G285+G286++G287+G288+G289+G290+G291+G292+G293++G294+G295+G296+G297+G298+G299+G300</f>
        <v>586534.7400000001</v>
      </c>
      <c r="H274" s="70">
        <f t="shared" si="78"/>
        <v>85354.22</v>
      </c>
      <c r="I274" s="70">
        <f t="shared" si="78"/>
        <v>269470.6</v>
      </c>
      <c r="J274" s="70">
        <f t="shared" si="78"/>
        <v>231709.92</v>
      </c>
      <c r="K274" s="39">
        <f t="shared" si="62"/>
        <v>0.7294447009820743</v>
      </c>
      <c r="L274" s="70">
        <f>L275+L276+L277+L278+L279+L280+L281+L282+L283+L284+L285+L286++L287+L288+L289+L290+L291+L292+L293++L294+L295+L296+L297+L298+L299+L300</f>
        <v>572193.1299999999</v>
      </c>
      <c r="M274" s="70">
        <f t="shared" si="78"/>
        <v>92421.22</v>
      </c>
      <c r="N274" s="70">
        <f t="shared" si="78"/>
        <v>268440.41</v>
      </c>
      <c r="O274" s="96">
        <f t="shared" si="78"/>
        <v>211331.5</v>
      </c>
      <c r="P274" s="171">
        <f t="shared" si="73"/>
        <v>0.7116087388393175</v>
      </c>
      <c r="Q274" s="48"/>
    </row>
    <row r="275" spans="1:17" ht="108" customHeight="1">
      <c r="A275" s="21" t="s">
        <v>39</v>
      </c>
      <c r="B275" s="23" t="s">
        <v>389</v>
      </c>
      <c r="C275" s="69">
        <f>D275+E275+F275</f>
        <v>0</v>
      </c>
      <c r="D275" s="69">
        <v>0</v>
      </c>
      <c r="E275" s="69">
        <v>0</v>
      </c>
      <c r="F275" s="69"/>
      <c r="G275" s="69">
        <f aca="true" t="shared" si="79" ref="G275:G300">H275+I275+J275</f>
        <v>0</v>
      </c>
      <c r="H275" s="69">
        <v>0</v>
      </c>
      <c r="I275" s="69">
        <v>0</v>
      </c>
      <c r="J275" s="69"/>
      <c r="K275" s="39"/>
      <c r="L275" s="69">
        <f>M275+N275+O275</f>
        <v>0</v>
      </c>
      <c r="M275" s="69">
        <v>0</v>
      </c>
      <c r="N275" s="69">
        <v>0</v>
      </c>
      <c r="O275" s="94">
        <v>0</v>
      </c>
      <c r="P275" s="171" t="s">
        <v>242</v>
      </c>
      <c r="Q275" s="48"/>
    </row>
    <row r="276" spans="1:17" ht="63.75" customHeight="1">
      <c r="A276" s="21" t="s">
        <v>40</v>
      </c>
      <c r="B276" s="24" t="s">
        <v>888</v>
      </c>
      <c r="C276" s="69">
        <f>D276+E276+F276</f>
        <v>20420.640000000003</v>
      </c>
      <c r="D276" s="69">
        <v>1021.04</v>
      </c>
      <c r="E276" s="69">
        <v>18378.56</v>
      </c>
      <c r="F276" s="69">
        <v>1021.04</v>
      </c>
      <c r="G276" s="69">
        <f t="shared" si="79"/>
        <v>19790.84</v>
      </c>
      <c r="H276" s="69">
        <v>989.5</v>
      </c>
      <c r="I276" s="69">
        <v>17811.8</v>
      </c>
      <c r="J276" s="69">
        <v>989.54</v>
      </c>
      <c r="K276" s="39">
        <f t="shared" si="62"/>
        <v>0.9691586551645784</v>
      </c>
      <c r="L276" s="69">
        <f>M276+N276+O276</f>
        <v>18801.3</v>
      </c>
      <c r="M276" s="69">
        <v>989.5</v>
      </c>
      <c r="N276" s="69">
        <v>17811.8</v>
      </c>
      <c r="O276" s="94">
        <v>0</v>
      </c>
      <c r="P276" s="171">
        <f t="shared" si="73"/>
        <v>0.9207008203464728</v>
      </c>
      <c r="Q276" s="48"/>
    </row>
    <row r="277" spans="1:17" ht="84" customHeight="1">
      <c r="A277" s="20" t="s">
        <v>29</v>
      </c>
      <c r="B277" s="24" t="s">
        <v>889</v>
      </c>
      <c r="C277" s="69">
        <f aca="true" t="shared" si="80" ref="C277:C333">D277+E277+F277</f>
        <v>141334</v>
      </c>
      <c r="D277" s="69">
        <v>7067</v>
      </c>
      <c r="E277" s="69">
        <v>127200</v>
      </c>
      <c r="F277" s="69">
        <v>7067</v>
      </c>
      <c r="G277" s="69">
        <f t="shared" si="79"/>
        <v>0</v>
      </c>
      <c r="H277" s="69">
        <v>0</v>
      </c>
      <c r="I277" s="69">
        <v>0</v>
      </c>
      <c r="J277" s="69">
        <v>0</v>
      </c>
      <c r="K277" s="39">
        <f t="shared" si="62"/>
        <v>0</v>
      </c>
      <c r="L277" s="69">
        <f aca="true" t="shared" si="81" ref="L277:L333">M277+N277+O277</f>
        <v>134267</v>
      </c>
      <c r="M277" s="69">
        <v>7067</v>
      </c>
      <c r="N277" s="69">
        <v>127200</v>
      </c>
      <c r="O277" s="94">
        <v>0</v>
      </c>
      <c r="P277" s="171">
        <f t="shared" si="73"/>
        <v>0.9499978773685029</v>
      </c>
      <c r="Q277" s="65"/>
    </row>
    <row r="278" spans="1:17" ht="56.25" customHeight="1">
      <c r="A278" s="20" t="s">
        <v>35</v>
      </c>
      <c r="B278" s="24" t="s">
        <v>394</v>
      </c>
      <c r="C278" s="69">
        <f>D278+E278+F278</f>
        <v>200</v>
      </c>
      <c r="D278" s="69">
        <v>200</v>
      </c>
      <c r="E278" s="69">
        <v>0</v>
      </c>
      <c r="F278" s="69">
        <v>0</v>
      </c>
      <c r="G278" s="69">
        <f t="shared" si="79"/>
        <v>200</v>
      </c>
      <c r="H278" s="69">
        <v>200</v>
      </c>
      <c r="I278" s="69">
        <v>0</v>
      </c>
      <c r="J278" s="69">
        <v>0</v>
      </c>
      <c r="K278" s="39">
        <f t="shared" si="62"/>
        <v>1</v>
      </c>
      <c r="L278" s="69">
        <f>M278+N278+O278</f>
        <v>200</v>
      </c>
      <c r="M278" s="69">
        <v>200</v>
      </c>
      <c r="N278" s="69">
        <v>0</v>
      </c>
      <c r="O278" s="94">
        <v>0</v>
      </c>
      <c r="P278" s="171">
        <f t="shared" si="73"/>
        <v>1</v>
      </c>
      <c r="Q278" s="48"/>
    </row>
    <row r="279" spans="1:17" ht="97.5" customHeight="1">
      <c r="A279" s="20" t="s">
        <v>370</v>
      </c>
      <c r="B279" s="24" t="s">
        <v>892</v>
      </c>
      <c r="C279" s="69">
        <f aca="true" t="shared" si="82" ref="C279:C285">D279+E279+F279</f>
        <v>12562.47</v>
      </c>
      <c r="D279" s="69">
        <v>0</v>
      </c>
      <c r="E279" s="69">
        <v>12562.47</v>
      </c>
      <c r="F279" s="69">
        <v>0</v>
      </c>
      <c r="G279" s="69">
        <f t="shared" si="79"/>
        <v>12562.5</v>
      </c>
      <c r="H279" s="69">
        <v>0</v>
      </c>
      <c r="I279" s="69">
        <v>12562.5</v>
      </c>
      <c r="J279" s="69">
        <v>0</v>
      </c>
      <c r="K279" s="39">
        <f t="shared" si="62"/>
        <v>1.0000023880654043</v>
      </c>
      <c r="L279" s="69">
        <f t="shared" si="81"/>
        <v>12562.5</v>
      </c>
      <c r="M279" s="69">
        <v>0</v>
      </c>
      <c r="N279" s="69">
        <v>12562.5</v>
      </c>
      <c r="O279" s="94">
        <v>0</v>
      </c>
      <c r="P279" s="171">
        <f t="shared" si="73"/>
        <v>1.0000023880654043</v>
      </c>
      <c r="Q279" s="65"/>
    </row>
    <row r="280" spans="1:17" ht="204.75" customHeight="1">
      <c r="A280" s="21" t="s">
        <v>244</v>
      </c>
      <c r="B280" s="24" t="s">
        <v>890</v>
      </c>
      <c r="C280" s="69">
        <f t="shared" si="82"/>
        <v>18847.18</v>
      </c>
      <c r="D280" s="69">
        <v>390.78</v>
      </c>
      <c r="E280" s="69">
        <v>18456.4</v>
      </c>
      <c r="F280" s="69"/>
      <c r="G280" s="69">
        <f t="shared" si="79"/>
        <v>11031.7</v>
      </c>
      <c r="H280" s="69">
        <v>0</v>
      </c>
      <c r="I280" s="69">
        <v>11031.7</v>
      </c>
      <c r="J280" s="69">
        <v>0</v>
      </c>
      <c r="K280" s="39">
        <f t="shared" si="62"/>
        <v>0.5853236399291566</v>
      </c>
      <c r="L280" s="69">
        <f t="shared" si="81"/>
        <v>11031.7</v>
      </c>
      <c r="M280" s="69">
        <v>0</v>
      </c>
      <c r="N280" s="69">
        <v>11031.7</v>
      </c>
      <c r="O280" s="94">
        <v>0</v>
      </c>
      <c r="P280" s="171">
        <f t="shared" si="73"/>
        <v>0.5853236399291566</v>
      </c>
      <c r="Q280" s="109" t="s">
        <v>1195</v>
      </c>
    </row>
    <row r="281" spans="1:17" ht="76.5" customHeight="1">
      <c r="A281" s="21" t="s">
        <v>245</v>
      </c>
      <c r="B281" s="23" t="s">
        <v>893</v>
      </c>
      <c r="C281" s="69">
        <f t="shared" si="82"/>
        <v>26268.29</v>
      </c>
      <c r="D281" s="69">
        <v>0</v>
      </c>
      <c r="E281" s="69">
        <v>26268.29</v>
      </c>
      <c r="F281" s="69"/>
      <c r="G281" s="69">
        <f t="shared" si="79"/>
        <v>26268.3</v>
      </c>
      <c r="H281" s="69">
        <v>0</v>
      </c>
      <c r="I281" s="69">
        <v>26268.3</v>
      </c>
      <c r="J281" s="69"/>
      <c r="K281" s="39">
        <f t="shared" si="62"/>
        <v>1.0000003806871327</v>
      </c>
      <c r="L281" s="69">
        <f t="shared" si="81"/>
        <v>26268.3</v>
      </c>
      <c r="M281" s="69">
        <v>0</v>
      </c>
      <c r="N281" s="69">
        <v>26268.3</v>
      </c>
      <c r="O281" s="94"/>
      <c r="P281" s="171">
        <f t="shared" si="73"/>
        <v>1.0000003806871327</v>
      </c>
      <c r="Q281" s="48"/>
    </row>
    <row r="282" spans="1:17" ht="49.5" customHeight="1">
      <c r="A282" s="21" t="s">
        <v>371</v>
      </c>
      <c r="B282" s="23" t="s">
        <v>891</v>
      </c>
      <c r="C282" s="69">
        <f t="shared" si="82"/>
        <v>6846.2300000000005</v>
      </c>
      <c r="D282" s="69">
        <v>342.31</v>
      </c>
      <c r="E282" s="69">
        <v>6503.92</v>
      </c>
      <c r="F282" s="69"/>
      <c r="G282" s="69">
        <f t="shared" si="79"/>
        <v>5775.61</v>
      </c>
      <c r="H282" s="69">
        <v>288.78</v>
      </c>
      <c r="I282" s="69">
        <v>5486.83</v>
      </c>
      <c r="J282" s="69"/>
      <c r="K282" s="39">
        <f>G282/C282</f>
        <v>0.8436190428892981</v>
      </c>
      <c r="L282" s="69">
        <f t="shared" si="81"/>
        <v>288.78</v>
      </c>
      <c r="M282" s="69">
        <v>288.78</v>
      </c>
      <c r="N282" s="69">
        <v>0</v>
      </c>
      <c r="O282" s="94"/>
      <c r="P282" s="171">
        <f t="shared" si="73"/>
        <v>0.042180879111569425</v>
      </c>
      <c r="Q282" s="49" t="s">
        <v>1105</v>
      </c>
    </row>
    <row r="283" spans="1:17" ht="39" customHeight="1">
      <c r="A283" s="21" t="s">
        <v>372</v>
      </c>
      <c r="B283" s="23" t="s">
        <v>894</v>
      </c>
      <c r="C283" s="69">
        <f t="shared" si="82"/>
        <v>50000</v>
      </c>
      <c r="D283" s="69">
        <v>0</v>
      </c>
      <c r="E283" s="69">
        <v>46250</v>
      </c>
      <c r="F283" s="69">
        <v>3750</v>
      </c>
      <c r="G283" s="69">
        <f t="shared" si="79"/>
        <v>50000</v>
      </c>
      <c r="H283" s="69">
        <v>0</v>
      </c>
      <c r="I283" s="69">
        <v>46250</v>
      </c>
      <c r="J283" s="69">
        <v>3750</v>
      </c>
      <c r="K283" s="39">
        <f t="shared" si="62"/>
        <v>1</v>
      </c>
      <c r="L283" s="69">
        <f t="shared" si="81"/>
        <v>3750</v>
      </c>
      <c r="M283" s="69">
        <v>0</v>
      </c>
      <c r="N283" s="69">
        <v>3750</v>
      </c>
      <c r="O283" s="94">
        <v>0</v>
      </c>
      <c r="P283" s="171">
        <f t="shared" si="73"/>
        <v>0.075</v>
      </c>
      <c r="Q283" s="48"/>
    </row>
    <row r="284" spans="1:17" ht="83.25" customHeight="1">
      <c r="A284" s="21" t="s">
        <v>373</v>
      </c>
      <c r="B284" s="23" t="s">
        <v>895</v>
      </c>
      <c r="C284" s="69">
        <f t="shared" si="82"/>
        <v>61689.7</v>
      </c>
      <c r="D284" s="69">
        <v>0</v>
      </c>
      <c r="E284" s="69">
        <v>55526.95</v>
      </c>
      <c r="F284" s="69">
        <v>6162.75</v>
      </c>
      <c r="G284" s="69">
        <f t="shared" si="79"/>
        <v>61627.45</v>
      </c>
      <c r="H284" s="69">
        <v>0</v>
      </c>
      <c r="I284" s="69">
        <v>55464.7</v>
      </c>
      <c r="J284" s="69">
        <v>6162.75</v>
      </c>
      <c r="K284" s="39">
        <f t="shared" si="62"/>
        <v>0.9989909174465105</v>
      </c>
      <c r="L284" s="69">
        <f t="shared" si="81"/>
        <v>61627.45</v>
      </c>
      <c r="M284" s="69">
        <v>0</v>
      </c>
      <c r="N284" s="69">
        <v>55464.7</v>
      </c>
      <c r="O284" s="94">
        <v>6162.75</v>
      </c>
      <c r="P284" s="171">
        <f t="shared" si="73"/>
        <v>0.9989909174465105</v>
      </c>
      <c r="Q284" s="48"/>
    </row>
    <row r="285" spans="1:17" ht="73.5" customHeight="1">
      <c r="A285" s="21" t="s">
        <v>374</v>
      </c>
      <c r="B285" s="23" t="s">
        <v>896</v>
      </c>
      <c r="C285" s="69">
        <f t="shared" si="82"/>
        <v>10000</v>
      </c>
      <c r="D285" s="69">
        <v>0</v>
      </c>
      <c r="E285" s="69">
        <v>0</v>
      </c>
      <c r="F285" s="69">
        <v>10000</v>
      </c>
      <c r="G285" s="69">
        <f t="shared" si="79"/>
        <v>0</v>
      </c>
      <c r="H285" s="69">
        <v>0</v>
      </c>
      <c r="I285" s="69">
        <v>0</v>
      </c>
      <c r="J285" s="69">
        <v>0</v>
      </c>
      <c r="K285" s="39">
        <f t="shared" si="62"/>
        <v>0</v>
      </c>
      <c r="L285" s="69">
        <f t="shared" si="81"/>
        <v>0</v>
      </c>
      <c r="M285" s="69">
        <v>0</v>
      </c>
      <c r="N285" s="69">
        <v>0</v>
      </c>
      <c r="O285" s="94">
        <v>0</v>
      </c>
      <c r="P285" s="171">
        <f t="shared" si="73"/>
        <v>0</v>
      </c>
      <c r="Q285" s="48"/>
    </row>
    <row r="286" spans="1:17" ht="47.25" customHeight="1">
      <c r="A286" s="21" t="s">
        <v>375</v>
      </c>
      <c r="B286" s="23" t="s">
        <v>897</v>
      </c>
      <c r="C286" s="69">
        <f t="shared" si="80"/>
        <v>7610.2</v>
      </c>
      <c r="D286" s="69">
        <v>0</v>
      </c>
      <c r="E286" s="69">
        <v>0</v>
      </c>
      <c r="F286" s="69">
        <v>7610.2</v>
      </c>
      <c r="G286" s="69">
        <f t="shared" si="79"/>
        <v>7610.2</v>
      </c>
      <c r="H286" s="69">
        <v>0</v>
      </c>
      <c r="I286" s="69">
        <v>0</v>
      </c>
      <c r="J286" s="69">
        <v>7610.2</v>
      </c>
      <c r="K286" s="39">
        <f t="shared" si="62"/>
        <v>1</v>
      </c>
      <c r="L286" s="69">
        <f t="shared" si="81"/>
        <v>7610.2</v>
      </c>
      <c r="M286" s="69">
        <v>0</v>
      </c>
      <c r="N286" s="69">
        <v>0</v>
      </c>
      <c r="O286" s="94">
        <v>7610.2</v>
      </c>
      <c r="P286" s="171">
        <f t="shared" si="73"/>
        <v>1</v>
      </c>
      <c r="Q286" s="48"/>
    </row>
    <row r="287" spans="1:17" ht="55.5" customHeight="1">
      <c r="A287" s="21" t="s">
        <v>376</v>
      </c>
      <c r="B287" s="23" t="s">
        <v>898</v>
      </c>
      <c r="C287" s="69">
        <f t="shared" si="80"/>
        <v>8829.6</v>
      </c>
      <c r="D287" s="69">
        <v>0</v>
      </c>
      <c r="E287" s="69">
        <v>0</v>
      </c>
      <c r="F287" s="69">
        <v>8829.6</v>
      </c>
      <c r="G287" s="69">
        <f t="shared" si="79"/>
        <v>8829.6</v>
      </c>
      <c r="H287" s="69">
        <v>0</v>
      </c>
      <c r="I287" s="69">
        <v>0</v>
      </c>
      <c r="J287" s="69">
        <v>8829.6</v>
      </c>
      <c r="K287" s="39">
        <f aca="true" t="shared" si="83" ref="K287:K298">G287/C287</f>
        <v>1</v>
      </c>
      <c r="L287" s="69">
        <f t="shared" si="81"/>
        <v>8829.6</v>
      </c>
      <c r="M287" s="69">
        <v>0</v>
      </c>
      <c r="N287" s="69">
        <v>0</v>
      </c>
      <c r="O287" s="94">
        <v>8829.6</v>
      </c>
      <c r="P287" s="171">
        <f t="shared" si="73"/>
        <v>1</v>
      </c>
      <c r="Q287" s="65"/>
    </row>
    <row r="288" spans="1:17" ht="56.25" customHeight="1">
      <c r="A288" s="21" t="s">
        <v>377</v>
      </c>
      <c r="B288" s="23" t="s">
        <v>899</v>
      </c>
      <c r="C288" s="69">
        <f t="shared" si="80"/>
        <v>5563</v>
      </c>
      <c r="D288" s="69">
        <v>0</v>
      </c>
      <c r="E288" s="69">
        <v>0</v>
      </c>
      <c r="F288" s="69">
        <v>5563</v>
      </c>
      <c r="G288" s="69">
        <f t="shared" si="79"/>
        <v>5563</v>
      </c>
      <c r="H288" s="69">
        <v>0</v>
      </c>
      <c r="I288" s="69">
        <v>0</v>
      </c>
      <c r="J288" s="69">
        <v>5563</v>
      </c>
      <c r="K288" s="39">
        <f t="shared" si="83"/>
        <v>1</v>
      </c>
      <c r="L288" s="69">
        <f t="shared" si="81"/>
        <v>5563</v>
      </c>
      <c r="M288" s="69">
        <v>0</v>
      </c>
      <c r="N288" s="69">
        <v>0</v>
      </c>
      <c r="O288" s="94">
        <v>5563</v>
      </c>
      <c r="P288" s="171">
        <f t="shared" si="73"/>
        <v>1</v>
      </c>
      <c r="Q288" s="65"/>
    </row>
    <row r="289" spans="1:17" ht="80.25" customHeight="1">
      <c r="A289" s="21" t="s">
        <v>378</v>
      </c>
      <c r="B289" s="23" t="s">
        <v>900</v>
      </c>
      <c r="C289" s="69">
        <f t="shared" si="80"/>
        <v>1997</v>
      </c>
      <c r="D289" s="69">
        <v>0</v>
      </c>
      <c r="E289" s="69">
        <v>0</v>
      </c>
      <c r="F289" s="69">
        <v>1997</v>
      </c>
      <c r="G289" s="69">
        <f t="shared" si="79"/>
        <v>1997</v>
      </c>
      <c r="H289" s="69">
        <v>0</v>
      </c>
      <c r="I289" s="69">
        <v>0</v>
      </c>
      <c r="J289" s="69">
        <v>1997</v>
      </c>
      <c r="K289" s="39">
        <f t="shared" si="83"/>
        <v>1</v>
      </c>
      <c r="L289" s="69">
        <f t="shared" si="81"/>
        <v>1997</v>
      </c>
      <c r="M289" s="69">
        <v>0</v>
      </c>
      <c r="N289" s="69">
        <v>0</v>
      </c>
      <c r="O289" s="94">
        <v>1997</v>
      </c>
      <c r="P289" s="171">
        <f t="shared" si="73"/>
        <v>1</v>
      </c>
      <c r="Q289" s="48"/>
    </row>
    <row r="290" spans="1:17" ht="84" customHeight="1">
      <c r="A290" s="21" t="s">
        <v>379</v>
      </c>
      <c r="B290" s="23" t="s">
        <v>901</v>
      </c>
      <c r="C290" s="69">
        <f t="shared" si="80"/>
        <v>12631.81</v>
      </c>
      <c r="D290" s="69">
        <v>0</v>
      </c>
      <c r="E290" s="69">
        <v>0</v>
      </c>
      <c r="F290" s="69">
        <v>12631.81</v>
      </c>
      <c r="G290" s="69">
        <f t="shared" si="79"/>
        <v>12631.81</v>
      </c>
      <c r="H290" s="69">
        <v>0</v>
      </c>
      <c r="I290" s="69">
        <v>0</v>
      </c>
      <c r="J290" s="69">
        <v>12631.81</v>
      </c>
      <c r="K290" s="39">
        <f t="shared" si="83"/>
        <v>1</v>
      </c>
      <c r="L290" s="69">
        <f t="shared" si="81"/>
        <v>0</v>
      </c>
      <c r="M290" s="69">
        <v>0</v>
      </c>
      <c r="N290" s="69">
        <v>0</v>
      </c>
      <c r="O290" s="94">
        <v>0</v>
      </c>
      <c r="P290" s="171">
        <f t="shared" si="73"/>
        <v>0</v>
      </c>
      <c r="Q290" s="48"/>
    </row>
    <row r="291" spans="1:17" ht="55.5" customHeight="1">
      <c r="A291" s="21" t="s">
        <v>380</v>
      </c>
      <c r="B291" s="23" t="s">
        <v>902</v>
      </c>
      <c r="C291" s="69">
        <f t="shared" si="80"/>
        <v>30356.98</v>
      </c>
      <c r="D291" s="69">
        <v>0</v>
      </c>
      <c r="E291" s="69">
        <v>27321.28</v>
      </c>
      <c r="F291" s="69">
        <v>3035.7</v>
      </c>
      <c r="G291" s="69">
        <f t="shared" si="79"/>
        <v>30070.72</v>
      </c>
      <c r="H291" s="69">
        <v>0</v>
      </c>
      <c r="I291" s="69">
        <v>27063.65</v>
      </c>
      <c r="J291" s="69">
        <v>3007.07</v>
      </c>
      <c r="K291" s="39">
        <f t="shared" si="83"/>
        <v>0.9905702082354702</v>
      </c>
      <c r="L291" s="69">
        <f t="shared" si="81"/>
        <v>3007.07</v>
      </c>
      <c r="M291" s="69">
        <v>0</v>
      </c>
      <c r="N291" s="69">
        <v>3007.07</v>
      </c>
      <c r="O291" s="94">
        <v>0</v>
      </c>
      <c r="P291" s="171">
        <f t="shared" si="73"/>
        <v>0.09905695494084063</v>
      </c>
      <c r="Q291" s="48"/>
    </row>
    <row r="292" spans="1:17" ht="62.25" customHeight="1">
      <c r="A292" s="21" t="s">
        <v>381</v>
      </c>
      <c r="B292" s="23" t="s">
        <v>903</v>
      </c>
      <c r="C292" s="69">
        <f t="shared" si="80"/>
        <v>10000</v>
      </c>
      <c r="D292" s="69">
        <v>0</v>
      </c>
      <c r="E292" s="69">
        <v>0</v>
      </c>
      <c r="F292" s="69">
        <v>10000</v>
      </c>
      <c r="G292" s="69">
        <f t="shared" si="79"/>
        <v>0</v>
      </c>
      <c r="H292" s="69">
        <v>0</v>
      </c>
      <c r="I292" s="69">
        <v>0</v>
      </c>
      <c r="J292" s="69">
        <v>0</v>
      </c>
      <c r="K292" s="39">
        <f t="shared" si="83"/>
        <v>0</v>
      </c>
      <c r="L292" s="69">
        <f t="shared" si="81"/>
        <v>0</v>
      </c>
      <c r="M292" s="69">
        <v>0</v>
      </c>
      <c r="N292" s="69">
        <v>0</v>
      </c>
      <c r="O292" s="94">
        <v>0</v>
      </c>
      <c r="P292" s="171">
        <f t="shared" si="73"/>
        <v>0</v>
      </c>
      <c r="Q292" s="48"/>
    </row>
    <row r="293" spans="1:17" ht="58.5" customHeight="1">
      <c r="A293" s="21" t="s">
        <v>382</v>
      </c>
      <c r="B293" s="23" t="s">
        <v>384</v>
      </c>
      <c r="C293" s="69">
        <f t="shared" si="80"/>
        <v>177300</v>
      </c>
      <c r="D293" s="69">
        <v>0</v>
      </c>
      <c r="E293" s="69">
        <v>0</v>
      </c>
      <c r="F293" s="69">
        <v>177300</v>
      </c>
      <c r="G293" s="69">
        <f t="shared" si="79"/>
        <v>177300</v>
      </c>
      <c r="H293" s="69">
        <v>0</v>
      </c>
      <c r="I293" s="69">
        <v>0</v>
      </c>
      <c r="J293" s="69">
        <v>177300</v>
      </c>
      <c r="K293" s="39">
        <f t="shared" si="83"/>
        <v>1</v>
      </c>
      <c r="L293" s="69">
        <f t="shared" si="81"/>
        <v>177300</v>
      </c>
      <c r="M293" s="69">
        <v>0</v>
      </c>
      <c r="N293" s="69">
        <v>0</v>
      </c>
      <c r="O293" s="94">
        <v>177300</v>
      </c>
      <c r="P293" s="171">
        <f t="shared" si="73"/>
        <v>1</v>
      </c>
      <c r="Q293" s="48"/>
    </row>
    <row r="294" spans="1:17" ht="139.5" customHeight="1">
      <c r="A294" s="21" t="s">
        <v>383</v>
      </c>
      <c r="B294" s="23" t="s">
        <v>904</v>
      </c>
      <c r="C294" s="69">
        <f t="shared" si="80"/>
        <v>83875.9</v>
      </c>
      <c r="D294" s="69">
        <v>83875.9</v>
      </c>
      <c r="E294" s="69">
        <v>0</v>
      </c>
      <c r="F294" s="69">
        <v>0</v>
      </c>
      <c r="G294" s="69">
        <f t="shared" si="79"/>
        <v>83875.94</v>
      </c>
      <c r="H294" s="69">
        <v>83875.94</v>
      </c>
      <c r="I294" s="69">
        <v>0</v>
      </c>
      <c r="J294" s="69">
        <v>0</v>
      </c>
      <c r="K294" s="39">
        <f t="shared" si="83"/>
        <v>1.000000476895032</v>
      </c>
      <c r="L294" s="69">
        <f t="shared" si="81"/>
        <v>83875.94</v>
      </c>
      <c r="M294" s="69">
        <v>83875.94</v>
      </c>
      <c r="N294" s="69">
        <v>0</v>
      </c>
      <c r="O294" s="94">
        <v>0</v>
      </c>
      <c r="P294" s="171">
        <f t="shared" si="73"/>
        <v>1.000000476895032</v>
      </c>
      <c r="Q294" s="48"/>
    </row>
    <row r="295" spans="1:17" ht="108.75" customHeight="1">
      <c r="A295" s="21" t="s">
        <v>385</v>
      </c>
      <c r="B295" s="23" t="s">
        <v>905</v>
      </c>
      <c r="C295" s="69">
        <f t="shared" si="80"/>
        <v>47299.82</v>
      </c>
      <c r="D295" s="69">
        <v>0</v>
      </c>
      <c r="E295" s="69">
        <v>47299.82</v>
      </c>
      <c r="F295" s="69">
        <v>0</v>
      </c>
      <c r="G295" s="69">
        <f t="shared" si="79"/>
        <v>0</v>
      </c>
      <c r="H295" s="69">
        <v>0</v>
      </c>
      <c r="I295" s="69">
        <v>0</v>
      </c>
      <c r="J295" s="69">
        <v>0</v>
      </c>
      <c r="K295" s="39">
        <f t="shared" si="83"/>
        <v>0</v>
      </c>
      <c r="L295" s="69">
        <f t="shared" si="81"/>
        <v>4591.2</v>
      </c>
      <c r="M295" s="69">
        <v>0</v>
      </c>
      <c r="N295" s="69">
        <v>4591.2</v>
      </c>
      <c r="O295" s="94">
        <v>0</v>
      </c>
      <c r="P295" s="171">
        <f t="shared" si="73"/>
        <v>0.0970659084960577</v>
      </c>
      <c r="Q295" s="48"/>
    </row>
    <row r="296" spans="1:17" ht="65.25" customHeight="1">
      <c r="A296" s="21" t="s">
        <v>386</v>
      </c>
      <c r="B296" s="23" t="s">
        <v>906</v>
      </c>
      <c r="C296" s="69">
        <f t="shared" si="80"/>
        <v>17471.76</v>
      </c>
      <c r="D296" s="69">
        <v>0</v>
      </c>
      <c r="E296" s="69">
        <v>17471.76</v>
      </c>
      <c r="F296" s="69">
        <v>0</v>
      </c>
      <c r="G296" s="69">
        <f t="shared" si="79"/>
        <v>15881.6</v>
      </c>
      <c r="H296" s="69">
        <v>0</v>
      </c>
      <c r="I296" s="69">
        <v>15881.6</v>
      </c>
      <c r="J296" s="69">
        <v>0</v>
      </c>
      <c r="K296" s="39">
        <f t="shared" si="83"/>
        <v>0.9089868450573956</v>
      </c>
      <c r="L296" s="69">
        <v>1588.16</v>
      </c>
      <c r="M296" s="69">
        <v>0</v>
      </c>
      <c r="N296" s="69">
        <v>1588.16</v>
      </c>
      <c r="O296" s="94">
        <v>0</v>
      </c>
      <c r="P296" s="171">
        <f t="shared" si="73"/>
        <v>0.09089868450573955</v>
      </c>
      <c r="Q296" s="48"/>
    </row>
    <row r="297" spans="1:17" ht="63" customHeight="1">
      <c r="A297" s="21" t="s">
        <v>387</v>
      </c>
      <c r="B297" s="24" t="s">
        <v>907</v>
      </c>
      <c r="C297" s="69">
        <f t="shared" si="80"/>
        <v>16630.75</v>
      </c>
      <c r="D297" s="69">
        <v>0</v>
      </c>
      <c r="E297" s="69">
        <v>16630.75</v>
      </c>
      <c r="F297" s="69">
        <v>0</v>
      </c>
      <c r="G297" s="69">
        <f t="shared" si="79"/>
        <v>15698.53</v>
      </c>
      <c r="H297" s="69">
        <v>0</v>
      </c>
      <c r="I297" s="69">
        <v>15698.53</v>
      </c>
      <c r="J297" s="69">
        <v>0</v>
      </c>
      <c r="K297" s="39">
        <f t="shared" si="83"/>
        <v>0.9439460036378395</v>
      </c>
      <c r="L297" s="69">
        <f t="shared" si="81"/>
        <v>1569.85</v>
      </c>
      <c r="M297" s="69">
        <v>0</v>
      </c>
      <c r="N297" s="69">
        <v>1569.85</v>
      </c>
      <c r="O297" s="94">
        <v>0</v>
      </c>
      <c r="P297" s="171">
        <f t="shared" si="73"/>
        <v>0.09439441997504622</v>
      </c>
      <c r="Q297" s="48"/>
    </row>
    <row r="298" spans="1:17" ht="48.75" customHeight="1">
      <c r="A298" s="21" t="s">
        <v>388</v>
      </c>
      <c r="B298" s="24" t="s">
        <v>908</v>
      </c>
      <c r="C298" s="69">
        <f t="shared" si="80"/>
        <v>22518.82</v>
      </c>
      <c r="D298" s="69">
        <v>0</v>
      </c>
      <c r="E298" s="69">
        <v>22518.82</v>
      </c>
      <c r="F298" s="69">
        <v>0</v>
      </c>
      <c r="G298" s="69">
        <f t="shared" si="79"/>
        <v>26275.170000000002</v>
      </c>
      <c r="H298" s="69">
        <v>0</v>
      </c>
      <c r="I298" s="69">
        <v>22406.22</v>
      </c>
      <c r="J298" s="69">
        <v>3868.95</v>
      </c>
      <c r="K298" s="39">
        <f t="shared" si="83"/>
        <v>1.1668093621246585</v>
      </c>
      <c r="L298" s="69">
        <f t="shared" si="81"/>
        <v>6109.6</v>
      </c>
      <c r="M298" s="69">
        <v>0</v>
      </c>
      <c r="N298" s="69">
        <v>2240.65</v>
      </c>
      <c r="O298" s="94">
        <v>3868.95</v>
      </c>
      <c r="P298" s="171">
        <f t="shared" si="73"/>
        <v>0.27131084133182826</v>
      </c>
      <c r="Q298" s="48"/>
    </row>
    <row r="299" spans="1:17" ht="40.5" customHeight="1">
      <c r="A299" s="21" t="s">
        <v>390</v>
      </c>
      <c r="B299" s="23" t="s">
        <v>909</v>
      </c>
      <c r="C299" s="69">
        <f t="shared" si="80"/>
        <v>7072.72</v>
      </c>
      <c r="D299" s="69">
        <v>0</v>
      </c>
      <c r="E299" s="69">
        <v>7072.72</v>
      </c>
      <c r="F299" s="69">
        <v>0</v>
      </c>
      <c r="G299" s="69">
        <f t="shared" si="79"/>
        <v>6929.98</v>
      </c>
      <c r="H299" s="69">
        <v>0</v>
      </c>
      <c r="I299" s="69">
        <v>6929.98</v>
      </c>
      <c r="J299" s="69">
        <v>0</v>
      </c>
      <c r="K299" s="39" t="s">
        <v>242</v>
      </c>
      <c r="L299" s="69">
        <f t="shared" si="81"/>
        <v>693</v>
      </c>
      <c r="M299" s="69">
        <v>0</v>
      </c>
      <c r="N299" s="69">
        <v>693</v>
      </c>
      <c r="O299" s="94">
        <v>0</v>
      </c>
      <c r="P299" s="171">
        <f t="shared" si="73"/>
        <v>0.09798210589419629</v>
      </c>
      <c r="Q299" s="48"/>
    </row>
    <row r="300" spans="1:17" ht="55.5" customHeight="1">
      <c r="A300" s="21" t="s">
        <v>393</v>
      </c>
      <c r="B300" s="23" t="s">
        <v>910</v>
      </c>
      <c r="C300" s="69">
        <f t="shared" si="80"/>
        <v>6757.03</v>
      </c>
      <c r="D300" s="69">
        <v>0</v>
      </c>
      <c r="E300" s="69">
        <v>6757.03</v>
      </c>
      <c r="F300" s="69">
        <v>0</v>
      </c>
      <c r="G300" s="69">
        <f t="shared" si="79"/>
        <v>6614.79</v>
      </c>
      <c r="H300" s="69">
        <v>0</v>
      </c>
      <c r="I300" s="69">
        <v>6614.79</v>
      </c>
      <c r="J300" s="69">
        <v>0</v>
      </c>
      <c r="K300" s="39" t="s">
        <v>242</v>
      </c>
      <c r="L300" s="69">
        <f t="shared" si="81"/>
        <v>661.48</v>
      </c>
      <c r="M300" s="69">
        <v>0</v>
      </c>
      <c r="N300" s="69">
        <v>661.48</v>
      </c>
      <c r="O300" s="94">
        <v>0</v>
      </c>
      <c r="P300" s="171">
        <f t="shared" si="73"/>
        <v>0.09789508112291939</v>
      </c>
      <c r="Q300" s="48"/>
    </row>
    <row r="301" spans="1:17" ht="60" customHeight="1">
      <c r="A301" s="21"/>
      <c r="B301" s="84" t="s">
        <v>364</v>
      </c>
      <c r="C301" s="70">
        <v>0</v>
      </c>
      <c r="D301" s="70">
        <v>0</v>
      </c>
      <c r="E301" s="70">
        <v>0</v>
      </c>
      <c r="F301" s="70">
        <v>0</v>
      </c>
      <c r="G301" s="70">
        <v>0</v>
      </c>
      <c r="H301" s="70">
        <v>0</v>
      </c>
      <c r="I301" s="70">
        <v>0</v>
      </c>
      <c r="J301" s="70">
        <v>0</v>
      </c>
      <c r="K301" s="39" t="s">
        <v>242</v>
      </c>
      <c r="L301" s="70">
        <v>0</v>
      </c>
      <c r="M301" s="70">
        <v>0</v>
      </c>
      <c r="N301" s="70">
        <v>0</v>
      </c>
      <c r="O301" s="96">
        <v>0</v>
      </c>
      <c r="P301" s="171" t="s">
        <v>242</v>
      </c>
      <c r="Q301" s="48"/>
    </row>
    <row r="302" spans="1:17" ht="42" customHeight="1">
      <c r="A302" s="21" t="s">
        <v>43</v>
      </c>
      <c r="B302" s="23" t="s">
        <v>395</v>
      </c>
      <c r="C302" s="69">
        <f t="shared" si="80"/>
        <v>0</v>
      </c>
      <c r="D302" s="69">
        <v>0</v>
      </c>
      <c r="E302" s="69">
        <v>0</v>
      </c>
      <c r="F302" s="69">
        <v>0</v>
      </c>
      <c r="G302" s="69">
        <f>H302+I302+J302</f>
        <v>0</v>
      </c>
      <c r="H302" s="69">
        <v>0</v>
      </c>
      <c r="I302" s="69">
        <v>0</v>
      </c>
      <c r="J302" s="69">
        <v>0</v>
      </c>
      <c r="K302" s="39" t="s">
        <v>242</v>
      </c>
      <c r="L302" s="69">
        <f t="shared" si="81"/>
        <v>0</v>
      </c>
      <c r="M302" s="69">
        <v>0</v>
      </c>
      <c r="N302" s="69">
        <v>0</v>
      </c>
      <c r="O302" s="94">
        <v>0</v>
      </c>
      <c r="P302" s="171" t="s">
        <v>242</v>
      </c>
      <c r="Q302" s="48"/>
    </row>
    <row r="303" spans="1:17" ht="61.5" customHeight="1">
      <c r="A303" s="21" t="s">
        <v>44</v>
      </c>
      <c r="B303" s="23" t="s">
        <v>396</v>
      </c>
      <c r="C303" s="69">
        <f t="shared" si="80"/>
        <v>0</v>
      </c>
      <c r="D303" s="69">
        <v>0</v>
      </c>
      <c r="E303" s="69">
        <v>0</v>
      </c>
      <c r="F303" s="69">
        <v>0</v>
      </c>
      <c r="G303" s="69">
        <f>H303+I303+J303</f>
        <v>0</v>
      </c>
      <c r="H303" s="69">
        <v>0</v>
      </c>
      <c r="I303" s="69">
        <v>0</v>
      </c>
      <c r="J303" s="69">
        <v>0</v>
      </c>
      <c r="K303" s="39" t="s">
        <v>242</v>
      </c>
      <c r="L303" s="69">
        <f t="shared" si="81"/>
        <v>0</v>
      </c>
      <c r="M303" s="69">
        <v>0</v>
      </c>
      <c r="N303" s="69">
        <v>0</v>
      </c>
      <c r="O303" s="94">
        <v>0</v>
      </c>
      <c r="P303" s="171" t="s">
        <v>242</v>
      </c>
      <c r="Q303" s="48"/>
    </row>
    <row r="304" spans="1:17" ht="49.5" customHeight="1">
      <c r="A304" s="21" t="s">
        <v>45</v>
      </c>
      <c r="B304" s="23" t="s">
        <v>397</v>
      </c>
      <c r="C304" s="69">
        <f t="shared" si="80"/>
        <v>0</v>
      </c>
      <c r="D304" s="69">
        <v>0</v>
      </c>
      <c r="E304" s="69">
        <v>0</v>
      </c>
      <c r="F304" s="69">
        <v>0</v>
      </c>
      <c r="G304" s="69">
        <f>H304+I304+J304</f>
        <v>0</v>
      </c>
      <c r="H304" s="69">
        <v>0</v>
      </c>
      <c r="I304" s="69">
        <v>0</v>
      </c>
      <c r="J304" s="69">
        <v>0</v>
      </c>
      <c r="K304" s="39" t="s">
        <v>242</v>
      </c>
      <c r="L304" s="69">
        <f t="shared" si="81"/>
        <v>0</v>
      </c>
      <c r="M304" s="69">
        <v>0</v>
      </c>
      <c r="N304" s="69">
        <v>0</v>
      </c>
      <c r="O304" s="94">
        <v>0</v>
      </c>
      <c r="P304" s="171" t="s">
        <v>242</v>
      </c>
      <c r="Q304" s="48"/>
    </row>
    <row r="305" spans="1:17" ht="66.75" customHeight="1">
      <c r="A305" s="21"/>
      <c r="B305" s="84" t="s">
        <v>911</v>
      </c>
      <c r="C305" s="70">
        <f>C306</f>
        <v>20802.3</v>
      </c>
      <c r="D305" s="70">
        <f>D306</f>
        <v>20802.3</v>
      </c>
      <c r="E305" s="70">
        <f aca="true" t="shared" si="84" ref="E305:L305">E306</f>
        <v>0</v>
      </c>
      <c r="F305" s="70">
        <f t="shared" si="84"/>
        <v>0</v>
      </c>
      <c r="G305" s="70">
        <f t="shared" si="84"/>
        <v>20801.93</v>
      </c>
      <c r="H305" s="70">
        <f t="shared" si="84"/>
        <v>20801.93</v>
      </c>
      <c r="I305" s="70">
        <f t="shared" si="84"/>
        <v>0</v>
      </c>
      <c r="J305" s="70">
        <f t="shared" si="84"/>
        <v>0</v>
      </c>
      <c r="K305" s="39">
        <f>G305/C305</f>
        <v>0.9999822135052374</v>
      </c>
      <c r="L305" s="70">
        <f t="shared" si="84"/>
        <v>20801.93</v>
      </c>
      <c r="M305" s="70">
        <f>M306</f>
        <v>20801.93</v>
      </c>
      <c r="N305" s="70">
        <f>N306</f>
        <v>0</v>
      </c>
      <c r="O305" s="96">
        <f>O306</f>
        <v>0</v>
      </c>
      <c r="P305" s="171">
        <f t="shared" si="73"/>
        <v>0.9999822135052374</v>
      </c>
      <c r="Q305" s="48"/>
    </row>
    <row r="306" spans="1:17" ht="44.25" customHeight="1">
      <c r="A306" s="21" t="s">
        <v>62</v>
      </c>
      <c r="B306" s="23" t="s">
        <v>398</v>
      </c>
      <c r="C306" s="69">
        <f t="shared" si="80"/>
        <v>20802.3</v>
      </c>
      <c r="D306" s="69">
        <v>20802.3</v>
      </c>
      <c r="E306" s="69">
        <v>0</v>
      </c>
      <c r="F306" s="69">
        <v>0</v>
      </c>
      <c r="G306" s="69">
        <f>H306+I306+J306</f>
        <v>20801.93</v>
      </c>
      <c r="H306" s="69">
        <v>20801.93</v>
      </c>
      <c r="I306" s="69">
        <v>0</v>
      </c>
      <c r="J306" s="69">
        <v>0</v>
      </c>
      <c r="K306" s="39">
        <f>G306/C306</f>
        <v>0.9999822135052374</v>
      </c>
      <c r="L306" s="69">
        <f t="shared" si="81"/>
        <v>20801.93</v>
      </c>
      <c r="M306" s="69">
        <v>20801.93</v>
      </c>
      <c r="N306" s="69">
        <v>0</v>
      </c>
      <c r="O306" s="94">
        <v>0</v>
      </c>
      <c r="P306" s="171">
        <f t="shared" si="73"/>
        <v>0.9999822135052374</v>
      </c>
      <c r="Q306" s="48"/>
    </row>
    <row r="307" spans="1:17" ht="48.75" customHeight="1">
      <c r="A307" s="21"/>
      <c r="B307" s="84" t="s">
        <v>365</v>
      </c>
      <c r="C307" s="70">
        <v>0</v>
      </c>
      <c r="D307" s="70">
        <v>0</v>
      </c>
      <c r="E307" s="70">
        <v>0</v>
      </c>
      <c r="F307" s="70">
        <v>0</v>
      </c>
      <c r="G307" s="70">
        <v>0</v>
      </c>
      <c r="H307" s="70">
        <v>0</v>
      </c>
      <c r="I307" s="70">
        <v>0</v>
      </c>
      <c r="J307" s="70">
        <v>0</v>
      </c>
      <c r="K307" s="39" t="s">
        <v>242</v>
      </c>
      <c r="L307" s="70">
        <v>0</v>
      </c>
      <c r="M307" s="70">
        <v>0</v>
      </c>
      <c r="N307" s="70">
        <v>0</v>
      </c>
      <c r="O307" s="96">
        <v>0</v>
      </c>
      <c r="P307" s="171" t="s">
        <v>242</v>
      </c>
      <c r="Q307" s="48"/>
    </row>
    <row r="308" spans="1:17" ht="63.75" customHeight="1">
      <c r="A308" s="21" t="s">
        <v>79</v>
      </c>
      <c r="B308" s="23" t="s">
        <v>399</v>
      </c>
      <c r="C308" s="69">
        <f t="shared" si="80"/>
        <v>0</v>
      </c>
      <c r="D308" s="69">
        <v>0</v>
      </c>
      <c r="E308" s="69">
        <v>0</v>
      </c>
      <c r="F308" s="69">
        <v>0</v>
      </c>
      <c r="G308" s="69">
        <f>H308+I308+J308</f>
        <v>0</v>
      </c>
      <c r="H308" s="69">
        <v>0</v>
      </c>
      <c r="I308" s="69">
        <v>0</v>
      </c>
      <c r="J308" s="69">
        <v>0</v>
      </c>
      <c r="K308" s="39" t="s">
        <v>242</v>
      </c>
      <c r="L308" s="69">
        <f t="shared" si="81"/>
        <v>0</v>
      </c>
      <c r="M308" s="69">
        <v>0</v>
      </c>
      <c r="N308" s="69">
        <v>0</v>
      </c>
      <c r="O308" s="94">
        <v>0</v>
      </c>
      <c r="P308" s="171" t="s">
        <v>242</v>
      </c>
      <c r="Q308" s="48"/>
    </row>
    <row r="309" spans="1:17" ht="53.25" customHeight="1">
      <c r="A309" s="21"/>
      <c r="B309" s="84" t="s">
        <v>912</v>
      </c>
      <c r="C309" s="70">
        <f>C310+C311</f>
        <v>135895.5</v>
      </c>
      <c r="D309" s="70">
        <f aca="true" t="shared" si="85" ref="D309:O309">D310+D311</f>
        <v>7620.6</v>
      </c>
      <c r="E309" s="70">
        <f t="shared" si="85"/>
        <v>13918</v>
      </c>
      <c r="F309" s="70">
        <f t="shared" si="85"/>
        <v>114356.9</v>
      </c>
      <c r="G309" s="70">
        <f t="shared" si="85"/>
        <v>56554</v>
      </c>
      <c r="H309" s="70">
        <f t="shared" si="85"/>
        <v>7620.5599999999995</v>
      </c>
      <c r="I309" s="70">
        <f t="shared" si="85"/>
        <v>3008.44</v>
      </c>
      <c r="J309" s="70">
        <f t="shared" si="85"/>
        <v>45925</v>
      </c>
      <c r="K309" s="39">
        <f aca="true" t="shared" si="86" ref="K309:K321">G309/C309</f>
        <v>0.41615800376024226</v>
      </c>
      <c r="L309" s="70">
        <f t="shared" si="85"/>
        <v>56554</v>
      </c>
      <c r="M309" s="70">
        <f t="shared" si="85"/>
        <v>7620.5599999999995</v>
      </c>
      <c r="N309" s="70">
        <f t="shared" si="85"/>
        <v>3008.44</v>
      </c>
      <c r="O309" s="96">
        <f t="shared" si="85"/>
        <v>45925</v>
      </c>
      <c r="P309" s="171">
        <f t="shared" si="73"/>
        <v>0.41615800376024226</v>
      </c>
      <c r="Q309" s="48"/>
    </row>
    <row r="310" spans="1:17" ht="162" customHeight="1">
      <c r="A310" s="21" t="s">
        <v>83</v>
      </c>
      <c r="B310" s="23" t="s">
        <v>1110</v>
      </c>
      <c r="C310" s="69">
        <f t="shared" si="80"/>
        <v>128895.5</v>
      </c>
      <c r="D310" s="69">
        <v>620.6</v>
      </c>
      <c r="E310" s="69">
        <v>13918</v>
      </c>
      <c r="F310" s="69">
        <f>67124.5+47232.4</f>
        <v>114356.9</v>
      </c>
      <c r="G310" s="69">
        <f>H310+I310+J310</f>
        <v>49554</v>
      </c>
      <c r="H310" s="69">
        <v>620.56</v>
      </c>
      <c r="I310" s="69">
        <v>3008.44</v>
      </c>
      <c r="J310" s="69">
        <f>45245+680</f>
        <v>45925</v>
      </c>
      <c r="K310" s="39">
        <f t="shared" si="86"/>
        <v>0.38445096997179884</v>
      </c>
      <c r="L310" s="69">
        <f>M310+N310+O310</f>
        <v>49554</v>
      </c>
      <c r="M310" s="69">
        <v>620.56</v>
      </c>
      <c r="N310" s="69">
        <v>3008.44</v>
      </c>
      <c r="O310" s="94">
        <f>45245+680</f>
        <v>45925</v>
      </c>
      <c r="P310" s="171">
        <f t="shared" si="73"/>
        <v>0.38445096997179884</v>
      </c>
      <c r="Q310" s="49" t="s">
        <v>1111</v>
      </c>
    </row>
    <row r="311" spans="1:17" ht="63" customHeight="1">
      <c r="A311" s="21" t="s">
        <v>295</v>
      </c>
      <c r="B311" s="23" t="s">
        <v>913</v>
      </c>
      <c r="C311" s="69">
        <f t="shared" si="80"/>
        <v>7000</v>
      </c>
      <c r="D311" s="69">
        <v>7000</v>
      </c>
      <c r="E311" s="69">
        <v>0</v>
      </c>
      <c r="F311" s="69">
        <v>0</v>
      </c>
      <c r="G311" s="69">
        <f>H311+I311+J311</f>
        <v>7000</v>
      </c>
      <c r="H311" s="69">
        <v>7000</v>
      </c>
      <c r="I311" s="69">
        <v>0</v>
      </c>
      <c r="J311" s="69">
        <v>0</v>
      </c>
      <c r="K311" s="39">
        <f t="shared" si="86"/>
        <v>1</v>
      </c>
      <c r="L311" s="69">
        <f>M311+N311+O311</f>
        <v>7000</v>
      </c>
      <c r="M311" s="69">
        <v>7000</v>
      </c>
      <c r="N311" s="69">
        <v>0</v>
      </c>
      <c r="O311" s="94">
        <v>0</v>
      </c>
      <c r="P311" s="171">
        <f t="shared" si="73"/>
        <v>1</v>
      </c>
      <c r="Q311" s="48"/>
    </row>
    <row r="312" spans="1:17" ht="63" customHeight="1">
      <c r="A312" s="21"/>
      <c r="B312" s="84" t="s">
        <v>914</v>
      </c>
      <c r="C312" s="69">
        <f>C313+C314</f>
        <v>1330</v>
      </c>
      <c r="D312" s="69">
        <f aca="true" t="shared" si="87" ref="D312:L312">D313+D314</f>
        <v>1330</v>
      </c>
      <c r="E312" s="69">
        <f t="shared" si="87"/>
        <v>0</v>
      </c>
      <c r="F312" s="69">
        <f t="shared" si="87"/>
        <v>0</v>
      </c>
      <c r="G312" s="69">
        <f t="shared" si="87"/>
        <v>1330</v>
      </c>
      <c r="H312" s="69">
        <f t="shared" si="87"/>
        <v>1330</v>
      </c>
      <c r="I312" s="69">
        <f t="shared" si="87"/>
        <v>0</v>
      </c>
      <c r="J312" s="69">
        <f t="shared" si="87"/>
        <v>0</v>
      </c>
      <c r="K312" s="39">
        <v>0</v>
      </c>
      <c r="L312" s="69">
        <f t="shared" si="87"/>
        <v>1330</v>
      </c>
      <c r="M312" s="69">
        <f>M313+M314</f>
        <v>1330</v>
      </c>
      <c r="N312" s="69">
        <f>N313+N314</f>
        <v>0</v>
      </c>
      <c r="O312" s="94">
        <f>O313+O314</f>
        <v>0</v>
      </c>
      <c r="P312" s="171">
        <f t="shared" si="73"/>
        <v>1</v>
      </c>
      <c r="Q312" s="48"/>
    </row>
    <row r="313" spans="1:17" ht="63" customHeight="1">
      <c r="A313" s="21" t="s">
        <v>85</v>
      </c>
      <c r="B313" s="23" t="s">
        <v>391</v>
      </c>
      <c r="C313" s="69">
        <f t="shared" si="80"/>
        <v>0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39">
        <v>0</v>
      </c>
      <c r="L313" s="69">
        <v>0</v>
      </c>
      <c r="M313" s="69">
        <v>0</v>
      </c>
      <c r="N313" s="69">
        <v>0</v>
      </c>
      <c r="O313" s="94">
        <v>0</v>
      </c>
      <c r="P313" s="171" t="s">
        <v>242</v>
      </c>
      <c r="Q313" s="48"/>
    </row>
    <row r="314" spans="1:17" ht="63" customHeight="1">
      <c r="A314" s="21" t="s">
        <v>280</v>
      </c>
      <c r="B314" s="23" t="s">
        <v>392</v>
      </c>
      <c r="C314" s="69">
        <f t="shared" si="80"/>
        <v>1330</v>
      </c>
      <c r="D314" s="69">
        <v>1330</v>
      </c>
      <c r="E314" s="69">
        <v>0</v>
      </c>
      <c r="F314" s="69">
        <v>0</v>
      </c>
      <c r="G314" s="69">
        <f>H314+I314+J314</f>
        <v>1330</v>
      </c>
      <c r="H314" s="69">
        <v>1330</v>
      </c>
      <c r="I314" s="69">
        <v>0</v>
      </c>
      <c r="J314" s="69">
        <v>0</v>
      </c>
      <c r="K314" s="39">
        <f t="shared" si="86"/>
        <v>1</v>
      </c>
      <c r="L314" s="69">
        <f>M314+N314+O314</f>
        <v>1330</v>
      </c>
      <c r="M314" s="69">
        <v>1330</v>
      </c>
      <c r="N314" s="69">
        <v>0</v>
      </c>
      <c r="O314" s="94">
        <v>0</v>
      </c>
      <c r="P314" s="171">
        <f t="shared" si="73"/>
        <v>1</v>
      </c>
      <c r="Q314" s="48"/>
    </row>
    <row r="315" spans="1:20" s="61" customFormat="1" ht="93" customHeight="1">
      <c r="A315" s="63" t="s">
        <v>42</v>
      </c>
      <c r="B315" s="64" t="s">
        <v>6</v>
      </c>
      <c r="C315" s="112">
        <f>C316+C319+C321+C324</f>
        <v>156370.3</v>
      </c>
      <c r="D315" s="112">
        <f aca="true" t="shared" si="88" ref="D315:J315">D316+D319+D321+D324</f>
        <v>8888.3</v>
      </c>
      <c r="E315" s="112">
        <f t="shared" si="88"/>
        <v>3482</v>
      </c>
      <c r="F315" s="112">
        <f t="shared" si="88"/>
        <v>144000</v>
      </c>
      <c r="G315" s="112">
        <f t="shared" si="88"/>
        <v>151305.09999999998</v>
      </c>
      <c r="H315" s="112">
        <f t="shared" si="88"/>
        <v>6671.8</v>
      </c>
      <c r="I315" s="112">
        <f t="shared" si="88"/>
        <v>633.3</v>
      </c>
      <c r="J315" s="112">
        <f t="shared" si="88"/>
        <v>144000</v>
      </c>
      <c r="K315" s="52">
        <f t="shared" si="86"/>
        <v>0.9676076595107894</v>
      </c>
      <c r="L315" s="112">
        <f>L316+L319+L321+L324</f>
        <v>151305.09999999998</v>
      </c>
      <c r="M315" s="112">
        <f>M316+M319+M321+M324</f>
        <v>6671.8</v>
      </c>
      <c r="N315" s="112">
        <f>N316+N319+N321+N324</f>
        <v>633.3</v>
      </c>
      <c r="O315" s="114">
        <f>O316+O319+O321+O324</f>
        <v>144000</v>
      </c>
      <c r="P315" s="171">
        <f t="shared" si="73"/>
        <v>0.9676076595107894</v>
      </c>
      <c r="Q315" s="129"/>
      <c r="R315" s="60"/>
      <c r="S315" s="60"/>
      <c r="T315" s="60"/>
    </row>
    <row r="316" spans="1:17" ht="28.5" customHeight="1">
      <c r="A316" s="21"/>
      <c r="B316" s="22" t="s">
        <v>366</v>
      </c>
      <c r="C316" s="70">
        <f>C317+C318</f>
        <v>52000</v>
      </c>
      <c r="D316" s="70">
        <f aca="true" t="shared" si="89" ref="D316:O316">D317+D318</f>
        <v>0</v>
      </c>
      <c r="E316" s="70">
        <f t="shared" si="89"/>
        <v>0</v>
      </c>
      <c r="F316" s="70">
        <f t="shared" si="89"/>
        <v>52000</v>
      </c>
      <c r="G316" s="70">
        <f t="shared" si="89"/>
        <v>52000</v>
      </c>
      <c r="H316" s="70">
        <f t="shared" si="89"/>
        <v>0</v>
      </c>
      <c r="I316" s="70">
        <f t="shared" si="89"/>
        <v>0</v>
      </c>
      <c r="J316" s="70">
        <f t="shared" si="89"/>
        <v>52000</v>
      </c>
      <c r="K316" s="39">
        <f t="shared" si="86"/>
        <v>1</v>
      </c>
      <c r="L316" s="70">
        <f t="shared" si="89"/>
        <v>52000</v>
      </c>
      <c r="M316" s="70">
        <f t="shared" si="89"/>
        <v>0</v>
      </c>
      <c r="N316" s="70">
        <f t="shared" si="89"/>
        <v>0</v>
      </c>
      <c r="O316" s="96">
        <f t="shared" si="89"/>
        <v>52000</v>
      </c>
      <c r="P316" s="171">
        <f t="shared" si="73"/>
        <v>1</v>
      </c>
      <c r="Q316" s="48"/>
    </row>
    <row r="317" spans="1:17" ht="39.75" customHeight="1">
      <c r="A317" s="21" t="s">
        <v>39</v>
      </c>
      <c r="B317" s="23" t="s">
        <v>400</v>
      </c>
      <c r="C317" s="69">
        <f t="shared" si="80"/>
        <v>52000</v>
      </c>
      <c r="D317" s="69">
        <v>0</v>
      </c>
      <c r="E317" s="69">
        <v>0</v>
      </c>
      <c r="F317" s="69">
        <v>52000</v>
      </c>
      <c r="G317" s="69">
        <f>H317+I317+J317</f>
        <v>52000</v>
      </c>
      <c r="H317" s="69">
        <v>0</v>
      </c>
      <c r="I317" s="69">
        <v>0</v>
      </c>
      <c r="J317" s="69">
        <v>52000</v>
      </c>
      <c r="K317" s="39">
        <f t="shared" si="86"/>
        <v>1</v>
      </c>
      <c r="L317" s="69">
        <f t="shared" si="81"/>
        <v>52000</v>
      </c>
      <c r="M317" s="69">
        <v>0</v>
      </c>
      <c r="N317" s="69">
        <v>0</v>
      </c>
      <c r="O317" s="94">
        <v>52000</v>
      </c>
      <c r="P317" s="171">
        <f t="shared" si="73"/>
        <v>1</v>
      </c>
      <c r="Q317" s="48"/>
    </row>
    <row r="318" spans="1:17" ht="54" customHeight="1" hidden="1">
      <c r="A318" s="21"/>
      <c r="B318" s="23"/>
      <c r="C318" s="69"/>
      <c r="D318" s="69"/>
      <c r="E318" s="69"/>
      <c r="F318" s="69"/>
      <c r="G318" s="69"/>
      <c r="H318" s="69"/>
      <c r="I318" s="69"/>
      <c r="J318" s="69"/>
      <c r="K318" s="39"/>
      <c r="L318" s="69"/>
      <c r="M318" s="69"/>
      <c r="N318" s="69"/>
      <c r="O318" s="94"/>
      <c r="P318" s="171" t="e">
        <f t="shared" si="73"/>
        <v>#DIV/0!</v>
      </c>
      <c r="Q318" s="48"/>
    </row>
    <row r="319" spans="1:17" ht="59.25" customHeight="1">
      <c r="A319" s="21"/>
      <c r="B319" s="84" t="s">
        <v>367</v>
      </c>
      <c r="C319" s="70">
        <f>C320</f>
        <v>92000</v>
      </c>
      <c r="D319" s="70">
        <f aca="true" t="shared" si="90" ref="D319:O319">D320</f>
        <v>0</v>
      </c>
      <c r="E319" s="70">
        <f t="shared" si="90"/>
        <v>0</v>
      </c>
      <c r="F319" s="70">
        <f t="shared" si="90"/>
        <v>92000</v>
      </c>
      <c r="G319" s="70">
        <f t="shared" si="90"/>
        <v>92000</v>
      </c>
      <c r="H319" s="70">
        <f t="shared" si="90"/>
        <v>0</v>
      </c>
      <c r="I319" s="70">
        <f t="shared" si="90"/>
        <v>0</v>
      </c>
      <c r="J319" s="70">
        <f t="shared" si="90"/>
        <v>92000</v>
      </c>
      <c r="K319" s="39">
        <f t="shared" si="86"/>
        <v>1</v>
      </c>
      <c r="L319" s="70">
        <f t="shared" si="90"/>
        <v>92000</v>
      </c>
      <c r="M319" s="70">
        <f t="shared" si="90"/>
        <v>0</v>
      </c>
      <c r="N319" s="70">
        <f t="shared" si="90"/>
        <v>0</v>
      </c>
      <c r="O319" s="96">
        <f t="shared" si="90"/>
        <v>92000</v>
      </c>
      <c r="P319" s="171">
        <f t="shared" si="73"/>
        <v>1</v>
      </c>
      <c r="Q319" s="48"/>
    </row>
    <row r="320" spans="1:17" ht="83.25" customHeight="1">
      <c r="A320" s="21" t="s">
        <v>43</v>
      </c>
      <c r="B320" s="23" t="s">
        <v>401</v>
      </c>
      <c r="C320" s="69">
        <f t="shared" si="80"/>
        <v>92000</v>
      </c>
      <c r="D320" s="69">
        <v>0</v>
      </c>
      <c r="E320" s="69">
        <v>0</v>
      </c>
      <c r="F320" s="69">
        <v>92000</v>
      </c>
      <c r="G320" s="69">
        <f>H320+I320+J320</f>
        <v>92000</v>
      </c>
      <c r="H320" s="69">
        <v>0</v>
      </c>
      <c r="I320" s="69">
        <v>0</v>
      </c>
      <c r="J320" s="69">
        <v>92000</v>
      </c>
      <c r="K320" s="39">
        <f t="shared" si="86"/>
        <v>1</v>
      </c>
      <c r="L320" s="69">
        <f t="shared" si="81"/>
        <v>92000</v>
      </c>
      <c r="M320" s="69">
        <v>0</v>
      </c>
      <c r="N320" s="69">
        <v>0</v>
      </c>
      <c r="O320" s="94">
        <v>92000</v>
      </c>
      <c r="P320" s="171">
        <f t="shared" si="73"/>
        <v>1</v>
      </c>
      <c r="Q320" s="48"/>
    </row>
    <row r="321" spans="1:17" ht="46.5" customHeight="1">
      <c r="A321" s="21"/>
      <c r="B321" s="84" t="s">
        <v>368</v>
      </c>
      <c r="C321" s="70">
        <f>C322+C323</f>
        <v>8888.3</v>
      </c>
      <c r="D321" s="70">
        <f>D322+D323</f>
        <v>8888.3</v>
      </c>
      <c r="E321" s="70">
        <f aca="true" t="shared" si="91" ref="E321:L321">E322+E323</f>
        <v>0</v>
      </c>
      <c r="F321" s="70">
        <f t="shared" si="91"/>
        <v>0</v>
      </c>
      <c r="G321" s="70">
        <f t="shared" si="91"/>
        <v>6671.8</v>
      </c>
      <c r="H321" s="70">
        <f t="shared" si="91"/>
        <v>6671.8</v>
      </c>
      <c r="I321" s="70">
        <f t="shared" si="91"/>
        <v>0</v>
      </c>
      <c r="J321" s="70">
        <f t="shared" si="91"/>
        <v>0</v>
      </c>
      <c r="K321" s="39">
        <f t="shared" si="86"/>
        <v>0.7506272290539249</v>
      </c>
      <c r="L321" s="70">
        <f t="shared" si="91"/>
        <v>6671.8</v>
      </c>
      <c r="M321" s="70">
        <f>M322+M323</f>
        <v>6671.8</v>
      </c>
      <c r="N321" s="70">
        <f>N322+N323</f>
        <v>0</v>
      </c>
      <c r="O321" s="96">
        <f>O322+O323</f>
        <v>0</v>
      </c>
      <c r="P321" s="171">
        <f t="shared" si="73"/>
        <v>0.7506272290539249</v>
      </c>
      <c r="Q321" s="48"/>
    </row>
    <row r="322" spans="1:17" ht="92.25" customHeight="1">
      <c r="A322" s="21" t="s">
        <v>62</v>
      </c>
      <c r="B322" s="23" t="s">
        <v>402</v>
      </c>
      <c r="C322" s="69">
        <f t="shared" si="80"/>
        <v>4476.8</v>
      </c>
      <c r="D322" s="69">
        <v>4476.8</v>
      </c>
      <c r="E322" s="69">
        <v>0</v>
      </c>
      <c r="F322" s="69">
        <v>0</v>
      </c>
      <c r="G322" s="69">
        <f>H322+I322+J322</f>
        <v>2909.8</v>
      </c>
      <c r="H322" s="69">
        <v>2909.8</v>
      </c>
      <c r="I322" s="69">
        <v>0</v>
      </c>
      <c r="J322" s="69">
        <v>0</v>
      </c>
      <c r="K322" s="39">
        <f>G322/C322</f>
        <v>0.6499731951393853</v>
      </c>
      <c r="L322" s="69">
        <f t="shared" si="81"/>
        <v>2909.8</v>
      </c>
      <c r="M322" s="69">
        <v>2909.8</v>
      </c>
      <c r="N322" s="69">
        <v>0</v>
      </c>
      <c r="O322" s="94">
        <v>0</v>
      </c>
      <c r="P322" s="171">
        <f t="shared" si="73"/>
        <v>0.6499731951393853</v>
      </c>
      <c r="Q322" s="49" t="s">
        <v>1106</v>
      </c>
    </row>
    <row r="323" spans="1:17" ht="98.25" customHeight="1">
      <c r="A323" s="21" t="s">
        <v>63</v>
      </c>
      <c r="B323" s="23" t="s">
        <v>915</v>
      </c>
      <c r="C323" s="69">
        <f>D323+E323+F323</f>
        <v>4411.5</v>
      </c>
      <c r="D323" s="69">
        <v>4411.5</v>
      </c>
      <c r="E323" s="69">
        <v>0</v>
      </c>
      <c r="F323" s="69">
        <v>0</v>
      </c>
      <c r="G323" s="69">
        <f>H323+I323+J323</f>
        <v>3762</v>
      </c>
      <c r="H323" s="69">
        <v>3762</v>
      </c>
      <c r="I323" s="69">
        <v>0</v>
      </c>
      <c r="J323" s="69">
        <v>0</v>
      </c>
      <c r="K323" s="39">
        <f>G323/C323</f>
        <v>0.8527711662699762</v>
      </c>
      <c r="L323" s="69">
        <f>M323+N323+O323</f>
        <v>3762</v>
      </c>
      <c r="M323" s="69">
        <v>3762</v>
      </c>
      <c r="N323" s="69">
        <v>0</v>
      </c>
      <c r="O323" s="94">
        <v>0</v>
      </c>
      <c r="P323" s="171">
        <f t="shared" si="73"/>
        <v>0.8527711662699762</v>
      </c>
      <c r="Q323" s="49" t="s">
        <v>1107</v>
      </c>
    </row>
    <row r="324" spans="1:17" ht="61.5" customHeight="1">
      <c r="A324" s="21"/>
      <c r="B324" s="84" t="s">
        <v>916</v>
      </c>
      <c r="C324" s="70">
        <f>C325+C326</f>
        <v>3482</v>
      </c>
      <c r="D324" s="70">
        <f aca="true" t="shared" si="92" ref="D324:O324">D325+D326</f>
        <v>0</v>
      </c>
      <c r="E324" s="70">
        <f t="shared" si="92"/>
        <v>3482</v>
      </c>
      <c r="F324" s="70">
        <f t="shared" si="92"/>
        <v>0</v>
      </c>
      <c r="G324" s="70">
        <f t="shared" si="92"/>
        <v>633.3</v>
      </c>
      <c r="H324" s="70">
        <f t="shared" si="92"/>
        <v>0</v>
      </c>
      <c r="I324" s="70">
        <f t="shared" si="92"/>
        <v>633.3</v>
      </c>
      <c r="J324" s="70">
        <f t="shared" si="92"/>
        <v>0</v>
      </c>
      <c r="K324" s="39">
        <f>G324/C324</f>
        <v>0.18187823090178057</v>
      </c>
      <c r="L324" s="70">
        <f t="shared" si="92"/>
        <v>633.3</v>
      </c>
      <c r="M324" s="70">
        <f t="shared" si="92"/>
        <v>0</v>
      </c>
      <c r="N324" s="70">
        <f t="shared" si="92"/>
        <v>633.3</v>
      </c>
      <c r="O324" s="96">
        <f t="shared" si="92"/>
        <v>0</v>
      </c>
      <c r="P324" s="171">
        <f t="shared" si="73"/>
        <v>0.18187823090178057</v>
      </c>
      <c r="Q324" s="178" t="s">
        <v>1108</v>
      </c>
    </row>
    <row r="325" spans="1:17" ht="95.25" customHeight="1">
      <c r="A325" s="21" t="s">
        <v>79</v>
      </c>
      <c r="B325" s="23" t="s">
        <v>917</v>
      </c>
      <c r="C325" s="69">
        <f t="shared" si="80"/>
        <v>2773</v>
      </c>
      <c r="D325" s="69">
        <v>0</v>
      </c>
      <c r="E325" s="69">
        <v>2773</v>
      </c>
      <c r="F325" s="69">
        <v>0</v>
      </c>
      <c r="G325" s="69">
        <f>H325+I325+J325</f>
        <v>0</v>
      </c>
      <c r="H325" s="69">
        <v>0</v>
      </c>
      <c r="I325" s="69">
        <v>0</v>
      </c>
      <c r="J325" s="69">
        <v>0</v>
      </c>
      <c r="K325" s="39">
        <f aca="true" t="shared" si="93" ref="K325:K376">G325/C325</f>
        <v>0</v>
      </c>
      <c r="L325" s="69">
        <f t="shared" si="81"/>
        <v>0</v>
      </c>
      <c r="M325" s="69">
        <v>0</v>
      </c>
      <c r="N325" s="69">
        <v>0</v>
      </c>
      <c r="O325" s="94">
        <v>0</v>
      </c>
      <c r="P325" s="171">
        <f t="shared" si="73"/>
        <v>0</v>
      </c>
      <c r="Q325" s="178"/>
    </row>
    <row r="326" spans="1:17" ht="95.25" customHeight="1">
      <c r="A326" s="21" t="s">
        <v>80</v>
      </c>
      <c r="B326" s="23" t="s">
        <v>918</v>
      </c>
      <c r="C326" s="69">
        <f t="shared" si="80"/>
        <v>709</v>
      </c>
      <c r="D326" s="69">
        <v>0</v>
      </c>
      <c r="E326" s="69">
        <v>709</v>
      </c>
      <c r="F326" s="69">
        <v>0</v>
      </c>
      <c r="G326" s="69">
        <f>H326+I326+J326</f>
        <v>633.3</v>
      </c>
      <c r="H326" s="69">
        <v>0</v>
      </c>
      <c r="I326" s="69">
        <v>633.3</v>
      </c>
      <c r="J326" s="69">
        <v>0</v>
      </c>
      <c r="K326" s="39">
        <f t="shared" si="93"/>
        <v>0.8932299012693935</v>
      </c>
      <c r="L326" s="69">
        <f t="shared" si="81"/>
        <v>633.3</v>
      </c>
      <c r="M326" s="69">
        <v>0</v>
      </c>
      <c r="N326" s="69">
        <v>633.3</v>
      </c>
      <c r="O326" s="94">
        <v>0</v>
      </c>
      <c r="P326" s="171">
        <f t="shared" si="73"/>
        <v>0.8932299012693935</v>
      </c>
      <c r="Q326" s="178"/>
    </row>
    <row r="327" spans="1:20" s="61" customFormat="1" ht="146.25" customHeight="1">
      <c r="A327" s="63" t="s">
        <v>51</v>
      </c>
      <c r="B327" s="64" t="s">
        <v>919</v>
      </c>
      <c r="C327" s="112">
        <f>C328</f>
        <v>64339</v>
      </c>
      <c r="D327" s="112">
        <f aca="true" t="shared" si="94" ref="D327:L327">D328</f>
        <v>0</v>
      </c>
      <c r="E327" s="112">
        <f t="shared" si="94"/>
        <v>64339</v>
      </c>
      <c r="F327" s="112">
        <f t="shared" si="94"/>
        <v>0</v>
      </c>
      <c r="G327" s="112">
        <f t="shared" si="94"/>
        <v>62673.6</v>
      </c>
      <c r="H327" s="112">
        <f t="shared" si="94"/>
        <v>0</v>
      </c>
      <c r="I327" s="112">
        <f t="shared" si="94"/>
        <v>62673.6</v>
      </c>
      <c r="J327" s="112">
        <f t="shared" si="94"/>
        <v>0</v>
      </c>
      <c r="K327" s="52">
        <f t="shared" si="93"/>
        <v>0.9741152333732261</v>
      </c>
      <c r="L327" s="112">
        <f t="shared" si="94"/>
        <v>62673.6</v>
      </c>
      <c r="M327" s="112">
        <f>M328</f>
        <v>0</v>
      </c>
      <c r="N327" s="112">
        <f>N328</f>
        <v>62673.6</v>
      </c>
      <c r="O327" s="114">
        <f>O328</f>
        <v>0</v>
      </c>
      <c r="P327" s="171">
        <f aca="true" t="shared" si="95" ref="P327:P390">L327/C327</f>
        <v>0.9741152333732261</v>
      </c>
      <c r="Q327" s="129"/>
      <c r="R327" s="60"/>
      <c r="S327" s="60"/>
      <c r="T327" s="60"/>
    </row>
    <row r="328" spans="1:17" ht="109.5" customHeight="1">
      <c r="A328" s="21"/>
      <c r="B328" s="22" t="s">
        <v>920</v>
      </c>
      <c r="C328" s="70">
        <f>C329+C330</f>
        <v>64339</v>
      </c>
      <c r="D328" s="70">
        <f aca="true" t="shared" si="96" ref="D328:L328">D329+D330</f>
        <v>0</v>
      </c>
      <c r="E328" s="70">
        <f t="shared" si="96"/>
        <v>64339</v>
      </c>
      <c r="F328" s="70">
        <f t="shared" si="96"/>
        <v>0</v>
      </c>
      <c r="G328" s="70">
        <f t="shared" si="96"/>
        <v>62673.6</v>
      </c>
      <c r="H328" s="70">
        <f t="shared" si="96"/>
        <v>0</v>
      </c>
      <c r="I328" s="70">
        <f t="shared" si="96"/>
        <v>62673.6</v>
      </c>
      <c r="J328" s="70">
        <f t="shared" si="96"/>
        <v>0</v>
      </c>
      <c r="K328" s="39">
        <f t="shared" si="93"/>
        <v>0.9741152333732261</v>
      </c>
      <c r="L328" s="70">
        <f t="shared" si="96"/>
        <v>62673.6</v>
      </c>
      <c r="M328" s="70">
        <f>M329+M330</f>
        <v>0</v>
      </c>
      <c r="N328" s="70">
        <f>N329+N330</f>
        <v>62673.6</v>
      </c>
      <c r="O328" s="96">
        <f>O329+O330</f>
        <v>0</v>
      </c>
      <c r="P328" s="171">
        <f t="shared" si="95"/>
        <v>0.9741152333732261</v>
      </c>
      <c r="Q328" s="48"/>
    </row>
    <row r="329" spans="1:17" ht="75.75" customHeight="1">
      <c r="A329" s="21" t="s">
        <v>39</v>
      </c>
      <c r="B329" s="23" t="s">
        <v>921</v>
      </c>
      <c r="C329" s="69">
        <f t="shared" si="80"/>
        <v>60129</v>
      </c>
      <c r="D329" s="69">
        <v>0</v>
      </c>
      <c r="E329" s="69">
        <v>60129</v>
      </c>
      <c r="F329" s="69">
        <v>0</v>
      </c>
      <c r="G329" s="69">
        <f>H329+I329+J329</f>
        <v>58463.6</v>
      </c>
      <c r="H329" s="69">
        <v>0</v>
      </c>
      <c r="I329" s="69">
        <v>58463.6</v>
      </c>
      <c r="J329" s="69">
        <v>0</v>
      </c>
      <c r="K329" s="39">
        <f t="shared" si="93"/>
        <v>0.9723028821367393</v>
      </c>
      <c r="L329" s="69">
        <f t="shared" si="81"/>
        <v>58463.6</v>
      </c>
      <c r="M329" s="69">
        <v>0</v>
      </c>
      <c r="N329" s="69">
        <v>58463.6</v>
      </c>
      <c r="O329" s="94">
        <v>0</v>
      </c>
      <c r="P329" s="171">
        <f t="shared" si="95"/>
        <v>0.9723028821367393</v>
      </c>
      <c r="Q329" s="48"/>
    </row>
    <row r="330" spans="1:17" ht="120.75" customHeight="1">
      <c r="A330" s="21" t="s">
        <v>40</v>
      </c>
      <c r="B330" s="23" t="s">
        <v>922</v>
      </c>
      <c r="C330" s="69">
        <f t="shared" si="80"/>
        <v>4210</v>
      </c>
      <c r="D330" s="69">
        <v>0</v>
      </c>
      <c r="E330" s="69">
        <v>4210</v>
      </c>
      <c r="F330" s="69">
        <v>0</v>
      </c>
      <c r="G330" s="69">
        <f>H330+I330+J330</f>
        <v>4210</v>
      </c>
      <c r="H330" s="69">
        <v>0</v>
      </c>
      <c r="I330" s="69">
        <v>4210</v>
      </c>
      <c r="J330" s="69">
        <v>0</v>
      </c>
      <c r="K330" s="39">
        <f t="shared" si="93"/>
        <v>1</v>
      </c>
      <c r="L330" s="69">
        <f t="shared" si="81"/>
        <v>4210</v>
      </c>
      <c r="M330" s="69">
        <v>0</v>
      </c>
      <c r="N330" s="69">
        <v>4210</v>
      </c>
      <c r="O330" s="94">
        <v>0</v>
      </c>
      <c r="P330" s="171">
        <f t="shared" si="95"/>
        <v>1</v>
      </c>
      <c r="Q330" s="48"/>
    </row>
    <row r="331" spans="1:17" ht="111.75" customHeight="1">
      <c r="A331" s="21"/>
      <c r="B331" s="25" t="s">
        <v>369</v>
      </c>
      <c r="C331" s="70">
        <f>C332+C333</f>
        <v>71504</v>
      </c>
      <c r="D331" s="70">
        <f aca="true" t="shared" si="97" ref="D331:O331">D332+D333</f>
        <v>0</v>
      </c>
      <c r="E331" s="70">
        <f t="shared" si="97"/>
        <v>71504</v>
      </c>
      <c r="F331" s="70">
        <f t="shared" si="97"/>
        <v>0</v>
      </c>
      <c r="G331" s="70">
        <f t="shared" si="97"/>
        <v>70323.1</v>
      </c>
      <c r="H331" s="70">
        <f t="shared" si="97"/>
        <v>0</v>
      </c>
      <c r="I331" s="70">
        <f t="shared" si="97"/>
        <v>70323.1</v>
      </c>
      <c r="J331" s="70">
        <f t="shared" si="97"/>
        <v>0</v>
      </c>
      <c r="K331" s="39">
        <f t="shared" si="93"/>
        <v>0.9834848400089506</v>
      </c>
      <c r="L331" s="70">
        <f t="shared" si="97"/>
        <v>70323.1</v>
      </c>
      <c r="M331" s="70">
        <f t="shared" si="97"/>
        <v>0</v>
      </c>
      <c r="N331" s="70">
        <f t="shared" si="97"/>
        <v>70323.1</v>
      </c>
      <c r="O331" s="96">
        <f t="shared" si="97"/>
        <v>0</v>
      </c>
      <c r="P331" s="171">
        <f t="shared" si="95"/>
        <v>0.9834848400089506</v>
      </c>
      <c r="Q331" s="48"/>
    </row>
    <row r="332" spans="1:17" ht="43.5" customHeight="1">
      <c r="A332" s="21" t="s">
        <v>43</v>
      </c>
      <c r="B332" s="23" t="s">
        <v>403</v>
      </c>
      <c r="C332" s="69">
        <f t="shared" si="80"/>
        <v>11663</v>
      </c>
      <c r="D332" s="69">
        <v>0</v>
      </c>
      <c r="E332" s="69">
        <v>11663</v>
      </c>
      <c r="F332" s="69">
        <v>0</v>
      </c>
      <c r="G332" s="69">
        <f>H332+I332+J332</f>
        <v>11663</v>
      </c>
      <c r="H332" s="69">
        <v>0</v>
      </c>
      <c r="I332" s="69">
        <v>11663</v>
      </c>
      <c r="J332" s="69">
        <v>0</v>
      </c>
      <c r="K332" s="39">
        <f t="shared" si="93"/>
        <v>1</v>
      </c>
      <c r="L332" s="69">
        <f t="shared" si="81"/>
        <v>11663</v>
      </c>
      <c r="M332" s="69">
        <v>0</v>
      </c>
      <c r="N332" s="69">
        <v>11663</v>
      </c>
      <c r="O332" s="94">
        <v>0</v>
      </c>
      <c r="P332" s="171">
        <f t="shared" si="95"/>
        <v>1</v>
      </c>
      <c r="Q332" s="48"/>
    </row>
    <row r="333" spans="1:17" ht="43.5" customHeight="1">
      <c r="A333" s="21" t="s">
        <v>44</v>
      </c>
      <c r="B333" s="23" t="s">
        <v>404</v>
      </c>
      <c r="C333" s="69">
        <f t="shared" si="80"/>
        <v>59841</v>
      </c>
      <c r="D333" s="69">
        <v>0</v>
      </c>
      <c r="E333" s="69">
        <v>59841</v>
      </c>
      <c r="F333" s="69">
        <v>0</v>
      </c>
      <c r="G333" s="69">
        <f>H333+I333+J333</f>
        <v>58660.1</v>
      </c>
      <c r="H333" s="69">
        <v>0</v>
      </c>
      <c r="I333" s="69">
        <v>58660.1</v>
      </c>
      <c r="J333" s="69">
        <v>0</v>
      </c>
      <c r="K333" s="39">
        <f t="shared" si="93"/>
        <v>0.9802660383349209</v>
      </c>
      <c r="L333" s="69">
        <f t="shared" si="81"/>
        <v>58660.1</v>
      </c>
      <c r="M333" s="69">
        <v>0</v>
      </c>
      <c r="N333" s="69">
        <v>58660.1</v>
      </c>
      <c r="O333" s="94">
        <v>0</v>
      </c>
      <c r="P333" s="171">
        <f t="shared" si="95"/>
        <v>0.9802660383349209</v>
      </c>
      <c r="Q333" s="48"/>
    </row>
    <row r="334" spans="1:17" ht="88.5" customHeight="1">
      <c r="A334" s="63" t="s">
        <v>113</v>
      </c>
      <c r="B334" s="113" t="s">
        <v>923</v>
      </c>
      <c r="C334" s="112">
        <f aca="true" t="shared" si="98" ref="C334:J334">C335+C353+C362+C381+C394+C399</f>
        <v>369632.5</v>
      </c>
      <c r="D334" s="112">
        <f t="shared" si="98"/>
        <v>197892.2</v>
      </c>
      <c r="E334" s="112">
        <f t="shared" si="98"/>
        <v>44693.8</v>
      </c>
      <c r="F334" s="112">
        <f t="shared" si="98"/>
        <v>127046.5</v>
      </c>
      <c r="G334" s="112">
        <f t="shared" si="98"/>
        <v>365923</v>
      </c>
      <c r="H334" s="112">
        <f t="shared" si="98"/>
        <v>197462.90000000002</v>
      </c>
      <c r="I334" s="112">
        <f t="shared" si="98"/>
        <v>41417.600000000006</v>
      </c>
      <c r="J334" s="112">
        <f t="shared" si="98"/>
        <v>127042.5</v>
      </c>
      <c r="K334" s="39">
        <f t="shared" si="93"/>
        <v>0.9899643564892157</v>
      </c>
      <c r="L334" s="112">
        <f>L335+L353+L362+L381+L394+L399</f>
        <v>365923</v>
      </c>
      <c r="M334" s="112">
        <f>M335+M353+M362+M381+M394+M399</f>
        <v>197462.90000000002</v>
      </c>
      <c r="N334" s="112">
        <v>41417.6</v>
      </c>
      <c r="O334" s="114">
        <f>O335+O353+O362+O381+O394+O399</f>
        <v>127042.5</v>
      </c>
      <c r="P334" s="171">
        <f t="shared" si="95"/>
        <v>0.9899643564892157</v>
      </c>
      <c r="Q334" s="48"/>
    </row>
    <row r="335" spans="1:20" s="61" customFormat="1" ht="70.5" customHeight="1">
      <c r="A335" s="115" t="s">
        <v>70</v>
      </c>
      <c r="B335" s="116" t="s">
        <v>7</v>
      </c>
      <c r="C335" s="112">
        <f>C336+C339+C341+C344+C351</f>
        <v>151355.6</v>
      </c>
      <c r="D335" s="112">
        <f aca="true" t="shared" si="99" ref="D335:L335">D336+D339+D341+D344+D351</f>
        <v>132815.6</v>
      </c>
      <c r="E335" s="112">
        <f t="shared" si="99"/>
        <v>0</v>
      </c>
      <c r="F335" s="112">
        <f t="shared" si="99"/>
        <v>18540</v>
      </c>
      <c r="G335" s="112">
        <f t="shared" si="99"/>
        <v>151352.3</v>
      </c>
      <c r="H335" s="112">
        <f t="shared" si="99"/>
        <v>132815.6</v>
      </c>
      <c r="I335" s="112">
        <f t="shared" si="99"/>
        <v>0</v>
      </c>
      <c r="J335" s="112">
        <f t="shared" si="99"/>
        <v>18536.7</v>
      </c>
      <c r="K335" s="52">
        <f t="shared" si="93"/>
        <v>0.9999781970406115</v>
      </c>
      <c r="L335" s="112">
        <f t="shared" si="99"/>
        <v>151352.3</v>
      </c>
      <c r="M335" s="112">
        <f>M336+M339+M341+M344+M351</f>
        <v>132815.6</v>
      </c>
      <c r="N335" s="112">
        <f>N336+N339+N341+N344+N351</f>
        <v>0</v>
      </c>
      <c r="O335" s="114">
        <f>O336+O339+O341+O344+O351</f>
        <v>18536.7</v>
      </c>
      <c r="P335" s="171">
        <f t="shared" si="95"/>
        <v>0.9999781970406115</v>
      </c>
      <c r="Q335" s="129"/>
      <c r="R335" s="60"/>
      <c r="S335" s="60"/>
      <c r="T335" s="60"/>
    </row>
    <row r="336" spans="1:17" ht="70.5" customHeight="1">
      <c r="A336" s="3"/>
      <c r="B336" s="7" t="s">
        <v>359</v>
      </c>
      <c r="C336" s="70">
        <f aca="true" t="shared" si="100" ref="C336:J336">C337+C338</f>
        <v>51834.6</v>
      </c>
      <c r="D336" s="70">
        <f t="shared" si="100"/>
        <v>33294.6</v>
      </c>
      <c r="E336" s="70">
        <f t="shared" si="100"/>
        <v>0</v>
      </c>
      <c r="F336" s="70">
        <f t="shared" si="100"/>
        <v>18540</v>
      </c>
      <c r="G336" s="70">
        <f t="shared" si="100"/>
        <v>51831.3</v>
      </c>
      <c r="H336" s="70">
        <f t="shared" si="100"/>
        <v>33294.6</v>
      </c>
      <c r="I336" s="70">
        <f t="shared" si="100"/>
        <v>0</v>
      </c>
      <c r="J336" s="70">
        <f t="shared" si="100"/>
        <v>18536.7</v>
      </c>
      <c r="K336" s="39">
        <f t="shared" si="93"/>
        <v>0.9999363359609219</v>
      </c>
      <c r="L336" s="70">
        <f>L337+L338</f>
        <v>51831.3</v>
      </c>
      <c r="M336" s="70">
        <f>M337+M338</f>
        <v>33294.6</v>
      </c>
      <c r="N336" s="70">
        <f>N337+N338</f>
        <v>0</v>
      </c>
      <c r="O336" s="96">
        <f>O337+O338</f>
        <v>18536.7</v>
      </c>
      <c r="P336" s="171">
        <f t="shared" si="95"/>
        <v>0.9999363359609219</v>
      </c>
      <c r="Q336" s="48"/>
    </row>
    <row r="337" spans="1:17" ht="60.75" customHeight="1">
      <c r="A337" s="20" t="s">
        <v>39</v>
      </c>
      <c r="B337" s="12" t="s">
        <v>405</v>
      </c>
      <c r="C337" s="69">
        <f>D337+E337+F337</f>
        <v>51359.6</v>
      </c>
      <c r="D337" s="69">
        <v>32819.6</v>
      </c>
      <c r="E337" s="69">
        <v>0</v>
      </c>
      <c r="F337" s="69">
        <v>18540</v>
      </c>
      <c r="G337" s="69">
        <f>H337+I337+J337</f>
        <v>51356.3</v>
      </c>
      <c r="H337" s="69">
        <v>32819.6</v>
      </c>
      <c r="I337" s="69">
        <v>0</v>
      </c>
      <c r="J337" s="66">
        <v>18536.7</v>
      </c>
      <c r="K337" s="39">
        <f t="shared" si="93"/>
        <v>0.9999357471631399</v>
      </c>
      <c r="L337" s="69">
        <f>M337+N337+O337</f>
        <v>51356.3</v>
      </c>
      <c r="M337" s="69">
        <v>32819.6</v>
      </c>
      <c r="N337" s="69">
        <v>0</v>
      </c>
      <c r="O337" s="101">
        <v>18536.7</v>
      </c>
      <c r="P337" s="171">
        <f t="shared" si="95"/>
        <v>0.9999357471631399</v>
      </c>
      <c r="Q337" s="48"/>
    </row>
    <row r="338" spans="1:17" ht="59.25" customHeight="1">
      <c r="A338" s="20" t="s">
        <v>28</v>
      </c>
      <c r="B338" s="12" t="s">
        <v>924</v>
      </c>
      <c r="C338" s="69">
        <f aca="true" t="shared" si="101" ref="C338:C378">D338+E338+F338</f>
        <v>475</v>
      </c>
      <c r="D338" s="69">
        <v>475</v>
      </c>
      <c r="E338" s="69">
        <v>0</v>
      </c>
      <c r="F338" s="69">
        <v>0</v>
      </c>
      <c r="G338" s="69">
        <f>H338+I338+J338</f>
        <v>475</v>
      </c>
      <c r="H338" s="69">
        <v>475</v>
      </c>
      <c r="I338" s="69">
        <v>0</v>
      </c>
      <c r="J338" s="66">
        <v>0</v>
      </c>
      <c r="K338" s="39">
        <f t="shared" si="93"/>
        <v>1</v>
      </c>
      <c r="L338" s="69">
        <f>M338+N338+O338</f>
        <v>475</v>
      </c>
      <c r="M338" s="69">
        <v>475</v>
      </c>
      <c r="N338" s="69">
        <v>0</v>
      </c>
      <c r="O338" s="94">
        <v>0</v>
      </c>
      <c r="P338" s="171">
        <f t="shared" si="95"/>
        <v>1</v>
      </c>
      <c r="Q338" s="48"/>
    </row>
    <row r="339" spans="1:17" ht="70.5" customHeight="1">
      <c r="A339" s="20"/>
      <c r="B339" s="13" t="s">
        <v>925</v>
      </c>
      <c r="C339" s="70">
        <f>C340</f>
        <v>85500</v>
      </c>
      <c r="D339" s="70">
        <f aca="true" t="shared" si="102" ref="D339:L339">D340</f>
        <v>85500</v>
      </c>
      <c r="E339" s="70">
        <f t="shared" si="102"/>
        <v>0</v>
      </c>
      <c r="F339" s="70">
        <f t="shared" si="102"/>
        <v>0</v>
      </c>
      <c r="G339" s="70">
        <f t="shared" si="102"/>
        <v>85500</v>
      </c>
      <c r="H339" s="70">
        <f t="shared" si="102"/>
        <v>85500</v>
      </c>
      <c r="I339" s="70">
        <f t="shared" si="102"/>
        <v>0</v>
      </c>
      <c r="J339" s="70">
        <f t="shared" si="102"/>
        <v>0</v>
      </c>
      <c r="K339" s="39">
        <f t="shared" si="93"/>
        <v>1</v>
      </c>
      <c r="L339" s="70">
        <f t="shared" si="102"/>
        <v>85500</v>
      </c>
      <c r="M339" s="70">
        <f>M340</f>
        <v>85500</v>
      </c>
      <c r="N339" s="70">
        <f>N340</f>
        <v>0</v>
      </c>
      <c r="O339" s="96">
        <f>O340</f>
        <v>0</v>
      </c>
      <c r="P339" s="171">
        <f t="shared" si="95"/>
        <v>1</v>
      </c>
      <c r="Q339" s="48"/>
    </row>
    <row r="340" spans="1:17" ht="70.5" customHeight="1">
      <c r="A340" s="20" t="s">
        <v>43</v>
      </c>
      <c r="B340" s="12" t="s">
        <v>926</v>
      </c>
      <c r="C340" s="69">
        <f t="shared" si="101"/>
        <v>85500</v>
      </c>
      <c r="D340" s="69">
        <v>85500</v>
      </c>
      <c r="E340" s="69">
        <v>0</v>
      </c>
      <c r="F340" s="69">
        <v>0</v>
      </c>
      <c r="G340" s="69">
        <f>H340+I340+J340</f>
        <v>85500</v>
      </c>
      <c r="H340" s="69">
        <v>85500</v>
      </c>
      <c r="I340" s="69">
        <v>0</v>
      </c>
      <c r="J340" s="69">
        <v>0</v>
      </c>
      <c r="K340" s="39">
        <f t="shared" si="93"/>
        <v>1</v>
      </c>
      <c r="L340" s="69">
        <f aca="true" t="shared" si="103" ref="L340:L378">M340+N340+O340</f>
        <v>85500</v>
      </c>
      <c r="M340" s="69">
        <v>85500</v>
      </c>
      <c r="N340" s="69">
        <v>0</v>
      </c>
      <c r="O340" s="94">
        <v>0</v>
      </c>
      <c r="P340" s="171">
        <f t="shared" si="95"/>
        <v>1</v>
      </c>
      <c r="Q340" s="48"/>
    </row>
    <row r="341" spans="1:17" ht="70.5" customHeight="1">
      <c r="A341" s="20"/>
      <c r="B341" s="13" t="s">
        <v>927</v>
      </c>
      <c r="C341" s="70">
        <f>C342+C343</f>
        <v>8450</v>
      </c>
      <c r="D341" s="70">
        <f aca="true" t="shared" si="104" ref="D341:L341">D342+D343</f>
        <v>8450</v>
      </c>
      <c r="E341" s="70">
        <f t="shared" si="104"/>
        <v>0</v>
      </c>
      <c r="F341" s="70">
        <f t="shared" si="104"/>
        <v>0</v>
      </c>
      <c r="G341" s="70">
        <f t="shared" si="104"/>
        <v>8450</v>
      </c>
      <c r="H341" s="70">
        <f t="shared" si="104"/>
        <v>8450</v>
      </c>
      <c r="I341" s="70">
        <f t="shared" si="104"/>
        <v>0</v>
      </c>
      <c r="J341" s="70">
        <f t="shared" si="104"/>
        <v>0</v>
      </c>
      <c r="K341" s="39">
        <f t="shared" si="93"/>
        <v>1</v>
      </c>
      <c r="L341" s="70">
        <f t="shared" si="104"/>
        <v>8450</v>
      </c>
      <c r="M341" s="70">
        <f>M342+M343</f>
        <v>8450</v>
      </c>
      <c r="N341" s="70">
        <f>N342+N343</f>
        <v>0</v>
      </c>
      <c r="O341" s="96">
        <f>O342+O343</f>
        <v>0</v>
      </c>
      <c r="P341" s="171">
        <f t="shared" si="95"/>
        <v>1</v>
      </c>
      <c r="Q341" s="48"/>
    </row>
    <row r="342" spans="1:17" ht="48" customHeight="1">
      <c r="A342" s="20" t="s">
        <v>62</v>
      </c>
      <c r="B342" s="12" t="s">
        <v>406</v>
      </c>
      <c r="C342" s="69">
        <f t="shared" si="101"/>
        <v>8190</v>
      </c>
      <c r="D342" s="69">
        <v>8190</v>
      </c>
      <c r="E342" s="69">
        <v>0</v>
      </c>
      <c r="F342" s="69">
        <v>0</v>
      </c>
      <c r="G342" s="69">
        <f>H342+I342+J342</f>
        <v>8190</v>
      </c>
      <c r="H342" s="69">
        <v>8190</v>
      </c>
      <c r="I342" s="69">
        <v>0</v>
      </c>
      <c r="J342" s="66">
        <v>0</v>
      </c>
      <c r="K342" s="39">
        <f t="shared" si="93"/>
        <v>1</v>
      </c>
      <c r="L342" s="69">
        <f t="shared" si="103"/>
        <v>8190</v>
      </c>
      <c r="M342" s="69">
        <v>8190</v>
      </c>
      <c r="N342" s="69">
        <v>0</v>
      </c>
      <c r="O342" s="94">
        <v>0</v>
      </c>
      <c r="P342" s="171">
        <f t="shared" si="95"/>
        <v>1</v>
      </c>
      <c r="Q342" s="48"/>
    </row>
    <row r="343" spans="1:17" ht="48" customHeight="1">
      <c r="A343" s="20" t="s">
        <v>63</v>
      </c>
      <c r="B343" s="12" t="s">
        <v>928</v>
      </c>
      <c r="C343" s="69">
        <f t="shared" si="101"/>
        <v>260</v>
      </c>
      <c r="D343" s="69">
        <v>260</v>
      </c>
      <c r="E343" s="69">
        <v>0</v>
      </c>
      <c r="F343" s="69">
        <v>0</v>
      </c>
      <c r="G343" s="69">
        <f>H343+I343+J343</f>
        <v>260</v>
      </c>
      <c r="H343" s="69">
        <v>260</v>
      </c>
      <c r="I343" s="69">
        <v>0</v>
      </c>
      <c r="J343" s="66">
        <v>0</v>
      </c>
      <c r="K343" s="39">
        <f t="shared" si="93"/>
        <v>1</v>
      </c>
      <c r="L343" s="69">
        <f t="shared" si="103"/>
        <v>260</v>
      </c>
      <c r="M343" s="69">
        <v>260</v>
      </c>
      <c r="N343" s="69">
        <v>0</v>
      </c>
      <c r="O343" s="94">
        <v>0</v>
      </c>
      <c r="P343" s="171">
        <f t="shared" si="95"/>
        <v>1</v>
      </c>
      <c r="Q343" s="48"/>
    </row>
    <row r="344" spans="1:17" ht="66">
      <c r="A344" s="20"/>
      <c r="B344" s="85" t="s">
        <v>929</v>
      </c>
      <c r="C344" s="70">
        <f>D344+E344+F344</f>
        <v>5571</v>
      </c>
      <c r="D344" s="70">
        <f>D345+D346+D347+D348+D349+D350</f>
        <v>5571</v>
      </c>
      <c r="E344" s="70">
        <f aca="true" t="shared" si="105" ref="E344:L344">E345+E346+E347+E348+E349+E350</f>
        <v>0</v>
      </c>
      <c r="F344" s="70">
        <f t="shared" si="105"/>
        <v>0</v>
      </c>
      <c r="G344" s="70">
        <f t="shared" si="105"/>
        <v>5571</v>
      </c>
      <c r="H344" s="70">
        <f t="shared" si="105"/>
        <v>5571</v>
      </c>
      <c r="I344" s="70">
        <f t="shared" si="105"/>
        <v>0</v>
      </c>
      <c r="J344" s="70">
        <f t="shared" si="105"/>
        <v>0</v>
      </c>
      <c r="K344" s="39">
        <f t="shared" si="93"/>
        <v>1</v>
      </c>
      <c r="L344" s="70">
        <f t="shared" si="105"/>
        <v>5571</v>
      </c>
      <c r="M344" s="70">
        <f>M345+M346+M347+M348+M349+M350</f>
        <v>5571</v>
      </c>
      <c r="N344" s="70">
        <f>N345+N346+N347+N348+N349+N350</f>
        <v>0</v>
      </c>
      <c r="O344" s="96">
        <f>O345+O346+O347+O348+O349+O350</f>
        <v>0</v>
      </c>
      <c r="P344" s="171">
        <f t="shared" si="95"/>
        <v>1</v>
      </c>
      <c r="Q344" s="48"/>
    </row>
    <row r="345" spans="1:17" ht="58.5" customHeight="1">
      <c r="A345" s="20" t="s">
        <v>79</v>
      </c>
      <c r="B345" s="12" t="s">
        <v>930</v>
      </c>
      <c r="C345" s="69">
        <f t="shared" si="101"/>
        <v>141</v>
      </c>
      <c r="D345" s="69">
        <v>141</v>
      </c>
      <c r="E345" s="69">
        <v>0</v>
      </c>
      <c r="F345" s="69">
        <v>0</v>
      </c>
      <c r="G345" s="69">
        <f aca="true" t="shared" si="106" ref="G345:G350">H345+I345+J345</f>
        <v>141</v>
      </c>
      <c r="H345" s="69">
        <v>141</v>
      </c>
      <c r="I345" s="69">
        <v>0</v>
      </c>
      <c r="J345" s="69">
        <v>0</v>
      </c>
      <c r="K345" s="39">
        <f t="shared" si="93"/>
        <v>1</v>
      </c>
      <c r="L345" s="69">
        <f t="shared" si="103"/>
        <v>141</v>
      </c>
      <c r="M345" s="69">
        <v>141</v>
      </c>
      <c r="N345" s="69">
        <v>0</v>
      </c>
      <c r="O345" s="94">
        <v>0</v>
      </c>
      <c r="P345" s="171">
        <f t="shared" si="95"/>
        <v>1</v>
      </c>
      <c r="Q345" s="48"/>
    </row>
    <row r="346" spans="1:17" ht="72.75" customHeight="1">
      <c r="A346" s="20" t="s">
        <v>80</v>
      </c>
      <c r="B346" s="12" t="s">
        <v>931</v>
      </c>
      <c r="C346" s="69">
        <f t="shared" si="101"/>
        <v>525</v>
      </c>
      <c r="D346" s="69">
        <v>525</v>
      </c>
      <c r="E346" s="69">
        <v>0</v>
      </c>
      <c r="F346" s="69">
        <v>0</v>
      </c>
      <c r="G346" s="69">
        <f t="shared" si="106"/>
        <v>525</v>
      </c>
      <c r="H346" s="69">
        <v>525</v>
      </c>
      <c r="I346" s="69">
        <v>0</v>
      </c>
      <c r="J346" s="69">
        <v>0</v>
      </c>
      <c r="K346" s="39">
        <f t="shared" si="93"/>
        <v>1</v>
      </c>
      <c r="L346" s="69">
        <f t="shared" si="103"/>
        <v>525</v>
      </c>
      <c r="M346" s="69">
        <v>525</v>
      </c>
      <c r="N346" s="69">
        <v>0</v>
      </c>
      <c r="O346" s="94">
        <v>0</v>
      </c>
      <c r="P346" s="171">
        <f t="shared" si="95"/>
        <v>1</v>
      </c>
      <c r="Q346" s="48"/>
    </row>
    <row r="347" spans="1:17" ht="56.25" customHeight="1">
      <c r="A347" s="20" t="s">
        <v>81</v>
      </c>
      <c r="B347" s="12" t="s">
        <v>409</v>
      </c>
      <c r="C347" s="69">
        <f t="shared" si="101"/>
        <v>2872</v>
      </c>
      <c r="D347" s="69">
        <v>2872</v>
      </c>
      <c r="E347" s="69">
        <v>0</v>
      </c>
      <c r="F347" s="69">
        <v>0</v>
      </c>
      <c r="G347" s="69">
        <f t="shared" si="106"/>
        <v>2872</v>
      </c>
      <c r="H347" s="69">
        <v>2872</v>
      </c>
      <c r="I347" s="69">
        <v>0</v>
      </c>
      <c r="J347" s="69">
        <v>0</v>
      </c>
      <c r="K347" s="39">
        <f t="shared" si="93"/>
        <v>1</v>
      </c>
      <c r="L347" s="69">
        <f t="shared" si="103"/>
        <v>2872</v>
      </c>
      <c r="M347" s="69">
        <v>2872</v>
      </c>
      <c r="N347" s="69">
        <v>0</v>
      </c>
      <c r="O347" s="94">
        <v>0</v>
      </c>
      <c r="P347" s="171">
        <f t="shared" si="95"/>
        <v>1</v>
      </c>
      <c r="Q347" s="48"/>
    </row>
    <row r="348" spans="1:17" ht="42" customHeight="1">
      <c r="A348" s="20" t="s">
        <v>82</v>
      </c>
      <c r="B348" s="12" t="s">
        <v>408</v>
      </c>
      <c r="C348" s="69">
        <f t="shared" si="101"/>
        <v>461</v>
      </c>
      <c r="D348" s="69">
        <v>461</v>
      </c>
      <c r="E348" s="69">
        <v>0</v>
      </c>
      <c r="F348" s="69">
        <v>0</v>
      </c>
      <c r="G348" s="69">
        <f t="shared" si="106"/>
        <v>461</v>
      </c>
      <c r="H348" s="69">
        <v>461</v>
      </c>
      <c r="I348" s="69">
        <v>0</v>
      </c>
      <c r="J348" s="69">
        <v>0</v>
      </c>
      <c r="K348" s="39">
        <f t="shared" si="93"/>
        <v>1</v>
      </c>
      <c r="L348" s="69">
        <f t="shared" si="103"/>
        <v>461</v>
      </c>
      <c r="M348" s="69">
        <v>461</v>
      </c>
      <c r="N348" s="69">
        <v>0</v>
      </c>
      <c r="O348" s="94">
        <v>0</v>
      </c>
      <c r="P348" s="171">
        <f t="shared" si="95"/>
        <v>1</v>
      </c>
      <c r="Q348" s="48"/>
    </row>
    <row r="349" spans="1:17" ht="72.75" customHeight="1">
      <c r="A349" s="20" t="s">
        <v>296</v>
      </c>
      <c r="B349" s="12" t="s">
        <v>407</v>
      </c>
      <c r="C349" s="69">
        <f t="shared" si="101"/>
        <v>1522</v>
      </c>
      <c r="D349" s="69">
        <v>1522</v>
      </c>
      <c r="E349" s="69">
        <v>0</v>
      </c>
      <c r="F349" s="69">
        <v>0</v>
      </c>
      <c r="G349" s="69">
        <f t="shared" si="106"/>
        <v>1522</v>
      </c>
      <c r="H349" s="69">
        <v>1522</v>
      </c>
      <c r="I349" s="69">
        <v>0</v>
      </c>
      <c r="J349" s="69">
        <v>0</v>
      </c>
      <c r="K349" s="39">
        <f t="shared" si="93"/>
        <v>1</v>
      </c>
      <c r="L349" s="69">
        <f t="shared" si="103"/>
        <v>1522</v>
      </c>
      <c r="M349" s="69">
        <v>1522</v>
      </c>
      <c r="N349" s="69">
        <v>0</v>
      </c>
      <c r="O349" s="94">
        <v>0</v>
      </c>
      <c r="P349" s="171">
        <f t="shared" si="95"/>
        <v>1</v>
      </c>
      <c r="Q349" s="48"/>
    </row>
    <row r="350" spans="1:17" ht="57.75" customHeight="1">
      <c r="A350" s="20" t="s">
        <v>932</v>
      </c>
      <c r="B350" s="12" t="s">
        <v>411</v>
      </c>
      <c r="C350" s="69">
        <f t="shared" si="101"/>
        <v>50</v>
      </c>
      <c r="D350" s="69">
        <v>50</v>
      </c>
      <c r="E350" s="69">
        <v>0</v>
      </c>
      <c r="F350" s="69">
        <v>0</v>
      </c>
      <c r="G350" s="69">
        <f t="shared" si="106"/>
        <v>50</v>
      </c>
      <c r="H350" s="69">
        <v>50</v>
      </c>
      <c r="I350" s="69">
        <v>0</v>
      </c>
      <c r="J350" s="69">
        <v>0</v>
      </c>
      <c r="K350" s="39">
        <f t="shared" si="93"/>
        <v>1</v>
      </c>
      <c r="L350" s="69">
        <f t="shared" si="103"/>
        <v>50</v>
      </c>
      <c r="M350" s="69">
        <v>50</v>
      </c>
      <c r="N350" s="69">
        <v>0</v>
      </c>
      <c r="O350" s="94">
        <v>0</v>
      </c>
      <c r="P350" s="171">
        <f t="shared" si="95"/>
        <v>1</v>
      </c>
      <c r="Q350" s="48"/>
    </row>
    <row r="351" spans="1:17" ht="72.75" customHeight="1">
      <c r="A351" s="20"/>
      <c r="B351" s="13" t="s">
        <v>933</v>
      </c>
      <c r="C351" s="70">
        <f>C352</f>
        <v>0</v>
      </c>
      <c r="D351" s="70">
        <f aca="true" t="shared" si="107" ref="D351:L351">D352</f>
        <v>0</v>
      </c>
      <c r="E351" s="70">
        <f t="shared" si="107"/>
        <v>0</v>
      </c>
      <c r="F351" s="70">
        <f t="shared" si="107"/>
        <v>0</v>
      </c>
      <c r="G351" s="70">
        <f t="shared" si="107"/>
        <v>0</v>
      </c>
      <c r="H351" s="70">
        <f t="shared" si="107"/>
        <v>0</v>
      </c>
      <c r="I351" s="70">
        <f t="shared" si="107"/>
        <v>0</v>
      </c>
      <c r="J351" s="70">
        <f t="shared" si="107"/>
        <v>0</v>
      </c>
      <c r="K351" s="39"/>
      <c r="L351" s="70">
        <f t="shared" si="107"/>
        <v>0</v>
      </c>
      <c r="M351" s="70">
        <f>M352</f>
        <v>0</v>
      </c>
      <c r="N351" s="70">
        <f>N352</f>
        <v>0</v>
      </c>
      <c r="O351" s="96">
        <f>O352</f>
        <v>0</v>
      </c>
      <c r="P351" s="171" t="s">
        <v>242</v>
      </c>
      <c r="Q351" s="48"/>
    </row>
    <row r="352" spans="1:17" ht="72.75" customHeight="1">
      <c r="A352" s="20" t="s">
        <v>83</v>
      </c>
      <c r="B352" s="12" t="s">
        <v>410</v>
      </c>
      <c r="C352" s="69">
        <f t="shared" si="101"/>
        <v>0</v>
      </c>
      <c r="D352" s="69">
        <v>0</v>
      </c>
      <c r="E352" s="69">
        <v>0</v>
      </c>
      <c r="F352" s="69">
        <v>0</v>
      </c>
      <c r="G352" s="69">
        <f>H352+I352+J352</f>
        <v>0</v>
      </c>
      <c r="H352" s="69">
        <v>0</v>
      </c>
      <c r="I352" s="69">
        <v>0</v>
      </c>
      <c r="J352" s="66">
        <v>0</v>
      </c>
      <c r="K352" s="39"/>
      <c r="L352" s="69">
        <f t="shared" si="103"/>
        <v>0</v>
      </c>
      <c r="M352" s="69">
        <v>0</v>
      </c>
      <c r="N352" s="69">
        <v>0</v>
      </c>
      <c r="O352" s="101">
        <v>0</v>
      </c>
      <c r="P352" s="171" t="s">
        <v>242</v>
      </c>
      <c r="Q352" s="48"/>
    </row>
    <row r="353" spans="1:20" s="61" customFormat="1" ht="95.25" customHeight="1">
      <c r="A353" s="115" t="s">
        <v>73</v>
      </c>
      <c r="B353" s="146" t="s">
        <v>64</v>
      </c>
      <c r="C353" s="112">
        <f>C354</f>
        <v>106201.5</v>
      </c>
      <c r="D353" s="112">
        <f aca="true" t="shared" si="108" ref="D353:O353">D354</f>
        <v>0</v>
      </c>
      <c r="E353" s="112">
        <f t="shared" si="108"/>
        <v>0</v>
      </c>
      <c r="F353" s="112">
        <f t="shared" si="108"/>
        <v>106201.5</v>
      </c>
      <c r="G353" s="112">
        <f t="shared" si="108"/>
        <v>106201.5</v>
      </c>
      <c r="H353" s="112">
        <f t="shared" si="108"/>
        <v>0</v>
      </c>
      <c r="I353" s="112">
        <f t="shared" si="108"/>
        <v>0</v>
      </c>
      <c r="J353" s="112">
        <f t="shared" si="108"/>
        <v>106201.5</v>
      </c>
      <c r="K353" s="52">
        <f t="shared" si="93"/>
        <v>1</v>
      </c>
      <c r="L353" s="112">
        <f t="shared" si="108"/>
        <v>106201.5</v>
      </c>
      <c r="M353" s="112">
        <f t="shared" si="108"/>
        <v>0</v>
      </c>
      <c r="N353" s="112">
        <f t="shared" si="108"/>
        <v>0</v>
      </c>
      <c r="O353" s="114">
        <f t="shared" si="108"/>
        <v>106201.5</v>
      </c>
      <c r="P353" s="171">
        <f t="shared" si="95"/>
        <v>1</v>
      </c>
      <c r="Q353" s="129"/>
      <c r="R353" s="60"/>
      <c r="S353" s="60"/>
      <c r="T353" s="60"/>
    </row>
    <row r="354" spans="1:17" ht="61.5" customHeight="1">
      <c r="A354" s="3"/>
      <c r="B354" s="19" t="s">
        <v>360</v>
      </c>
      <c r="C354" s="70">
        <f>C355+C356+C357+C358+C359+C360+C361</f>
        <v>106201.5</v>
      </c>
      <c r="D354" s="70">
        <f aca="true" t="shared" si="109" ref="D354:L354">D355+D356+D357+D358+D359+D360+D361</f>
        <v>0</v>
      </c>
      <c r="E354" s="70">
        <f t="shared" si="109"/>
        <v>0</v>
      </c>
      <c r="F354" s="70">
        <f t="shared" si="109"/>
        <v>106201.5</v>
      </c>
      <c r="G354" s="70">
        <f t="shared" si="109"/>
        <v>106201.5</v>
      </c>
      <c r="H354" s="70">
        <f t="shared" si="109"/>
        <v>0</v>
      </c>
      <c r="I354" s="70">
        <f t="shared" si="109"/>
        <v>0</v>
      </c>
      <c r="J354" s="70">
        <f t="shared" si="109"/>
        <v>106201.5</v>
      </c>
      <c r="K354" s="39">
        <f t="shared" si="93"/>
        <v>1</v>
      </c>
      <c r="L354" s="70">
        <f t="shared" si="109"/>
        <v>106201.5</v>
      </c>
      <c r="M354" s="70">
        <f>M355+M356+M357+M358+M359+M360+M361</f>
        <v>0</v>
      </c>
      <c r="N354" s="70">
        <f>N355+N356+N357+N358+N359+N360+N361</f>
        <v>0</v>
      </c>
      <c r="O354" s="96">
        <f>O355+O356+O357+O358+O359+O360+O361</f>
        <v>106201.5</v>
      </c>
      <c r="P354" s="171">
        <f t="shared" si="95"/>
        <v>1</v>
      </c>
      <c r="Q354" s="48"/>
    </row>
    <row r="355" spans="1:17" ht="61.5" customHeight="1">
      <c r="A355" s="20" t="s">
        <v>39</v>
      </c>
      <c r="B355" s="12" t="s">
        <v>412</v>
      </c>
      <c r="C355" s="69">
        <v>0</v>
      </c>
      <c r="D355" s="69">
        <v>0</v>
      </c>
      <c r="E355" s="69">
        <v>0</v>
      </c>
      <c r="F355" s="69">
        <f>F356+F357</f>
        <v>0</v>
      </c>
      <c r="G355" s="69">
        <v>0</v>
      </c>
      <c r="H355" s="69">
        <v>0</v>
      </c>
      <c r="I355" s="69">
        <v>0</v>
      </c>
      <c r="J355" s="69">
        <f>J356+J357</f>
        <v>0</v>
      </c>
      <c r="K355" s="39"/>
      <c r="L355" s="69">
        <v>0</v>
      </c>
      <c r="M355" s="69">
        <v>0</v>
      </c>
      <c r="N355" s="69">
        <v>0</v>
      </c>
      <c r="O355" s="94">
        <f>O356+O357</f>
        <v>0</v>
      </c>
      <c r="P355" s="171" t="s">
        <v>242</v>
      </c>
      <c r="Q355" s="48"/>
    </row>
    <row r="356" spans="1:17" ht="61.5" customHeight="1">
      <c r="A356" s="20" t="s">
        <v>40</v>
      </c>
      <c r="B356" s="12" t="s">
        <v>413</v>
      </c>
      <c r="C356" s="69">
        <f>D356+E356+F356</f>
        <v>0</v>
      </c>
      <c r="D356" s="76">
        <v>0</v>
      </c>
      <c r="E356" s="76">
        <v>0</v>
      </c>
      <c r="F356" s="66">
        <v>0</v>
      </c>
      <c r="G356" s="69">
        <f aca="true" t="shared" si="110" ref="G356:G361">H356+I356+J356</f>
        <v>0</v>
      </c>
      <c r="H356" s="76">
        <v>0</v>
      </c>
      <c r="I356" s="76">
        <v>0</v>
      </c>
      <c r="J356" s="66">
        <v>0</v>
      </c>
      <c r="K356" s="39"/>
      <c r="L356" s="69">
        <f t="shared" si="103"/>
        <v>0</v>
      </c>
      <c r="M356" s="76">
        <v>0</v>
      </c>
      <c r="N356" s="76">
        <v>0</v>
      </c>
      <c r="O356" s="101">
        <v>0</v>
      </c>
      <c r="P356" s="171" t="s">
        <v>242</v>
      </c>
      <c r="Q356" s="48"/>
    </row>
    <row r="357" spans="1:17" ht="61.5" customHeight="1">
      <c r="A357" s="20" t="s">
        <v>41</v>
      </c>
      <c r="B357" s="12" t="s">
        <v>414</v>
      </c>
      <c r="C357" s="69">
        <f t="shared" si="101"/>
        <v>0</v>
      </c>
      <c r="D357" s="76">
        <v>0</v>
      </c>
      <c r="E357" s="76">
        <v>0</v>
      </c>
      <c r="F357" s="66">
        <v>0</v>
      </c>
      <c r="G357" s="69">
        <f t="shared" si="110"/>
        <v>0</v>
      </c>
      <c r="H357" s="76">
        <v>0</v>
      </c>
      <c r="I357" s="76">
        <v>0</v>
      </c>
      <c r="J357" s="66">
        <v>0</v>
      </c>
      <c r="K357" s="39"/>
      <c r="L357" s="69">
        <f t="shared" si="103"/>
        <v>0</v>
      </c>
      <c r="M357" s="76">
        <v>0</v>
      </c>
      <c r="N357" s="76">
        <v>0</v>
      </c>
      <c r="O357" s="101">
        <v>0</v>
      </c>
      <c r="P357" s="171" t="s">
        <v>242</v>
      </c>
      <c r="Q357" s="48"/>
    </row>
    <row r="358" spans="1:17" ht="61.5" customHeight="1">
      <c r="A358" s="20" t="s">
        <v>60</v>
      </c>
      <c r="B358" s="12" t="s">
        <v>415</v>
      </c>
      <c r="C358" s="69">
        <f t="shared" si="101"/>
        <v>0</v>
      </c>
      <c r="D358" s="76">
        <v>0</v>
      </c>
      <c r="E358" s="76">
        <v>0</v>
      </c>
      <c r="F358" s="66">
        <v>0</v>
      </c>
      <c r="G358" s="69">
        <f t="shared" si="110"/>
        <v>0</v>
      </c>
      <c r="H358" s="76">
        <v>0</v>
      </c>
      <c r="I358" s="76">
        <v>0</v>
      </c>
      <c r="J358" s="66">
        <v>0</v>
      </c>
      <c r="K358" s="39" t="s">
        <v>242</v>
      </c>
      <c r="L358" s="69">
        <f t="shared" si="103"/>
        <v>0</v>
      </c>
      <c r="M358" s="76">
        <v>0</v>
      </c>
      <c r="N358" s="76">
        <v>0</v>
      </c>
      <c r="O358" s="95">
        <v>0</v>
      </c>
      <c r="P358" s="171" t="s">
        <v>242</v>
      </c>
      <c r="Q358" s="48"/>
    </row>
    <row r="359" spans="1:17" ht="38.25" customHeight="1">
      <c r="A359" s="20" t="s">
        <v>61</v>
      </c>
      <c r="B359" s="12" t="s">
        <v>416</v>
      </c>
      <c r="C359" s="69">
        <f t="shared" si="101"/>
        <v>0</v>
      </c>
      <c r="D359" s="76">
        <v>0</v>
      </c>
      <c r="E359" s="76">
        <v>0</v>
      </c>
      <c r="F359" s="66">
        <v>0</v>
      </c>
      <c r="G359" s="69">
        <f t="shared" si="110"/>
        <v>0</v>
      </c>
      <c r="H359" s="76">
        <v>0</v>
      </c>
      <c r="I359" s="76">
        <v>0</v>
      </c>
      <c r="J359" s="66">
        <v>0</v>
      </c>
      <c r="K359" s="39" t="s">
        <v>242</v>
      </c>
      <c r="L359" s="69">
        <f t="shared" si="103"/>
        <v>0</v>
      </c>
      <c r="M359" s="76">
        <v>0</v>
      </c>
      <c r="N359" s="76">
        <v>0</v>
      </c>
      <c r="O359" s="95">
        <v>0</v>
      </c>
      <c r="P359" s="171" t="s">
        <v>242</v>
      </c>
      <c r="Q359" s="48"/>
    </row>
    <row r="360" spans="1:17" ht="63" customHeight="1">
      <c r="A360" s="20" t="s">
        <v>244</v>
      </c>
      <c r="B360" s="12" t="s">
        <v>417</v>
      </c>
      <c r="C360" s="69">
        <f t="shared" si="101"/>
        <v>106201.5</v>
      </c>
      <c r="D360" s="76">
        <v>0</v>
      </c>
      <c r="E360" s="76">
        <v>0</v>
      </c>
      <c r="F360" s="76">
        <v>106201.5</v>
      </c>
      <c r="G360" s="69">
        <f t="shared" si="110"/>
        <v>106201.5</v>
      </c>
      <c r="H360" s="76">
        <v>0</v>
      </c>
      <c r="I360" s="76">
        <v>0</v>
      </c>
      <c r="J360" s="76">
        <v>106201.5</v>
      </c>
      <c r="K360" s="39">
        <f t="shared" si="93"/>
        <v>1</v>
      </c>
      <c r="L360" s="69">
        <f t="shared" si="103"/>
        <v>106201.5</v>
      </c>
      <c r="M360" s="76">
        <v>0</v>
      </c>
      <c r="N360" s="76">
        <v>0</v>
      </c>
      <c r="O360" s="102">
        <v>106201.5</v>
      </c>
      <c r="P360" s="171">
        <f t="shared" si="95"/>
        <v>1</v>
      </c>
      <c r="Q360" s="48"/>
    </row>
    <row r="361" spans="1:17" ht="48" customHeight="1">
      <c r="A361" s="20" t="s">
        <v>245</v>
      </c>
      <c r="B361" s="12" t="s">
        <v>934</v>
      </c>
      <c r="C361" s="69">
        <f t="shared" si="101"/>
        <v>0</v>
      </c>
      <c r="D361" s="76">
        <v>0</v>
      </c>
      <c r="E361" s="76">
        <v>0</v>
      </c>
      <c r="F361" s="66">
        <v>0</v>
      </c>
      <c r="G361" s="69">
        <f t="shared" si="110"/>
        <v>0</v>
      </c>
      <c r="H361" s="76">
        <v>0</v>
      </c>
      <c r="I361" s="76">
        <v>0</v>
      </c>
      <c r="J361" s="66">
        <v>0</v>
      </c>
      <c r="K361" s="39" t="s">
        <v>242</v>
      </c>
      <c r="L361" s="69">
        <f t="shared" si="103"/>
        <v>0</v>
      </c>
      <c r="M361" s="76">
        <v>0</v>
      </c>
      <c r="N361" s="76">
        <v>0</v>
      </c>
      <c r="O361" s="95">
        <v>0</v>
      </c>
      <c r="P361" s="171" t="s">
        <v>242</v>
      </c>
      <c r="Q361" s="48"/>
    </row>
    <row r="362" spans="1:20" s="61" customFormat="1" ht="70.5" customHeight="1">
      <c r="A362" s="115" t="s">
        <v>51</v>
      </c>
      <c r="B362" s="146" t="s">
        <v>65</v>
      </c>
      <c r="C362" s="112">
        <f>C363+C368+C371+C374+C377</f>
        <v>23487.9</v>
      </c>
      <c r="D362" s="112">
        <f aca="true" t="shared" si="111" ref="D362:L362">D363+D368+D371+D374+D377</f>
        <v>19634.1</v>
      </c>
      <c r="E362" s="112">
        <f t="shared" si="111"/>
        <v>1728.8</v>
      </c>
      <c r="F362" s="112">
        <f t="shared" si="111"/>
        <v>2125</v>
      </c>
      <c r="G362" s="112">
        <f t="shared" si="111"/>
        <v>23475.7</v>
      </c>
      <c r="H362" s="112">
        <f t="shared" si="111"/>
        <v>19622.6</v>
      </c>
      <c r="I362" s="112">
        <f t="shared" si="111"/>
        <v>1728.8</v>
      </c>
      <c r="J362" s="112">
        <f t="shared" si="111"/>
        <v>2124.3</v>
      </c>
      <c r="K362" s="52">
        <f t="shared" si="93"/>
        <v>0.999480583619651</v>
      </c>
      <c r="L362" s="112">
        <f t="shared" si="111"/>
        <v>23475.7</v>
      </c>
      <c r="M362" s="112">
        <f>M363+M368+M371+M374+M377</f>
        <v>19622.6</v>
      </c>
      <c r="N362" s="112">
        <f>N363+N368+N371+N374+N377</f>
        <v>1728.8</v>
      </c>
      <c r="O362" s="114">
        <f>O363+O368+O371+O374+O377</f>
        <v>2124.3</v>
      </c>
      <c r="P362" s="171">
        <f t="shared" si="95"/>
        <v>0.999480583619651</v>
      </c>
      <c r="Q362" s="129"/>
      <c r="R362" s="60"/>
      <c r="S362" s="60"/>
      <c r="T362" s="60"/>
    </row>
    <row r="363" spans="1:17" ht="120" customHeight="1">
      <c r="A363" s="3"/>
      <c r="B363" s="19" t="s">
        <v>935</v>
      </c>
      <c r="C363" s="70">
        <f>C364+C365+C366+C367</f>
        <v>999</v>
      </c>
      <c r="D363" s="70">
        <f aca="true" t="shared" si="112" ref="D363:L363">D364+D365+D366+D367</f>
        <v>999</v>
      </c>
      <c r="E363" s="70">
        <f t="shared" si="112"/>
        <v>0</v>
      </c>
      <c r="F363" s="70">
        <f t="shared" si="112"/>
        <v>0</v>
      </c>
      <c r="G363" s="70">
        <f t="shared" si="112"/>
        <v>995</v>
      </c>
      <c r="H363" s="70">
        <f t="shared" si="112"/>
        <v>995</v>
      </c>
      <c r="I363" s="70">
        <f t="shared" si="112"/>
        <v>0</v>
      </c>
      <c r="J363" s="70">
        <f t="shared" si="112"/>
        <v>0</v>
      </c>
      <c r="K363" s="39">
        <f t="shared" si="93"/>
        <v>0.995995995995996</v>
      </c>
      <c r="L363" s="70">
        <f t="shared" si="112"/>
        <v>995</v>
      </c>
      <c r="M363" s="70">
        <f>M364+M365+M366+M367</f>
        <v>995</v>
      </c>
      <c r="N363" s="70">
        <f>N364+N365+N366+N367</f>
        <v>0</v>
      </c>
      <c r="O363" s="96">
        <f>O364+O365+O366+O367</f>
        <v>0</v>
      </c>
      <c r="P363" s="171">
        <f t="shared" si="95"/>
        <v>0.995995995995996</v>
      </c>
      <c r="Q363" s="48"/>
    </row>
    <row r="364" spans="1:17" ht="90.75" customHeight="1">
      <c r="A364" s="20" t="s">
        <v>39</v>
      </c>
      <c r="B364" s="12" t="s">
        <v>419</v>
      </c>
      <c r="C364" s="69">
        <f t="shared" si="101"/>
        <v>423</v>
      </c>
      <c r="D364" s="76">
        <v>423</v>
      </c>
      <c r="E364" s="76">
        <v>0</v>
      </c>
      <c r="F364" s="76">
        <v>0</v>
      </c>
      <c r="G364" s="69">
        <f>H364+I364+J364</f>
        <v>421</v>
      </c>
      <c r="H364" s="76">
        <v>421</v>
      </c>
      <c r="I364" s="76">
        <v>0</v>
      </c>
      <c r="J364" s="66">
        <v>0</v>
      </c>
      <c r="K364" s="39">
        <f t="shared" si="93"/>
        <v>0.9952718676122931</v>
      </c>
      <c r="L364" s="69">
        <f t="shared" si="103"/>
        <v>421</v>
      </c>
      <c r="M364" s="76">
        <v>421</v>
      </c>
      <c r="N364" s="76">
        <v>0</v>
      </c>
      <c r="O364" s="101">
        <v>0</v>
      </c>
      <c r="P364" s="171">
        <f t="shared" si="95"/>
        <v>0.9952718676122931</v>
      </c>
      <c r="Q364" s="48"/>
    </row>
    <row r="365" spans="1:17" ht="49.5">
      <c r="A365" s="20" t="s">
        <v>40</v>
      </c>
      <c r="B365" s="12" t="s">
        <v>418</v>
      </c>
      <c r="C365" s="69">
        <f t="shared" si="101"/>
        <v>80</v>
      </c>
      <c r="D365" s="76">
        <v>80</v>
      </c>
      <c r="E365" s="76">
        <v>0</v>
      </c>
      <c r="F365" s="76">
        <v>0</v>
      </c>
      <c r="G365" s="69">
        <f>H365+I365+J365</f>
        <v>80</v>
      </c>
      <c r="H365" s="76">
        <v>80</v>
      </c>
      <c r="I365" s="76">
        <v>0</v>
      </c>
      <c r="J365" s="66">
        <v>0</v>
      </c>
      <c r="K365" s="39">
        <f t="shared" si="93"/>
        <v>1</v>
      </c>
      <c r="L365" s="69">
        <f t="shared" si="103"/>
        <v>80</v>
      </c>
      <c r="M365" s="76">
        <v>80</v>
      </c>
      <c r="N365" s="76">
        <v>0</v>
      </c>
      <c r="O365" s="101">
        <v>0</v>
      </c>
      <c r="P365" s="171">
        <f t="shared" si="95"/>
        <v>1</v>
      </c>
      <c r="Q365" s="48"/>
    </row>
    <row r="366" spans="1:17" ht="59.25" customHeight="1">
      <c r="A366" s="20" t="s">
        <v>41</v>
      </c>
      <c r="B366" s="12" t="s">
        <v>936</v>
      </c>
      <c r="C366" s="69">
        <f t="shared" si="101"/>
        <v>221</v>
      </c>
      <c r="D366" s="76">
        <v>221</v>
      </c>
      <c r="E366" s="76">
        <v>0</v>
      </c>
      <c r="F366" s="76">
        <v>0</v>
      </c>
      <c r="G366" s="69">
        <f>H366+I366+J366</f>
        <v>220</v>
      </c>
      <c r="H366" s="76">
        <v>220</v>
      </c>
      <c r="I366" s="76">
        <v>0</v>
      </c>
      <c r="J366" s="66">
        <v>0</v>
      </c>
      <c r="K366" s="39">
        <f t="shared" si="93"/>
        <v>0.995475113122172</v>
      </c>
      <c r="L366" s="69">
        <f t="shared" si="103"/>
        <v>220</v>
      </c>
      <c r="M366" s="76">
        <v>220</v>
      </c>
      <c r="N366" s="76">
        <v>0</v>
      </c>
      <c r="O366" s="101">
        <v>0</v>
      </c>
      <c r="P366" s="171">
        <f t="shared" si="95"/>
        <v>0.995475113122172</v>
      </c>
      <c r="Q366" s="48"/>
    </row>
    <row r="367" spans="1:17" ht="69.75" customHeight="1">
      <c r="A367" s="20" t="s">
        <v>60</v>
      </c>
      <c r="B367" s="12" t="s">
        <v>937</v>
      </c>
      <c r="C367" s="69">
        <f t="shared" si="101"/>
        <v>275</v>
      </c>
      <c r="D367" s="76">
        <v>275</v>
      </c>
      <c r="E367" s="76">
        <v>0</v>
      </c>
      <c r="F367" s="76">
        <v>0</v>
      </c>
      <c r="G367" s="69">
        <f>H367+I367+J367</f>
        <v>274</v>
      </c>
      <c r="H367" s="76">
        <v>274</v>
      </c>
      <c r="I367" s="76">
        <v>0</v>
      </c>
      <c r="J367" s="66">
        <v>0</v>
      </c>
      <c r="K367" s="39">
        <f t="shared" si="93"/>
        <v>0.9963636363636363</v>
      </c>
      <c r="L367" s="69">
        <f t="shared" si="103"/>
        <v>274</v>
      </c>
      <c r="M367" s="76">
        <v>274</v>
      </c>
      <c r="N367" s="76">
        <v>0</v>
      </c>
      <c r="O367" s="101">
        <v>0</v>
      </c>
      <c r="P367" s="171">
        <f t="shared" si="95"/>
        <v>0.9963636363636363</v>
      </c>
      <c r="Q367" s="48"/>
    </row>
    <row r="368" spans="1:17" ht="72" customHeight="1">
      <c r="A368" s="20"/>
      <c r="B368" s="13" t="s">
        <v>361</v>
      </c>
      <c r="C368" s="70">
        <f>C369+C370</f>
        <v>5443.8</v>
      </c>
      <c r="D368" s="70">
        <f aca="true" t="shared" si="113" ref="D368:O368">D369+D370</f>
        <v>1790</v>
      </c>
      <c r="E368" s="70">
        <f t="shared" si="113"/>
        <v>1528.8</v>
      </c>
      <c r="F368" s="70">
        <f t="shared" si="113"/>
        <v>2125</v>
      </c>
      <c r="G368" s="70">
        <f t="shared" si="113"/>
        <v>5443.1</v>
      </c>
      <c r="H368" s="70">
        <f t="shared" si="113"/>
        <v>1790</v>
      </c>
      <c r="I368" s="70">
        <f t="shared" si="113"/>
        <v>1528.8</v>
      </c>
      <c r="J368" s="70">
        <f t="shared" si="113"/>
        <v>2124.3</v>
      </c>
      <c r="K368" s="39">
        <f t="shared" si="93"/>
        <v>0.9998714133509681</v>
      </c>
      <c r="L368" s="70">
        <f t="shared" si="113"/>
        <v>5443.1</v>
      </c>
      <c r="M368" s="70">
        <f t="shared" si="113"/>
        <v>1790</v>
      </c>
      <c r="N368" s="70">
        <f t="shared" si="113"/>
        <v>1528.8</v>
      </c>
      <c r="O368" s="96">
        <f t="shared" si="113"/>
        <v>2124.3</v>
      </c>
      <c r="P368" s="171">
        <f t="shared" si="95"/>
        <v>0.9998714133509681</v>
      </c>
      <c r="Q368" s="48"/>
    </row>
    <row r="369" spans="1:17" ht="61.5" customHeight="1">
      <c r="A369" s="20" t="s">
        <v>43</v>
      </c>
      <c r="B369" s="12" t="s">
        <v>420</v>
      </c>
      <c r="C369" s="69">
        <f t="shared" si="101"/>
        <v>5418.8</v>
      </c>
      <c r="D369" s="76">
        <v>1765</v>
      </c>
      <c r="E369" s="76">
        <v>1528.8</v>
      </c>
      <c r="F369" s="76">
        <v>2125</v>
      </c>
      <c r="G369" s="69">
        <f>H369+I369+J369</f>
        <v>5418.1</v>
      </c>
      <c r="H369" s="76">
        <v>1765</v>
      </c>
      <c r="I369" s="76">
        <v>1528.8</v>
      </c>
      <c r="J369" s="66">
        <v>2124.3</v>
      </c>
      <c r="K369" s="39">
        <f t="shared" si="93"/>
        <v>0.999870820107773</v>
      </c>
      <c r="L369" s="69">
        <f t="shared" si="103"/>
        <v>5418.1</v>
      </c>
      <c r="M369" s="76">
        <v>1765</v>
      </c>
      <c r="N369" s="76">
        <v>1528.8</v>
      </c>
      <c r="O369" s="101">
        <v>2124.3</v>
      </c>
      <c r="P369" s="171">
        <f t="shared" si="95"/>
        <v>0.999870820107773</v>
      </c>
      <c r="Q369" s="48"/>
    </row>
    <row r="370" spans="1:17" ht="69.75" customHeight="1">
      <c r="A370" s="20" t="s">
        <v>44</v>
      </c>
      <c r="B370" s="12" t="s">
        <v>421</v>
      </c>
      <c r="C370" s="69">
        <f t="shared" si="101"/>
        <v>25</v>
      </c>
      <c r="D370" s="76">
        <v>25</v>
      </c>
      <c r="E370" s="76">
        <v>0</v>
      </c>
      <c r="F370" s="76">
        <v>0</v>
      </c>
      <c r="G370" s="69">
        <f>H370+I370+J370</f>
        <v>25</v>
      </c>
      <c r="H370" s="76">
        <v>25</v>
      </c>
      <c r="I370" s="76">
        <v>0</v>
      </c>
      <c r="J370" s="76">
        <v>0</v>
      </c>
      <c r="K370" s="39">
        <f t="shared" si="93"/>
        <v>1</v>
      </c>
      <c r="L370" s="69">
        <f t="shared" si="103"/>
        <v>25</v>
      </c>
      <c r="M370" s="76">
        <v>25</v>
      </c>
      <c r="N370" s="76">
        <v>0</v>
      </c>
      <c r="O370" s="102">
        <v>0</v>
      </c>
      <c r="P370" s="171">
        <f t="shared" si="95"/>
        <v>1</v>
      </c>
      <c r="Q370" s="48"/>
    </row>
    <row r="371" spans="1:17" ht="77.25" customHeight="1">
      <c r="A371" s="20"/>
      <c r="B371" s="13" t="s">
        <v>938</v>
      </c>
      <c r="C371" s="70">
        <f>C372+C373</f>
        <v>542</v>
      </c>
      <c r="D371" s="70">
        <f aca="true" t="shared" si="114" ref="D371:O371">D372+D373</f>
        <v>542</v>
      </c>
      <c r="E371" s="70">
        <f t="shared" si="114"/>
        <v>0</v>
      </c>
      <c r="F371" s="70">
        <f t="shared" si="114"/>
        <v>0</v>
      </c>
      <c r="G371" s="70">
        <f t="shared" si="114"/>
        <v>537.5</v>
      </c>
      <c r="H371" s="70">
        <f t="shared" si="114"/>
        <v>537.5</v>
      </c>
      <c r="I371" s="70">
        <f t="shared" si="114"/>
        <v>0</v>
      </c>
      <c r="J371" s="70">
        <f t="shared" si="114"/>
        <v>0</v>
      </c>
      <c r="K371" s="39">
        <f t="shared" si="93"/>
        <v>0.9916974169741697</v>
      </c>
      <c r="L371" s="70">
        <f t="shared" si="114"/>
        <v>537.5</v>
      </c>
      <c r="M371" s="70">
        <f t="shared" si="114"/>
        <v>537.5</v>
      </c>
      <c r="N371" s="70">
        <f t="shared" si="114"/>
        <v>0</v>
      </c>
      <c r="O371" s="96">
        <f t="shared" si="114"/>
        <v>0</v>
      </c>
      <c r="P371" s="171">
        <f t="shared" si="95"/>
        <v>0.9916974169741697</v>
      </c>
      <c r="Q371" s="48"/>
    </row>
    <row r="372" spans="1:17" ht="48" customHeight="1">
      <c r="A372" s="20" t="s">
        <v>62</v>
      </c>
      <c r="B372" s="12" t="s">
        <v>422</v>
      </c>
      <c r="C372" s="69">
        <f t="shared" si="101"/>
        <v>12</v>
      </c>
      <c r="D372" s="76">
        <v>12</v>
      </c>
      <c r="E372" s="76">
        <v>0</v>
      </c>
      <c r="F372" s="76">
        <v>0</v>
      </c>
      <c r="G372" s="69">
        <f>H372+I372+J372</f>
        <v>12</v>
      </c>
      <c r="H372" s="76">
        <v>12</v>
      </c>
      <c r="I372" s="76">
        <v>0</v>
      </c>
      <c r="J372" s="76">
        <v>0</v>
      </c>
      <c r="K372" s="39">
        <f t="shared" si="93"/>
        <v>1</v>
      </c>
      <c r="L372" s="69">
        <f t="shared" si="103"/>
        <v>12</v>
      </c>
      <c r="M372" s="76">
        <v>12</v>
      </c>
      <c r="N372" s="76">
        <v>0</v>
      </c>
      <c r="O372" s="102">
        <v>0</v>
      </c>
      <c r="P372" s="171">
        <f t="shared" si="95"/>
        <v>1</v>
      </c>
      <c r="Q372" s="48"/>
    </row>
    <row r="373" spans="1:17" ht="91.5" customHeight="1">
      <c r="A373" s="20" t="s">
        <v>63</v>
      </c>
      <c r="B373" s="12" t="s">
        <v>423</v>
      </c>
      <c r="C373" s="69">
        <f t="shared" si="101"/>
        <v>530</v>
      </c>
      <c r="D373" s="76">
        <v>530</v>
      </c>
      <c r="E373" s="76">
        <v>0</v>
      </c>
      <c r="F373" s="76">
        <v>0</v>
      </c>
      <c r="G373" s="69">
        <f>H373+I373+J373</f>
        <v>525.5</v>
      </c>
      <c r="H373" s="76">
        <v>525.5</v>
      </c>
      <c r="I373" s="76">
        <v>0</v>
      </c>
      <c r="J373" s="76">
        <v>0</v>
      </c>
      <c r="K373" s="39">
        <f t="shared" si="93"/>
        <v>0.9915094339622641</v>
      </c>
      <c r="L373" s="69">
        <f t="shared" si="103"/>
        <v>525.5</v>
      </c>
      <c r="M373" s="76">
        <v>525.5</v>
      </c>
      <c r="N373" s="76">
        <v>0</v>
      </c>
      <c r="O373" s="102">
        <v>0</v>
      </c>
      <c r="P373" s="171">
        <f t="shared" si="95"/>
        <v>0.9915094339622641</v>
      </c>
      <c r="Q373" s="48"/>
    </row>
    <row r="374" spans="1:17" ht="73.5" customHeight="1">
      <c r="A374" s="20"/>
      <c r="B374" s="13" t="s">
        <v>939</v>
      </c>
      <c r="C374" s="70">
        <f>C375+C376</f>
        <v>584</v>
      </c>
      <c r="D374" s="70">
        <f aca="true" t="shared" si="115" ref="D374:O374">D375+D376</f>
        <v>584</v>
      </c>
      <c r="E374" s="70">
        <f t="shared" si="115"/>
        <v>0</v>
      </c>
      <c r="F374" s="70">
        <f t="shared" si="115"/>
        <v>0</v>
      </c>
      <c r="G374" s="70">
        <f t="shared" si="115"/>
        <v>581</v>
      </c>
      <c r="H374" s="70">
        <f t="shared" si="115"/>
        <v>581</v>
      </c>
      <c r="I374" s="70">
        <f t="shared" si="115"/>
        <v>0</v>
      </c>
      <c r="J374" s="70">
        <f t="shared" si="115"/>
        <v>0</v>
      </c>
      <c r="K374" s="39">
        <f t="shared" si="93"/>
        <v>0.9948630136986302</v>
      </c>
      <c r="L374" s="70">
        <f t="shared" si="115"/>
        <v>581</v>
      </c>
      <c r="M374" s="70">
        <f t="shared" si="115"/>
        <v>581</v>
      </c>
      <c r="N374" s="70">
        <f t="shared" si="115"/>
        <v>0</v>
      </c>
      <c r="O374" s="96">
        <f t="shared" si="115"/>
        <v>0</v>
      </c>
      <c r="P374" s="171">
        <f t="shared" si="95"/>
        <v>0.9948630136986302</v>
      </c>
      <c r="Q374" s="48"/>
    </row>
    <row r="375" spans="1:17" ht="60" customHeight="1">
      <c r="A375" s="20" t="s">
        <v>79</v>
      </c>
      <c r="B375" s="12" t="s">
        <v>424</v>
      </c>
      <c r="C375" s="69">
        <f t="shared" si="101"/>
        <v>521</v>
      </c>
      <c r="D375" s="76">
        <v>521</v>
      </c>
      <c r="E375" s="76">
        <v>0</v>
      </c>
      <c r="F375" s="76">
        <v>0</v>
      </c>
      <c r="G375" s="69">
        <f>H375+I375+J375</f>
        <v>518</v>
      </c>
      <c r="H375" s="76">
        <v>518</v>
      </c>
      <c r="I375" s="76">
        <v>0</v>
      </c>
      <c r="J375" s="76">
        <v>0</v>
      </c>
      <c r="K375" s="39">
        <f t="shared" si="93"/>
        <v>0.9942418426103646</v>
      </c>
      <c r="L375" s="69">
        <f t="shared" si="103"/>
        <v>518</v>
      </c>
      <c r="M375" s="76">
        <v>518</v>
      </c>
      <c r="N375" s="76">
        <v>0</v>
      </c>
      <c r="O375" s="102">
        <v>0</v>
      </c>
      <c r="P375" s="171">
        <f t="shared" si="95"/>
        <v>0.9942418426103646</v>
      </c>
      <c r="Q375" s="48"/>
    </row>
    <row r="376" spans="1:17" ht="56.25" customHeight="1">
      <c r="A376" s="20" t="s">
        <v>80</v>
      </c>
      <c r="B376" s="12" t="s">
        <v>425</v>
      </c>
      <c r="C376" s="69">
        <f t="shared" si="101"/>
        <v>63</v>
      </c>
      <c r="D376" s="76">
        <v>63</v>
      </c>
      <c r="E376" s="76">
        <v>0</v>
      </c>
      <c r="F376" s="76">
        <v>0</v>
      </c>
      <c r="G376" s="69">
        <f>H376+I376+J376</f>
        <v>63</v>
      </c>
      <c r="H376" s="76">
        <v>63</v>
      </c>
      <c r="I376" s="76">
        <v>0</v>
      </c>
      <c r="J376" s="66">
        <v>0</v>
      </c>
      <c r="K376" s="39">
        <f t="shared" si="93"/>
        <v>1</v>
      </c>
      <c r="L376" s="69">
        <f t="shared" si="103"/>
        <v>63</v>
      </c>
      <c r="M376" s="76">
        <v>63</v>
      </c>
      <c r="N376" s="76">
        <v>0</v>
      </c>
      <c r="O376" s="101">
        <v>0</v>
      </c>
      <c r="P376" s="171">
        <f t="shared" si="95"/>
        <v>1</v>
      </c>
      <c r="Q376" s="48"/>
    </row>
    <row r="377" spans="1:17" ht="126.75" customHeight="1">
      <c r="A377" s="20"/>
      <c r="B377" s="13" t="s">
        <v>940</v>
      </c>
      <c r="C377" s="70">
        <f>C378+C379+C380</f>
        <v>15919.1</v>
      </c>
      <c r="D377" s="70">
        <f aca="true" t="shared" si="116" ref="D377:L377">D378+D379+D380</f>
        <v>15719.1</v>
      </c>
      <c r="E377" s="70">
        <f t="shared" si="116"/>
        <v>200</v>
      </c>
      <c r="F377" s="70">
        <f t="shared" si="116"/>
        <v>0</v>
      </c>
      <c r="G377" s="70">
        <f t="shared" si="116"/>
        <v>15919.1</v>
      </c>
      <c r="H377" s="70">
        <f t="shared" si="116"/>
        <v>15719.1</v>
      </c>
      <c r="I377" s="70">
        <f t="shared" si="116"/>
        <v>200</v>
      </c>
      <c r="J377" s="70">
        <f t="shared" si="116"/>
        <v>0</v>
      </c>
      <c r="K377" s="39">
        <f aca="true" t="shared" si="117" ref="K377:K424">G377/C377</f>
        <v>1</v>
      </c>
      <c r="L377" s="70">
        <f t="shared" si="116"/>
        <v>15919.1</v>
      </c>
      <c r="M377" s="70">
        <f>M378+M379+M380</f>
        <v>15719.1</v>
      </c>
      <c r="N377" s="70">
        <f>N378+N379+N380</f>
        <v>200</v>
      </c>
      <c r="O377" s="96">
        <f>O378+O379+O380</f>
        <v>0</v>
      </c>
      <c r="P377" s="171">
        <f t="shared" si="95"/>
        <v>1</v>
      </c>
      <c r="Q377" s="48"/>
    </row>
    <row r="378" spans="1:17" ht="71.25" customHeight="1">
      <c r="A378" s="20" t="s">
        <v>83</v>
      </c>
      <c r="B378" s="12" t="s">
        <v>426</v>
      </c>
      <c r="C378" s="69">
        <f t="shared" si="101"/>
        <v>6037.5</v>
      </c>
      <c r="D378" s="76">
        <v>6037.5</v>
      </c>
      <c r="E378" s="76">
        <v>0</v>
      </c>
      <c r="F378" s="76">
        <v>0</v>
      </c>
      <c r="G378" s="69">
        <f>H378+I378+J378</f>
        <v>6037.5</v>
      </c>
      <c r="H378" s="76">
        <v>6037.5</v>
      </c>
      <c r="I378" s="76">
        <v>0</v>
      </c>
      <c r="J378" s="76">
        <v>0</v>
      </c>
      <c r="K378" s="39">
        <f t="shared" si="117"/>
        <v>1</v>
      </c>
      <c r="L378" s="69">
        <f t="shared" si="103"/>
        <v>6037.5</v>
      </c>
      <c r="M378" s="76">
        <v>6037.5</v>
      </c>
      <c r="N378" s="76">
        <v>0</v>
      </c>
      <c r="O378" s="102">
        <v>0</v>
      </c>
      <c r="P378" s="171">
        <f t="shared" si="95"/>
        <v>1</v>
      </c>
      <c r="Q378" s="48"/>
    </row>
    <row r="379" spans="1:17" ht="75" customHeight="1">
      <c r="A379" s="20" t="s">
        <v>295</v>
      </c>
      <c r="B379" s="12" t="s">
        <v>941</v>
      </c>
      <c r="C379" s="69">
        <f aca="true" t="shared" si="118" ref="C379:C407">D379+E379+F379</f>
        <v>9681.6</v>
      </c>
      <c r="D379" s="76">
        <v>9681.6</v>
      </c>
      <c r="E379" s="76">
        <v>0</v>
      </c>
      <c r="F379" s="76">
        <v>0</v>
      </c>
      <c r="G379" s="69">
        <f>H379+I379+J379</f>
        <v>9681.6</v>
      </c>
      <c r="H379" s="76">
        <v>9681.6</v>
      </c>
      <c r="I379" s="76">
        <v>0</v>
      </c>
      <c r="J379" s="76">
        <v>0</v>
      </c>
      <c r="K379" s="39">
        <f t="shared" si="117"/>
        <v>1</v>
      </c>
      <c r="L379" s="69">
        <f>M379+N379+O379</f>
        <v>9681.6</v>
      </c>
      <c r="M379" s="76">
        <v>9681.6</v>
      </c>
      <c r="N379" s="76">
        <v>0</v>
      </c>
      <c r="O379" s="102">
        <v>0</v>
      </c>
      <c r="P379" s="171">
        <f t="shared" si="95"/>
        <v>1</v>
      </c>
      <c r="Q379" s="48"/>
    </row>
    <row r="380" spans="1:17" ht="57.75" customHeight="1">
      <c r="A380" s="20" t="s">
        <v>357</v>
      </c>
      <c r="B380" s="12" t="s">
        <v>942</v>
      </c>
      <c r="C380" s="69">
        <f t="shared" si="118"/>
        <v>200</v>
      </c>
      <c r="D380" s="76">
        <v>0</v>
      </c>
      <c r="E380" s="76">
        <v>200</v>
      </c>
      <c r="F380" s="76">
        <v>0</v>
      </c>
      <c r="G380" s="69">
        <f>H380+I380+J380</f>
        <v>200</v>
      </c>
      <c r="H380" s="76">
        <v>0</v>
      </c>
      <c r="I380" s="76">
        <v>200</v>
      </c>
      <c r="J380" s="76">
        <v>0</v>
      </c>
      <c r="K380" s="39">
        <f t="shared" si="117"/>
        <v>1</v>
      </c>
      <c r="L380" s="69">
        <f>M380+N380+O380</f>
        <v>200</v>
      </c>
      <c r="M380" s="76">
        <v>0</v>
      </c>
      <c r="N380" s="76">
        <v>200</v>
      </c>
      <c r="O380" s="102">
        <v>0</v>
      </c>
      <c r="P380" s="171">
        <f t="shared" si="95"/>
        <v>1</v>
      </c>
      <c r="Q380" s="48"/>
    </row>
    <row r="381" spans="1:20" s="61" customFormat="1" ht="78.75" customHeight="1">
      <c r="A381" s="115" t="s">
        <v>59</v>
      </c>
      <c r="B381" s="146" t="s">
        <v>66</v>
      </c>
      <c r="C381" s="112">
        <f>C382+C386+C389+C391</f>
        <v>43980</v>
      </c>
      <c r="D381" s="112">
        <f aca="true" t="shared" si="119" ref="D381:L381">D382+D386+D389+D391</f>
        <v>1855</v>
      </c>
      <c r="E381" s="112">
        <f t="shared" si="119"/>
        <v>42125</v>
      </c>
      <c r="F381" s="112">
        <f t="shared" si="119"/>
        <v>0</v>
      </c>
      <c r="G381" s="112">
        <f t="shared" si="119"/>
        <v>40703.8</v>
      </c>
      <c r="H381" s="112">
        <f t="shared" si="119"/>
        <v>1855</v>
      </c>
      <c r="I381" s="112">
        <f t="shared" si="119"/>
        <v>38848.8</v>
      </c>
      <c r="J381" s="112">
        <f t="shared" si="119"/>
        <v>0</v>
      </c>
      <c r="K381" s="52">
        <f t="shared" si="117"/>
        <v>0.9255070486584812</v>
      </c>
      <c r="L381" s="112">
        <f t="shared" si="119"/>
        <v>40703.8</v>
      </c>
      <c r="M381" s="112">
        <f>M382+M386+M389+M391</f>
        <v>1855</v>
      </c>
      <c r="N381" s="112">
        <f>N382+N386+N389+N391</f>
        <v>38848.8</v>
      </c>
      <c r="O381" s="114">
        <f>O382+O386+O389+O391</f>
        <v>0</v>
      </c>
      <c r="P381" s="171">
        <f t="shared" si="95"/>
        <v>0.9255070486584812</v>
      </c>
      <c r="Q381" s="129"/>
      <c r="R381" s="60"/>
      <c r="S381" s="60"/>
      <c r="T381" s="60"/>
    </row>
    <row r="382" spans="1:17" ht="50.25" customHeight="1">
      <c r="A382" s="3"/>
      <c r="B382" s="19" t="s">
        <v>943</v>
      </c>
      <c r="C382" s="70">
        <f>C383+C384</f>
        <v>0</v>
      </c>
      <c r="D382" s="70">
        <f aca="true" t="shared" si="120" ref="D382:O382">D383+D384</f>
        <v>0</v>
      </c>
      <c r="E382" s="70">
        <f t="shared" si="120"/>
        <v>0</v>
      </c>
      <c r="F382" s="70">
        <f t="shared" si="120"/>
        <v>0</v>
      </c>
      <c r="G382" s="70">
        <f t="shared" si="120"/>
        <v>0</v>
      </c>
      <c r="H382" s="70">
        <f t="shared" si="120"/>
        <v>0</v>
      </c>
      <c r="I382" s="70">
        <f t="shared" si="120"/>
        <v>0</v>
      </c>
      <c r="J382" s="70">
        <f t="shared" si="120"/>
        <v>0</v>
      </c>
      <c r="K382" s="39" t="s">
        <v>242</v>
      </c>
      <c r="L382" s="70">
        <f t="shared" si="120"/>
        <v>0</v>
      </c>
      <c r="M382" s="70">
        <f t="shared" si="120"/>
        <v>0</v>
      </c>
      <c r="N382" s="70">
        <f t="shared" si="120"/>
        <v>0</v>
      </c>
      <c r="O382" s="96">
        <f t="shared" si="120"/>
        <v>0</v>
      </c>
      <c r="P382" s="171" t="s">
        <v>242</v>
      </c>
      <c r="Q382" s="48"/>
    </row>
    <row r="383" spans="1:17" ht="55.5" customHeight="1">
      <c r="A383" s="20" t="s">
        <v>27</v>
      </c>
      <c r="B383" s="26" t="s">
        <v>944</v>
      </c>
      <c r="C383" s="69">
        <f>D383+E383+F383</f>
        <v>0</v>
      </c>
      <c r="D383" s="76">
        <v>0</v>
      </c>
      <c r="E383" s="76">
        <v>0</v>
      </c>
      <c r="F383" s="76">
        <v>0</v>
      </c>
      <c r="G383" s="69">
        <f>H383+I383+J383</f>
        <v>0</v>
      </c>
      <c r="H383" s="76">
        <v>0</v>
      </c>
      <c r="I383" s="76">
        <v>0</v>
      </c>
      <c r="J383" s="76">
        <v>0</v>
      </c>
      <c r="K383" s="39" t="s">
        <v>242</v>
      </c>
      <c r="L383" s="69">
        <f>M383+N383+O383</f>
        <v>0</v>
      </c>
      <c r="M383" s="76">
        <v>0</v>
      </c>
      <c r="N383" s="76">
        <v>0</v>
      </c>
      <c r="O383" s="102">
        <v>0</v>
      </c>
      <c r="P383" s="171" t="s">
        <v>242</v>
      </c>
      <c r="Q383" s="48"/>
    </row>
    <row r="384" spans="1:17" ht="49.5" customHeight="1">
      <c r="A384" s="20" t="s">
        <v>28</v>
      </c>
      <c r="B384" s="26" t="s">
        <v>945</v>
      </c>
      <c r="C384" s="69">
        <f>D384+E384+F384</f>
        <v>0</v>
      </c>
      <c r="D384" s="76">
        <v>0</v>
      </c>
      <c r="E384" s="76">
        <v>0</v>
      </c>
      <c r="F384" s="76">
        <v>0</v>
      </c>
      <c r="G384" s="69">
        <f>H384+I384+J384</f>
        <v>0</v>
      </c>
      <c r="H384" s="76">
        <v>0</v>
      </c>
      <c r="I384" s="76">
        <v>0</v>
      </c>
      <c r="J384" s="76">
        <v>0</v>
      </c>
      <c r="K384" s="39" t="s">
        <v>242</v>
      </c>
      <c r="L384" s="69">
        <f>M384+N384+O384</f>
        <v>0</v>
      </c>
      <c r="M384" s="76">
        <v>0</v>
      </c>
      <c r="N384" s="76">
        <v>0</v>
      </c>
      <c r="O384" s="102">
        <v>0</v>
      </c>
      <c r="P384" s="171" t="s">
        <v>242</v>
      </c>
      <c r="Q384" s="48"/>
    </row>
    <row r="385" spans="1:17" ht="49.5" customHeight="1">
      <c r="A385" s="20" t="s">
        <v>29</v>
      </c>
      <c r="B385" s="26" t="s">
        <v>946</v>
      </c>
      <c r="C385" s="69">
        <f>D385+E385+F385</f>
        <v>0</v>
      </c>
      <c r="D385" s="76">
        <v>0</v>
      </c>
      <c r="E385" s="76">
        <v>0</v>
      </c>
      <c r="F385" s="76">
        <v>0</v>
      </c>
      <c r="G385" s="69">
        <f>H385+I385+J385</f>
        <v>0</v>
      </c>
      <c r="H385" s="76">
        <v>0</v>
      </c>
      <c r="I385" s="76">
        <v>0</v>
      </c>
      <c r="J385" s="76">
        <v>0</v>
      </c>
      <c r="K385" s="39" t="s">
        <v>242</v>
      </c>
      <c r="L385" s="69">
        <f>M385+N385+O385</f>
        <v>0</v>
      </c>
      <c r="M385" s="76">
        <v>0</v>
      </c>
      <c r="N385" s="76">
        <v>0</v>
      </c>
      <c r="O385" s="102">
        <v>0</v>
      </c>
      <c r="P385" s="171" t="s">
        <v>242</v>
      </c>
      <c r="Q385" s="48"/>
    </row>
    <row r="386" spans="1:17" ht="68.25" customHeight="1">
      <c r="A386" s="20"/>
      <c r="B386" s="13" t="s">
        <v>947</v>
      </c>
      <c r="C386" s="69">
        <f>C387+C388</f>
        <v>0</v>
      </c>
      <c r="D386" s="69">
        <f aca="true" t="shared" si="121" ref="D386:O386">D387+D388</f>
        <v>0</v>
      </c>
      <c r="E386" s="69">
        <f t="shared" si="121"/>
        <v>0</v>
      </c>
      <c r="F386" s="69">
        <f t="shared" si="121"/>
        <v>0</v>
      </c>
      <c r="G386" s="69">
        <f t="shared" si="121"/>
        <v>0</v>
      </c>
      <c r="H386" s="69">
        <f t="shared" si="121"/>
        <v>0</v>
      </c>
      <c r="I386" s="69">
        <f t="shared" si="121"/>
        <v>0</v>
      </c>
      <c r="J386" s="69">
        <f t="shared" si="121"/>
        <v>0</v>
      </c>
      <c r="K386" s="1"/>
      <c r="L386" s="69">
        <f t="shared" si="121"/>
        <v>0</v>
      </c>
      <c r="M386" s="69">
        <f t="shared" si="121"/>
        <v>0</v>
      </c>
      <c r="N386" s="69">
        <f t="shared" si="121"/>
        <v>0</v>
      </c>
      <c r="O386" s="94">
        <f t="shared" si="121"/>
        <v>0</v>
      </c>
      <c r="P386" s="171" t="s">
        <v>242</v>
      </c>
      <c r="Q386" s="48"/>
    </row>
    <row r="387" spans="1:17" ht="57" customHeight="1">
      <c r="A387" s="20" t="s">
        <v>43</v>
      </c>
      <c r="B387" s="12" t="s">
        <v>948</v>
      </c>
      <c r="C387" s="69">
        <f t="shared" si="118"/>
        <v>0</v>
      </c>
      <c r="D387" s="76">
        <v>0</v>
      </c>
      <c r="E387" s="76">
        <v>0</v>
      </c>
      <c r="F387" s="76">
        <v>0</v>
      </c>
      <c r="G387" s="69">
        <f>H387+I387+J387</f>
        <v>0</v>
      </c>
      <c r="H387" s="76">
        <v>0</v>
      </c>
      <c r="I387" s="76">
        <v>0</v>
      </c>
      <c r="J387" s="76">
        <v>0</v>
      </c>
      <c r="K387" s="39" t="s">
        <v>242</v>
      </c>
      <c r="L387" s="69">
        <f>M387+N387+O387</f>
        <v>0</v>
      </c>
      <c r="M387" s="76">
        <v>0</v>
      </c>
      <c r="N387" s="76">
        <v>0</v>
      </c>
      <c r="O387" s="102">
        <v>0</v>
      </c>
      <c r="P387" s="171" t="s">
        <v>242</v>
      </c>
      <c r="Q387" s="48"/>
    </row>
    <row r="388" spans="1:17" ht="70.5" customHeight="1">
      <c r="A388" s="20" t="s">
        <v>44</v>
      </c>
      <c r="B388" s="12" t="s">
        <v>949</v>
      </c>
      <c r="C388" s="69">
        <f t="shared" si="118"/>
        <v>0</v>
      </c>
      <c r="D388" s="76">
        <v>0</v>
      </c>
      <c r="E388" s="76">
        <v>0</v>
      </c>
      <c r="F388" s="76">
        <v>0</v>
      </c>
      <c r="G388" s="69">
        <f>H388+I388+J388</f>
        <v>0</v>
      </c>
      <c r="H388" s="76">
        <v>0</v>
      </c>
      <c r="I388" s="76">
        <v>0</v>
      </c>
      <c r="J388" s="76">
        <v>0</v>
      </c>
      <c r="K388" s="39" t="s">
        <v>242</v>
      </c>
      <c r="L388" s="69">
        <f>M388+N388+O388</f>
        <v>0</v>
      </c>
      <c r="M388" s="76">
        <v>0</v>
      </c>
      <c r="N388" s="76">
        <v>0</v>
      </c>
      <c r="O388" s="102">
        <v>0</v>
      </c>
      <c r="P388" s="171" t="s">
        <v>242</v>
      </c>
      <c r="Q388" s="48"/>
    </row>
    <row r="389" spans="1:17" ht="54" customHeight="1">
      <c r="A389" s="20"/>
      <c r="B389" s="13" t="s">
        <v>362</v>
      </c>
      <c r="C389" s="70">
        <f>C390</f>
        <v>39785</v>
      </c>
      <c r="D389" s="70">
        <f aca="true" t="shared" si="122" ref="D389:O389">D390</f>
        <v>0</v>
      </c>
      <c r="E389" s="70">
        <f t="shared" si="122"/>
        <v>39785</v>
      </c>
      <c r="F389" s="70">
        <f t="shared" si="122"/>
        <v>0</v>
      </c>
      <c r="G389" s="70">
        <f t="shared" si="122"/>
        <v>36508.8</v>
      </c>
      <c r="H389" s="70">
        <f t="shared" si="122"/>
        <v>0</v>
      </c>
      <c r="I389" s="70">
        <f t="shared" si="122"/>
        <v>36508.8</v>
      </c>
      <c r="J389" s="70">
        <f t="shared" si="122"/>
        <v>0</v>
      </c>
      <c r="K389" s="39">
        <f t="shared" si="117"/>
        <v>0.9176523815508358</v>
      </c>
      <c r="L389" s="70">
        <f t="shared" si="122"/>
        <v>36508.8</v>
      </c>
      <c r="M389" s="70">
        <f t="shared" si="122"/>
        <v>0</v>
      </c>
      <c r="N389" s="70">
        <f t="shared" si="122"/>
        <v>36508.8</v>
      </c>
      <c r="O389" s="96">
        <f t="shared" si="122"/>
        <v>0</v>
      </c>
      <c r="P389" s="171">
        <f t="shared" si="95"/>
        <v>0.9176523815508358</v>
      </c>
      <c r="Q389" s="48"/>
    </row>
    <row r="390" spans="1:17" ht="48" customHeight="1">
      <c r="A390" s="20" t="s">
        <v>62</v>
      </c>
      <c r="B390" s="12" t="s">
        <v>427</v>
      </c>
      <c r="C390" s="69">
        <f t="shared" si="118"/>
        <v>39785</v>
      </c>
      <c r="D390" s="76">
        <v>0</v>
      </c>
      <c r="E390" s="76">
        <v>39785</v>
      </c>
      <c r="F390" s="66">
        <v>0</v>
      </c>
      <c r="G390" s="69">
        <f>H390+I390+J390</f>
        <v>36508.8</v>
      </c>
      <c r="H390" s="76">
        <v>0</v>
      </c>
      <c r="I390" s="76">
        <v>36508.8</v>
      </c>
      <c r="J390" s="66">
        <v>0</v>
      </c>
      <c r="K390" s="39">
        <f t="shared" si="117"/>
        <v>0.9176523815508358</v>
      </c>
      <c r="L390" s="69">
        <f>M390+N390+O390</f>
        <v>36508.8</v>
      </c>
      <c r="M390" s="76">
        <v>0</v>
      </c>
      <c r="N390" s="76">
        <v>36508.8</v>
      </c>
      <c r="O390" s="101">
        <v>0</v>
      </c>
      <c r="P390" s="171">
        <f t="shared" si="95"/>
        <v>0.9176523815508358</v>
      </c>
      <c r="Q390" s="48"/>
    </row>
    <row r="391" spans="1:17" ht="132.75" customHeight="1">
      <c r="A391" s="20"/>
      <c r="B391" s="13" t="s">
        <v>950</v>
      </c>
      <c r="C391" s="70">
        <f>C392+C393</f>
        <v>4195</v>
      </c>
      <c r="D391" s="70">
        <f aca="true" t="shared" si="123" ref="D391:L391">D392+D393</f>
        <v>1855</v>
      </c>
      <c r="E391" s="70">
        <f t="shared" si="123"/>
        <v>2340</v>
      </c>
      <c r="F391" s="70">
        <f t="shared" si="123"/>
        <v>0</v>
      </c>
      <c r="G391" s="70">
        <f t="shared" si="123"/>
        <v>4195</v>
      </c>
      <c r="H391" s="70">
        <f t="shared" si="123"/>
        <v>1855</v>
      </c>
      <c r="I391" s="70">
        <f t="shared" si="123"/>
        <v>2340</v>
      </c>
      <c r="J391" s="70">
        <f t="shared" si="123"/>
        <v>0</v>
      </c>
      <c r="K391" s="39" t="s">
        <v>242</v>
      </c>
      <c r="L391" s="70">
        <f t="shared" si="123"/>
        <v>4195</v>
      </c>
      <c r="M391" s="70">
        <f>M392+M393</f>
        <v>1855</v>
      </c>
      <c r="N391" s="70">
        <f>N392+N393</f>
        <v>2340</v>
      </c>
      <c r="O391" s="96">
        <f>O392+O393</f>
        <v>0</v>
      </c>
      <c r="P391" s="171">
        <f aca="true" t="shared" si="124" ref="P391:P454">L391/C391</f>
        <v>1</v>
      </c>
      <c r="Q391" s="48"/>
    </row>
    <row r="392" spans="1:17" ht="57.75" customHeight="1">
      <c r="A392" s="20" t="s">
        <v>79</v>
      </c>
      <c r="B392" s="12" t="s">
        <v>951</v>
      </c>
      <c r="C392" s="69">
        <f t="shared" si="118"/>
        <v>0</v>
      </c>
      <c r="D392" s="76">
        <v>0</v>
      </c>
      <c r="E392" s="76">
        <v>0</v>
      </c>
      <c r="F392" s="66">
        <v>0</v>
      </c>
      <c r="G392" s="69">
        <f>H392+I392+J392</f>
        <v>0</v>
      </c>
      <c r="H392" s="76">
        <v>0</v>
      </c>
      <c r="I392" s="76">
        <v>0</v>
      </c>
      <c r="J392" s="66">
        <v>0</v>
      </c>
      <c r="K392" s="39" t="s">
        <v>242</v>
      </c>
      <c r="L392" s="69">
        <f>M392+N392+O392</f>
        <v>0</v>
      </c>
      <c r="M392" s="76">
        <v>0</v>
      </c>
      <c r="N392" s="76">
        <v>0</v>
      </c>
      <c r="O392" s="95">
        <v>0</v>
      </c>
      <c r="P392" s="171" t="s">
        <v>242</v>
      </c>
      <c r="Q392" s="48"/>
    </row>
    <row r="393" spans="1:17" ht="57.75" customHeight="1">
      <c r="A393" s="20" t="s">
        <v>80</v>
      </c>
      <c r="B393" s="12" t="s">
        <v>952</v>
      </c>
      <c r="C393" s="69">
        <f t="shared" si="118"/>
        <v>4195</v>
      </c>
      <c r="D393" s="76">
        <v>1855</v>
      </c>
      <c r="E393" s="76">
        <v>2340</v>
      </c>
      <c r="F393" s="66">
        <v>0</v>
      </c>
      <c r="G393" s="69">
        <f>H393+I393+J393</f>
        <v>4195</v>
      </c>
      <c r="H393" s="76">
        <v>1855</v>
      </c>
      <c r="I393" s="76">
        <v>2340</v>
      </c>
      <c r="J393" s="66">
        <v>0</v>
      </c>
      <c r="K393" s="39">
        <f t="shared" si="117"/>
        <v>1</v>
      </c>
      <c r="L393" s="69">
        <f>M393+N393+O393</f>
        <v>4195</v>
      </c>
      <c r="M393" s="76">
        <v>1855</v>
      </c>
      <c r="N393" s="76">
        <v>2340</v>
      </c>
      <c r="O393" s="95">
        <v>0</v>
      </c>
      <c r="P393" s="171">
        <f t="shared" si="124"/>
        <v>1</v>
      </c>
      <c r="Q393" s="48"/>
    </row>
    <row r="394" spans="1:20" s="61" customFormat="1" ht="182.25" customHeight="1">
      <c r="A394" s="115" t="s">
        <v>69</v>
      </c>
      <c r="B394" s="146" t="s">
        <v>67</v>
      </c>
      <c r="C394" s="112">
        <f>C395+C397</f>
        <v>39730.5</v>
      </c>
      <c r="D394" s="112">
        <f aca="true" t="shared" si="125" ref="D394:O394">D395+D397</f>
        <v>39730.5</v>
      </c>
      <c r="E394" s="112">
        <f t="shared" si="125"/>
        <v>0</v>
      </c>
      <c r="F394" s="112">
        <f t="shared" si="125"/>
        <v>0</v>
      </c>
      <c r="G394" s="112">
        <f t="shared" si="125"/>
        <v>39312.7</v>
      </c>
      <c r="H394" s="112">
        <f t="shared" si="125"/>
        <v>39312.7</v>
      </c>
      <c r="I394" s="112">
        <f t="shared" si="125"/>
        <v>0</v>
      </c>
      <c r="J394" s="112">
        <f t="shared" si="125"/>
        <v>0</v>
      </c>
      <c r="K394" s="52">
        <f t="shared" si="117"/>
        <v>0.9894841494569663</v>
      </c>
      <c r="L394" s="112">
        <f t="shared" si="125"/>
        <v>39312.7</v>
      </c>
      <c r="M394" s="112">
        <f t="shared" si="125"/>
        <v>39312.7</v>
      </c>
      <c r="N394" s="112">
        <f t="shared" si="125"/>
        <v>0</v>
      </c>
      <c r="O394" s="114">
        <f t="shared" si="125"/>
        <v>0</v>
      </c>
      <c r="P394" s="171">
        <f t="shared" si="124"/>
        <v>0.9894841494569663</v>
      </c>
      <c r="Q394" s="129"/>
      <c r="R394" s="60"/>
      <c r="S394" s="60"/>
      <c r="T394" s="60"/>
    </row>
    <row r="395" spans="1:17" ht="72.75" customHeight="1">
      <c r="A395" s="3"/>
      <c r="B395" s="19" t="s">
        <v>953</v>
      </c>
      <c r="C395" s="70">
        <f>C396</f>
        <v>18865.1</v>
      </c>
      <c r="D395" s="70">
        <f aca="true" t="shared" si="126" ref="D395:O395">D396</f>
        <v>18865.1</v>
      </c>
      <c r="E395" s="70">
        <f t="shared" si="126"/>
        <v>0</v>
      </c>
      <c r="F395" s="70">
        <f t="shared" si="126"/>
        <v>0</v>
      </c>
      <c r="G395" s="70">
        <f t="shared" si="126"/>
        <v>18864.5</v>
      </c>
      <c r="H395" s="70">
        <f t="shared" si="126"/>
        <v>18864.5</v>
      </c>
      <c r="I395" s="70">
        <f t="shared" si="126"/>
        <v>0</v>
      </c>
      <c r="J395" s="70">
        <f t="shared" si="126"/>
        <v>0</v>
      </c>
      <c r="K395" s="39">
        <f t="shared" si="117"/>
        <v>0.9999681952388273</v>
      </c>
      <c r="L395" s="70">
        <f t="shared" si="126"/>
        <v>18864.5</v>
      </c>
      <c r="M395" s="70">
        <f t="shared" si="126"/>
        <v>18864.5</v>
      </c>
      <c r="N395" s="70">
        <f t="shared" si="126"/>
        <v>0</v>
      </c>
      <c r="O395" s="96">
        <f t="shared" si="126"/>
        <v>0</v>
      </c>
      <c r="P395" s="171">
        <f t="shared" si="124"/>
        <v>0.9999681952388273</v>
      </c>
      <c r="Q395" s="48"/>
    </row>
    <row r="396" spans="1:17" ht="63.75" customHeight="1">
      <c r="A396" s="20" t="s">
        <v>39</v>
      </c>
      <c r="B396" s="12" t="s">
        <v>428</v>
      </c>
      <c r="C396" s="69">
        <f t="shared" si="118"/>
        <v>18865.1</v>
      </c>
      <c r="D396" s="76">
        <v>18865.1</v>
      </c>
      <c r="E396" s="69">
        <v>0</v>
      </c>
      <c r="F396" s="66">
        <v>0</v>
      </c>
      <c r="G396" s="69">
        <f>H396+I396+J396</f>
        <v>18864.5</v>
      </c>
      <c r="H396" s="69">
        <v>18864.5</v>
      </c>
      <c r="I396" s="69">
        <v>0</v>
      </c>
      <c r="J396" s="66">
        <v>0</v>
      </c>
      <c r="K396" s="39">
        <f t="shared" si="117"/>
        <v>0.9999681952388273</v>
      </c>
      <c r="L396" s="69">
        <f>M396+N396+O396</f>
        <v>18864.5</v>
      </c>
      <c r="M396" s="68">
        <v>18864.5</v>
      </c>
      <c r="N396" s="68">
        <v>0</v>
      </c>
      <c r="O396" s="95">
        <v>0</v>
      </c>
      <c r="P396" s="171">
        <f t="shared" si="124"/>
        <v>0.9999681952388273</v>
      </c>
      <c r="Q396" s="48"/>
    </row>
    <row r="397" spans="1:17" ht="73.5" customHeight="1">
      <c r="A397" s="20"/>
      <c r="B397" s="13" t="s">
        <v>363</v>
      </c>
      <c r="C397" s="70">
        <f>C398</f>
        <v>20865.4</v>
      </c>
      <c r="D397" s="70">
        <f aca="true" t="shared" si="127" ref="D397:O397">D398</f>
        <v>20865.4</v>
      </c>
      <c r="E397" s="70">
        <f t="shared" si="127"/>
        <v>0</v>
      </c>
      <c r="F397" s="70">
        <f t="shared" si="127"/>
        <v>0</v>
      </c>
      <c r="G397" s="70">
        <f t="shared" si="127"/>
        <v>20448.2</v>
      </c>
      <c r="H397" s="70">
        <f t="shared" si="127"/>
        <v>20448.2</v>
      </c>
      <c r="I397" s="70">
        <f t="shared" si="127"/>
        <v>0</v>
      </c>
      <c r="J397" s="70">
        <f t="shared" si="127"/>
        <v>0</v>
      </c>
      <c r="K397" s="39">
        <f t="shared" si="117"/>
        <v>0.9800051760330499</v>
      </c>
      <c r="L397" s="70">
        <f t="shared" si="127"/>
        <v>20448.2</v>
      </c>
      <c r="M397" s="70">
        <f t="shared" si="127"/>
        <v>20448.2</v>
      </c>
      <c r="N397" s="70">
        <f t="shared" si="127"/>
        <v>0</v>
      </c>
      <c r="O397" s="96">
        <f t="shared" si="127"/>
        <v>0</v>
      </c>
      <c r="P397" s="171">
        <f t="shared" si="124"/>
        <v>0.9800051760330499</v>
      </c>
      <c r="Q397" s="48"/>
    </row>
    <row r="398" spans="1:17" ht="62.25" customHeight="1">
      <c r="A398" s="20" t="s">
        <v>43</v>
      </c>
      <c r="B398" s="12" t="s">
        <v>429</v>
      </c>
      <c r="C398" s="69">
        <f t="shared" si="118"/>
        <v>20865.4</v>
      </c>
      <c r="D398" s="76">
        <v>20865.4</v>
      </c>
      <c r="E398" s="69">
        <v>0</v>
      </c>
      <c r="F398" s="66">
        <v>0</v>
      </c>
      <c r="G398" s="69">
        <f>H398+I398+J398</f>
        <v>20448.2</v>
      </c>
      <c r="H398" s="69">
        <v>20448.2</v>
      </c>
      <c r="I398" s="66">
        <v>0</v>
      </c>
      <c r="J398" s="66">
        <v>0</v>
      </c>
      <c r="K398" s="39">
        <f t="shared" si="117"/>
        <v>0.9800051760330499</v>
      </c>
      <c r="L398" s="69">
        <f>M398+N398+O398</f>
        <v>20448.2</v>
      </c>
      <c r="M398" s="69">
        <v>20448.2</v>
      </c>
      <c r="N398" s="66">
        <v>0</v>
      </c>
      <c r="O398" s="101">
        <v>0</v>
      </c>
      <c r="P398" s="171">
        <f t="shared" si="124"/>
        <v>0.9800051760330499</v>
      </c>
      <c r="Q398" s="48"/>
    </row>
    <row r="399" spans="1:20" s="61" customFormat="1" ht="65.25" customHeight="1">
      <c r="A399" s="115" t="s">
        <v>84</v>
      </c>
      <c r="B399" s="146" t="s">
        <v>68</v>
      </c>
      <c r="C399" s="112">
        <f>C400</f>
        <v>4877</v>
      </c>
      <c r="D399" s="112">
        <f aca="true" t="shared" si="128" ref="D399:L399">D400</f>
        <v>3857</v>
      </c>
      <c r="E399" s="112">
        <f t="shared" si="128"/>
        <v>840</v>
      </c>
      <c r="F399" s="112">
        <f t="shared" si="128"/>
        <v>180</v>
      </c>
      <c r="G399" s="112">
        <f t="shared" si="128"/>
        <v>4877</v>
      </c>
      <c r="H399" s="112">
        <f t="shared" si="128"/>
        <v>3857</v>
      </c>
      <c r="I399" s="112">
        <f t="shared" si="128"/>
        <v>840</v>
      </c>
      <c r="J399" s="112">
        <f t="shared" si="128"/>
        <v>180</v>
      </c>
      <c r="K399" s="52">
        <f t="shared" si="117"/>
        <v>1</v>
      </c>
      <c r="L399" s="112">
        <f t="shared" si="128"/>
        <v>4877</v>
      </c>
      <c r="M399" s="112">
        <f>M400</f>
        <v>3857</v>
      </c>
      <c r="N399" s="112">
        <f>N400</f>
        <v>840</v>
      </c>
      <c r="O399" s="114">
        <f>O400</f>
        <v>180</v>
      </c>
      <c r="P399" s="171">
        <f t="shared" si="124"/>
        <v>1</v>
      </c>
      <c r="Q399" s="129"/>
      <c r="R399" s="60"/>
      <c r="S399" s="60"/>
      <c r="T399" s="60"/>
    </row>
    <row r="400" spans="1:17" ht="42" customHeight="1">
      <c r="A400" s="3"/>
      <c r="B400" s="19" t="s">
        <v>430</v>
      </c>
      <c r="C400" s="70">
        <f>C401+C402+C403+C404+C405+C406+C407</f>
        <v>4877</v>
      </c>
      <c r="D400" s="70">
        <f aca="true" t="shared" si="129" ref="D400:L400">D401+D402+D403+D404+D405+D406+D407</f>
        <v>3857</v>
      </c>
      <c r="E400" s="70">
        <f t="shared" si="129"/>
        <v>840</v>
      </c>
      <c r="F400" s="70">
        <f t="shared" si="129"/>
        <v>180</v>
      </c>
      <c r="G400" s="70">
        <f t="shared" si="129"/>
        <v>4877</v>
      </c>
      <c r="H400" s="70">
        <f t="shared" si="129"/>
        <v>3857</v>
      </c>
      <c r="I400" s="70">
        <f t="shared" si="129"/>
        <v>840</v>
      </c>
      <c r="J400" s="70">
        <f t="shared" si="129"/>
        <v>180</v>
      </c>
      <c r="K400" s="39">
        <f t="shared" si="117"/>
        <v>1</v>
      </c>
      <c r="L400" s="70">
        <f t="shared" si="129"/>
        <v>4877</v>
      </c>
      <c r="M400" s="70">
        <f>M401+M402+M403+M404+M405+M406+M407</f>
        <v>3857</v>
      </c>
      <c r="N400" s="70">
        <f>N401+N402+N403+N404+N405+N406+N407</f>
        <v>840</v>
      </c>
      <c r="O400" s="96">
        <f>O401+O402+O403+O404+O405+O406+O407</f>
        <v>180</v>
      </c>
      <c r="P400" s="171">
        <f t="shared" si="124"/>
        <v>1</v>
      </c>
      <c r="Q400" s="48"/>
    </row>
    <row r="401" spans="1:17" ht="37.5" customHeight="1">
      <c r="A401" s="20" t="s">
        <v>39</v>
      </c>
      <c r="B401" s="12" t="s">
        <v>431</v>
      </c>
      <c r="C401" s="69">
        <v>2797</v>
      </c>
      <c r="D401" s="76">
        <v>2797</v>
      </c>
      <c r="E401" s="76">
        <v>0</v>
      </c>
      <c r="F401" s="66">
        <v>0</v>
      </c>
      <c r="G401" s="69">
        <v>2797</v>
      </c>
      <c r="H401" s="76">
        <v>2797</v>
      </c>
      <c r="I401" s="76">
        <v>0</v>
      </c>
      <c r="J401" s="66">
        <v>0</v>
      </c>
      <c r="K401" s="39">
        <f t="shared" si="117"/>
        <v>1</v>
      </c>
      <c r="L401" s="76">
        <v>2797</v>
      </c>
      <c r="M401" s="76">
        <v>2797</v>
      </c>
      <c r="N401" s="76">
        <v>0</v>
      </c>
      <c r="O401" s="101">
        <v>0</v>
      </c>
      <c r="P401" s="171">
        <f t="shared" si="124"/>
        <v>1</v>
      </c>
      <c r="Q401" s="48"/>
    </row>
    <row r="402" spans="1:17" ht="51.75" customHeight="1">
      <c r="A402" s="20" t="s">
        <v>40</v>
      </c>
      <c r="B402" s="12" t="s">
        <v>432</v>
      </c>
      <c r="C402" s="69">
        <f t="shared" si="118"/>
        <v>1380</v>
      </c>
      <c r="D402" s="76">
        <v>360</v>
      </c>
      <c r="E402" s="76">
        <v>840</v>
      </c>
      <c r="F402" s="66">
        <v>180</v>
      </c>
      <c r="G402" s="69">
        <f aca="true" t="shared" si="130" ref="G402:G407">H402+I402+J402</f>
        <v>1380</v>
      </c>
      <c r="H402" s="76">
        <v>360</v>
      </c>
      <c r="I402" s="76">
        <v>840</v>
      </c>
      <c r="J402" s="66">
        <v>180</v>
      </c>
      <c r="K402" s="39">
        <f t="shared" si="117"/>
        <v>1</v>
      </c>
      <c r="L402" s="69">
        <f>M402+N402+O402</f>
        <v>1380</v>
      </c>
      <c r="M402" s="76">
        <v>360</v>
      </c>
      <c r="N402" s="76">
        <v>840</v>
      </c>
      <c r="O402" s="101">
        <v>180</v>
      </c>
      <c r="P402" s="171">
        <f t="shared" si="124"/>
        <v>1</v>
      </c>
      <c r="Q402" s="48"/>
    </row>
    <row r="403" spans="1:17" ht="37.5" customHeight="1">
      <c r="A403" s="20" t="s">
        <v>41</v>
      </c>
      <c r="B403" s="12" t="s">
        <v>433</v>
      </c>
      <c r="C403" s="69">
        <f t="shared" si="118"/>
        <v>91</v>
      </c>
      <c r="D403" s="76">
        <v>91</v>
      </c>
      <c r="E403" s="76">
        <v>0</v>
      </c>
      <c r="F403" s="66">
        <v>0</v>
      </c>
      <c r="G403" s="69">
        <f t="shared" si="130"/>
        <v>91</v>
      </c>
      <c r="H403" s="76">
        <v>91</v>
      </c>
      <c r="I403" s="76">
        <v>0</v>
      </c>
      <c r="J403" s="66">
        <v>0</v>
      </c>
      <c r="K403" s="39">
        <f t="shared" si="117"/>
        <v>1</v>
      </c>
      <c r="L403" s="69">
        <f>M403+N403+O403</f>
        <v>91</v>
      </c>
      <c r="M403" s="76">
        <v>91</v>
      </c>
      <c r="N403" s="76">
        <v>0</v>
      </c>
      <c r="O403" s="101">
        <v>0</v>
      </c>
      <c r="P403" s="171">
        <f t="shared" si="124"/>
        <v>1</v>
      </c>
      <c r="Q403" s="48"/>
    </row>
    <row r="404" spans="1:17" ht="37.5" customHeight="1">
      <c r="A404" s="20" t="s">
        <v>60</v>
      </c>
      <c r="B404" s="12" t="s">
        <v>434</v>
      </c>
      <c r="C404" s="69">
        <f t="shared" si="118"/>
        <v>106</v>
      </c>
      <c r="D404" s="76">
        <v>106</v>
      </c>
      <c r="E404" s="76">
        <v>0</v>
      </c>
      <c r="F404" s="66">
        <v>0</v>
      </c>
      <c r="G404" s="69">
        <f t="shared" si="130"/>
        <v>106</v>
      </c>
      <c r="H404" s="76">
        <v>106</v>
      </c>
      <c r="I404" s="76">
        <v>0</v>
      </c>
      <c r="J404" s="66">
        <v>0</v>
      </c>
      <c r="K404" s="39">
        <f t="shared" si="117"/>
        <v>1</v>
      </c>
      <c r="L404" s="69">
        <f>M404+N404+O404</f>
        <v>106</v>
      </c>
      <c r="M404" s="76">
        <v>106</v>
      </c>
      <c r="N404" s="76">
        <v>0</v>
      </c>
      <c r="O404" s="101">
        <v>0</v>
      </c>
      <c r="P404" s="171">
        <f t="shared" si="124"/>
        <v>1</v>
      </c>
      <c r="Q404" s="48"/>
    </row>
    <row r="405" spans="1:17" ht="141.75" customHeight="1">
      <c r="A405" s="20" t="s">
        <v>61</v>
      </c>
      <c r="B405" s="12" t="s">
        <v>435</v>
      </c>
      <c r="C405" s="69">
        <f t="shared" si="118"/>
        <v>0</v>
      </c>
      <c r="D405" s="76">
        <v>0</v>
      </c>
      <c r="E405" s="76">
        <v>0</v>
      </c>
      <c r="F405" s="66">
        <v>0</v>
      </c>
      <c r="G405" s="69">
        <f t="shared" si="130"/>
        <v>0</v>
      </c>
      <c r="H405" s="76">
        <v>0</v>
      </c>
      <c r="I405" s="76">
        <v>0</v>
      </c>
      <c r="J405" s="66">
        <v>0</v>
      </c>
      <c r="K405" s="39"/>
      <c r="L405" s="69">
        <v>0</v>
      </c>
      <c r="M405" s="76">
        <v>0</v>
      </c>
      <c r="N405" s="76">
        <v>0</v>
      </c>
      <c r="O405" s="101">
        <v>0</v>
      </c>
      <c r="P405" s="171" t="s">
        <v>242</v>
      </c>
      <c r="Q405" s="48"/>
    </row>
    <row r="406" spans="1:17" ht="64.5" customHeight="1">
      <c r="A406" s="20" t="s">
        <v>244</v>
      </c>
      <c r="B406" s="12" t="s">
        <v>436</v>
      </c>
      <c r="C406" s="69">
        <f t="shared" si="118"/>
        <v>73</v>
      </c>
      <c r="D406" s="76">
        <v>73</v>
      </c>
      <c r="E406" s="76">
        <v>0</v>
      </c>
      <c r="F406" s="66">
        <v>0</v>
      </c>
      <c r="G406" s="69">
        <f t="shared" si="130"/>
        <v>73</v>
      </c>
      <c r="H406" s="76">
        <v>73</v>
      </c>
      <c r="I406" s="76">
        <v>0</v>
      </c>
      <c r="J406" s="66">
        <v>0</v>
      </c>
      <c r="K406" s="39">
        <f t="shared" si="117"/>
        <v>1</v>
      </c>
      <c r="L406" s="69">
        <f>M406+N406+O406</f>
        <v>73</v>
      </c>
      <c r="M406" s="76">
        <v>73</v>
      </c>
      <c r="N406" s="76">
        <v>0</v>
      </c>
      <c r="O406" s="101">
        <v>0</v>
      </c>
      <c r="P406" s="171">
        <f t="shared" si="124"/>
        <v>1</v>
      </c>
      <c r="Q406" s="48"/>
    </row>
    <row r="407" spans="1:17" ht="54.75" customHeight="1">
      <c r="A407" s="20" t="s">
        <v>245</v>
      </c>
      <c r="B407" s="12" t="s">
        <v>437</v>
      </c>
      <c r="C407" s="69">
        <f t="shared" si="118"/>
        <v>430</v>
      </c>
      <c r="D407" s="76">
        <v>430</v>
      </c>
      <c r="E407" s="76">
        <v>0</v>
      </c>
      <c r="F407" s="66">
        <v>0</v>
      </c>
      <c r="G407" s="69">
        <f t="shared" si="130"/>
        <v>430</v>
      </c>
      <c r="H407" s="76">
        <v>430</v>
      </c>
      <c r="I407" s="76">
        <v>0</v>
      </c>
      <c r="J407" s="66">
        <v>0</v>
      </c>
      <c r="K407" s="39">
        <f t="shared" si="117"/>
        <v>1</v>
      </c>
      <c r="L407" s="69">
        <f>M407+N407+O407</f>
        <v>430</v>
      </c>
      <c r="M407" s="76">
        <v>430</v>
      </c>
      <c r="N407" s="76">
        <v>0</v>
      </c>
      <c r="O407" s="101">
        <v>0</v>
      </c>
      <c r="P407" s="171">
        <f t="shared" si="124"/>
        <v>1</v>
      </c>
      <c r="Q407" s="48"/>
    </row>
    <row r="408" spans="1:17" ht="116.25" customHeight="1">
      <c r="A408" s="63" t="s">
        <v>88</v>
      </c>
      <c r="B408" s="113" t="s">
        <v>86</v>
      </c>
      <c r="C408" s="112">
        <f>C409+C425+C441+C444+C447</f>
        <v>144728.59999999998</v>
      </c>
      <c r="D408" s="112">
        <f aca="true" t="shared" si="131" ref="D408:O408">D409+D425+D441+D444+D447</f>
        <v>131413.8</v>
      </c>
      <c r="E408" s="112">
        <f t="shared" si="131"/>
        <v>1967.8</v>
      </c>
      <c r="F408" s="112">
        <f t="shared" si="131"/>
        <v>11347</v>
      </c>
      <c r="G408" s="112">
        <f t="shared" si="131"/>
        <v>144456</v>
      </c>
      <c r="H408" s="112">
        <f t="shared" si="131"/>
        <v>131364.5</v>
      </c>
      <c r="I408" s="112">
        <f t="shared" si="131"/>
        <v>1744.5</v>
      </c>
      <c r="J408" s="112">
        <f t="shared" si="131"/>
        <v>11347</v>
      </c>
      <c r="K408" s="39">
        <f t="shared" si="117"/>
        <v>0.9981164745599697</v>
      </c>
      <c r="L408" s="112">
        <f t="shared" si="131"/>
        <v>144456</v>
      </c>
      <c r="M408" s="112">
        <f t="shared" si="131"/>
        <v>131364.5</v>
      </c>
      <c r="N408" s="112">
        <v>1744.5</v>
      </c>
      <c r="O408" s="114">
        <f t="shared" si="131"/>
        <v>11347</v>
      </c>
      <c r="P408" s="171">
        <f t="shared" si="124"/>
        <v>0.9981164745599697</v>
      </c>
      <c r="Q408" s="48"/>
    </row>
    <row r="409" spans="1:20" s="121" customFormat="1" ht="78" customHeight="1">
      <c r="A409" s="115" t="s">
        <v>38</v>
      </c>
      <c r="B409" s="147" t="s">
        <v>964</v>
      </c>
      <c r="C409" s="133">
        <f>C410+C413+C415+C418+C420+C423</f>
        <v>45643.799999999996</v>
      </c>
      <c r="D409" s="133">
        <f aca="true" t="shared" si="132" ref="D409:L409">D410+D413+D415+D418+D420+D423</f>
        <v>43723.1</v>
      </c>
      <c r="E409" s="133">
        <f t="shared" si="132"/>
        <v>1571.3</v>
      </c>
      <c r="F409" s="133">
        <f t="shared" si="132"/>
        <v>349.4</v>
      </c>
      <c r="G409" s="133">
        <f t="shared" si="132"/>
        <v>45420.5</v>
      </c>
      <c r="H409" s="133">
        <f t="shared" si="132"/>
        <v>43723.1</v>
      </c>
      <c r="I409" s="133">
        <f t="shared" si="132"/>
        <v>1348</v>
      </c>
      <c r="J409" s="133">
        <f t="shared" si="132"/>
        <v>349.4</v>
      </c>
      <c r="K409" s="135">
        <f t="shared" si="117"/>
        <v>0.9951077692917768</v>
      </c>
      <c r="L409" s="133">
        <f t="shared" si="132"/>
        <v>45420.5</v>
      </c>
      <c r="M409" s="133">
        <f>M410+M413+M415+M418+M420+M423</f>
        <v>43723.1</v>
      </c>
      <c r="N409" s="133">
        <f>N410+N413+N415+N418+N420+N423</f>
        <v>1348</v>
      </c>
      <c r="O409" s="148">
        <f>O410+O413+O415+O418+O420+O423</f>
        <v>349.4</v>
      </c>
      <c r="P409" s="171">
        <f t="shared" si="124"/>
        <v>0.9951077692917768</v>
      </c>
      <c r="Q409" s="119"/>
      <c r="R409" s="120"/>
      <c r="S409" s="120"/>
      <c r="T409" s="120"/>
    </row>
    <row r="410" spans="1:17" ht="73.5" customHeight="1">
      <c r="A410" s="3"/>
      <c r="B410" s="86" t="s">
        <v>954</v>
      </c>
      <c r="C410" s="70">
        <f>C411+C412</f>
        <v>42034.1</v>
      </c>
      <c r="D410" s="70">
        <f aca="true" t="shared" si="133" ref="D410:L410">D411+D412</f>
        <v>41729.7</v>
      </c>
      <c r="E410" s="70">
        <f t="shared" si="133"/>
        <v>0</v>
      </c>
      <c r="F410" s="70">
        <f t="shared" si="133"/>
        <v>304.4</v>
      </c>
      <c r="G410" s="70">
        <f t="shared" si="133"/>
        <v>42034.1</v>
      </c>
      <c r="H410" s="70">
        <f t="shared" si="133"/>
        <v>41729.7</v>
      </c>
      <c r="I410" s="70">
        <f t="shared" si="133"/>
        <v>0</v>
      </c>
      <c r="J410" s="70">
        <f t="shared" si="133"/>
        <v>304.4</v>
      </c>
      <c r="K410" s="39">
        <f t="shared" si="117"/>
        <v>1</v>
      </c>
      <c r="L410" s="70">
        <f t="shared" si="133"/>
        <v>42034.1</v>
      </c>
      <c r="M410" s="70">
        <f>M411+M412</f>
        <v>41729.7</v>
      </c>
      <c r="N410" s="70">
        <f>N411+N412</f>
        <v>0</v>
      </c>
      <c r="O410" s="96">
        <f>O411+O412</f>
        <v>304.4</v>
      </c>
      <c r="P410" s="171">
        <f t="shared" si="124"/>
        <v>1</v>
      </c>
      <c r="Q410" s="48"/>
    </row>
    <row r="411" spans="1:17" ht="86.25" customHeight="1">
      <c r="A411" s="20" t="s">
        <v>39</v>
      </c>
      <c r="B411" s="53" t="s">
        <v>340</v>
      </c>
      <c r="C411" s="69">
        <f>D411+E411+F411</f>
        <v>41729.7</v>
      </c>
      <c r="D411" s="69">
        <v>41729.7</v>
      </c>
      <c r="E411" s="69">
        <v>0</v>
      </c>
      <c r="F411" s="69">
        <v>0</v>
      </c>
      <c r="G411" s="69">
        <f>H411+I411+J411</f>
        <v>41729.7</v>
      </c>
      <c r="H411" s="69">
        <v>41729.7</v>
      </c>
      <c r="I411" s="69">
        <v>0</v>
      </c>
      <c r="J411" s="69">
        <v>0</v>
      </c>
      <c r="K411" s="39">
        <f t="shared" si="117"/>
        <v>1</v>
      </c>
      <c r="L411" s="69">
        <f>M411+N411+O411</f>
        <v>41729.7</v>
      </c>
      <c r="M411" s="69">
        <v>41729.7</v>
      </c>
      <c r="N411" s="69">
        <v>0</v>
      </c>
      <c r="O411" s="94">
        <v>0</v>
      </c>
      <c r="P411" s="171">
        <f t="shared" si="124"/>
        <v>1</v>
      </c>
      <c r="Q411" s="48"/>
    </row>
    <row r="412" spans="1:17" ht="50.25" customHeight="1">
      <c r="A412" s="20" t="s">
        <v>40</v>
      </c>
      <c r="B412" s="53" t="s">
        <v>955</v>
      </c>
      <c r="C412" s="69">
        <f>D412+E412+F412</f>
        <v>304.4</v>
      </c>
      <c r="D412" s="69">
        <v>0</v>
      </c>
      <c r="E412" s="69">
        <v>0</v>
      </c>
      <c r="F412" s="69">
        <v>304.4</v>
      </c>
      <c r="G412" s="69">
        <f>H412+I412+J412</f>
        <v>304.4</v>
      </c>
      <c r="H412" s="69">
        <v>0</v>
      </c>
      <c r="I412" s="69">
        <v>0</v>
      </c>
      <c r="J412" s="69">
        <v>304.4</v>
      </c>
      <c r="K412" s="39">
        <f t="shared" si="117"/>
        <v>1</v>
      </c>
      <c r="L412" s="69">
        <f>M412+N412+O412</f>
        <v>304.4</v>
      </c>
      <c r="M412" s="69">
        <v>0</v>
      </c>
      <c r="N412" s="69">
        <v>0</v>
      </c>
      <c r="O412" s="94">
        <v>304.4</v>
      </c>
      <c r="P412" s="171">
        <f t="shared" si="124"/>
        <v>1</v>
      </c>
      <c r="Q412" s="48"/>
    </row>
    <row r="413" spans="1:17" ht="91.5" customHeight="1">
      <c r="A413" s="20"/>
      <c r="B413" s="54" t="s">
        <v>302</v>
      </c>
      <c r="C413" s="70">
        <f>C414</f>
        <v>28</v>
      </c>
      <c r="D413" s="70">
        <f aca="true" t="shared" si="134" ref="D413:L413">D414</f>
        <v>28</v>
      </c>
      <c r="E413" s="70">
        <f t="shared" si="134"/>
        <v>0</v>
      </c>
      <c r="F413" s="70">
        <f t="shared" si="134"/>
        <v>0</v>
      </c>
      <c r="G413" s="70">
        <f t="shared" si="134"/>
        <v>28</v>
      </c>
      <c r="H413" s="70">
        <f t="shared" si="134"/>
        <v>28</v>
      </c>
      <c r="I413" s="70">
        <f t="shared" si="134"/>
        <v>0</v>
      </c>
      <c r="J413" s="70">
        <f t="shared" si="134"/>
        <v>0</v>
      </c>
      <c r="K413" s="39">
        <f t="shared" si="117"/>
        <v>1</v>
      </c>
      <c r="L413" s="70">
        <f t="shared" si="134"/>
        <v>28</v>
      </c>
      <c r="M413" s="70">
        <f>M414</f>
        <v>28</v>
      </c>
      <c r="N413" s="70">
        <f>N414</f>
        <v>0</v>
      </c>
      <c r="O413" s="96">
        <f>O414</f>
        <v>0</v>
      </c>
      <c r="P413" s="171">
        <f t="shared" si="124"/>
        <v>1</v>
      </c>
      <c r="Q413" s="48"/>
    </row>
    <row r="414" spans="1:17" ht="51" customHeight="1">
      <c r="A414" s="20" t="s">
        <v>43</v>
      </c>
      <c r="B414" s="53" t="s">
        <v>956</v>
      </c>
      <c r="C414" s="69">
        <f>D414+E414+F414</f>
        <v>28</v>
      </c>
      <c r="D414" s="69">
        <v>28</v>
      </c>
      <c r="E414" s="69">
        <v>0</v>
      </c>
      <c r="F414" s="69">
        <v>0</v>
      </c>
      <c r="G414" s="69">
        <f>H414+I414+J414</f>
        <v>28</v>
      </c>
      <c r="H414" s="69">
        <v>28</v>
      </c>
      <c r="I414" s="69">
        <v>0</v>
      </c>
      <c r="J414" s="69">
        <v>0</v>
      </c>
      <c r="K414" s="39">
        <f t="shared" si="117"/>
        <v>1</v>
      </c>
      <c r="L414" s="69">
        <f>M414+N414+O414</f>
        <v>28</v>
      </c>
      <c r="M414" s="69">
        <v>28</v>
      </c>
      <c r="N414" s="69">
        <v>0</v>
      </c>
      <c r="O414" s="94">
        <v>0</v>
      </c>
      <c r="P414" s="171">
        <f t="shared" si="124"/>
        <v>1</v>
      </c>
      <c r="Q414" s="48"/>
    </row>
    <row r="415" spans="1:17" ht="71.25" customHeight="1">
      <c r="A415" s="20"/>
      <c r="B415" s="86" t="s">
        <v>957</v>
      </c>
      <c r="C415" s="70">
        <f>C416+C417</f>
        <v>1422.5</v>
      </c>
      <c r="D415" s="70">
        <f aca="true" t="shared" si="135" ref="D415:L415">D416+D417</f>
        <v>650</v>
      </c>
      <c r="E415" s="70">
        <f t="shared" si="135"/>
        <v>772.5</v>
      </c>
      <c r="F415" s="70">
        <f t="shared" si="135"/>
        <v>0</v>
      </c>
      <c r="G415" s="70">
        <f t="shared" si="135"/>
        <v>1422.5</v>
      </c>
      <c r="H415" s="70">
        <f t="shared" si="135"/>
        <v>650</v>
      </c>
      <c r="I415" s="70">
        <f t="shared" si="135"/>
        <v>772.5</v>
      </c>
      <c r="J415" s="70">
        <f t="shared" si="135"/>
        <v>0</v>
      </c>
      <c r="K415" s="39">
        <f t="shared" si="117"/>
        <v>1</v>
      </c>
      <c r="L415" s="70">
        <f t="shared" si="135"/>
        <v>1422.5</v>
      </c>
      <c r="M415" s="70">
        <f>M416+M417</f>
        <v>650</v>
      </c>
      <c r="N415" s="70">
        <f>N416+N417</f>
        <v>772.5</v>
      </c>
      <c r="O415" s="96">
        <f>O416+O417</f>
        <v>0</v>
      </c>
      <c r="P415" s="171">
        <f t="shared" si="124"/>
        <v>1</v>
      </c>
      <c r="Q415" s="48"/>
    </row>
    <row r="416" spans="1:17" ht="46.5" customHeight="1">
      <c r="A416" s="20" t="s">
        <v>62</v>
      </c>
      <c r="B416" s="87" t="s">
        <v>958</v>
      </c>
      <c r="C416" s="69">
        <f>D416+E416+F416</f>
        <v>1272.5</v>
      </c>
      <c r="D416" s="69">
        <v>500</v>
      </c>
      <c r="E416" s="69">
        <f>121.7+650.8</f>
        <v>772.5</v>
      </c>
      <c r="F416" s="69">
        <v>0</v>
      </c>
      <c r="G416" s="69">
        <f>H416+I416+J416</f>
        <v>1272.5</v>
      </c>
      <c r="H416" s="69">
        <v>500</v>
      </c>
      <c r="I416" s="69">
        <f>650.8+121.7</f>
        <v>772.5</v>
      </c>
      <c r="J416" s="69"/>
      <c r="K416" s="39">
        <f t="shared" si="117"/>
        <v>1</v>
      </c>
      <c r="L416" s="69">
        <f>M416+N416+O416</f>
        <v>1272.5</v>
      </c>
      <c r="M416" s="69">
        <v>500</v>
      </c>
      <c r="N416" s="69">
        <f>650.8+121.7</f>
        <v>772.5</v>
      </c>
      <c r="O416" s="94">
        <v>0</v>
      </c>
      <c r="P416" s="171">
        <f t="shared" si="124"/>
        <v>1</v>
      </c>
      <c r="Q416" s="48"/>
    </row>
    <row r="417" spans="1:17" ht="36" customHeight="1">
      <c r="A417" s="20" t="s">
        <v>63</v>
      </c>
      <c r="B417" s="53" t="s">
        <v>959</v>
      </c>
      <c r="C417" s="69">
        <f>D417+E417+F417</f>
        <v>150</v>
      </c>
      <c r="D417" s="69">
        <v>150</v>
      </c>
      <c r="E417" s="69">
        <v>0</v>
      </c>
      <c r="F417" s="69">
        <v>0</v>
      </c>
      <c r="G417" s="69">
        <f>H417+I417+J417</f>
        <v>150</v>
      </c>
      <c r="H417" s="69">
        <v>150</v>
      </c>
      <c r="I417" s="69">
        <v>0</v>
      </c>
      <c r="J417" s="69">
        <v>0</v>
      </c>
      <c r="K417" s="39">
        <f t="shared" si="117"/>
        <v>1</v>
      </c>
      <c r="L417" s="69">
        <f>M417+N417+O417</f>
        <v>150</v>
      </c>
      <c r="M417" s="69">
        <v>150</v>
      </c>
      <c r="N417" s="69">
        <v>0</v>
      </c>
      <c r="O417" s="94">
        <v>0</v>
      </c>
      <c r="P417" s="171">
        <f t="shared" si="124"/>
        <v>1</v>
      </c>
      <c r="Q417" s="48"/>
    </row>
    <row r="418" spans="1:17" ht="37.5" customHeight="1">
      <c r="A418" s="20"/>
      <c r="B418" s="54" t="s">
        <v>960</v>
      </c>
      <c r="C418" s="70">
        <f>C419</f>
        <v>45</v>
      </c>
      <c r="D418" s="70">
        <f aca="true" t="shared" si="136" ref="D418:L418">D419</f>
        <v>0</v>
      </c>
      <c r="E418" s="70">
        <f t="shared" si="136"/>
        <v>0</v>
      </c>
      <c r="F418" s="70">
        <f t="shared" si="136"/>
        <v>45</v>
      </c>
      <c r="G418" s="70">
        <f t="shared" si="136"/>
        <v>45</v>
      </c>
      <c r="H418" s="70">
        <f t="shared" si="136"/>
        <v>0</v>
      </c>
      <c r="I418" s="70">
        <f t="shared" si="136"/>
        <v>0</v>
      </c>
      <c r="J418" s="70">
        <f t="shared" si="136"/>
        <v>45</v>
      </c>
      <c r="K418" s="39">
        <f t="shared" si="117"/>
        <v>1</v>
      </c>
      <c r="L418" s="70">
        <f t="shared" si="136"/>
        <v>45</v>
      </c>
      <c r="M418" s="70">
        <f>M419</f>
        <v>0</v>
      </c>
      <c r="N418" s="70">
        <f>N419</f>
        <v>0</v>
      </c>
      <c r="O418" s="96">
        <f>O419</f>
        <v>45</v>
      </c>
      <c r="P418" s="171">
        <f t="shared" si="124"/>
        <v>1</v>
      </c>
      <c r="Q418" s="48"/>
    </row>
    <row r="419" spans="1:17" ht="45.75" customHeight="1">
      <c r="A419" s="20" t="s">
        <v>79</v>
      </c>
      <c r="B419" s="53" t="s">
        <v>341</v>
      </c>
      <c r="C419" s="69">
        <f aca="true" t="shared" si="137" ref="C419:C424">D419+E419+F419</f>
        <v>45</v>
      </c>
      <c r="D419" s="69">
        <v>0</v>
      </c>
      <c r="E419" s="69">
        <v>0</v>
      </c>
      <c r="F419" s="69">
        <v>45</v>
      </c>
      <c r="G419" s="69">
        <f aca="true" t="shared" si="138" ref="G419:G424">H419+I419+J419</f>
        <v>45</v>
      </c>
      <c r="H419" s="69">
        <v>0</v>
      </c>
      <c r="I419" s="69">
        <v>0</v>
      </c>
      <c r="J419" s="69">
        <v>45</v>
      </c>
      <c r="K419" s="39">
        <f t="shared" si="117"/>
        <v>1</v>
      </c>
      <c r="L419" s="69">
        <f aca="true" t="shared" si="139" ref="L419:L424">M419+N419+O419</f>
        <v>45</v>
      </c>
      <c r="M419" s="69">
        <v>0</v>
      </c>
      <c r="N419" s="69">
        <v>0</v>
      </c>
      <c r="O419" s="94">
        <v>45</v>
      </c>
      <c r="P419" s="171">
        <f t="shared" si="124"/>
        <v>1</v>
      </c>
      <c r="Q419" s="48"/>
    </row>
    <row r="420" spans="1:17" ht="70.5" customHeight="1">
      <c r="A420" s="20"/>
      <c r="B420" s="86" t="s">
        <v>961</v>
      </c>
      <c r="C420" s="70">
        <f t="shared" si="137"/>
        <v>1687.7</v>
      </c>
      <c r="D420" s="69">
        <f aca="true" t="shared" si="140" ref="D420:J420">D421+D422</f>
        <v>1285.4</v>
      </c>
      <c r="E420" s="69">
        <f t="shared" si="140"/>
        <v>402.3</v>
      </c>
      <c r="F420" s="69">
        <f t="shared" si="140"/>
        <v>0</v>
      </c>
      <c r="G420" s="69">
        <f t="shared" si="138"/>
        <v>1464.4</v>
      </c>
      <c r="H420" s="69">
        <f t="shared" si="140"/>
        <v>1285.4</v>
      </c>
      <c r="I420" s="69">
        <f t="shared" si="140"/>
        <v>179</v>
      </c>
      <c r="J420" s="69">
        <f t="shared" si="140"/>
        <v>0</v>
      </c>
      <c r="K420" s="39">
        <f t="shared" si="117"/>
        <v>0.8676897552882622</v>
      </c>
      <c r="L420" s="69">
        <f t="shared" si="139"/>
        <v>1464.4</v>
      </c>
      <c r="M420" s="69">
        <f>M421+M422</f>
        <v>1285.4</v>
      </c>
      <c r="N420" s="69">
        <f>N421+N422</f>
        <v>179</v>
      </c>
      <c r="O420" s="94">
        <f>O421+O422</f>
        <v>0</v>
      </c>
      <c r="P420" s="171">
        <f t="shared" si="124"/>
        <v>0.8676897552882622</v>
      </c>
      <c r="Q420" s="48"/>
    </row>
    <row r="421" spans="1:17" ht="74.25" customHeight="1">
      <c r="A421" s="20" t="s">
        <v>83</v>
      </c>
      <c r="B421" s="53" t="s">
        <v>342</v>
      </c>
      <c r="C421" s="69">
        <f t="shared" si="137"/>
        <v>1687.7</v>
      </c>
      <c r="D421" s="69">
        <v>1285.4</v>
      </c>
      <c r="E421" s="69">
        <v>402.3</v>
      </c>
      <c r="F421" s="69">
        <v>0</v>
      </c>
      <c r="G421" s="69">
        <f t="shared" si="138"/>
        <v>1464.4</v>
      </c>
      <c r="H421" s="69">
        <v>1285.4</v>
      </c>
      <c r="I421" s="69">
        <v>179</v>
      </c>
      <c r="J421" s="69">
        <v>0</v>
      </c>
      <c r="K421" s="39">
        <f t="shared" si="117"/>
        <v>0.8676897552882622</v>
      </c>
      <c r="L421" s="69">
        <f t="shared" si="139"/>
        <v>1464.4</v>
      </c>
      <c r="M421" s="69">
        <v>1285.4</v>
      </c>
      <c r="N421" s="69">
        <v>179</v>
      </c>
      <c r="O421" s="94">
        <v>0</v>
      </c>
      <c r="P421" s="171">
        <f t="shared" si="124"/>
        <v>0.8676897552882622</v>
      </c>
      <c r="Q421" s="48"/>
    </row>
    <row r="422" spans="1:17" ht="59.25" customHeight="1">
      <c r="A422" s="20" t="s">
        <v>295</v>
      </c>
      <c r="B422" s="53" t="s">
        <v>962</v>
      </c>
      <c r="C422" s="69">
        <f t="shared" si="137"/>
        <v>0</v>
      </c>
      <c r="D422" s="69">
        <v>0</v>
      </c>
      <c r="E422" s="69">
        <v>0</v>
      </c>
      <c r="F422" s="69">
        <v>0</v>
      </c>
      <c r="G422" s="69">
        <f t="shared" si="138"/>
        <v>0</v>
      </c>
      <c r="H422" s="69">
        <v>0</v>
      </c>
      <c r="I422" s="69">
        <v>0</v>
      </c>
      <c r="J422" s="69">
        <v>0</v>
      </c>
      <c r="K422" s="39"/>
      <c r="L422" s="69">
        <f t="shared" si="139"/>
        <v>0</v>
      </c>
      <c r="M422" s="69">
        <v>0</v>
      </c>
      <c r="N422" s="69">
        <v>0</v>
      </c>
      <c r="O422" s="94">
        <v>0</v>
      </c>
      <c r="P422" s="171" t="s">
        <v>242</v>
      </c>
      <c r="Q422" s="48"/>
    </row>
    <row r="423" spans="1:17" ht="69" customHeight="1">
      <c r="A423" s="20"/>
      <c r="B423" s="54" t="s">
        <v>303</v>
      </c>
      <c r="C423" s="70">
        <f t="shared" si="137"/>
        <v>426.5</v>
      </c>
      <c r="D423" s="69">
        <f aca="true" t="shared" si="141" ref="D423:O423">D424</f>
        <v>30</v>
      </c>
      <c r="E423" s="69">
        <f t="shared" si="141"/>
        <v>396.5</v>
      </c>
      <c r="F423" s="69">
        <f t="shared" si="141"/>
        <v>0</v>
      </c>
      <c r="G423" s="69">
        <f t="shared" si="138"/>
        <v>426.5</v>
      </c>
      <c r="H423" s="69">
        <f t="shared" si="141"/>
        <v>30</v>
      </c>
      <c r="I423" s="69">
        <f t="shared" si="141"/>
        <v>396.5</v>
      </c>
      <c r="J423" s="69">
        <f t="shared" si="141"/>
        <v>0</v>
      </c>
      <c r="K423" s="39">
        <f t="shared" si="117"/>
        <v>1</v>
      </c>
      <c r="L423" s="69">
        <f t="shared" si="139"/>
        <v>426.5</v>
      </c>
      <c r="M423" s="69">
        <f t="shared" si="141"/>
        <v>30</v>
      </c>
      <c r="N423" s="69">
        <f t="shared" si="141"/>
        <v>396.5</v>
      </c>
      <c r="O423" s="94">
        <f t="shared" si="141"/>
        <v>0</v>
      </c>
      <c r="P423" s="171">
        <f t="shared" si="124"/>
        <v>1</v>
      </c>
      <c r="Q423" s="48"/>
    </row>
    <row r="424" spans="1:17" ht="62.25" customHeight="1">
      <c r="A424" s="20" t="s">
        <v>85</v>
      </c>
      <c r="B424" s="53" t="s">
        <v>963</v>
      </c>
      <c r="C424" s="69">
        <f t="shared" si="137"/>
        <v>426.5</v>
      </c>
      <c r="D424" s="69">
        <v>30</v>
      </c>
      <c r="E424" s="69">
        <v>396.5</v>
      </c>
      <c r="F424" s="69">
        <v>0</v>
      </c>
      <c r="G424" s="69">
        <f t="shared" si="138"/>
        <v>426.5</v>
      </c>
      <c r="H424" s="69">
        <v>30</v>
      </c>
      <c r="I424" s="69">
        <v>396.5</v>
      </c>
      <c r="J424" s="69">
        <v>0</v>
      </c>
      <c r="K424" s="39">
        <f t="shared" si="117"/>
        <v>1</v>
      </c>
      <c r="L424" s="69">
        <f t="shared" si="139"/>
        <v>426.5</v>
      </c>
      <c r="M424" s="69">
        <v>30</v>
      </c>
      <c r="N424" s="69">
        <v>396.5</v>
      </c>
      <c r="O424" s="94">
        <v>0</v>
      </c>
      <c r="P424" s="171">
        <f t="shared" si="124"/>
        <v>1</v>
      </c>
      <c r="Q424" s="48"/>
    </row>
    <row r="425" spans="1:20" s="61" customFormat="1" ht="85.5" customHeight="1">
      <c r="A425" s="115" t="s">
        <v>51</v>
      </c>
      <c r="B425" s="147" t="s">
        <v>8</v>
      </c>
      <c r="C425" s="112">
        <f aca="true" t="shared" si="142" ref="C425:J425">C426+C429+C432+C435+C439</f>
        <v>57209.1</v>
      </c>
      <c r="D425" s="112">
        <f t="shared" si="142"/>
        <v>47087</v>
      </c>
      <c r="E425" s="112">
        <f t="shared" si="142"/>
        <v>396.5</v>
      </c>
      <c r="F425" s="112">
        <f t="shared" si="142"/>
        <v>9725.6</v>
      </c>
      <c r="G425" s="112">
        <f t="shared" si="142"/>
        <v>57204.1</v>
      </c>
      <c r="H425" s="112">
        <f t="shared" si="142"/>
        <v>47082</v>
      </c>
      <c r="I425" s="112">
        <f t="shared" si="142"/>
        <v>396.5</v>
      </c>
      <c r="J425" s="112">
        <f t="shared" si="142"/>
        <v>9725.6</v>
      </c>
      <c r="K425" s="52">
        <f aca="true" t="shared" si="143" ref="K425:K454">G425/C425</f>
        <v>0.9999126013169234</v>
      </c>
      <c r="L425" s="112">
        <f>L426+L429+L432+L435+L439</f>
        <v>57204.1</v>
      </c>
      <c r="M425" s="112">
        <f>M426+M429+M432+M435+M439</f>
        <v>47082</v>
      </c>
      <c r="N425" s="112">
        <f>N426+N429+N432+N435+N439</f>
        <v>396.5</v>
      </c>
      <c r="O425" s="114">
        <f>O426+O429+O432+O435+O439</f>
        <v>9725.6</v>
      </c>
      <c r="P425" s="171">
        <f t="shared" si="124"/>
        <v>0.9999126013169234</v>
      </c>
      <c r="Q425" s="129"/>
      <c r="R425" s="60"/>
      <c r="S425" s="60"/>
      <c r="T425" s="60"/>
    </row>
    <row r="426" spans="1:17" ht="66">
      <c r="A426" s="3"/>
      <c r="B426" s="27" t="s">
        <v>297</v>
      </c>
      <c r="C426" s="70">
        <f>C427+C428</f>
        <v>46512.5</v>
      </c>
      <c r="D426" s="70">
        <f aca="true" t="shared" si="144" ref="D426:O426">D427+D428</f>
        <v>41970</v>
      </c>
      <c r="E426" s="70">
        <f t="shared" si="144"/>
        <v>0</v>
      </c>
      <c r="F426" s="70">
        <f t="shared" si="144"/>
        <v>4542.5</v>
      </c>
      <c r="G426" s="70">
        <f t="shared" si="144"/>
        <v>46512.5</v>
      </c>
      <c r="H426" s="70">
        <f t="shared" si="144"/>
        <v>41970</v>
      </c>
      <c r="I426" s="70">
        <f t="shared" si="144"/>
        <v>0</v>
      </c>
      <c r="J426" s="70">
        <f t="shared" si="144"/>
        <v>4542.5</v>
      </c>
      <c r="K426" s="39">
        <f t="shared" si="143"/>
        <v>1</v>
      </c>
      <c r="L426" s="70">
        <f t="shared" si="144"/>
        <v>46512.5</v>
      </c>
      <c r="M426" s="70">
        <f t="shared" si="144"/>
        <v>41970</v>
      </c>
      <c r="N426" s="70">
        <f t="shared" si="144"/>
        <v>0</v>
      </c>
      <c r="O426" s="96">
        <f t="shared" si="144"/>
        <v>4542.5</v>
      </c>
      <c r="P426" s="171">
        <f t="shared" si="124"/>
        <v>1</v>
      </c>
      <c r="Q426" s="48"/>
    </row>
    <row r="427" spans="1:17" ht="99.75" customHeight="1">
      <c r="A427" s="20" t="s">
        <v>39</v>
      </c>
      <c r="B427" s="24" t="s">
        <v>343</v>
      </c>
      <c r="C427" s="69">
        <f>D427+E427+F427</f>
        <v>41970</v>
      </c>
      <c r="D427" s="69">
        <v>41970</v>
      </c>
      <c r="E427" s="69">
        <v>0</v>
      </c>
      <c r="F427" s="69">
        <v>0</v>
      </c>
      <c r="G427" s="69">
        <f>H427+I427+J427</f>
        <v>41970</v>
      </c>
      <c r="H427" s="69">
        <v>41970</v>
      </c>
      <c r="I427" s="69">
        <v>0</v>
      </c>
      <c r="J427" s="69">
        <v>0</v>
      </c>
      <c r="K427" s="39">
        <f t="shared" si="143"/>
        <v>1</v>
      </c>
      <c r="L427" s="69">
        <f>M427+N427+O427</f>
        <v>41970</v>
      </c>
      <c r="M427" s="69">
        <v>41970</v>
      </c>
      <c r="N427" s="69">
        <v>0</v>
      </c>
      <c r="O427" s="94">
        <v>0</v>
      </c>
      <c r="P427" s="171">
        <f t="shared" si="124"/>
        <v>1</v>
      </c>
      <c r="Q427" s="48"/>
    </row>
    <row r="428" spans="1:17" ht="48.75" customHeight="1">
      <c r="A428" s="20" t="s">
        <v>40</v>
      </c>
      <c r="B428" s="24" t="s">
        <v>344</v>
      </c>
      <c r="C428" s="69">
        <f aca="true" t="shared" si="145" ref="C428:C461">D428+E428+F428</f>
        <v>4542.5</v>
      </c>
      <c r="D428" s="69">
        <v>0</v>
      </c>
      <c r="E428" s="69">
        <v>0</v>
      </c>
      <c r="F428" s="69">
        <v>4542.5</v>
      </c>
      <c r="G428" s="69">
        <f>H428+I428+J428</f>
        <v>4542.5</v>
      </c>
      <c r="H428" s="69">
        <v>0</v>
      </c>
      <c r="I428" s="69">
        <v>0</v>
      </c>
      <c r="J428" s="69">
        <v>4542.5</v>
      </c>
      <c r="K428" s="39">
        <f t="shared" si="143"/>
        <v>1</v>
      </c>
      <c r="L428" s="69">
        <f>M428+N428+O428</f>
        <v>4542.5</v>
      </c>
      <c r="M428" s="69">
        <v>0</v>
      </c>
      <c r="N428" s="69">
        <v>0</v>
      </c>
      <c r="O428" s="94">
        <v>4542.5</v>
      </c>
      <c r="P428" s="171">
        <f t="shared" si="124"/>
        <v>1</v>
      </c>
      <c r="Q428" s="48"/>
    </row>
    <row r="429" spans="1:17" ht="66">
      <c r="A429" s="20"/>
      <c r="B429" s="25" t="s">
        <v>298</v>
      </c>
      <c r="C429" s="70">
        <f>C430+C431</f>
        <v>6083.9</v>
      </c>
      <c r="D429" s="70">
        <f aca="true" t="shared" si="146" ref="D429:O429">D430+D431</f>
        <v>1972</v>
      </c>
      <c r="E429" s="70">
        <f t="shared" si="146"/>
        <v>0</v>
      </c>
      <c r="F429" s="70">
        <f t="shared" si="146"/>
        <v>4111.9</v>
      </c>
      <c r="G429" s="70">
        <f t="shared" si="146"/>
        <v>6083.9</v>
      </c>
      <c r="H429" s="70">
        <f t="shared" si="146"/>
        <v>1972</v>
      </c>
      <c r="I429" s="70">
        <f t="shared" si="146"/>
        <v>0</v>
      </c>
      <c r="J429" s="70">
        <f t="shared" si="146"/>
        <v>4111.9</v>
      </c>
      <c r="K429" s="39">
        <f t="shared" si="143"/>
        <v>1</v>
      </c>
      <c r="L429" s="70">
        <f t="shared" si="146"/>
        <v>6083.9</v>
      </c>
      <c r="M429" s="70">
        <f t="shared" si="146"/>
        <v>1972</v>
      </c>
      <c r="N429" s="70">
        <f t="shared" si="146"/>
        <v>0</v>
      </c>
      <c r="O429" s="96">
        <f t="shared" si="146"/>
        <v>4111.9</v>
      </c>
      <c r="P429" s="171">
        <f t="shared" si="124"/>
        <v>1</v>
      </c>
      <c r="Q429" s="48"/>
    </row>
    <row r="430" spans="1:17" ht="82.5">
      <c r="A430" s="20" t="s">
        <v>43</v>
      </c>
      <c r="B430" s="24" t="s">
        <v>345</v>
      </c>
      <c r="C430" s="69">
        <f t="shared" si="145"/>
        <v>4098.4</v>
      </c>
      <c r="D430" s="69">
        <v>0</v>
      </c>
      <c r="E430" s="69">
        <v>0</v>
      </c>
      <c r="F430" s="69">
        <v>4098.4</v>
      </c>
      <c r="G430" s="69">
        <f>H430+I430+J430</f>
        <v>4098.4</v>
      </c>
      <c r="H430" s="69">
        <v>0</v>
      </c>
      <c r="I430" s="69">
        <v>0</v>
      </c>
      <c r="J430" s="69">
        <v>4098.4</v>
      </c>
      <c r="K430" s="39">
        <f t="shared" si="143"/>
        <v>1</v>
      </c>
      <c r="L430" s="69">
        <f>M430+N430+O430</f>
        <v>4098.4</v>
      </c>
      <c r="M430" s="69">
        <v>0</v>
      </c>
      <c r="N430" s="69">
        <v>0</v>
      </c>
      <c r="O430" s="94">
        <v>4098.4</v>
      </c>
      <c r="P430" s="171">
        <f t="shared" si="124"/>
        <v>1</v>
      </c>
      <c r="Q430" s="48"/>
    </row>
    <row r="431" spans="1:17" ht="47.25" customHeight="1">
      <c r="A431" s="20" t="s">
        <v>44</v>
      </c>
      <c r="B431" s="24" t="s">
        <v>346</v>
      </c>
      <c r="C431" s="69">
        <f t="shared" si="145"/>
        <v>1985.5</v>
      </c>
      <c r="D431" s="69">
        <v>1972</v>
      </c>
      <c r="E431" s="69">
        <v>0</v>
      </c>
      <c r="F431" s="69">
        <v>13.5</v>
      </c>
      <c r="G431" s="69">
        <f>H431+I431+J431</f>
        <v>1985.5</v>
      </c>
      <c r="H431" s="69">
        <v>1972</v>
      </c>
      <c r="I431" s="69">
        <v>0</v>
      </c>
      <c r="J431" s="69">
        <v>13.5</v>
      </c>
      <c r="K431" s="39">
        <f t="shared" si="143"/>
        <v>1</v>
      </c>
      <c r="L431" s="69">
        <f>M431+N431+O431</f>
        <v>1985.5</v>
      </c>
      <c r="M431" s="69">
        <v>1972</v>
      </c>
      <c r="N431" s="69">
        <v>0</v>
      </c>
      <c r="O431" s="94">
        <v>13.5</v>
      </c>
      <c r="P431" s="171">
        <f t="shared" si="124"/>
        <v>1</v>
      </c>
      <c r="Q431" s="48"/>
    </row>
    <row r="432" spans="1:17" ht="51" customHeight="1">
      <c r="A432" s="20"/>
      <c r="B432" s="25" t="s">
        <v>299</v>
      </c>
      <c r="C432" s="70">
        <f>C433+C434</f>
        <v>71.2</v>
      </c>
      <c r="D432" s="70">
        <f aca="true" t="shared" si="147" ref="D432:I432">D433+D434</f>
        <v>0</v>
      </c>
      <c r="E432" s="70">
        <f t="shared" si="147"/>
        <v>0</v>
      </c>
      <c r="F432" s="70">
        <f t="shared" si="147"/>
        <v>71.2</v>
      </c>
      <c r="G432" s="70">
        <f t="shared" si="147"/>
        <v>71.2</v>
      </c>
      <c r="H432" s="70">
        <f t="shared" si="147"/>
        <v>0</v>
      </c>
      <c r="I432" s="70">
        <f t="shared" si="147"/>
        <v>0</v>
      </c>
      <c r="J432" s="70">
        <f>J433+J434</f>
        <v>71.2</v>
      </c>
      <c r="K432" s="39">
        <f t="shared" si="143"/>
        <v>1</v>
      </c>
      <c r="L432" s="70">
        <f>L433+L434</f>
        <v>71.2</v>
      </c>
      <c r="M432" s="70">
        <f>M433+M434</f>
        <v>0</v>
      </c>
      <c r="N432" s="70">
        <f>N433+N434</f>
        <v>0</v>
      </c>
      <c r="O432" s="96">
        <f>O433+O434</f>
        <v>71.2</v>
      </c>
      <c r="P432" s="171">
        <f t="shared" si="124"/>
        <v>1</v>
      </c>
      <c r="Q432" s="48"/>
    </row>
    <row r="433" spans="1:17" ht="48.75" customHeight="1">
      <c r="A433" s="20" t="s">
        <v>62</v>
      </c>
      <c r="B433" s="24" t="s">
        <v>348</v>
      </c>
      <c r="C433" s="69">
        <f t="shared" si="145"/>
        <v>71.2</v>
      </c>
      <c r="D433" s="69">
        <v>0</v>
      </c>
      <c r="E433" s="69">
        <v>0</v>
      </c>
      <c r="F433" s="69">
        <v>71.2</v>
      </c>
      <c r="G433" s="69">
        <f>H433+I433+J433</f>
        <v>71.2</v>
      </c>
      <c r="H433" s="69">
        <v>0</v>
      </c>
      <c r="I433" s="69">
        <v>0</v>
      </c>
      <c r="J433" s="69">
        <v>71.2</v>
      </c>
      <c r="K433" s="39">
        <f t="shared" si="143"/>
        <v>1</v>
      </c>
      <c r="L433" s="69">
        <f aca="true" t="shared" si="148" ref="L433:L438">M433+N433+O433</f>
        <v>71.2</v>
      </c>
      <c r="M433" s="69">
        <v>0</v>
      </c>
      <c r="N433" s="69">
        <v>0</v>
      </c>
      <c r="O433" s="94">
        <v>71.2</v>
      </c>
      <c r="P433" s="171">
        <f t="shared" si="124"/>
        <v>1</v>
      </c>
      <c r="Q433" s="48"/>
    </row>
    <row r="434" spans="1:17" ht="43.5" customHeight="1">
      <c r="A434" s="20" t="s">
        <v>74</v>
      </c>
      <c r="B434" s="24" t="s">
        <v>347</v>
      </c>
      <c r="C434" s="69">
        <f t="shared" si="145"/>
        <v>0</v>
      </c>
      <c r="D434" s="69">
        <v>0</v>
      </c>
      <c r="E434" s="69">
        <v>0</v>
      </c>
      <c r="F434" s="69">
        <v>0</v>
      </c>
      <c r="G434" s="69">
        <f>H434+I434+J434</f>
        <v>0</v>
      </c>
      <c r="H434" s="69">
        <v>0</v>
      </c>
      <c r="I434" s="69">
        <v>0</v>
      </c>
      <c r="J434" s="69">
        <v>0</v>
      </c>
      <c r="K434" s="39"/>
      <c r="L434" s="69">
        <f t="shared" si="148"/>
        <v>0</v>
      </c>
      <c r="M434" s="69">
        <v>0</v>
      </c>
      <c r="N434" s="69">
        <v>0</v>
      </c>
      <c r="O434" s="94">
        <v>0</v>
      </c>
      <c r="P434" s="171" t="s">
        <v>242</v>
      </c>
      <c r="Q434" s="48"/>
    </row>
    <row r="435" spans="1:17" ht="60.75" customHeight="1">
      <c r="A435" s="20"/>
      <c r="B435" s="25" t="s">
        <v>300</v>
      </c>
      <c r="C435" s="70">
        <f>C436+C437+C438</f>
        <v>4115</v>
      </c>
      <c r="D435" s="70">
        <f aca="true" t="shared" si="149" ref="D435:O435">D436+D437+D438</f>
        <v>3115</v>
      </c>
      <c r="E435" s="70">
        <f t="shared" si="149"/>
        <v>0</v>
      </c>
      <c r="F435" s="70">
        <f t="shared" si="149"/>
        <v>1000</v>
      </c>
      <c r="G435" s="70">
        <f t="shared" si="149"/>
        <v>4110</v>
      </c>
      <c r="H435" s="70">
        <f t="shared" si="149"/>
        <v>3110</v>
      </c>
      <c r="I435" s="70">
        <f t="shared" si="149"/>
        <v>0</v>
      </c>
      <c r="J435" s="70">
        <f t="shared" si="149"/>
        <v>1000</v>
      </c>
      <c r="K435" s="39">
        <f t="shared" si="143"/>
        <v>0.9987849331713244</v>
      </c>
      <c r="L435" s="70">
        <f t="shared" si="148"/>
        <v>4110</v>
      </c>
      <c r="M435" s="70">
        <f t="shared" si="149"/>
        <v>3110</v>
      </c>
      <c r="N435" s="70">
        <f t="shared" si="149"/>
        <v>0</v>
      </c>
      <c r="O435" s="96">
        <f t="shared" si="149"/>
        <v>1000</v>
      </c>
      <c r="P435" s="171">
        <f t="shared" si="124"/>
        <v>0.9987849331713244</v>
      </c>
      <c r="Q435" s="48"/>
    </row>
    <row r="436" spans="1:17" ht="60.75" customHeight="1">
      <c r="A436" s="20" t="s">
        <v>79</v>
      </c>
      <c r="B436" s="24" t="s">
        <v>351</v>
      </c>
      <c r="C436" s="69">
        <f t="shared" si="145"/>
        <v>0</v>
      </c>
      <c r="D436" s="69">
        <v>0</v>
      </c>
      <c r="E436" s="69">
        <v>0</v>
      </c>
      <c r="F436" s="69">
        <v>0</v>
      </c>
      <c r="G436" s="69">
        <f>H436+I436+J436</f>
        <v>0</v>
      </c>
      <c r="H436" s="69">
        <v>0</v>
      </c>
      <c r="I436" s="69">
        <v>0</v>
      </c>
      <c r="J436" s="69">
        <v>0</v>
      </c>
      <c r="K436" s="39"/>
      <c r="L436" s="69">
        <f t="shared" si="148"/>
        <v>0</v>
      </c>
      <c r="M436" s="69">
        <v>0</v>
      </c>
      <c r="N436" s="69">
        <v>0</v>
      </c>
      <c r="O436" s="94">
        <v>0</v>
      </c>
      <c r="P436" s="171" t="s">
        <v>242</v>
      </c>
      <c r="Q436" s="48"/>
    </row>
    <row r="437" spans="1:17" ht="60.75" customHeight="1">
      <c r="A437" s="20" t="s">
        <v>80</v>
      </c>
      <c r="B437" s="24" t="s">
        <v>350</v>
      </c>
      <c r="C437" s="69">
        <f t="shared" si="145"/>
        <v>3965</v>
      </c>
      <c r="D437" s="69">
        <v>3115</v>
      </c>
      <c r="E437" s="69">
        <v>0</v>
      </c>
      <c r="F437" s="69">
        <v>850</v>
      </c>
      <c r="G437" s="69">
        <f>H437+I437+J437</f>
        <v>3960</v>
      </c>
      <c r="H437" s="69">
        <v>3110</v>
      </c>
      <c r="I437" s="69">
        <v>0</v>
      </c>
      <c r="J437" s="69">
        <v>850</v>
      </c>
      <c r="K437" s="39">
        <f t="shared" si="143"/>
        <v>0.9987389659520807</v>
      </c>
      <c r="L437" s="69">
        <f t="shared" si="148"/>
        <v>3960</v>
      </c>
      <c r="M437" s="69">
        <v>3110</v>
      </c>
      <c r="N437" s="69">
        <v>0</v>
      </c>
      <c r="O437" s="94">
        <v>850</v>
      </c>
      <c r="P437" s="171">
        <f t="shared" si="124"/>
        <v>0.9987389659520807</v>
      </c>
      <c r="Q437" s="48"/>
    </row>
    <row r="438" spans="1:17" ht="60.75" customHeight="1">
      <c r="A438" s="20" t="s">
        <v>81</v>
      </c>
      <c r="B438" s="24" t="s">
        <v>349</v>
      </c>
      <c r="C438" s="69">
        <f t="shared" si="145"/>
        <v>150</v>
      </c>
      <c r="D438" s="69">
        <v>0</v>
      </c>
      <c r="E438" s="69">
        <v>0</v>
      </c>
      <c r="F438" s="69">
        <v>150</v>
      </c>
      <c r="G438" s="69">
        <f>H438+I438+J438</f>
        <v>150</v>
      </c>
      <c r="H438" s="69">
        <v>0</v>
      </c>
      <c r="I438" s="69">
        <v>0</v>
      </c>
      <c r="J438" s="69">
        <v>150</v>
      </c>
      <c r="K438" s="39">
        <f t="shared" si="143"/>
        <v>1</v>
      </c>
      <c r="L438" s="69">
        <f t="shared" si="148"/>
        <v>150</v>
      </c>
      <c r="M438" s="69">
        <v>0</v>
      </c>
      <c r="N438" s="69">
        <v>0</v>
      </c>
      <c r="O438" s="94">
        <v>150</v>
      </c>
      <c r="P438" s="171">
        <f t="shared" si="124"/>
        <v>1</v>
      </c>
      <c r="Q438" s="48"/>
    </row>
    <row r="439" spans="1:17" ht="69" customHeight="1">
      <c r="A439" s="20"/>
      <c r="B439" s="25" t="s">
        <v>301</v>
      </c>
      <c r="C439" s="70">
        <f>C440</f>
        <v>426.5</v>
      </c>
      <c r="D439" s="70">
        <f aca="true" t="shared" si="150" ref="D439:O439">D440</f>
        <v>30</v>
      </c>
      <c r="E439" s="70">
        <f t="shared" si="150"/>
        <v>396.5</v>
      </c>
      <c r="F439" s="70">
        <f t="shared" si="150"/>
        <v>0</v>
      </c>
      <c r="G439" s="70">
        <f t="shared" si="150"/>
        <v>426.5</v>
      </c>
      <c r="H439" s="70">
        <f t="shared" si="150"/>
        <v>30</v>
      </c>
      <c r="I439" s="70">
        <f t="shared" si="150"/>
        <v>396.5</v>
      </c>
      <c r="J439" s="70">
        <f t="shared" si="150"/>
        <v>0</v>
      </c>
      <c r="K439" s="39">
        <f t="shared" si="143"/>
        <v>1</v>
      </c>
      <c r="L439" s="70">
        <f t="shared" si="150"/>
        <v>426.5</v>
      </c>
      <c r="M439" s="70">
        <f t="shared" si="150"/>
        <v>30</v>
      </c>
      <c r="N439" s="70">
        <f t="shared" si="150"/>
        <v>396.5</v>
      </c>
      <c r="O439" s="96">
        <f t="shared" si="150"/>
        <v>0</v>
      </c>
      <c r="P439" s="171">
        <f t="shared" si="124"/>
        <v>1</v>
      </c>
      <c r="Q439" s="48"/>
    </row>
    <row r="440" spans="1:17" ht="51" customHeight="1">
      <c r="A440" s="20" t="s">
        <v>83</v>
      </c>
      <c r="B440" s="24" t="s">
        <v>352</v>
      </c>
      <c r="C440" s="69">
        <f t="shared" si="145"/>
        <v>426.5</v>
      </c>
      <c r="D440" s="69">
        <v>30</v>
      </c>
      <c r="E440" s="69">
        <v>396.5</v>
      </c>
      <c r="F440" s="69">
        <v>0</v>
      </c>
      <c r="G440" s="69">
        <f>H440+I440+J440</f>
        <v>426.5</v>
      </c>
      <c r="H440" s="69">
        <v>30</v>
      </c>
      <c r="I440" s="69">
        <v>396.5</v>
      </c>
      <c r="J440" s="69">
        <v>0</v>
      </c>
      <c r="K440" s="39">
        <f t="shared" si="143"/>
        <v>1</v>
      </c>
      <c r="L440" s="69">
        <f>M440+N440+O440</f>
        <v>426.5</v>
      </c>
      <c r="M440" s="69">
        <v>30</v>
      </c>
      <c r="N440" s="69">
        <v>396.5</v>
      </c>
      <c r="O440" s="94">
        <v>0</v>
      </c>
      <c r="P440" s="171">
        <f t="shared" si="124"/>
        <v>1</v>
      </c>
      <c r="Q440" s="48"/>
    </row>
    <row r="441" spans="1:20" s="61" customFormat="1" ht="67.5" customHeight="1">
      <c r="A441" s="149" t="s">
        <v>84</v>
      </c>
      <c r="B441" s="147" t="s">
        <v>87</v>
      </c>
      <c r="C441" s="112">
        <f>C442</f>
        <v>1272</v>
      </c>
      <c r="D441" s="112">
        <f aca="true" t="shared" si="151" ref="D441:O442">D442</f>
        <v>0</v>
      </c>
      <c r="E441" s="112">
        <f t="shared" si="151"/>
        <v>0</v>
      </c>
      <c r="F441" s="112">
        <f t="shared" si="151"/>
        <v>1272</v>
      </c>
      <c r="G441" s="112">
        <f t="shared" si="151"/>
        <v>1272</v>
      </c>
      <c r="H441" s="112">
        <f t="shared" si="151"/>
        <v>0</v>
      </c>
      <c r="I441" s="112">
        <f t="shared" si="151"/>
        <v>0</v>
      </c>
      <c r="J441" s="112">
        <f t="shared" si="151"/>
        <v>1272</v>
      </c>
      <c r="K441" s="52">
        <f t="shared" si="143"/>
        <v>1</v>
      </c>
      <c r="L441" s="112">
        <f t="shared" si="151"/>
        <v>1272</v>
      </c>
      <c r="M441" s="112">
        <f t="shared" si="151"/>
        <v>0</v>
      </c>
      <c r="N441" s="112">
        <f t="shared" si="151"/>
        <v>0</v>
      </c>
      <c r="O441" s="114">
        <f t="shared" si="151"/>
        <v>1272</v>
      </c>
      <c r="P441" s="171">
        <f t="shared" si="124"/>
        <v>1</v>
      </c>
      <c r="Q441" s="129"/>
      <c r="R441" s="60"/>
      <c r="S441" s="60"/>
      <c r="T441" s="60"/>
    </row>
    <row r="442" spans="1:17" ht="48.75" customHeight="1">
      <c r="A442" s="28"/>
      <c r="B442" s="27" t="s">
        <v>294</v>
      </c>
      <c r="C442" s="70">
        <f>C443</f>
        <v>1272</v>
      </c>
      <c r="D442" s="70">
        <f t="shared" si="151"/>
        <v>0</v>
      </c>
      <c r="E442" s="70">
        <f t="shared" si="151"/>
        <v>0</v>
      </c>
      <c r="F442" s="70">
        <f t="shared" si="151"/>
        <v>1272</v>
      </c>
      <c r="G442" s="70">
        <f t="shared" si="151"/>
        <v>1272</v>
      </c>
      <c r="H442" s="70">
        <f t="shared" si="151"/>
        <v>0</v>
      </c>
      <c r="I442" s="70">
        <f t="shared" si="151"/>
        <v>0</v>
      </c>
      <c r="J442" s="70">
        <f t="shared" si="151"/>
        <v>1272</v>
      </c>
      <c r="K442" s="39">
        <f t="shared" si="143"/>
        <v>1</v>
      </c>
      <c r="L442" s="70">
        <f t="shared" si="151"/>
        <v>1272</v>
      </c>
      <c r="M442" s="70">
        <f t="shared" si="151"/>
        <v>0</v>
      </c>
      <c r="N442" s="70">
        <f t="shared" si="151"/>
        <v>0</v>
      </c>
      <c r="O442" s="96">
        <f t="shared" si="151"/>
        <v>1272</v>
      </c>
      <c r="P442" s="171">
        <f t="shared" si="124"/>
        <v>1</v>
      </c>
      <c r="Q442" s="48"/>
    </row>
    <row r="443" spans="1:17" ht="48.75" customHeight="1">
      <c r="A443" s="51" t="s">
        <v>39</v>
      </c>
      <c r="B443" s="12" t="s">
        <v>356</v>
      </c>
      <c r="C443" s="69">
        <f>D443+E443+F443</f>
        <v>1272</v>
      </c>
      <c r="D443" s="69">
        <v>0</v>
      </c>
      <c r="E443" s="69">
        <v>0</v>
      </c>
      <c r="F443" s="66">
        <v>1272</v>
      </c>
      <c r="G443" s="69">
        <f>H443+I443+J443</f>
        <v>1272</v>
      </c>
      <c r="H443" s="69">
        <v>0</v>
      </c>
      <c r="I443" s="69">
        <v>0</v>
      </c>
      <c r="J443" s="66">
        <v>1272</v>
      </c>
      <c r="K443" s="39">
        <f t="shared" si="143"/>
        <v>1</v>
      </c>
      <c r="L443" s="68">
        <f>M443+N443+O443</f>
        <v>1272</v>
      </c>
      <c r="M443" s="69">
        <v>0</v>
      </c>
      <c r="N443" s="69">
        <v>0</v>
      </c>
      <c r="O443" s="101">
        <v>1272</v>
      </c>
      <c r="P443" s="171">
        <f t="shared" si="124"/>
        <v>1</v>
      </c>
      <c r="Q443" s="48"/>
    </row>
    <row r="444" spans="1:20" s="61" customFormat="1" ht="76.5" customHeight="1">
      <c r="A444" s="150" t="s">
        <v>52</v>
      </c>
      <c r="B444" s="147" t="s">
        <v>9</v>
      </c>
      <c r="C444" s="112">
        <f>C445</f>
        <v>2960</v>
      </c>
      <c r="D444" s="112">
        <f aca="true" t="shared" si="152" ref="D444:O445">D445</f>
        <v>2960</v>
      </c>
      <c r="E444" s="112">
        <f t="shared" si="152"/>
        <v>0</v>
      </c>
      <c r="F444" s="112">
        <f t="shared" si="152"/>
        <v>0</v>
      </c>
      <c r="G444" s="112">
        <f t="shared" si="152"/>
        <v>2960</v>
      </c>
      <c r="H444" s="112">
        <f t="shared" si="152"/>
        <v>2960</v>
      </c>
      <c r="I444" s="112">
        <f t="shared" si="152"/>
        <v>0</v>
      </c>
      <c r="J444" s="112">
        <f t="shared" si="152"/>
        <v>0</v>
      </c>
      <c r="K444" s="52">
        <f t="shared" si="143"/>
        <v>1</v>
      </c>
      <c r="L444" s="112">
        <f t="shared" si="152"/>
        <v>2960</v>
      </c>
      <c r="M444" s="112">
        <f t="shared" si="152"/>
        <v>2960</v>
      </c>
      <c r="N444" s="112">
        <f t="shared" si="152"/>
        <v>0</v>
      </c>
      <c r="O444" s="114">
        <f t="shared" si="152"/>
        <v>0</v>
      </c>
      <c r="P444" s="171">
        <f t="shared" si="124"/>
        <v>1</v>
      </c>
      <c r="Q444" s="129"/>
      <c r="R444" s="60"/>
      <c r="S444" s="60"/>
      <c r="T444" s="60"/>
    </row>
    <row r="445" spans="1:17" ht="48.75" customHeight="1">
      <c r="A445" s="20"/>
      <c r="B445" s="27" t="s">
        <v>293</v>
      </c>
      <c r="C445" s="70">
        <f>C446</f>
        <v>2960</v>
      </c>
      <c r="D445" s="70">
        <f t="shared" si="152"/>
        <v>2960</v>
      </c>
      <c r="E445" s="70">
        <f t="shared" si="152"/>
        <v>0</v>
      </c>
      <c r="F445" s="70">
        <f t="shared" si="152"/>
        <v>0</v>
      </c>
      <c r="G445" s="70">
        <f t="shared" si="152"/>
        <v>2960</v>
      </c>
      <c r="H445" s="70">
        <f t="shared" si="152"/>
        <v>2960</v>
      </c>
      <c r="I445" s="70">
        <f t="shared" si="152"/>
        <v>0</v>
      </c>
      <c r="J445" s="70">
        <f t="shared" si="152"/>
        <v>0</v>
      </c>
      <c r="K445" s="39">
        <f t="shared" si="143"/>
        <v>1</v>
      </c>
      <c r="L445" s="70">
        <f>L446</f>
        <v>2960</v>
      </c>
      <c r="M445" s="70">
        <f t="shared" si="152"/>
        <v>2960</v>
      </c>
      <c r="N445" s="70">
        <f t="shared" si="152"/>
        <v>0</v>
      </c>
      <c r="O445" s="96">
        <f t="shared" si="152"/>
        <v>0</v>
      </c>
      <c r="P445" s="171">
        <f t="shared" si="124"/>
        <v>1</v>
      </c>
      <c r="Q445" s="48"/>
    </row>
    <row r="446" spans="1:17" ht="57.75" customHeight="1">
      <c r="A446" s="51" t="s">
        <v>39</v>
      </c>
      <c r="B446" s="29" t="s">
        <v>353</v>
      </c>
      <c r="C446" s="69">
        <f t="shared" si="145"/>
        <v>2960</v>
      </c>
      <c r="D446" s="69">
        <v>2960</v>
      </c>
      <c r="E446" s="69">
        <v>0</v>
      </c>
      <c r="F446" s="66">
        <v>0</v>
      </c>
      <c r="G446" s="69">
        <f>H446+I446+J446</f>
        <v>2960</v>
      </c>
      <c r="H446" s="69">
        <v>2960</v>
      </c>
      <c r="I446" s="69">
        <v>0</v>
      </c>
      <c r="J446" s="66">
        <v>0</v>
      </c>
      <c r="K446" s="39">
        <f t="shared" si="143"/>
        <v>1</v>
      </c>
      <c r="L446" s="68">
        <f>M446+N446+O446</f>
        <v>2960</v>
      </c>
      <c r="M446" s="68">
        <v>2960</v>
      </c>
      <c r="N446" s="68">
        <v>0</v>
      </c>
      <c r="O446" s="95">
        <v>0</v>
      </c>
      <c r="P446" s="171">
        <f t="shared" si="124"/>
        <v>1</v>
      </c>
      <c r="Q446" s="48"/>
    </row>
    <row r="447" spans="1:20" s="61" customFormat="1" ht="48" customHeight="1">
      <c r="A447" s="63" t="s">
        <v>53</v>
      </c>
      <c r="B447" s="147" t="s">
        <v>10</v>
      </c>
      <c r="C447" s="112">
        <f aca="true" t="shared" si="153" ref="C447:J447">C448+C450</f>
        <v>37643.7</v>
      </c>
      <c r="D447" s="112">
        <f t="shared" si="153"/>
        <v>37643.7</v>
      </c>
      <c r="E447" s="112">
        <f t="shared" si="153"/>
        <v>0</v>
      </c>
      <c r="F447" s="112">
        <f t="shared" si="153"/>
        <v>0</v>
      </c>
      <c r="G447" s="112">
        <f t="shared" si="153"/>
        <v>37599.4</v>
      </c>
      <c r="H447" s="112">
        <f t="shared" si="153"/>
        <v>37599.4</v>
      </c>
      <c r="I447" s="112">
        <f t="shared" si="153"/>
        <v>0</v>
      </c>
      <c r="J447" s="112">
        <f t="shared" si="153"/>
        <v>0</v>
      </c>
      <c r="K447" s="52">
        <f t="shared" si="143"/>
        <v>0.9988231762552566</v>
      </c>
      <c r="L447" s="112">
        <f>L448+L450</f>
        <v>37599.4</v>
      </c>
      <c r="M447" s="112">
        <f>M448+M450</f>
        <v>37599.4</v>
      </c>
      <c r="N447" s="112">
        <f>N448+N450</f>
        <v>0</v>
      </c>
      <c r="O447" s="114">
        <f>O448+O450</f>
        <v>0</v>
      </c>
      <c r="P447" s="171">
        <f t="shared" si="124"/>
        <v>0.9988231762552566</v>
      </c>
      <c r="Q447" s="129"/>
      <c r="R447" s="60"/>
      <c r="S447" s="60"/>
      <c r="T447" s="60"/>
    </row>
    <row r="448" spans="1:17" ht="49.5">
      <c r="A448" s="21"/>
      <c r="B448" s="27" t="s">
        <v>291</v>
      </c>
      <c r="C448" s="70">
        <f aca="true" t="shared" si="154" ref="C448:J448">C449</f>
        <v>14572.1</v>
      </c>
      <c r="D448" s="70">
        <f t="shared" si="154"/>
        <v>14572.1</v>
      </c>
      <c r="E448" s="70">
        <f t="shared" si="154"/>
        <v>0</v>
      </c>
      <c r="F448" s="70">
        <f t="shared" si="154"/>
        <v>0</v>
      </c>
      <c r="G448" s="70">
        <f t="shared" si="154"/>
        <v>14572.1</v>
      </c>
      <c r="H448" s="70">
        <f t="shared" si="154"/>
        <v>14572.1</v>
      </c>
      <c r="I448" s="70">
        <f t="shared" si="154"/>
        <v>0</v>
      </c>
      <c r="J448" s="70">
        <f t="shared" si="154"/>
        <v>0</v>
      </c>
      <c r="K448" s="52">
        <f t="shared" si="143"/>
        <v>1</v>
      </c>
      <c r="L448" s="70">
        <f>L449</f>
        <v>14572.1</v>
      </c>
      <c r="M448" s="70">
        <f>M449</f>
        <v>14572.1</v>
      </c>
      <c r="N448" s="70">
        <f>N449</f>
        <v>0</v>
      </c>
      <c r="O448" s="96">
        <f>O449</f>
        <v>0</v>
      </c>
      <c r="P448" s="171">
        <f t="shared" si="124"/>
        <v>1</v>
      </c>
      <c r="Q448" s="48"/>
    </row>
    <row r="449" spans="1:17" ht="50.25" customHeight="1">
      <c r="A449" s="20" t="s">
        <v>39</v>
      </c>
      <c r="B449" s="29" t="s">
        <v>354</v>
      </c>
      <c r="C449" s="69">
        <f t="shared" si="145"/>
        <v>14572.1</v>
      </c>
      <c r="D449" s="69">
        <v>14572.1</v>
      </c>
      <c r="E449" s="69">
        <v>0</v>
      </c>
      <c r="F449" s="66">
        <v>0</v>
      </c>
      <c r="G449" s="69">
        <f>H449+I449+J449</f>
        <v>14572.1</v>
      </c>
      <c r="H449" s="69">
        <v>14572.1</v>
      </c>
      <c r="I449" s="69">
        <v>0</v>
      </c>
      <c r="J449" s="66">
        <v>0</v>
      </c>
      <c r="K449" s="39">
        <f t="shared" si="143"/>
        <v>1</v>
      </c>
      <c r="L449" s="68">
        <f>M449+N449+O449</f>
        <v>14572.1</v>
      </c>
      <c r="M449" s="69">
        <v>14572.1</v>
      </c>
      <c r="N449" s="69">
        <v>0</v>
      </c>
      <c r="O449" s="101">
        <v>0</v>
      </c>
      <c r="P449" s="171">
        <f t="shared" si="124"/>
        <v>1</v>
      </c>
      <c r="Q449" s="48"/>
    </row>
    <row r="450" spans="1:17" ht="59.25" customHeight="1">
      <c r="A450" s="20"/>
      <c r="B450" s="30" t="s">
        <v>292</v>
      </c>
      <c r="C450" s="70">
        <f>C451</f>
        <v>23071.6</v>
      </c>
      <c r="D450" s="70">
        <f aca="true" t="shared" si="155" ref="D450:O450">D451</f>
        <v>23071.6</v>
      </c>
      <c r="E450" s="70">
        <v>0</v>
      </c>
      <c r="F450" s="70">
        <f t="shared" si="155"/>
        <v>0</v>
      </c>
      <c r="G450" s="70">
        <f t="shared" si="155"/>
        <v>23027.3</v>
      </c>
      <c r="H450" s="70">
        <f t="shared" si="155"/>
        <v>23027.3</v>
      </c>
      <c r="I450" s="70">
        <f t="shared" si="155"/>
        <v>0</v>
      </c>
      <c r="J450" s="70">
        <f t="shared" si="155"/>
        <v>0</v>
      </c>
      <c r="K450" s="39">
        <f t="shared" si="143"/>
        <v>0.9980798904280588</v>
      </c>
      <c r="L450" s="70">
        <f t="shared" si="155"/>
        <v>23027.3</v>
      </c>
      <c r="M450" s="70">
        <f t="shared" si="155"/>
        <v>23027.3</v>
      </c>
      <c r="N450" s="70">
        <f t="shared" si="155"/>
        <v>0</v>
      </c>
      <c r="O450" s="96">
        <f t="shared" si="155"/>
        <v>0</v>
      </c>
      <c r="P450" s="171">
        <f t="shared" si="124"/>
        <v>0.9980798904280588</v>
      </c>
      <c r="Q450" s="48"/>
    </row>
    <row r="451" spans="1:17" ht="47.25" customHeight="1">
      <c r="A451" s="20" t="s">
        <v>43</v>
      </c>
      <c r="B451" s="29" t="s">
        <v>355</v>
      </c>
      <c r="C451" s="69">
        <f t="shared" si="145"/>
        <v>23071.6</v>
      </c>
      <c r="D451" s="69">
        <v>23071.6</v>
      </c>
      <c r="E451" s="69">
        <v>0</v>
      </c>
      <c r="F451" s="66">
        <v>0</v>
      </c>
      <c r="G451" s="69">
        <f>H451+I451+J451</f>
        <v>23027.3</v>
      </c>
      <c r="H451" s="69">
        <v>23027.3</v>
      </c>
      <c r="I451" s="69">
        <v>0</v>
      </c>
      <c r="J451" s="66">
        <v>0</v>
      </c>
      <c r="K451" s="39">
        <f t="shared" si="143"/>
        <v>0.9980798904280588</v>
      </c>
      <c r="L451" s="68">
        <f>M451+N451+O451</f>
        <v>23027.3</v>
      </c>
      <c r="M451" s="69">
        <v>23027.3</v>
      </c>
      <c r="N451" s="69">
        <v>0</v>
      </c>
      <c r="O451" s="101">
        <v>0</v>
      </c>
      <c r="P451" s="171">
        <f t="shared" si="124"/>
        <v>0.9980798904280588</v>
      </c>
      <c r="Q451" s="48"/>
    </row>
    <row r="452" spans="1:17" ht="106.5" customHeight="1">
      <c r="A452" s="63" t="s">
        <v>114</v>
      </c>
      <c r="B452" s="113" t="s">
        <v>834</v>
      </c>
      <c r="C452" s="112">
        <v>8935.8</v>
      </c>
      <c r="D452" s="112">
        <v>8935.8</v>
      </c>
      <c r="E452" s="112">
        <f aca="true" t="shared" si="156" ref="E452:J452">E453</f>
        <v>0</v>
      </c>
      <c r="F452" s="112">
        <f t="shared" si="156"/>
        <v>0</v>
      </c>
      <c r="G452" s="112">
        <v>8934.8</v>
      </c>
      <c r="H452" s="112">
        <v>8934.8</v>
      </c>
      <c r="I452" s="112">
        <f t="shared" si="156"/>
        <v>0</v>
      </c>
      <c r="J452" s="112">
        <f t="shared" si="156"/>
        <v>0</v>
      </c>
      <c r="K452" s="39">
        <f t="shared" si="143"/>
        <v>0.9998880906018487</v>
      </c>
      <c r="L452" s="112">
        <v>8934.8</v>
      </c>
      <c r="M452" s="112">
        <v>8934.8</v>
      </c>
      <c r="N452" s="112">
        <f>N453</f>
        <v>0</v>
      </c>
      <c r="O452" s="114">
        <f>O453</f>
        <v>0</v>
      </c>
      <c r="P452" s="171">
        <f t="shared" si="124"/>
        <v>0.9998880906018487</v>
      </c>
      <c r="Q452" s="48"/>
    </row>
    <row r="453" spans="1:17" ht="60.75" customHeight="1" hidden="1">
      <c r="A453" s="6"/>
      <c r="B453" s="19" t="s">
        <v>290</v>
      </c>
      <c r="C453" s="70">
        <f>SUM(C454:C473)</f>
        <v>8935.8</v>
      </c>
      <c r="D453" s="70">
        <f aca="true" t="shared" si="157" ref="D453:L453">SUM(D454:D473)</f>
        <v>8935.8</v>
      </c>
      <c r="E453" s="70">
        <f t="shared" si="157"/>
        <v>0</v>
      </c>
      <c r="F453" s="70">
        <f t="shared" si="157"/>
        <v>0</v>
      </c>
      <c r="G453" s="70">
        <f t="shared" si="157"/>
        <v>8883.8</v>
      </c>
      <c r="H453" s="70">
        <f t="shared" si="157"/>
        <v>8934.8</v>
      </c>
      <c r="I453" s="70">
        <f t="shared" si="157"/>
        <v>0</v>
      </c>
      <c r="J453" s="70">
        <f t="shared" si="157"/>
        <v>0</v>
      </c>
      <c r="K453" s="39">
        <f t="shared" si="143"/>
        <v>0.9941807112961346</v>
      </c>
      <c r="L453" s="70">
        <f t="shared" si="157"/>
        <v>8934.8</v>
      </c>
      <c r="M453" s="70">
        <f>SUM(M454:M473)</f>
        <v>8934.8</v>
      </c>
      <c r="N453" s="70">
        <f>SUM(N454:N473)</f>
        <v>0</v>
      </c>
      <c r="O453" s="96">
        <f>SUM(O454:O473)</f>
        <v>0</v>
      </c>
      <c r="P453" s="171">
        <f t="shared" si="124"/>
        <v>0.9998880906018487</v>
      </c>
      <c r="Q453" s="48"/>
    </row>
    <row r="454" spans="1:17" ht="43.5" customHeight="1">
      <c r="A454" s="154" t="s">
        <v>39</v>
      </c>
      <c r="B454" s="9" t="s">
        <v>518</v>
      </c>
      <c r="C454" s="69">
        <f t="shared" si="145"/>
        <v>249.6</v>
      </c>
      <c r="D454" s="77">
        <v>249.6</v>
      </c>
      <c r="E454" s="69">
        <v>0</v>
      </c>
      <c r="F454" s="66">
        <v>0</v>
      </c>
      <c r="G454" s="68">
        <f aca="true" t="shared" si="158" ref="G454:G466">H454+I454+J454</f>
        <v>249.4</v>
      </c>
      <c r="H454" s="77">
        <v>249.4</v>
      </c>
      <c r="I454" s="69">
        <v>0</v>
      </c>
      <c r="J454" s="66">
        <v>0</v>
      </c>
      <c r="K454" s="39">
        <f t="shared" si="143"/>
        <v>0.999198717948718</v>
      </c>
      <c r="L454" s="69">
        <f>M454+N454+O454</f>
        <v>249.4</v>
      </c>
      <c r="M454" s="77">
        <v>249.4</v>
      </c>
      <c r="N454" s="69">
        <v>0</v>
      </c>
      <c r="O454" s="101">
        <v>0</v>
      </c>
      <c r="P454" s="171">
        <f t="shared" si="124"/>
        <v>0.999198717948718</v>
      </c>
      <c r="Q454" s="48"/>
    </row>
    <row r="455" spans="1:17" ht="96" customHeight="1">
      <c r="A455" s="154" t="s">
        <v>40</v>
      </c>
      <c r="B455" s="9" t="s">
        <v>519</v>
      </c>
      <c r="C455" s="69">
        <f t="shared" si="145"/>
        <v>99.3</v>
      </c>
      <c r="D455" s="77">
        <v>99.3</v>
      </c>
      <c r="E455" s="69">
        <v>0</v>
      </c>
      <c r="F455" s="66">
        <v>0</v>
      </c>
      <c r="G455" s="68">
        <f t="shared" si="158"/>
        <v>99.2</v>
      </c>
      <c r="H455" s="77">
        <v>99.2</v>
      </c>
      <c r="I455" s="69">
        <v>0</v>
      </c>
      <c r="J455" s="66">
        <v>0</v>
      </c>
      <c r="K455" s="39">
        <f aca="true" t="shared" si="159" ref="K455:K512">G455/C455</f>
        <v>0.9989929506545822</v>
      </c>
      <c r="L455" s="69">
        <f aca="true" t="shared" si="160" ref="L455:L466">M455+N455+O455</f>
        <v>99.2</v>
      </c>
      <c r="M455" s="77">
        <v>99.2</v>
      </c>
      <c r="N455" s="69">
        <v>0</v>
      </c>
      <c r="O455" s="101">
        <v>0</v>
      </c>
      <c r="P455" s="171">
        <f aca="true" t="shared" si="161" ref="P455:P518">L455/C455</f>
        <v>0.9989929506545822</v>
      </c>
      <c r="Q455" s="48"/>
    </row>
    <row r="456" spans="1:17" ht="105" customHeight="1">
      <c r="A456" s="154" t="s">
        <v>41</v>
      </c>
      <c r="B456" s="9" t="s">
        <v>520</v>
      </c>
      <c r="C456" s="69">
        <f t="shared" si="145"/>
        <v>175.81</v>
      </c>
      <c r="D456" s="77">
        <v>175.81</v>
      </c>
      <c r="E456" s="69">
        <v>0</v>
      </c>
      <c r="F456" s="66">
        <v>0</v>
      </c>
      <c r="G456" s="68">
        <f t="shared" si="158"/>
        <v>175.7</v>
      </c>
      <c r="H456" s="77">
        <v>175.7</v>
      </c>
      <c r="I456" s="68">
        <v>0</v>
      </c>
      <c r="J456" s="68">
        <v>0</v>
      </c>
      <c r="K456" s="39">
        <f t="shared" si="159"/>
        <v>0.9993743245549171</v>
      </c>
      <c r="L456" s="69">
        <f t="shared" si="160"/>
        <v>175.7</v>
      </c>
      <c r="M456" s="77">
        <v>175.7</v>
      </c>
      <c r="N456" s="69">
        <v>0</v>
      </c>
      <c r="O456" s="101">
        <v>0</v>
      </c>
      <c r="P456" s="171">
        <f t="shared" si="161"/>
        <v>0.9993743245549171</v>
      </c>
      <c r="Q456" s="48"/>
    </row>
    <row r="457" spans="1:17" ht="59.25" customHeight="1">
      <c r="A457" s="154" t="s">
        <v>60</v>
      </c>
      <c r="B457" s="9" t="s">
        <v>522</v>
      </c>
      <c r="C457" s="69">
        <f t="shared" si="145"/>
        <v>149.55</v>
      </c>
      <c r="D457" s="77">
        <v>149.55</v>
      </c>
      <c r="E457" s="69">
        <v>0</v>
      </c>
      <c r="F457" s="66">
        <v>0</v>
      </c>
      <c r="G457" s="68">
        <f t="shared" si="158"/>
        <v>149.4</v>
      </c>
      <c r="H457" s="77">
        <v>149.4</v>
      </c>
      <c r="I457" s="69">
        <v>0</v>
      </c>
      <c r="J457" s="66">
        <v>0</v>
      </c>
      <c r="K457" s="39">
        <f t="shared" si="159"/>
        <v>0.9989969909729187</v>
      </c>
      <c r="L457" s="69">
        <f t="shared" si="160"/>
        <v>149.4</v>
      </c>
      <c r="M457" s="77">
        <v>149.4</v>
      </c>
      <c r="N457" s="69">
        <v>0</v>
      </c>
      <c r="O457" s="101">
        <v>0</v>
      </c>
      <c r="P457" s="171">
        <f t="shared" si="161"/>
        <v>0.9989969909729187</v>
      </c>
      <c r="Q457" s="48"/>
    </row>
    <row r="458" spans="1:17" ht="59.25" customHeight="1">
      <c r="A458" s="154" t="s">
        <v>61</v>
      </c>
      <c r="B458" s="9" t="s">
        <v>521</v>
      </c>
      <c r="C458" s="69">
        <f t="shared" si="145"/>
        <v>99.87</v>
      </c>
      <c r="D458" s="77">
        <v>99.87</v>
      </c>
      <c r="E458" s="69">
        <v>0</v>
      </c>
      <c r="F458" s="66">
        <v>0</v>
      </c>
      <c r="G458" s="68">
        <f t="shared" si="158"/>
        <v>99.7</v>
      </c>
      <c r="H458" s="77">
        <v>99.7</v>
      </c>
      <c r="I458" s="69">
        <v>0</v>
      </c>
      <c r="J458" s="66">
        <v>0</v>
      </c>
      <c r="K458" s="39">
        <f t="shared" si="159"/>
        <v>0.9982977871232602</v>
      </c>
      <c r="L458" s="69">
        <f t="shared" si="160"/>
        <v>99.7</v>
      </c>
      <c r="M458" s="77">
        <v>99.7</v>
      </c>
      <c r="N458" s="69">
        <v>0</v>
      </c>
      <c r="O458" s="101">
        <v>0</v>
      </c>
      <c r="P458" s="171">
        <f t="shared" si="161"/>
        <v>0.9982977871232602</v>
      </c>
      <c r="Q458" s="48"/>
    </row>
    <row r="459" spans="1:17" ht="59.25" customHeight="1">
      <c r="A459" s="154" t="s">
        <v>244</v>
      </c>
      <c r="B459" s="9" t="s">
        <v>523</v>
      </c>
      <c r="C459" s="69">
        <f t="shared" si="145"/>
        <v>98.58</v>
      </c>
      <c r="D459" s="77">
        <v>98.58</v>
      </c>
      <c r="E459" s="69">
        <v>0</v>
      </c>
      <c r="F459" s="66">
        <v>0</v>
      </c>
      <c r="G459" s="68">
        <f t="shared" si="158"/>
        <v>98.5</v>
      </c>
      <c r="H459" s="77">
        <v>98.5</v>
      </c>
      <c r="I459" s="69">
        <v>0</v>
      </c>
      <c r="J459" s="66">
        <v>0</v>
      </c>
      <c r="K459" s="39">
        <f t="shared" si="159"/>
        <v>0.9991884763643741</v>
      </c>
      <c r="L459" s="69">
        <f t="shared" si="160"/>
        <v>98.5</v>
      </c>
      <c r="M459" s="77">
        <v>98.5</v>
      </c>
      <c r="N459" s="69">
        <v>0</v>
      </c>
      <c r="O459" s="101">
        <v>0</v>
      </c>
      <c r="P459" s="171">
        <f t="shared" si="161"/>
        <v>0.9991884763643741</v>
      </c>
      <c r="Q459" s="48"/>
    </row>
    <row r="460" spans="1:17" ht="59.25" customHeight="1">
      <c r="A460" s="154" t="s">
        <v>245</v>
      </c>
      <c r="B460" s="9" t="s">
        <v>525</v>
      </c>
      <c r="C460" s="69">
        <f t="shared" si="145"/>
        <v>150</v>
      </c>
      <c r="D460" s="77">
        <v>150</v>
      </c>
      <c r="E460" s="69">
        <v>0</v>
      </c>
      <c r="F460" s="66">
        <v>0</v>
      </c>
      <c r="G460" s="68">
        <f t="shared" si="158"/>
        <v>150</v>
      </c>
      <c r="H460" s="77">
        <v>150</v>
      </c>
      <c r="I460" s="69">
        <v>0</v>
      </c>
      <c r="J460" s="66">
        <v>0</v>
      </c>
      <c r="K460" s="39">
        <f t="shared" si="159"/>
        <v>1</v>
      </c>
      <c r="L460" s="69">
        <f t="shared" si="160"/>
        <v>150</v>
      </c>
      <c r="M460" s="77">
        <v>150</v>
      </c>
      <c r="N460" s="69">
        <v>0</v>
      </c>
      <c r="O460" s="101">
        <v>0</v>
      </c>
      <c r="P460" s="171">
        <f t="shared" si="161"/>
        <v>1</v>
      </c>
      <c r="Q460" s="48"/>
    </row>
    <row r="461" spans="1:17" ht="59.25" customHeight="1">
      <c r="A461" s="154" t="s">
        <v>248</v>
      </c>
      <c r="B461" s="9" t="s">
        <v>524</v>
      </c>
      <c r="C461" s="69">
        <f t="shared" si="145"/>
        <v>56.48</v>
      </c>
      <c r="D461" s="77">
        <v>56.48</v>
      </c>
      <c r="E461" s="69">
        <v>0</v>
      </c>
      <c r="F461" s="66">
        <v>0</v>
      </c>
      <c r="G461" s="68">
        <f t="shared" si="158"/>
        <v>56.3</v>
      </c>
      <c r="H461" s="77">
        <v>56.3</v>
      </c>
      <c r="I461" s="69">
        <v>0</v>
      </c>
      <c r="J461" s="66">
        <v>0</v>
      </c>
      <c r="K461" s="39">
        <f t="shared" si="159"/>
        <v>0.9968130311614731</v>
      </c>
      <c r="L461" s="69">
        <f t="shared" si="160"/>
        <v>56.3</v>
      </c>
      <c r="M461" s="77">
        <v>56.3</v>
      </c>
      <c r="N461" s="69">
        <v>0</v>
      </c>
      <c r="O461" s="101">
        <v>0</v>
      </c>
      <c r="P461" s="171">
        <f t="shared" si="161"/>
        <v>0.9968130311614731</v>
      </c>
      <c r="Q461" s="48"/>
    </row>
    <row r="462" spans="1:17" ht="165.75" customHeight="1">
      <c r="A462" s="154" t="s">
        <v>257</v>
      </c>
      <c r="B462" s="9" t="s">
        <v>526</v>
      </c>
      <c r="C462" s="69">
        <f aca="true" t="shared" si="162" ref="C462:C473">D462+E462+F462</f>
        <v>0</v>
      </c>
      <c r="D462" s="77">
        <v>0</v>
      </c>
      <c r="E462" s="69">
        <v>0</v>
      </c>
      <c r="F462" s="66">
        <v>0</v>
      </c>
      <c r="G462" s="68">
        <f t="shared" si="158"/>
        <v>0</v>
      </c>
      <c r="H462" s="77">
        <v>0</v>
      </c>
      <c r="I462" s="68">
        <v>0</v>
      </c>
      <c r="J462" s="68">
        <v>0</v>
      </c>
      <c r="K462" s="39" t="s">
        <v>242</v>
      </c>
      <c r="L462" s="69">
        <f t="shared" si="160"/>
        <v>0</v>
      </c>
      <c r="M462" s="77">
        <v>0</v>
      </c>
      <c r="N462" s="69">
        <v>0</v>
      </c>
      <c r="O462" s="101">
        <v>0</v>
      </c>
      <c r="P462" s="171" t="s">
        <v>242</v>
      </c>
      <c r="Q462" s="48"/>
    </row>
    <row r="463" spans="1:17" ht="97.5" customHeight="1">
      <c r="A463" s="154" t="s">
        <v>255</v>
      </c>
      <c r="B463" s="9" t="s">
        <v>527</v>
      </c>
      <c r="C463" s="69">
        <f t="shared" si="162"/>
        <v>3550.2</v>
      </c>
      <c r="D463" s="77">
        <v>3550.2</v>
      </c>
      <c r="E463" s="69">
        <v>0</v>
      </c>
      <c r="F463" s="66">
        <v>0</v>
      </c>
      <c r="G463" s="68">
        <f t="shared" si="158"/>
        <v>3550.2</v>
      </c>
      <c r="H463" s="77">
        <v>3550.2</v>
      </c>
      <c r="I463" s="69">
        <v>0</v>
      </c>
      <c r="J463" s="66">
        <v>0</v>
      </c>
      <c r="K463" s="39">
        <f t="shared" si="159"/>
        <v>1</v>
      </c>
      <c r="L463" s="69">
        <f t="shared" si="160"/>
        <v>3550.2</v>
      </c>
      <c r="M463" s="77">
        <v>3550.2</v>
      </c>
      <c r="N463" s="69">
        <v>0</v>
      </c>
      <c r="O463" s="101">
        <v>0</v>
      </c>
      <c r="P463" s="171">
        <f t="shared" si="161"/>
        <v>1</v>
      </c>
      <c r="Q463" s="48"/>
    </row>
    <row r="464" spans="1:17" ht="59.25" customHeight="1">
      <c r="A464" s="154"/>
      <c r="B464" s="9" t="s">
        <v>528</v>
      </c>
      <c r="C464" s="69">
        <f t="shared" si="162"/>
        <v>3319</v>
      </c>
      <c r="D464" s="77">
        <v>3319</v>
      </c>
      <c r="E464" s="69">
        <f aca="true" t="shared" si="163" ref="E464:O464">E465+E466+E467+E468+E469</f>
        <v>0</v>
      </c>
      <c r="F464" s="69">
        <f t="shared" si="163"/>
        <v>0</v>
      </c>
      <c r="G464" s="68">
        <f t="shared" si="158"/>
        <v>3319</v>
      </c>
      <c r="H464" s="77">
        <v>3319</v>
      </c>
      <c r="I464" s="69">
        <f t="shared" si="163"/>
        <v>0</v>
      </c>
      <c r="J464" s="69">
        <f t="shared" si="163"/>
        <v>0</v>
      </c>
      <c r="K464" s="39">
        <f t="shared" si="159"/>
        <v>1</v>
      </c>
      <c r="L464" s="69">
        <f t="shared" si="160"/>
        <v>3319</v>
      </c>
      <c r="M464" s="77">
        <v>3319</v>
      </c>
      <c r="N464" s="69">
        <f t="shared" si="163"/>
        <v>0</v>
      </c>
      <c r="O464" s="94">
        <f t="shared" si="163"/>
        <v>0</v>
      </c>
      <c r="P464" s="171">
        <f t="shared" si="161"/>
        <v>1</v>
      </c>
      <c r="Q464" s="48"/>
    </row>
    <row r="465" spans="1:17" ht="59.25" customHeight="1">
      <c r="A465" s="154" t="s">
        <v>43</v>
      </c>
      <c r="B465" s="9" t="s">
        <v>821</v>
      </c>
      <c r="C465" s="69">
        <f t="shared" si="162"/>
        <v>0</v>
      </c>
      <c r="D465" s="77">
        <v>0</v>
      </c>
      <c r="E465" s="69">
        <v>0</v>
      </c>
      <c r="F465" s="66">
        <v>0</v>
      </c>
      <c r="G465" s="68">
        <f t="shared" si="158"/>
        <v>0</v>
      </c>
      <c r="H465" s="77">
        <v>0</v>
      </c>
      <c r="I465" s="69">
        <v>0</v>
      </c>
      <c r="J465" s="66">
        <v>0</v>
      </c>
      <c r="K465" s="39" t="s">
        <v>242</v>
      </c>
      <c r="L465" s="69">
        <f t="shared" si="160"/>
        <v>0</v>
      </c>
      <c r="M465" s="77">
        <v>0</v>
      </c>
      <c r="N465" s="69">
        <v>0</v>
      </c>
      <c r="O465" s="101">
        <v>0</v>
      </c>
      <c r="P465" s="171" t="s">
        <v>242</v>
      </c>
      <c r="Q465" s="48"/>
    </row>
    <row r="466" spans="1:17" ht="78.75" customHeight="1">
      <c r="A466" s="154" t="s">
        <v>44</v>
      </c>
      <c r="B466" s="9" t="s">
        <v>822</v>
      </c>
      <c r="C466" s="69">
        <f t="shared" si="162"/>
        <v>0</v>
      </c>
      <c r="D466" s="77">
        <v>0</v>
      </c>
      <c r="E466" s="69">
        <v>0</v>
      </c>
      <c r="F466" s="66">
        <v>0</v>
      </c>
      <c r="G466" s="68">
        <f t="shared" si="158"/>
        <v>0</v>
      </c>
      <c r="H466" s="77">
        <v>0</v>
      </c>
      <c r="I466" s="69">
        <v>0</v>
      </c>
      <c r="J466" s="66">
        <v>0</v>
      </c>
      <c r="K466" s="39" t="s">
        <v>242</v>
      </c>
      <c r="L466" s="69">
        <f t="shared" si="160"/>
        <v>0</v>
      </c>
      <c r="M466" s="77">
        <v>0</v>
      </c>
      <c r="N466" s="69">
        <v>0</v>
      </c>
      <c r="O466" s="101">
        <v>0</v>
      </c>
      <c r="P466" s="171" t="s">
        <v>242</v>
      </c>
      <c r="Q466" s="48"/>
    </row>
    <row r="467" spans="1:17" ht="49.5">
      <c r="A467" s="51" t="s">
        <v>45</v>
      </c>
      <c r="B467" s="9" t="s">
        <v>529</v>
      </c>
      <c r="C467" s="69">
        <f t="shared" si="162"/>
        <v>0</v>
      </c>
      <c r="D467" s="77">
        <v>0</v>
      </c>
      <c r="E467" s="69">
        <v>0</v>
      </c>
      <c r="F467" s="66">
        <v>0</v>
      </c>
      <c r="G467" s="68">
        <f aca="true" t="shared" si="164" ref="G467:G472">H467+I467+J467</f>
        <v>0</v>
      </c>
      <c r="H467" s="77">
        <v>0</v>
      </c>
      <c r="I467" s="69">
        <v>0</v>
      </c>
      <c r="J467" s="66">
        <v>0</v>
      </c>
      <c r="K467" s="39" t="s">
        <v>242</v>
      </c>
      <c r="L467" s="69">
        <f aca="true" t="shared" si="165" ref="L467:L473">M467+N467+O467</f>
        <v>0</v>
      </c>
      <c r="M467" s="77">
        <v>0</v>
      </c>
      <c r="N467" s="69">
        <v>0</v>
      </c>
      <c r="O467" s="101">
        <v>0</v>
      </c>
      <c r="P467" s="171" t="s">
        <v>242</v>
      </c>
      <c r="Q467" s="48"/>
    </row>
    <row r="468" spans="1:17" ht="111" customHeight="1">
      <c r="A468" s="51" t="s">
        <v>46</v>
      </c>
      <c r="B468" s="9" t="s">
        <v>823</v>
      </c>
      <c r="C468" s="69">
        <f t="shared" si="162"/>
        <v>100</v>
      </c>
      <c r="D468" s="77">
        <v>100</v>
      </c>
      <c r="E468" s="69">
        <v>0</v>
      </c>
      <c r="F468" s="66">
        <v>0</v>
      </c>
      <c r="G468" s="68">
        <f t="shared" si="164"/>
        <v>100</v>
      </c>
      <c r="H468" s="77">
        <v>100</v>
      </c>
      <c r="I468" s="69">
        <v>0</v>
      </c>
      <c r="J468" s="66">
        <v>0</v>
      </c>
      <c r="K468" s="39">
        <f t="shared" si="159"/>
        <v>1</v>
      </c>
      <c r="L468" s="69">
        <f t="shared" si="165"/>
        <v>100</v>
      </c>
      <c r="M468" s="77">
        <v>100</v>
      </c>
      <c r="N468" s="69">
        <v>0</v>
      </c>
      <c r="O468" s="101">
        <v>0</v>
      </c>
      <c r="P468" s="171">
        <f t="shared" si="161"/>
        <v>1</v>
      </c>
      <c r="Q468" s="48"/>
    </row>
    <row r="469" spans="1:17" ht="96" customHeight="1">
      <c r="A469" s="51" t="s">
        <v>47</v>
      </c>
      <c r="B469" s="9" t="s">
        <v>530</v>
      </c>
      <c r="C469" s="69">
        <f t="shared" si="162"/>
        <v>150</v>
      </c>
      <c r="D469" s="77">
        <v>150</v>
      </c>
      <c r="E469" s="69">
        <v>0</v>
      </c>
      <c r="F469" s="66">
        <v>0</v>
      </c>
      <c r="G469" s="68">
        <f t="shared" si="164"/>
        <v>150</v>
      </c>
      <c r="H469" s="77">
        <v>150</v>
      </c>
      <c r="I469" s="69">
        <v>0</v>
      </c>
      <c r="J469" s="66">
        <v>0</v>
      </c>
      <c r="K469" s="39">
        <f t="shared" si="159"/>
        <v>1</v>
      </c>
      <c r="L469" s="69">
        <f t="shared" si="165"/>
        <v>150</v>
      </c>
      <c r="M469" s="77">
        <v>150</v>
      </c>
      <c r="N469" s="69">
        <v>0</v>
      </c>
      <c r="O469" s="101">
        <v>0</v>
      </c>
      <c r="P469" s="171">
        <f t="shared" si="161"/>
        <v>1</v>
      </c>
      <c r="Q469" s="48"/>
    </row>
    <row r="470" spans="1:17" ht="67.5" customHeight="1">
      <c r="A470" s="51"/>
      <c r="B470" s="9" t="s">
        <v>531</v>
      </c>
      <c r="C470" s="69">
        <f t="shared" si="162"/>
        <v>250</v>
      </c>
      <c r="D470" s="77">
        <v>250</v>
      </c>
      <c r="E470" s="70">
        <v>0</v>
      </c>
      <c r="F470" s="70">
        <v>0</v>
      </c>
      <c r="G470" s="68">
        <f t="shared" si="164"/>
        <v>250</v>
      </c>
      <c r="H470" s="77">
        <v>250</v>
      </c>
      <c r="I470" s="70">
        <v>0</v>
      </c>
      <c r="J470" s="70">
        <v>0</v>
      </c>
      <c r="K470" s="39">
        <f t="shared" si="159"/>
        <v>1</v>
      </c>
      <c r="L470" s="69">
        <f t="shared" si="165"/>
        <v>250</v>
      </c>
      <c r="M470" s="77">
        <v>250</v>
      </c>
      <c r="N470" s="70">
        <v>0</v>
      </c>
      <c r="O470" s="96">
        <v>0</v>
      </c>
      <c r="P470" s="171">
        <f t="shared" si="161"/>
        <v>1</v>
      </c>
      <c r="Q470" s="48"/>
    </row>
    <row r="471" spans="1:17" ht="51" customHeight="1">
      <c r="A471" s="51" t="s">
        <v>62</v>
      </c>
      <c r="B471" s="9" t="s">
        <v>824</v>
      </c>
      <c r="C471" s="69">
        <f t="shared" si="162"/>
        <v>199.41</v>
      </c>
      <c r="D471" s="77">
        <v>199.41</v>
      </c>
      <c r="E471" s="69">
        <v>0</v>
      </c>
      <c r="F471" s="66">
        <v>0</v>
      </c>
      <c r="G471" s="68">
        <f t="shared" si="164"/>
        <v>199.4</v>
      </c>
      <c r="H471" s="77">
        <v>199.4</v>
      </c>
      <c r="I471" s="68">
        <v>0</v>
      </c>
      <c r="J471" s="68">
        <v>0</v>
      </c>
      <c r="K471" s="39">
        <f t="shared" si="159"/>
        <v>0.9999498520635877</v>
      </c>
      <c r="L471" s="69">
        <f t="shared" si="165"/>
        <v>199.4</v>
      </c>
      <c r="M471" s="77">
        <v>199.4</v>
      </c>
      <c r="N471" s="69">
        <v>0</v>
      </c>
      <c r="O471" s="101">
        <v>0</v>
      </c>
      <c r="P471" s="171">
        <f t="shared" si="161"/>
        <v>0.9999498520635877</v>
      </c>
      <c r="Q471" s="48"/>
    </row>
    <row r="472" spans="1:17" ht="60" customHeight="1">
      <c r="A472" s="51" t="s">
        <v>63</v>
      </c>
      <c r="B472" s="9" t="s">
        <v>532</v>
      </c>
      <c r="C472" s="69">
        <f t="shared" si="162"/>
        <v>237</v>
      </c>
      <c r="D472" s="77">
        <v>237</v>
      </c>
      <c r="E472" s="69">
        <v>0</v>
      </c>
      <c r="F472" s="69">
        <v>0</v>
      </c>
      <c r="G472" s="68">
        <f t="shared" si="164"/>
        <v>237</v>
      </c>
      <c r="H472" s="77">
        <v>237</v>
      </c>
      <c r="I472" s="69">
        <v>0</v>
      </c>
      <c r="J472" s="69">
        <v>0</v>
      </c>
      <c r="K472" s="39">
        <f t="shared" si="159"/>
        <v>1</v>
      </c>
      <c r="L472" s="69">
        <f t="shared" si="165"/>
        <v>237</v>
      </c>
      <c r="M472" s="77">
        <v>237</v>
      </c>
      <c r="N472" s="69">
        <v>0</v>
      </c>
      <c r="O472" s="94">
        <v>0</v>
      </c>
      <c r="P472" s="171">
        <f t="shared" si="161"/>
        <v>1</v>
      </c>
      <c r="Q472" s="48"/>
    </row>
    <row r="473" spans="1:17" ht="66">
      <c r="A473" s="51" t="s">
        <v>74</v>
      </c>
      <c r="B473" s="9" t="s">
        <v>825</v>
      </c>
      <c r="C473" s="69">
        <f t="shared" si="162"/>
        <v>51</v>
      </c>
      <c r="D473" s="77">
        <v>51</v>
      </c>
      <c r="E473" s="69">
        <v>0</v>
      </c>
      <c r="F473" s="66">
        <v>0</v>
      </c>
      <c r="G473" s="68">
        <v>0</v>
      </c>
      <c r="H473" s="77">
        <v>51</v>
      </c>
      <c r="I473" s="69">
        <v>0</v>
      </c>
      <c r="J473" s="66">
        <v>0</v>
      </c>
      <c r="K473" s="39">
        <f t="shared" si="159"/>
        <v>0</v>
      </c>
      <c r="L473" s="69">
        <f t="shared" si="165"/>
        <v>51</v>
      </c>
      <c r="M473" s="77">
        <v>51</v>
      </c>
      <c r="N473" s="69">
        <v>0</v>
      </c>
      <c r="O473" s="101">
        <v>0</v>
      </c>
      <c r="P473" s="171">
        <f t="shared" si="161"/>
        <v>1</v>
      </c>
      <c r="Q473" s="48"/>
    </row>
    <row r="474" spans="1:17" ht="113.25" customHeight="1">
      <c r="A474" s="150" t="s">
        <v>115</v>
      </c>
      <c r="B474" s="151" t="s">
        <v>54</v>
      </c>
      <c r="C474" s="112">
        <f aca="true" t="shared" si="166" ref="C474:J474">C475+C500</f>
        <v>42156.9</v>
      </c>
      <c r="D474" s="112">
        <f t="shared" si="166"/>
        <v>37250.5</v>
      </c>
      <c r="E474" s="112">
        <f t="shared" si="166"/>
        <v>4706.4</v>
      </c>
      <c r="F474" s="112">
        <f t="shared" si="166"/>
        <v>200</v>
      </c>
      <c r="G474" s="112">
        <f t="shared" si="166"/>
        <v>40601.5</v>
      </c>
      <c r="H474" s="112">
        <f t="shared" si="166"/>
        <v>36012.4</v>
      </c>
      <c r="I474" s="112">
        <f t="shared" si="166"/>
        <v>4589.1</v>
      </c>
      <c r="J474" s="112">
        <f t="shared" si="166"/>
        <v>0</v>
      </c>
      <c r="K474" s="39">
        <f t="shared" si="159"/>
        <v>0.9631044977216067</v>
      </c>
      <c r="L474" s="112">
        <f>L475+L500</f>
        <v>40601.6</v>
      </c>
      <c r="M474" s="112">
        <f>M475+M500</f>
        <v>36012.4</v>
      </c>
      <c r="N474" s="112">
        <f>N475+N500</f>
        <v>4589.2</v>
      </c>
      <c r="O474" s="114">
        <f>O475+O500</f>
        <v>0</v>
      </c>
      <c r="P474" s="171">
        <f t="shared" si="161"/>
        <v>0.9631068698125336</v>
      </c>
      <c r="Q474" s="48"/>
    </row>
    <row r="475" spans="1:20" s="121" customFormat="1" ht="65.25" customHeight="1">
      <c r="A475" s="115" t="s">
        <v>38</v>
      </c>
      <c r="B475" s="116" t="s">
        <v>23</v>
      </c>
      <c r="C475" s="112">
        <f>C476+C480+C487+C491+C494</f>
        <v>6126</v>
      </c>
      <c r="D475" s="112">
        <f aca="true" t="shared" si="167" ref="D475:O475">D476+D480+D487+D491+D494</f>
        <v>6126</v>
      </c>
      <c r="E475" s="112">
        <f t="shared" si="167"/>
        <v>0</v>
      </c>
      <c r="F475" s="112">
        <f t="shared" si="167"/>
        <v>0</v>
      </c>
      <c r="G475" s="112">
        <f t="shared" si="167"/>
        <v>6025.6</v>
      </c>
      <c r="H475" s="112">
        <f t="shared" si="167"/>
        <v>6025.6</v>
      </c>
      <c r="I475" s="112">
        <f t="shared" si="167"/>
        <v>0</v>
      </c>
      <c r="J475" s="112">
        <f t="shared" si="167"/>
        <v>0</v>
      </c>
      <c r="K475" s="39">
        <f t="shared" si="159"/>
        <v>0.9836108390466863</v>
      </c>
      <c r="L475" s="112">
        <f t="shared" si="167"/>
        <v>6025.6</v>
      </c>
      <c r="M475" s="112">
        <f>M476+M480+M487+M491+M494</f>
        <v>6025.6</v>
      </c>
      <c r="N475" s="112">
        <f t="shared" si="167"/>
        <v>0</v>
      </c>
      <c r="O475" s="114">
        <f t="shared" si="167"/>
        <v>0</v>
      </c>
      <c r="P475" s="171">
        <f t="shared" si="161"/>
        <v>0.9836108390466863</v>
      </c>
      <c r="Q475" s="119"/>
      <c r="R475" s="120"/>
      <c r="S475" s="120"/>
      <c r="T475" s="120"/>
    </row>
    <row r="476" spans="1:20" s="4" customFormat="1" ht="72.75" customHeight="1">
      <c r="A476" s="3"/>
      <c r="B476" s="7" t="s">
        <v>289</v>
      </c>
      <c r="C476" s="70">
        <f aca="true" t="shared" si="168" ref="C476:O476">C477+C478+C479</f>
        <v>416</v>
      </c>
      <c r="D476" s="70">
        <f t="shared" si="168"/>
        <v>416</v>
      </c>
      <c r="E476" s="70">
        <f t="shared" si="168"/>
        <v>0</v>
      </c>
      <c r="F476" s="70">
        <f t="shared" si="168"/>
        <v>0</v>
      </c>
      <c r="G476" s="70">
        <f t="shared" si="168"/>
        <v>315.6</v>
      </c>
      <c r="H476" s="70">
        <f t="shared" si="168"/>
        <v>315.6</v>
      </c>
      <c r="I476" s="70">
        <f t="shared" si="168"/>
        <v>0</v>
      </c>
      <c r="J476" s="70">
        <f t="shared" si="168"/>
        <v>0</v>
      </c>
      <c r="K476" s="39">
        <f t="shared" si="159"/>
        <v>0.7586538461538462</v>
      </c>
      <c r="L476" s="70">
        <f t="shared" si="168"/>
        <v>315.6</v>
      </c>
      <c r="M476" s="70">
        <f t="shared" si="168"/>
        <v>315.6</v>
      </c>
      <c r="N476" s="70">
        <f t="shared" si="168"/>
        <v>0</v>
      </c>
      <c r="O476" s="96">
        <f t="shared" si="168"/>
        <v>0</v>
      </c>
      <c r="P476" s="171">
        <f t="shared" si="161"/>
        <v>0.7586538461538462</v>
      </c>
      <c r="Q476" s="49"/>
      <c r="R476" s="46"/>
      <c r="S476" s="46"/>
      <c r="T476" s="46"/>
    </row>
    <row r="477" spans="1:17" ht="60" customHeight="1">
      <c r="A477" s="51" t="s">
        <v>39</v>
      </c>
      <c r="B477" s="12" t="s">
        <v>965</v>
      </c>
      <c r="C477" s="69">
        <f>D477+E477+F477</f>
        <v>40</v>
      </c>
      <c r="D477" s="69">
        <v>40</v>
      </c>
      <c r="E477" s="69">
        <v>0</v>
      </c>
      <c r="F477" s="66">
        <v>0</v>
      </c>
      <c r="G477" s="68">
        <f>H477+I477+J477</f>
        <v>40</v>
      </c>
      <c r="H477" s="68">
        <v>40</v>
      </c>
      <c r="I477" s="68">
        <v>0</v>
      </c>
      <c r="J477" s="68">
        <v>0</v>
      </c>
      <c r="K477" s="39" t="s">
        <v>242</v>
      </c>
      <c r="L477" s="68">
        <f>M477+N477+O477</f>
        <v>40</v>
      </c>
      <c r="M477" s="68">
        <v>40</v>
      </c>
      <c r="N477" s="68">
        <v>0</v>
      </c>
      <c r="O477" s="95">
        <v>0</v>
      </c>
      <c r="P477" s="171">
        <f t="shared" si="161"/>
        <v>1</v>
      </c>
      <c r="Q477" s="48"/>
    </row>
    <row r="478" spans="1:17" ht="66.75" customHeight="1">
      <c r="A478" s="51" t="s">
        <v>40</v>
      </c>
      <c r="B478" s="12" t="s">
        <v>312</v>
      </c>
      <c r="C478" s="69">
        <f>D478+E478+F478</f>
        <v>26</v>
      </c>
      <c r="D478" s="69">
        <v>26</v>
      </c>
      <c r="E478" s="69">
        <v>0</v>
      </c>
      <c r="F478" s="66">
        <v>0</v>
      </c>
      <c r="G478" s="68">
        <f>H478+I478+J478</f>
        <v>26</v>
      </c>
      <c r="H478" s="68">
        <v>26</v>
      </c>
      <c r="I478" s="68">
        <v>0</v>
      </c>
      <c r="J478" s="68">
        <v>0</v>
      </c>
      <c r="K478" s="39">
        <f t="shared" si="159"/>
        <v>1</v>
      </c>
      <c r="L478" s="68">
        <f>M478+N478+O478</f>
        <v>26</v>
      </c>
      <c r="M478" s="68">
        <v>26</v>
      </c>
      <c r="N478" s="68">
        <v>0</v>
      </c>
      <c r="O478" s="95">
        <v>0</v>
      </c>
      <c r="P478" s="171">
        <f t="shared" si="161"/>
        <v>1</v>
      </c>
      <c r="Q478" s="48"/>
    </row>
    <row r="479" spans="1:17" ht="57.75" customHeight="1">
      <c r="A479" s="51" t="s">
        <v>41</v>
      </c>
      <c r="B479" s="12" t="s">
        <v>313</v>
      </c>
      <c r="C479" s="69">
        <f>D479+E479+F479</f>
        <v>350</v>
      </c>
      <c r="D479" s="69">
        <v>350</v>
      </c>
      <c r="E479" s="69">
        <v>0</v>
      </c>
      <c r="F479" s="66">
        <v>0</v>
      </c>
      <c r="G479" s="68">
        <f>H479+I479+J479</f>
        <v>249.6</v>
      </c>
      <c r="H479" s="68">
        <v>249.6</v>
      </c>
      <c r="I479" s="68">
        <v>0</v>
      </c>
      <c r="J479" s="68">
        <v>0</v>
      </c>
      <c r="K479" s="39">
        <f t="shared" si="159"/>
        <v>0.7131428571428571</v>
      </c>
      <c r="L479" s="68">
        <f>M479+N479+O479</f>
        <v>249.6</v>
      </c>
      <c r="M479" s="68">
        <v>249.6</v>
      </c>
      <c r="N479" s="68">
        <v>0</v>
      </c>
      <c r="O479" s="95">
        <v>0</v>
      </c>
      <c r="P479" s="171">
        <f t="shared" si="161"/>
        <v>0.7131428571428571</v>
      </c>
      <c r="Q479" s="48"/>
    </row>
    <row r="480" spans="1:17" ht="63" customHeight="1">
      <c r="A480" s="51"/>
      <c r="B480" s="13" t="s">
        <v>966</v>
      </c>
      <c r="C480" s="70">
        <f>C481+C482+C483+C484+C485+C486</f>
        <v>100</v>
      </c>
      <c r="D480" s="70">
        <f aca="true" t="shared" si="169" ref="D480:L480">D481+D482+D483+D484+D485+D486</f>
        <v>100</v>
      </c>
      <c r="E480" s="70">
        <f t="shared" si="169"/>
        <v>0</v>
      </c>
      <c r="F480" s="70">
        <f t="shared" si="169"/>
        <v>0</v>
      </c>
      <c r="G480" s="70">
        <f t="shared" si="169"/>
        <v>100</v>
      </c>
      <c r="H480" s="70">
        <f t="shared" si="169"/>
        <v>100</v>
      </c>
      <c r="I480" s="70">
        <f t="shared" si="169"/>
        <v>0</v>
      </c>
      <c r="J480" s="70">
        <f t="shared" si="169"/>
        <v>0</v>
      </c>
      <c r="K480" s="39">
        <f t="shared" si="159"/>
        <v>1</v>
      </c>
      <c r="L480" s="70">
        <f t="shared" si="169"/>
        <v>100</v>
      </c>
      <c r="M480" s="70">
        <f>M481+M482+M483+M484+M485+M486</f>
        <v>100</v>
      </c>
      <c r="N480" s="70">
        <f>N481+N482+N483+N484+N485+N486</f>
        <v>0</v>
      </c>
      <c r="O480" s="96">
        <f>O481+O482+O483+O484+O485+O486</f>
        <v>0</v>
      </c>
      <c r="P480" s="171">
        <f t="shared" si="161"/>
        <v>1</v>
      </c>
      <c r="Q480" s="48"/>
    </row>
    <row r="481" spans="1:17" ht="49.5" customHeight="1">
      <c r="A481" s="51" t="s">
        <v>43</v>
      </c>
      <c r="B481" s="12" t="s">
        <v>314</v>
      </c>
      <c r="C481" s="69">
        <f aca="true" t="shared" si="170" ref="C481:C486">D481+E481+F481</f>
        <v>0</v>
      </c>
      <c r="D481" s="69">
        <v>0</v>
      </c>
      <c r="E481" s="69">
        <v>0</v>
      </c>
      <c r="F481" s="66">
        <v>0</v>
      </c>
      <c r="G481" s="68">
        <f aca="true" t="shared" si="171" ref="G481:G486">H481+I481+J481</f>
        <v>0</v>
      </c>
      <c r="H481" s="68">
        <v>0</v>
      </c>
      <c r="I481" s="68">
        <v>0</v>
      </c>
      <c r="J481" s="68">
        <v>0</v>
      </c>
      <c r="K481" s="39" t="s">
        <v>242</v>
      </c>
      <c r="L481" s="68">
        <f aca="true" t="shared" si="172" ref="L481:L486">M481+N481+O481</f>
        <v>0</v>
      </c>
      <c r="M481" s="68">
        <v>0</v>
      </c>
      <c r="N481" s="68">
        <v>0</v>
      </c>
      <c r="O481" s="95">
        <v>0</v>
      </c>
      <c r="P481" s="171" t="s">
        <v>242</v>
      </c>
      <c r="Q481" s="48"/>
    </row>
    <row r="482" spans="1:17" ht="36" customHeight="1">
      <c r="A482" s="51" t="s">
        <v>44</v>
      </c>
      <c r="B482" s="12" t="s">
        <v>315</v>
      </c>
      <c r="C482" s="69">
        <f t="shared" si="170"/>
        <v>20</v>
      </c>
      <c r="D482" s="69">
        <v>20</v>
      </c>
      <c r="E482" s="69">
        <v>0</v>
      </c>
      <c r="F482" s="66">
        <v>0</v>
      </c>
      <c r="G482" s="68">
        <f t="shared" si="171"/>
        <v>20</v>
      </c>
      <c r="H482" s="68">
        <v>20</v>
      </c>
      <c r="I482" s="68">
        <v>0</v>
      </c>
      <c r="J482" s="68">
        <v>0</v>
      </c>
      <c r="K482" s="39">
        <f t="shared" si="159"/>
        <v>1</v>
      </c>
      <c r="L482" s="68">
        <f t="shared" si="172"/>
        <v>20</v>
      </c>
      <c r="M482" s="68">
        <v>20</v>
      </c>
      <c r="N482" s="68">
        <v>0</v>
      </c>
      <c r="O482" s="95">
        <v>0</v>
      </c>
      <c r="P482" s="171">
        <f t="shared" si="161"/>
        <v>1</v>
      </c>
      <c r="Q482" s="48"/>
    </row>
    <row r="483" spans="1:17" ht="82.5">
      <c r="A483" s="51" t="s">
        <v>45</v>
      </c>
      <c r="B483" s="12" t="s">
        <v>316</v>
      </c>
      <c r="C483" s="69">
        <f t="shared" si="170"/>
        <v>30</v>
      </c>
      <c r="D483" s="69">
        <v>30</v>
      </c>
      <c r="E483" s="69">
        <v>0</v>
      </c>
      <c r="F483" s="66">
        <v>0</v>
      </c>
      <c r="G483" s="68">
        <f t="shared" si="171"/>
        <v>30</v>
      </c>
      <c r="H483" s="68">
        <v>30</v>
      </c>
      <c r="I483" s="68">
        <v>0</v>
      </c>
      <c r="J483" s="68">
        <v>0</v>
      </c>
      <c r="K483" s="39">
        <f t="shared" si="159"/>
        <v>1</v>
      </c>
      <c r="L483" s="68">
        <f t="shared" si="172"/>
        <v>30</v>
      </c>
      <c r="M483" s="68">
        <v>30</v>
      </c>
      <c r="N483" s="68">
        <v>0</v>
      </c>
      <c r="O483" s="95">
        <v>0</v>
      </c>
      <c r="P483" s="171">
        <f t="shared" si="161"/>
        <v>1</v>
      </c>
      <c r="Q483" s="48"/>
    </row>
    <row r="484" spans="1:17" ht="66">
      <c r="A484" s="51" t="s">
        <v>46</v>
      </c>
      <c r="B484" s="12" t="s">
        <v>317</v>
      </c>
      <c r="C484" s="69">
        <f t="shared" si="170"/>
        <v>0</v>
      </c>
      <c r="D484" s="69">
        <v>0</v>
      </c>
      <c r="E484" s="69">
        <v>0</v>
      </c>
      <c r="F484" s="66">
        <v>0</v>
      </c>
      <c r="G484" s="68">
        <f t="shared" si="171"/>
        <v>0</v>
      </c>
      <c r="H484" s="68">
        <v>0</v>
      </c>
      <c r="I484" s="68">
        <v>0</v>
      </c>
      <c r="J484" s="68">
        <v>0</v>
      </c>
      <c r="K484" s="39" t="s">
        <v>242</v>
      </c>
      <c r="L484" s="68">
        <f t="shared" si="172"/>
        <v>0</v>
      </c>
      <c r="M484" s="68">
        <v>0</v>
      </c>
      <c r="N484" s="68">
        <v>0</v>
      </c>
      <c r="O484" s="95">
        <v>0</v>
      </c>
      <c r="P484" s="171" t="s">
        <v>242</v>
      </c>
      <c r="Q484" s="48"/>
    </row>
    <row r="485" spans="1:17" ht="51.75" customHeight="1">
      <c r="A485" s="51" t="s">
        <v>47</v>
      </c>
      <c r="B485" s="12" t="s">
        <v>967</v>
      </c>
      <c r="C485" s="69">
        <f t="shared" si="170"/>
        <v>50</v>
      </c>
      <c r="D485" s="69">
        <v>50</v>
      </c>
      <c r="E485" s="69">
        <v>0</v>
      </c>
      <c r="F485" s="66">
        <v>0</v>
      </c>
      <c r="G485" s="68">
        <f t="shared" si="171"/>
        <v>50</v>
      </c>
      <c r="H485" s="68">
        <v>50</v>
      </c>
      <c r="I485" s="68">
        <v>0</v>
      </c>
      <c r="J485" s="68">
        <v>0</v>
      </c>
      <c r="K485" s="39">
        <f t="shared" si="159"/>
        <v>1</v>
      </c>
      <c r="L485" s="68">
        <f t="shared" si="172"/>
        <v>50</v>
      </c>
      <c r="M485" s="68">
        <v>50</v>
      </c>
      <c r="N485" s="68">
        <v>0</v>
      </c>
      <c r="O485" s="95">
        <v>0</v>
      </c>
      <c r="P485" s="171">
        <f t="shared" si="161"/>
        <v>1</v>
      </c>
      <c r="Q485" s="48"/>
    </row>
    <row r="486" spans="1:17" ht="51.75" customHeight="1">
      <c r="A486" s="51" t="s">
        <v>48</v>
      </c>
      <c r="B486" s="12" t="s">
        <v>968</v>
      </c>
      <c r="C486" s="69">
        <f t="shared" si="170"/>
        <v>0</v>
      </c>
      <c r="D486" s="69">
        <v>0</v>
      </c>
      <c r="E486" s="69">
        <v>0</v>
      </c>
      <c r="F486" s="66">
        <v>0</v>
      </c>
      <c r="G486" s="68">
        <f t="shared" si="171"/>
        <v>0</v>
      </c>
      <c r="H486" s="68">
        <v>0</v>
      </c>
      <c r="I486" s="68">
        <v>0</v>
      </c>
      <c r="J486" s="68">
        <v>0</v>
      </c>
      <c r="K486" s="39" t="s">
        <v>242</v>
      </c>
      <c r="L486" s="68">
        <f t="shared" si="172"/>
        <v>0</v>
      </c>
      <c r="M486" s="68">
        <v>0</v>
      </c>
      <c r="N486" s="68">
        <v>0</v>
      </c>
      <c r="O486" s="95">
        <v>0</v>
      </c>
      <c r="P486" s="171" t="s">
        <v>242</v>
      </c>
      <c r="Q486" s="48"/>
    </row>
    <row r="487" spans="1:17" ht="67.5" customHeight="1">
      <c r="A487" s="51"/>
      <c r="B487" s="13" t="s">
        <v>969</v>
      </c>
      <c r="C487" s="70">
        <f>C488+C489</f>
        <v>5560</v>
      </c>
      <c r="D487" s="70">
        <f aca="true" t="shared" si="173" ref="D487:O487">D488+D489</f>
        <v>5560</v>
      </c>
      <c r="E487" s="70">
        <f t="shared" si="173"/>
        <v>0</v>
      </c>
      <c r="F487" s="70">
        <f t="shared" si="173"/>
        <v>0</v>
      </c>
      <c r="G487" s="70">
        <f t="shared" si="173"/>
        <v>5560</v>
      </c>
      <c r="H487" s="70">
        <f t="shared" si="173"/>
        <v>5560</v>
      </c>
      <c r="I487" s="70">
        <f t="shared" si="173"/>
        <v>0</v>
      </c>
      <c r="J487" s="70">
        <f t="shared" si="173"/>
        <v>0</v>
      </c>
      <c r="K487" s="39">
        <f t="shared" si="159"/>
        <v>1</v>
      </c>
      <c r="L487" s="70">
        <f t="shared" si="173"/>
        <v>5560</v>
      </c>
      <c r="M487" s="70">
        <f t="shared" si="173"/>
        <v>5560</v>
      </c>
      <c r="N487" s="70">
        <f t="shared" si="173"/>
        <v>0</v>
      </c>
      <c r="O487" s="96">
        <f t="shared" si="173"/>
        <v>0</v>
      </c>
      <c r="P487" s="171">
        <f t="shared" si="161"/>
        <v>1</v>
      </c>
      <c r="Q487" s="48"/>
    </row>
    <row r="488" spans="1:17" ht="67.5" customHeight="1">
      <c r="A488" s="51" t="s">
        <v>62</v>
      </c>
      <c r="B488" s="9" t="s">
        <v>970</v>
      </c>
      <c r="C488" s="69">
        <f>D488+E488+F488</f>
        <v>5400</v>
      </c>
      <c r="D488" s="69">
        <v>5400</v>
      </c>
      <c r="E488" s="69">
        <v>0</v>
      </c>
      <c r="F488" s="66">
        <v>0</v>
      </c>
      <c r="G488" s="68">
        <f>H488+I488+J488</f>
        <v>5400</v>
      </c>
      <c r="H488" s="68">
        <v>5400</v>
      </c>
      <c r="I488" s="68">
        <v>0</v>
      </c>
      <c r="J488" s="68">
        <v>0</v>
      </c>
      <c r="K488" s="39">
        <f t="shared" si="159"/>
        <v>1</v>
      </c>
      <c r="L488" s="68">
        <f>M488+N488+O488</f>
        <v>5400</v>
      </c>
      <c r="M488" s="68">
        <v>5400</v>
      </c>
      <c r="N488" s="68">
        <v>0</v>
      </c>
      <c r="O488" s="95">
        <v>0</v>
      </c>
      <c r="P488" s="171">
        <f t="shared" si="161"/>
        <v>1</v>
      </c>
      <c r="Q488" s="48"/>
    </row>
    <row r="489" spans="1:17" ht="49.5">
      <c r="A489" s="51" t="s">
        <v>63</v>
      </c>
      <c r="B489" s="9" t="s">
        <v>971</v>
      </c>
      <c r="C489" s="69">
        <f>D489+E489+F489</f>
        <v>160</v>
      </c>
      <c r="D489" s="69">
        <v>160</v>
      </c>
      <c r="E489" s="69">
        <v>0</v>
      </c>
      <c r="F489" s="66">
        <v>0</v>
      </c>
      <c r="G489" s="68">
        <f>H489+I489+J489</f>
        <v>160</v>
      </c>
      <c r="H489" s="68">
        <v>160</v>
      </c>
      <c r="I489" s="68">
        <v>0</v>
      </c>
      <c r="J489" s="68">
        <v>0</v>
      </c>
      <c r="K489" s="39">
        <f t="shared" si="159"/>
        <v>1</v>
      </c>
      <c r="L489" s="68">
        <f>M489+N489+O489</f>
        <v>160</v>
      </c>
      <c r="M489" s="68">
        <v>160</v>
      </c>
      <c r="N489" s="68">
        <v>0</v>
      </c>
      <c r="O489" s="95">
        <v>0</v>
      </c>
      <c r="P489" s="171">
        <f t="shared" si="161"/>
        <v>1</v>
      </c>
      <c r="Q489" s="48"/>
    </row>
    <row r="490" spans="1:17" ht="66">
      <c r="A490" s="51" t="s">
        <v>74</v>
      </c>
      <c r="B490" s="9" t="s">
        <v>972</v>
      </c>
      <c r="C490" s="69">
        <v>0</v>
      </c>
      <c r="D490" s="69">
        <v>0</v>
      </c>
      <c r="E490" s="69">
        <v>0</v>
      </c>
      <c r="F490" s="66">
        <v>0</v>
      </c>
      <c r="G490" s="68">
        <v>0</v>
      </c>
      <c r="H490" s="68">
        <v>0</v>
      </c>
      <c r="I490" s="68">
        <v>0</v>
      </c>
      <c r="J490" s="68">
        <v>0</v>
      </c>
      <c r="K490" s="39" t="s">
        <v>242</v>
      </c>
      <c r="L490" s="68">
        <v>0</v>
      </c>
      <c r="M490" s="68">
        <v>0</v>
      </c>
      <c r="N490" s="68">
        <v>0</v>
      </c>
      <c r="O490" s="95">
        <v>0</v>
      </c>
      <c r="P490" s="171" t="s">
        <v>242</v>
      </c>
      <c r="Q490" s="48"/>
    </row>
    <row r="491" spans="1:17" ht="59.25" customHeight="1">
      <c r="A491" s="51"/>
      <c r="B491" s="13" t="s">
        <v>973</v>
      </c>
      <c r="C491" s="70">
        <f>C492+C493</f>
        <v>20</v>
      </c>
      <c r="D491" s="70">
        <f aca="true" t="shared" si="174" ref="D491:O491">D492+D493</f>
        <v>20</v>
      </c>
      <c r="E491" s="70">
        <f t="shared" si="174"/>
        <v>0</v>
      </c>
      <c r="F491" s="70">
        <f t="shared" si="174"/>
        <v>0</v>
      </c>
      <c r="G491" s="70">
        <f t="shared" si="174"/>
        <v>20</v>
      </c>
      <c r="H491" s="70">
        <f t="shared" si="174"/>
        <v>20</v>
      </c>
      <c r="I491" s="70">
        <f t="shared" si="174"/>
        <v>0</v>
      </c>
      <c r="J491" s="70">
        <f t="shared" si="174"/>
        <v>0</v>
      </c>
      <c r="K491" s="39">
        <f t="shared" si="159"/>
        <v>1</v>
      </c>
      <c r="L491" s="70">
        <f t="shared" si="174"/>
        <v>20</v>
      </c>
      <c r="M491" s="70">
        <f t="shared" si="174"/>
        <v>20</v>
      </c>
      <c r="N491" s="70">
        <f t="shared" si="174"/>
        <v>0</v>
      </c>
      <c r="O491" s="96">
        <f t="shared" si="174"/>
        <v>0</v>
      </c>
      <c r="P491" s="171">
        <f t="shared" si="161"/>
        <v>1</v>
      </c>
      <c r="Q491" s="48"/>
    </row>
    <row r="492" spans="1:17" ht="64.5" customHeight="1">
      <c r="A492" s="51" t="s">
        <v>79</v>
      </c>
      <c r="B492" s="9" t="s">
        <v>974</v>
      </c>
      <c r="C492" s="69">
        <f>D492+E492+F492</f>
        <v>20</v>
      </c>
      <c r="D492" s="69">
        <v>20</v>
      </c>
      <c r="E492" s="69">
        <v>0</v>
      </c>
      <c r="F492" s="66">
        <v>0</v>
      </c>
      <c r="G492" s="68">
        <f>H492+I492+J492</f>
        <v>20</v>
      </c>
      <c r="H492" s="68">
        <v>20</v>
      </c>
      <c r="I492" s="68">
        <v>0</v>
      </c>
      <c r="J492" s="68">
        <v>0</v>
      </c>
      <c r="K492" s="39">
        <f t="shared" si="159"/>
        <v>1</v>
      </c>
      <c r="L492" s="68">
        <f>M492+N492+O492</f>
        <v>20</v>
      </c>
      <c r="M492" s="68">
        <v>20</v>
      </c>
      <c r="N492" s="68">
        <v>0</v>
      </c>
      <c r="O492" s="95">
        <v>0</v>
      </c>
      <c r="P492" s="171">
        <f t="shared" si="161"/>
        <v>1</v>
      </c>
      <c r="Q492" s="48"/>
    </row>
    <row r="493" spans="1:17" ht="80.25" customHeight="1">
      <c r="A493" s="51" t="s">
        <v>80</v>
      </c>
      <c r="B493" s="9" t="s">
        <v>975</v>
      </c>
      <c r="C493" s="69">
        <f>D493+E493+F493</f>
        <v>0</v>
      </c>
      <c r="D493" s="69">
        <v>0</v>
      </c>
      <c r="E493" s="69">
        <v>0</v>
      </c>
      <c r="F493" s="66">
        <v>0</v>
      </c>
      <c r="G493" s="68">
        <f>H493+I493+J493</f>
        <v>0</v>
      </c>
      <c r="H493" s="68">
        <v>0</v>
      </c>
      <c r="I493" s="68">
        <v>0</v>
      </c>
      <c r="J493" s="68">
        <v>0</v>
      </c>
      <c r="K493" s="39" t="s">
        <v>242</v>
      </c>
      <c r="L493" s="68">
        <f>M493+N493+O493</f>
        <v>0</v>
      </c>
      <c r="M493" s="68">
        <v>0</v>
      </c>
      <c r="N493" s="68">
        <v>0</v>
      </c>
      <c r="O493" s="95">
        <v>0</v>
      </c>
      <c r="P493" s="171" t="s">
        <v>242</v>
      </c>
      <c r="Q493" s="48"/>
    </row>
    <row r="494" spans="1:17" ht="107.25" customHeight="1">
      <c r="A494" s="51"/>
      <c r="B494" s="13" t="s">
        <v>976</v>
      </c>
      <c r="C494" s="70">
        <f>C495+C496+C497+C498+C499</f>
        <v>30</v>
      </c>
      <c r="D494" s="70">
        <f aca="true" t="shared" si="175" ref="D494:L494">D495+D496+D497+D498+D499</f>
        <v>30</v>
      </c>
      <c r="E494" s="70">
        <f t="shared" si="175"/>
        <v>0</v>
      </c>
      <c r="F494" s="70">
        <f t="shared" si="175"/>
        <v>0</v>
      </c>
      <c r="G494" s="70">
        <f t="shared" si="175"/>
        <v>30</v>
      </c>
      <c r="H494" s="70">
        <f t="shared" si="175"/>
        <v>30</v>
      </c>
      <c r="I494" s="70">
        <f t="shared" si="175"/>
        <v>0</v>
      </c>
      <c r="J494" s="70">
        <f t="shared" si="175"/>
        <v>0</v>
      </c>
      <c r="K494" s="39">
        <f t="shared" si="159"/>
        <v>1</v>
      </c>
      <c r="L494" s="70">
        <f t="shared" si="175"/>
        <v>30</v>
      </c>
      <c r="M494" s="70">
        <f>M495+M496+M497+M498+M499</f>
        <v>30</v>
      </c>
      <c r="N494" s="70">
        <f>N495+N496+N497+N498+N499</f>
        <v>0</v>
      </c>
      <c r="O494" s="96">
        <f>O495+O496+O497+O498+O499</f>
        <v>0</v>
      </c>
      <c r="P494" s="171">
        <f t="shared" si="161"/>
        <v>1</v>
      </c>
      <c r="Q494" s="48"/>
    </row>
    <row r="495" spans="1:17" ht="54.75" customHeight="1">
      <c r="A495" s="51" t="s">
        <v>83</v>
      </c>
      <c r="B495" s="9" t="s">
        <v>318</v>
      </c>
      <c r="C495" s="69">
        <f>D495+E495+F495</f>
        <v>0</v>
      </c>
      <c r="D495" s="69">
        <v>0</v>
      </c>
      <c r="E495" s="69">
        <v>0</v>
      </c>
      <c r="F495" s="66">
        <v>0</v>
      </c>
      <c r="G495" s="68">
        <f>H495+I495+J495</f>
        <v>0</v>
      </c>
      <c r="H495" s="68">
        <v>0</v>
      </c>
      <c r="I495" s="68">
        <v>0</v>
      </c>
      <c r="J495" s="68">
        <v>0</v>
      </c>
      <c r="K495" s="39" t="s">
        <v>242</v>
      </c>
      <c r="L495" s="68">
        <f>M495+N495+O495</f>
        <v>0</v>
      </c>
      <c r="M495" s="68">
        <v>0</v>
      </c>
      <c r="N495" s="68">
        <v>0</v>
      </c>
      <c r="O495" s="95">
        <v>0</v>
      </c>
      <c r="P495" s="171" t="s">
        <v>242</v>
      </c>
      <c r="Q495" s="48"/>
    </row>
    <row r="496" spans="1:17" ht="54.75" customHeight="1">
      <c r="A496" s="51" t="s">
        <v>295</v>
      </c>
      <c r="B496" s="9" t="s">
        <v>977</v>
      </c>
      <c r="C496" s="69">
        <f>D496+E496+F496</f>
        <v>30</v>
      </c>
      <c r="D496" s="69">
        <v>30</v>
      </c>
      <c r="E496" s="69">
        <v>0</v>
      </c>
      <c r="F496" s="66">
        <v>0</v>
      </c>
      <c r="G496" s="68">
        <f>H496+I496+J496</f>
        <v>30</v>
      </c>
      <c r="H496" s="68">
        <v>30</v>
      </c>
      <c r="I496" s="68">
        <v>0</v>
      </c>
      <c r="J496" s="68">
        <v>0</v>
      </c>
      <c r="K496" s="39">
        <f t="shared" si="159"/>
        <v>1</v>
      </c>
      <c r="L496" s="68">
        <f>M496+N496+O496</f>
        <v>30</v>
      </c>
      <c r="M496" s="68">
        <v>30</v>
      </c>
      <c r="N496" s="68">
        <v>0</v>
      </c>
      <c r="O496" s="95">
        <v>0</v>
      </c>
      <c r="P496" s="171">
        <f t="shared" si="161"/>
        <v>1</v>
      </c>
      <c r="Q496" s="48"/>
    </row>
    <row r="497" spans="1:17" ht="54.75" customHeight="1">
      <c r="A497" s="51" t="s">
        <v>357</v>
      </c>
      <c r="B497" s="9" t="s">
        <v>978</v>
      </c>
      <c r="C497" s="69">
        <f>D497+E497+F497</f>
        <v>0</v>
      </c>
      <c r="D497" s="69">
        <v>0</v>
      </c>
      <c r="E497" s="69">
        <v>0</v>
      </c>
      <c r="F497" s="66">
        <v>0</v>
      </c>
      <c r="G497" s="68">
        <f>H497+I497+J497</f>
        <v>0</v>
      </c>
      <c r="H497" s="68">
        <v>0</v>
      </c>
      <c r="I497" s="68">
        <v>0</v>
      </c>
      <c r="J497" s="68">
        <v>0</v>
      </c>
      <c r="K497" s="39" t="s">
        <v>242</v>
      </c>
      <c r="L497" s="68">
        <f>M497+N497+O497</f>
        <v>0</v>
      </c>
      <c r="M497" s="68">
        <v>0</v>
      </c>
      <c r="N497" s="68">
        <v>0</v>
      </c>
      <c r="O497" s="95">
        <v>0</v>
      </c>
      <c r="P497" s="171" t="s">
        <v>242</v>
      </c>
      <c r="Q497" s="48"/>
    </row>
    <row r="498" spans="1:17" ht="54.75" customHeight="1">
      <c r="A498" s="51" t="s">
        <v>358</v>
      </c>
      <c r="B498" s="9" t="s">
        <v>979</v>
      </c>
      <c r="C498" s="69">
        <f>D498+E498+F498</f>
        <v>0</v>
      </c>
      <c r="D498" s="69">
        <v>0</v>
      </c>
      <c r="E498" s="69">
        <v>0</v>
      </c>
      <c r="F498" s="66">
        <v>0</v>
      </c>
      <c r="G498" s="68">
        <f>H498+I498+J498</f>
        <v>0</v>
      </c>
      <c r="H498" s="68">
        <v>0</v>
      </c>
      <c r="I498" s="68">
        <v>0</v>
      </c>
      <c r="J498" s="68">
        <v>0</v>
      </c>
      <c r="K498" s="39" t="s">
        <v>242</v>
      </c>
      <c r="L498" s="68">
        <f>M498+N498+O498</f>
        <v>0</v>
      </c>
      <c r="M498" s="68">
        <v>0</v>
      </c>
      <c r="N498" s="68">
        <v>0</v>
      </c>
      <c r="O498" s="95">
        <v>0</v>
      </c>
      <c r="P498" s="171" t="s">
        <v>242</v>
      </c>
      <c r="Q498" s="48"/>
    </row>
    <row r="499" spans="1:17" ht="54.75" customHeight="1">
      <c r="A499" s="51" t="s">
        <v>981</v>
      </c>
      <c r="B499" s="9" t="s">
        <v>980</v>
      </c>
      <c r="C499" s="69">
        <f>D499+E499+F499</f>
        <v>0</v>
      </c>
      <c r="D499" s="69">
        <v>0</v>
      </c>
      <c r="E499" s="69">
        <v>0</v>
      </c>
      <c r="F499" s="66">
        <v>0</v>
      </c>
      <c r="G499" s="68">
        <f>H499+I499+J499</f>
        <v>0</v>
      </c>
      <c r="H499" s="68">
        <v>0</v>
      </c>
      <c r="I499" s="68">
        <v>0</v>
      </c>
      <c r="J499" s="68">
        <v>0</v>
      </c>
      <c r="K499" s="39" t="s">
        <v>242</v>
      </c>
      <c r="L499" s="68">
        <f>M499+N499+O499</f>
        <v>0</v>
      </c>
      <c r="M499" s="68">
        <v>0</v>
      </c>
      <c r="N499" s="68">
        <v>0</v>
      </c>
      <c r="O499" s="95">
        <v>0</v>
      </c>
      <c r="P499" s="171" t="s">
        <v>242</v>
      </c>
      <c r="Q499" s="48"/>
    </row>
    <row r="500" spans="1:20" s="61" customFormat="1" ht="83.25" customHeight="1">
      <c r="A500" s="150">
        <v>2</v>
      </c>
      <c r="B500" s="116" t="s">
        <v>24</v>
      </c>
      <c r="C500" s="112">
        <f aca="true" t="shared" si="176" ref="C500:J500">C501+C506+C509+C511</f>
        <v>36030.9</v>
      </c>
      <c r="D500" s="112">
        <f t="shared" si="176"/>
        <v>31124.500000000004</v>
      </c>
      <c r="E500" s="112">
        <f t="shared" si="176"/>
        <v>4706.4</v>
      </c>
      <c r="F500" s="112">
        <f t="shared" si="176"/>
        <v>200</v>
      </c>
      <c r="G500" s="112">
        <f t="shared" si="176"/>
        <v>34575.9</v>
      </c>
      <c r="H500" s="112">
        <f t="shared" si="176"/>
        <v>29986.8</v>
      </c>
      <c r="I500" s="112">
        <f t="shared" si="176"/>
        <v>4589.1</v>
      </c>
      <c r="J500" s="112">
        <f t="shared" si="176"/>
        <v>0</v>
      </c>
      <c r="K500" s="52">
        <f t="shared" si="159"/>
        <v>0.9596179945546739</v>
      </c>
      <c r="L500" s="112">
        <f>L501+L506+L509+L511</f>
        <v>34576</v>
      </c>
      <c r="M500" s="112">
        <f>M501+M506+M509+M511</f>
        <v>29986.8</v>
      </c>
      <c r="N500" s="112">
        <f>N501+N506+N509+N511</f>
        <v>4589.2</v>
      </c>
      <c r="O500" s="114">
        <f>O501+O506+O509+O511</f>
        <v>0</v>
      </c>
      <c r="P500" s="171">
        <f t="shared" si="161"/>
        <v>0.9596207699502372</v>
      </c>
      <c r="Q500" s="129"/>
      <c r="R500" s="60"/>
      <c r="S500" s="60"/>
      <c r="T500" s="60"/>
    </row>
    <row r="501" spans="1:17" ht="57" customHeight="1">
      <c r="A501" s="20"/>
      <c r="B501" s="7" t="s">
        <v>284</v>
      </c>
      <c r="C501" s="70">
        <f>C502+C503+C504+C505</f>
        <v>30804.700000000004</v>
      </c>
      <c r="D501" s="70">
        <f aca="true" t="shared" si="177" ref="D501:O501">D502+D503+D504+D505</f>
        <v>27745.300000000003</v>
      </c>
      <c r="E501" s="70">
        <f t="shared" si="177"/>
        <v>3059.4</v>
      </c>
      <c r="F501" s="70">
        <f t="shared" si="177"/>
        <v>0</v>
      </c>
      <c r="G501" s="70">
        <f t="shared" si="177"/>
        <v>29558</v>
      </c>
      <c r="H501" s="70">
        <f t="shared" si="177"/>
        <v>26607.6</v>
      </c>
      <c r="I501" s="70">
        <f t="shared" si="177"/>
        <v>2950.4</v>
      </c>
      <c r="J501" s="70">
        <f t="shared" si="177"/>
        <v>0</v>
      </c>
      <c r="K501" s="39">
        <f t="shared" si="159"/>
        <v>0.9595289030570009</v>
      </c>
      <c r="L501" s="70">
        <f t="shared" si="177"/>
        <v>29558</v>
      </c>
      <c r="M501" s="70">
        <f t="shared" si="177"/>
        <v>26607.6</v>
      </c>
      <c r="N501" s="70">
        <f t="shared" si="177"/>
        <v>2950.4</v>
      </c>
      <c r="O501" s="96">
        <f t="shared" si="177"/>
        <v>0</v>
      </c>
      <c r="P501" s="171">
        <f t="shared" si="161"/>
        <v>0.9595289030570009</v>
      </c>
      <c r="Q501" s="48"/>
    </row>
    <row r="502" spans="1:17" ht="36.75" customHeight="1">
      <c r="A502" s="51" t="s">
        <v>39</v>
      </c>
      <c r="B502" s="12" t="s">
        <v>319</v>
      </c>
      <c r="C502" s="69">
        <f>D502+E502+F502</f>
        <v>423.8</v>
      </c>
      <c r="D502" s="69">
        <v>423.8</v>
      </c>
      <c r="E502" s="69">
        <v>0</v>
      </c>
      <c r="F502" s="69">
        <v>0</v>
      </c>
      <c r="G502" s="68">
        <f>H502+I502+J502</f>
        <v>423.8</v>
      </c>
      <c r="H502" s="68">
        <v>423.8</v>
      </c>
      <c r="I502" s="68">
        <v>0</v>
      </c>
      <c r="J502" s="68">
        <v>0</v>
      </c>
      <c r="K502" s="39">
        <f t="shared" si="159"/>
        <v>1</v>
      </c>
      <c r="L502" s="69">
        <f>M502+N502+O502</f>
        <v>423.8</v>
      </c>
      <c r="M502" s="69">
        <v>423.8</v>
      </c>
      <c r="N502" s="69">
        <v>0</v>
      </c>
      <c r="O502" s="101">
        <v>0</v>
      </c>
      <c r="P502" s="171">
        <f t="shared" si="161"/>
        <v>1</v>
      </c>
      <c r="Q502" s="48"/>
    </row>
    <row r="503" spans="1:17" ht="36.75" customHeight="1">
      <c r="A503" s="51" t="s">
        <v>40</v>
      </c>
      <c r="B503" s="12" t="s">
        <v>320</v>
      </c>
      <c r="C503" s="69">
        <f>D503+E503+F503</f>
        <v>700</v>
      </c>
      <c r="D503" s="69">
        <v>700</v>
      </c>
      <c r="E503" s="69">
        <v>0</v>
      </c>
      <c r="F503" s="69">
        <v>0</v>
      </c>
      <c r="G503" s="68">
        <f>H503+I503+J503</f>
        <v>700</v>
      </c>
      <c r="H503" s="68">
        <v>700</v>
      </c>
      <c r="I503" s="68">
        <v>0</v>
      </c>
      <c r="J503" s="68">
        <v>0</v>
      </c>
      <c r="K503" s="39">
        <f t="shared" si="159"/>
        <v>1</v>
      </c>
      <c r="L503" s="69">
        <f>M503+N503+O503</f>
        <v>700</v>
      </c>
      <c r="M503" s="69">
        <v>700</v>
      </c>
      <c r="N503" s="69">
        <v>0</v>
      </c>
      <c r="O503" s="101">
        <v>0</v>
      </c>
      <c r="P503" s="171">
        <f t="shared" si="161"/>
        <v>1</v>
      </c>
      <c r="Q503" s="48"/>
    </row>
    <row r="504" spans="1:17" ht="77.25" customHeight="1">
      <c r="A504" s="51" t="s">
        <v>41</v>
      </c>
      <c r="B504" s="12" t="s">
        <v>321</v>
      </c>
      <c r="C504" s="69">
        <f>D504+E504+F504</f>
        <v>3595.8</v>
      </c>
      <c r="D504" s="69">
        <v>3595.8</v>
      </c>
      <c r="E504" s="69">
        <v>0</v>
      </c>
      <c r="F504" s="69">
        <v>0</v>
      </c>
      <c r="G504" s="68">
        <f>H504+I504+J504</f>
        <v>3595.8</v>
      </c>
      <c r="H504" s="68">
        <v>3595.8</v>
      </c>
      <c r="I504" s="68">
        <v>0</v>
      </c>
      <c r="J504" s="68">
        <v>0</v>
      </c>
      <c r="K504" s="39">
        <f t="shared" si="159"/>
        <v>1</v>
      </c>
      <c r="L504" s="69">
        <f>M504+N504+O504</f>
        <v>3595.8</v>
      </c>
      <c r="M504" s="69">
        <v>3595.8</v>
      </c>
      <c r="N504" s="69">
        <v>0</v>
      </c>
      <c r="O504" s="101">
        <v>0</v>
      </c>
      <c r="P504" s="171">
        <f t="shared" si="161"/>
        <v>1</v>
      </c>
      <c r="Q504" s="48"/>
    </row>
    <row r="505" spans="1:17" ht="116.25" customHeight="1">
      <c r="A505" s="51" t="s">
        <v>60</v>
      </c>
      <c r="B505" s="12" t="s">
        <v>322</v>
      </c>
      <c r="C505" s="69">
        <f>D505+E505+F505</f>
        <v>26085.100000000002</v>
      </c>
      <c r="D505" s="69">
        <v>23025.7</v>
      </c>
      <c r="E505" s="69">
        <v>3059.4</v>
      </c>
      <c r="F505" s="69">
        <v>0</v>
      </c>
      <c r="G505" s="68">
        <f>H505+I505+J505</f>
        <v>24838.4</v>
      </c>
      <c r="H505" s="68">
        <v>21888</v>
      </c>
      <c r="I505" s="68">
        <v>2950.4</v>
      </c>
      <c r="J505" s="68">
        <v>0</v>
      </c>
      <c r="K505" s="39">
        <f t="shared" si="159"/>
        <v>0.9522064320244124</v>
      </c>
      <c r="L505" s="69">
        <f>M505+N505+O505</f>
        <v>24838.4</v>
      </c>
      <c r="M505" s="69">
        <v>21888</v>
      </c>
      <c r="N505" s="69">
        <v>2950.4</v>
      </c>
      <c r="O505" s="101">
        <v>0</v>
      </c>
      <c r="P505" s="171">
        <f t="shared" si="161"/>
        <v>0.9522064320244124</v>
      </c>
      <c r="Q505" s="48"/>
    </row>
    <row r="506" spans="1:17" ht="55.5" customHeight="1">
      <c r="A506" s="51"/>
      <c r="B506" s="13" t="s">
        <v>285</v>
      </c>
      <c r="C506" s="70">
        <f>C507+C508</f>
        <v>1721</v>
      </c>
      <c r="D506" s="70">
        <f aca="true" t="shared" si="178" ref="D506:O506">D507+D508</f>
        <v>1721</v>
      </c>
      <c r="E506" s="70">
        <f t="shared" si="178"/>
        <v>0</v>
      </c>
      <c r="F506" s="70">
        <f t="shared" si="178"/>
        <v>0</v>
      </c>
      <c r="G506" s="70">
        <f t="shared" si="178"/>
        <v>1721</v>
      </c>
      <c r="H506" s="70">
        <f t="shared" si="178"/>
        <v>1721</v>
      </c>
      <c r="I506" s="70">
        <f t="shared" si="178"/>
        <v>0</v>
      </c>
      <c r="J506" s="70">
        <f t="shared" si="178"/>
        <v>0</v>
      </c>
      <c r="K506" s="39">
        <f t="shared" si="159"/>
        <v>1</v>
      </c>
      <c r="L506" s="70">
        <f t="shared" si="178"/>
        <v>1721</v>
      </c>
      <c r="M506" s="70">
        <f t="shared" si="178"/>
        <v>1721</v>
      </c>
      <c r="N506" s="70">
        <f t="shared" si="178"/>
        <v>0</v>
      </c>
      <c r="O506" s="96">
        <f t="shared" si="178"/>
        <v>0</v>
      </c>
      <c r="P506" s="171">
        <f t="shared" si="161"/>
        <v>1</v>
      </c>
      <c r="Q506" s="48"/>
    </row>
    <row r="507" spans="1:17" ht="93" customHeight="1">
      <c r="A507" s="51" t="s">
        <v>43</v>
      </c>
      <c r="B507" s="12" t="s">
        <v>323</v>
      </c>
      <c r="C507" s="69">
        <f>D507+E507+F507</f>
        <v>1721</v>
      </c>
      <c r="D507" s="69">
        <v>1721</v>
      </c>
      <c r="E507" s="69">
        <v>0</v>
      </c>
      <c r="F507" s="69">
        <v>0</v>
      </c>
      <c r="G507" s="68">
        <f>H507+I507+J507</f>
        <v>1721</v>
      </c>
      <c r="H507" s="68">
        <v>1721</v>
      </c>
      <c r="I507" s="68">
        <v>0</v>
      </c>
      <c r="J507" s="68">
        <v>0</v>
      </c>
      <c r="K507" s="39">
        <f t="shared" si="159"/>
        <v>1</v>
      </c>
      <c r="L507" s="69">
        <f>M507+N507+O507</f>
        <v>1721</v>
      </c>
      <c r="M507" s="69">
        <v>1721</v>
      </c>
      <c r="N507" s="69">
        <v>0</v>
      </c>
      <c r="O507" s="101">
        <v>0</v>
      </c>
      <c r="P507" s="171">
        <f t="shared" si="161"/>
        <v>1</v>
      </c>
      <c r="Q507" s="48"/>
    </row>
    <row r="508" spans="1:17" ht="55.5" customHeight="1">
      <c r="A508" s="51" t="s">
        <v>44</v>
      </c>
      <c r="B508" s="12" t="s">
        <v>324</v>
      </c>
      <c r="C508" s="69">
        <f>D508+E508+F508</f>
        <v>0</v>
      </c>
      <c r="D508" s="69">
        <v>0</v>
      </c>
      <c r="E508" s="69">
        <v>0</v>
      </c>
      <c r="F508" s="69">
        <v>0</v>
      </c>
      <c r="G508" s="68">
        <f>H508+I508+J508</f>
        <v>0</v>
      </c>
      <c r="H508" s="68">
        <v>0</v>
      </c>
      <c r="I508" s="68">
        <v>0</v>
      </c>
      <c r="J508" s="68">
        <v>0</v>
      </c>
      <c r="K508" s="39"/>
      <c r="L508" s="69">
        <f>M508+N508+O508</f>
        <v>0</v>
      </c>
      <c r="M508" s="69">
        <v>0</v>
      </c>
      <c r="N508" s="69">
        <v>0</v>
      </c>
      <c r="O508" s="101">
        <v>0</v>
      </c>
      <c r="P508" s="171" t="s">
        <v>242</v>
      </c>
      <c r="Q508" s="48"/>
    </row>
    <row r="509" spans="1:17" ht="33" customHeight="1">
      <c r="A509" s="51"/>
      <c r="B509" s="13" t="s">
        <v>286</v>
      </c>
      <c r="C509" s="70">
        <f>C510</f>
        <v>1873.2</v>
      </c>
      <c r="D509" s="70">
        <f aca="true" t="shared" si="179" ref="D509:O509">D510</f>
        <v>226.2</v>
      </c>
      <c r="E509" s="70">
        <f t="shared" si="179"/>
        <v>1647</v>
      </c>
      <c r="F509" s="70">
        <f t="shared" si="179"/>
        <v>0</v>
      </c>
      <c r="G509" s="70">
        <f t="shared" si="179"/>
        <v>1864.9</v>
      </c>
      <c r="H509" s="70">
        <f t="shared" si="179"/>
        <v>226.2</v>
      </c>
      <c r="I509" s="70">
        <f t="shared" si="179"/>
        <v>1638.7</v>
      </c>
      <c r="J509" s="70">
        <f t="shared" si="179"/>
        <v>0</v>
      </c>
      <c r="K509" s="39">
        <f t="shared" si="159"/>
        <v>0.9955690796497971</v>
      </c>
      <c r="L509" s="70">
        <f t="shared" si="179"/>
        <v>1865</v>
      </c>
      <c r="M509" s="70">
        <f t="shared" si="179"/>
        <v>226.2</v>
      </c>
      <c r="N509" s="70">
        <f t="shared" si="179"/>
        <v>1638.8</v>
      </c>
      <c r="O509" s="96">
        <f t="shared" si="179"/>
        <v>0</v>
      </c>
      <c r="P509" s="171">
        <f t="shared" si="161"/>
        <v>0.9956224642323297</v>
      </c>
      <c r="Q509" s="48"/>
    </row>
    <row r="510" spans="1:17" ht="69" customHeight="1">
      <c r="A510" s="51" t="s">
        <v>62</v>
      </c>
      <c r="B510" s="12" t="s">
        <v>982</v>
      </c>
      <c r="C510" s="69">
        <f>D510+E510+F510</f>
        <v>1873.2</v>
      </c>
      <c r="D510" s="69">
        <v>226.2</v>
      </c>
      <c r="E510" s="69">
        <v>1647</v>
      </c>
      <c r="F510" s="69">
        <v>0</v>
      </c>
      <c r="G510" s="68">
        <f>H510+I510+J510</f>
        <v>1864.9</v>
      </c>
      <c r="H510" s="68">
        <v>226.2</v>
      </c>
      <c r="I510" s="68">
        <v>1638.7</v>
      </c>
      <c r="J510" s="68">
        <v>0</v>
      </c>
      <c r="K510" s="39">
        <f t="shared" si="159"/>
        <v>0.9955690796497971</v>
      </c>
      <c r="L510" s="69">
        <f>M510+N510+O510</f>
        <v>1865</v>
      </c>
      <c r="M510" s="69">
        <v>226.2</v>
      </c>
      <c r="N510" s="69">
        <v>1638.8</v>
      </c>
      <c r="O510" s="101">
        <v>0</v>
      </c>
      <c r="P510" s="171">
        <f t="shared" si="161"/>
        <v>0.9956224642323297</v>
      </c>
      <c r="Q510" s="48"/>
    </row>
    <row r="511" spans="1:17" ht="33">
      <c r="A511" s="51"/>
      <c r="B511" s="13" t="s">
        <v>287</v>
      </c>
      <c r="C511" s="70">
        <f aca="true" t="shared" si="180" ref="C511:O511">C512</f>
        <v>1632</v>
      </c>
      <c r="D511" s="70">
        <f t="shared" si="180"/>
        <v>1432</v>
      </c>
      <c r="E511" s="70">
        <f t="shared" si="180"/>
        <v>0</v>
      </c>
      <c r="F511" s="70">
        <f t="shared" si="180"/>
        <v>200</v>
      </c>
      <c r="G511" s="70">
        <f t="shared" si="180"/>
        <v>1432</v>
      </c>
      <c r="H511" s="70">
        <f t="shared" si="180"/>
        <v>1432</v>
      </c>
      <c r="I511" s="70">
        <f t="shared" si="180"/>
        <v>0</v>
      </c>
      <c r="J511" s="70">
        <f t="shared" si="180"/>
        <v>0</v>
      </c>
      <c r="K511" s="39">
        <f>G511/C511</f>
        <v>0.8774509803921569</v>
      </c>
      <c r="L511" s="70">
        <f t="shared" si="180"/>
        <v>1432</v>
      </c>
      <c r="M511" s="70">
        <f t="shared" si="180"/>
        <v>1432</v>
      </c>
      <c r="N511" s="70">
        <f t="shared" si="180"/>
        <v>0</v>
      </c>
      <c r="O511" s="96">
        <f t="shared" si="180"/>
        <v>0</v>
      </c>
      <c r="P511" s="171">
        <f t="shared" si="161"/>
        <v>0.8774509803921569</v>
      </c>
      <c r="Q511" s="48"/>
    </row>
    <row r="512" spans="1:17" ht="66" customHeight="1">
      <c r="A512" s="51" t="s">
        <v>79</v>
      </c>
      <c r="B512" s="12" t="s">
        <v>325</v>
      </c>
      <c r="C512" s="69">
        <f>D512+E512+F512</f>
        <v>1632</v>
      </c>
      <c r="D512" s="69">
        <v>1432</v>
      </c>
      <c r="E512" s="69">
        <v>0</v>
      </c>
      <c r="F512" s="69">
        <v>200</v>
      </c>
      <c r="G512" s="68">
        <f>H512+I512+J512</f>
        <v>1432</v>
      </c>
      <c r="H512" s="69">
        <v>1432</v>
      </c>
      <c r="I512" s="69">
        <v>0</v>
      </c>
      <c r="J512" s="69">
        <v>0</v>
      </c>
      <c r="K512" s="39">
        <f t="shared" si="159"/>
        <v>0.8774509803921569</v>
      </c>
      <c r="L512" s="69">
        <f>M512+N512+O512</f>
        <v>1432</v>
      </c>
      <c r="M512" s="69">
        <v>1432</v>
      </c>
      <c r="N512" s="69">
        <v>0</v>
      </c>
      <c r="O512" s="94">
        <v>0</v>
      </c>
      <c r="P512" s="171">
        <f t="shared" si="161"/>
        <v>0.8774509803921569</v>
      </c>
      <c r="Q512" s="48"/>
    </row>
    <row r="513" spans="1:17" ht="141.75" customHeight="1">
      <c r="A513" s="150" t="s">
        <v>116</v>
      </c>
      <c r="B513" s="113" t="s">
        <v>55</v>
      </c>
      <c r="C513" s="112">
        <f aca="true" t="shared" si="181" ref="C513:J513">C514+C571</f>
        <v>213175.8</v>
      </c>
      <c r="D513" s="112">
        <f t="shared" si="181"/>
        <v>1667</v>
      </c>
      <c r="E513" s="112">
        <f t="shared" si="181"/>
        <v>0</v>
      </c>
      <c r="F513" s="112">
        <f t="shared" si="181"/>
        <v>211508.8</v>
      </c>
      <c r="G513" s="112">
        <f t="shared" si="181"/>
        <v>212871.10000000003</v>
      </c>
      <c r="H513" s="112">
        <f t="shared" si="181"/>
        <v>1666.7</v>
      </c>
      <c r="I513" s="112">
        <f t="shared" si="181"/>
        <v>0</v>
      </c>
      <c r="J513" s="112">
        <f t="shared" si="181"/>
        <v>211204.40000000002</v>
      </c>
      <c r="K513" s="39">
        <f aca="true" t="shared" si="182" ref="K513:K566">G513/C513</f>
        <v>0.9985706632741618</v>
      </c>
      <c r="L513" s="112">
        <f>L514+L571</f>
        <v>212871.10000000003</v>
      </c>
      <c r="M513" s="112">
        <f>M514+M571</f>
        <v>1666.7</v>
      </c>
      <c r="N513" s="112">
        <f>N514+N571</f>
        <v>0</v>
      </c>
      <c r="O513" s="114">
        <f>O514+O571</f>
        <v>211204.40000000002</v>
      </c>
      <c r="P513" s="171">
        <f t="shared" si="161"/>
        <v>0.9985706632741618</v>
      </c>
      <c r="Q513" s="48"/>
    </row>
    <row r="514" spans="1:20" s="121" customFormat="1" ht="90.75" customHeight="1">
      <c r="A514" s="115">
        <v>1</v>
      </c>
      <c r="B514" s="116" t="s">
        <v>11</v>
      </c>
      <c r="C514" s="112">
        <f>C515+C532+C536+C554+C556+C567</f>
        <v>213175.8</v>
      </c>
      <c r="D514" s="112">
        <f>D515+D532+D536+D554+D556+D567</f>
        <v>1667</v>
      </c>
      <c r="E514" s="112">
        <f>E515+E532+E536+E554+E556+E567</f>
        <v>0</v>
      </c>
      <c r="F514" s="112">
        <f>F515+F532+F536+F554+F556+F567</f>
        <v>211508.8</v>
      </c>
      <c r="G514" s="112">
        <f>H514+I514+J514</f>
        <v>212871.10000000003</v>
      </c>
      <c r="H514" s="112">
        <f>H515+H532+H536+H554+H556+H567</f>
        <v>1666.7</v>
      </c>
      <c r="I514" s="112">
        <f>I515+I532+I536+I554+I556+I567</f>
        <v>0</v>
      </c>
      <c r="J514" s="112">
        <f>J515+J532+J536+J554+J556+J567</f>
        <v>211204.40000000002</v>
      </c>
      <c r="K514" s="39">
        <f t="shared" si="182"/>
        <v>0.9985706632741618</v>
      </c>
      <c r="L514" s="112">
        <f>M514+N514+O514</f>
        <v>212871.10000000003</v>
      </c>
      <c r="M514" s="112">
        <f>M515+M532+M536+M554+M556+M567</f>
        <v>1666.7</v>
      </c>
      <c r="N514" s="112">
        <f>N515+N532+N536+N554+N556+N567</f>
        <v>0</v>
      </c>
      <c r="O514" s="114">
        <f>O515+O532+O536+O554+O556+O567</f>
        <v>211204.40000000002</v>
      </c>
      <c r="P514" s="171">
        <f t="shared" si="161"/>
        <v>0.9985706632741618</v>
      </c>
      <c r="Q514" s="119"/>
      <c r="R514" s="120"/>
      <c r="S514" s="120"/>
      <c r="T514" s="120"/>
    </row>
    <row r="515" spans="1:20" s="4" customFormat="1" ht="69.75" customHeight="1">
      <c r="A515" s="3"/>
      <c r="B515" s="7" t="s">
        <v>983</v>
      </c>
      <c r="C515" s="70">
        <f>C516+C517+C524+C529</f>
        <v>1667</v>
      </c>
      <c r="D515" s="70">
        <f aca="true" t="shared" si="183" ref="D515:L515">D516+D517+D524+D529</f>
        <v>1667</v>
      </c>
      <c r="E515" s="70">
        <f t="shared" si="183"/>
        <v>0</v>
      </c>
      <c r="F515" s="70">
        <f t="shared" si="183"/>
        <v>0</v>
      </c>
      <c r="G515" s="70">
        <f t="shared" si="183"/>
        <v>1666.7</v>
      </c>
      <c r="H515" s="70">
        <f t="shared" si="183"/>
        <v>1666.7</v>
      </c>
      <c r="I515" s="70">
        <f t="shared" si="183"/>
        <v>0</v>
      </c>
      <c r="J515" s="70">
        <f t="shared" si="183"/>
        <v>0</v>
      </c>
      <c r="K515" s="39">
        <f t="shared" si="182"/>
        <v>0.9998200359928014</v>
      </c>
      <c r="L515" s="70">
        <f t="shared" si="183"/>
        <v>1666.7</v>
      </c>
      <c r="M515" s="70">
        <f>M516+M517+M524+M529</f>
        <v>1666.7</v>
      </c>
      <c r="N515" s="70">
        <f>N516+N517+N524+N529</f>
        <v>0</v>
      </c>
      <c r="O515" s="96">
        <f>O516+O517+O524+O529</f>
        <v>0</v>
      </c>
      <c r="P515" s="171">
        <f t="shared" si="161"/>
        <v>0.9998200359928014</v>
      </c>
      <c r="Q515" s="49"/>
      <c r="R515" s="46"/>
      <c r="S515" s="46"/>
      <c r="T515" s="46"/>
    </row>
    <row r="516" spans="1:20" s="4" customFormat="1" ht="60" customHeight="1">
      <c r="A516" s="20" t="s">
        <v>39</v>
      </c>
      <c r="B516" s="26" t="s">
        <v>984</v>
      </c>
      <c r="C516" s="69">
        <f>D516+E516+F516</f>
        <v>0</v>
      </c>
      <c r="D516" s="69">
        <v>0</v>
      </c>
      <c r="E516" s="69">
        <v>0</v>
      </c>
      <c r="F516" s="66">
        <v>0</v>
      </c>
      <c r="G516" s="69">
        <f>H516+I516+J516</f>
        <v>0</v>
      </c>
      <c r="H516" s="68">
        <v>0</v>
      </c>
      <c r="I516" s="68">
        <v>0</v>
      </c>
      <c r="J516" s="68">
        <v>0</v>
      </c>
      <c r="K516" s="39" t="s">
        <v>242</v>
      </c>
      <c r="L516" s="69">
        <f>M516+N516+O516</f>
        <v>0</v>
      </c>
      <c r="M516" s="69">
        <v>0</v>
      </c>
      <c r="N516" s="69">
        <v>0</v>
      </c>
      <c r="O516" s="95">
        <v>0</v>
      </c>
      <c r="P516" s="171" t="s">
        <v>242</v>
      </c>
      <c r="Q516" s="49"/>
      <c r="R516" s="46"/>
      <c r="S516" s="46"/>
      <c r="T516" s="46"/>
    </row>
    <row r="517" spans="1:20" s="4" customFormat="1" ht="84" customHeight="1">
      <c r="A517" s="20" t="s">
        <v>40</v>
      </c>
      <c r="B517" s="26" t="s">
        <v>985</v>
      </c>
      <c r="C517" s="69">
        <f>C518+C519+C520+C521+C522+C523</f>
        <v>1107</v>
      </c>
      <c r="D517" s="69">
        <f aca="true" t="shared" si="184" ref="D517:O517">D518+D519+D520+D521+D522+D523</f>
        <v>1107</v>
      </c>
      <c r="E517" s="69">
        <f t="shared" si="184"/>
        <v>0</v>
      </c>
      <c r="F517" s="69">
        <f t="shared" si="184"/>
        <v>0</v>
      </c>
      <c r="G517" s="69">
        <f>G518+G519+G520+G521+G522+G523</f>
        <v>1106.7</v>
      </c>
      <c r="H517" s="69">
        <f t="shared" si="184"/>
        <v>1106.7</v>
      </c>
      <c r="I517" s="69">
        <f t="shared" si="184"/>
        <v>0</v>
      </c>
      <c r="J517" s="69">
        <f t="shared" si="184"/>
        <v>0</v>
      </c>
      <c r="K517" s="39">
        <f t="shared" si="182"/>
        <v>0.9997289972899729</v>
      </c>
      <c r="L517" s="69">
        <f t="shared" si="184"/>
        <v>1106.7</v>
      </c>
      <c r="M517" s="69">
        <f t="shared" si="184"/>
        <v>1106.7</v>
      </c>
      <c r="N517" s="69">
        <f t="shared" si="184"/>
        <v>0</v>
      </c>
      <c r="O517" s="94">
        <f t="shared" si="184"/>
        <v>0</v>
      </c>
      <c r="P517" s="171">
        <f t="shared" si="161"/>
        <v>0.9997289972899729</v>
      </c>
      <c r="Q517" s="49"/>
      <c r="R517" s="46"/>
      <c r="S517" s="46"/>
      <c r="T517" s="46"/>
    </row>
    <row r="518" spans="1:20" s="4" customFormat="1" ht="66.75" customHeight="1">
      <c r="A518" s="20" t="s">
        <v>986</v>
      </c>
      <c r="B518" s="26" t="s">
        <v>535</v>
      </c>
      <c r="C518" s="69">
        <f aca="true" t="shared" si="185" ref="C518:C523">D518+E518+F518</f>
        <v>400</v>
      </c>
      <c r="D518" s="69">
        <v>400</v>
      </c>
      <c r="E518" s="69">
        <f aca="true" t="shared" si="186" ref="E518:O518">E519</f>
        <v>0</v>
      </c>
      <c r="F518" s="69">
        <f t="shared" si="186"/>
        <v>0</v>
      </c>
      <c r="G518" s="69">
        <f aca="true" t="shared" si="187" ref="G518:G523">H518+I518+J518</f>
        <v>400</v>
      </c>
      <c r="H518" s="69">
        <v>400</v>
      </c>
      <c r="I518" s="69">
        <f t="shared" si="186"/>
        <v>0</v>
      </c>
      <c r="J518" s="69">
        <f t="shared" si="186"/>
        <v>0</v>
      </c>
      <c r="K518" s="39">
        <f t="shared" si="182"/>
        <v>1</v>
      </c>
      <c r="L518" s="69">
        <f aca="true" t="shared" si="188" ref="L518:L523">M518+N518+O518</f>
        <v>400</v>
      </c>
      <c r="M518" s="69">
        <v>400</v>
      </c>
      <c r="N518" s="69">
        <f t="shared" si="186"/>
        <v>0</v>
      </c>
      <c r="O518" s="94">
        <f t="shared" si="186"/>
        <v>0</v>
      </c>
      <c r="P518" s="171">
        <f t="shared" si="161"/>
        <v>1</v>
      </c>
      <c r="Q518" s="49"/>
      <c r="R518" s="46"/>
      <c r="S518" s="46"/>
      <c r="T518" s="46"/>
    </row>
    <row r="519" spans="1:20" s="4" customFormat="1" ht="65.25" customHeight="1">
      <c r="A519" s="20" t="s">
        <v>988</v>
      </c>
      <c r="B519" s="26" t="s">
        <v>987</v>
      </c>
      <c r="C519" s="69">
        <f t="shared" si="185"/>
        <v>0</v>
      </c>
      <c r="D519" s="69">
        <v>0</v>
      </c>
      <c r="E519" s="69">
        <v>0</v>
      </c>
      <c r="F519" s="66">
        <v>0</v>
      </c>
      <c r="G519" s="69">
        <f t="shared" si="187"/>
        <v>0</v>
      </c>
      <c r="H519" s="68">
        <v>0</v>
      </c>
      <c r="I519" s="68">
        <v>0</v>
      </c>
      <c r="J519" s="68">
        <v>0</v>
      </c>
      <c r="K519" s="39" t="s">
        <v>242</v>
      </c>
      <c r="L519" s="69">
        <f t="shared" si="188"/>
        <v>0</v>
      </c>
      <c r="M519" s="68">
        <v>0</v>
      </c>
      <c r="N519" s="68">
        <v>0</v>
      </c>
      <c r="O519" s="95">
        <v>0</v>
      </c>
      <c r="P519" s="171" t="s">
        <v>242</v>
      </c>
      <c r="Q519" s="65"/>
      <c r="R519" s="46"/>
      <c r="S519" s="46"/>
      <c r="T519" s="46"/>
    </row>
    <row r="520" spans="1:20" s="4" customFormat="1" ht="65.25" customHeight="1">
      <c r="A520" s="20" t="s">
        <v>989</v>
      </c>
      <c r="B520" s="26" t="s">
        <v>984</v>
      </c>
      <c r="C520" s="69">
        <f t="shared" si="185"/>
        <v>0</v>
      </c>
      <c r="D520" s="69">
        <v>0</v>
      </c>
      <c r="E520" s="69">
        <v>0</v>
      </c>
      <c r="F520" s="66">
        <v>0</v>
      </c>
      <c r="G520" s="69">
        <f t="shared" si="187"/>
        <v>0</v>
      </c>
      <c r="H520" s="68">
        <v>0</v>
      </c>
      <c r="I520" s="68">
        <v>0</v>
      </c>
      <c r="J520" s="68">
        <v>0</v>
      </c>
      <c r="K520" s="39" t="s">
        <v>242</v>
      </c>
      <c r="L520" s="69">
        <f t="shared" si="188"/>
        <v>0</v>
      </c>
      <c r="M520" s="68">
        <v>0</v>
      </c>
      <c r="N520" s="68">
        <v>0</v>
      </c>
      <c r="O520" s="95">
        <v>0</v>
      </c>
      <c r="P520" s="171" t="s">
        <v>242</v>
      </c>
      <c r="Q520" s="65"/>
      <c r="R520" s="46"/>
      <c r="S520" s="46"/>
      <c r="T520" s="46"/>
    </row>
    <row r="521" spans="1:20" s="4" customFormat="1" ht="65.25" customHeight="1">
      <c r="A521" s="20" t="s">
        <v>990</v>
      </c>
      <c r="B521" s="26" t="s">
        <v>991</v>
      </c>
      <c r="C521" s="69">
        <f t="shared" si="185"/>
        <v>400</v>
      </c>
      <c r="D521" s="69">
        <v>400</v>
      </c>
      <c r="E521" s="69">
        <v>0</v>
      </c>
      <c r="F521" s="66">
        <v>0</v>
      </c>
      <c r="G521" s="69">
        <f t="shared" si="187"/>
        <v>400</v>
      </c>
      <c r="H521" s="68">
        <v>400</v>
      </c>
      <c r="I521" s="68">
        <v>0</v>
      </c>
      <c r="J521" s="68">
        <v>0</v>
      </c>
      <c r="K521" s="39">
        <f>G521/C521</f>
        <v>1</v>
      </c>
      <c r="L521" s="69">
        <f t="shared" si="188"/>
        <v>400</v>
      </c>
      <c r="M521" s="68">
        <v>400</v>
      </c>
      <c r="N521" s="68">
        <v>0</v>
      </c>
      <c r="O521" s="95">
        <v>0</v>
      </c>
      <c r="P521" s="171">
        <f aca="true" t="shared" si="189" ref="P519:P582">L521/C521</f>
        <v>1</v>
      </c>
      <c r="Q521" s="65"/>
      <c r="R521" s="46"/>
      <c r="S521" s="46"/>
      <c r="T521" s="46"/>
    </row>
    <row r="522" spans="1:20" s="4" customFormat="1" ht="102.75" customHeight="1">
      <c r="A522" s="20" t="s">
        <v>993</v>
      </c>
      <c r="B522" s="26" t="s">
        <v>992</v>
      </c>
      <c r="C522" s="69">
        <f t="shared" si="185"/>
        <v>307</v>
      </c>
      <c r="D522" s="69">
        <v>307</v>
      </c>
      <c r="E522" s="69">
        <v>0</v>
      </c>
      <c r="F522" s="66">
        <v>0</v>
      </c>
      <c r="G522" s="69">
        <f t="shared" si="187"/>
        <v>306.7</v>
      </c>
      <c r="H522" s="68">
        <v>306.7</v>
      </c>
      <c r="I522" s="68">
        <v>0</v>
      </c>
      <c r="J522" s="68">
        <v>0</v>
      </c>
      <c r="K522" s="39">
        <f>G522/C522</f>
        <v>0.9990228013029315</v>
      </c>
      <c r="L522" s="69">
        <f t="shared" si="188"/>
        <v>306.7</v>
      </c>
      <c r="M522" s="68">
        <v>306.7</v>
      </c>
      <c r="N522" s="68">
        <v>0</v>
      </c>
      <c r="O522" s="95">
        <v>0</v>
      </c>
      <c r="P522" s="171">
        <f t="shared" si="189"/>
        <v>0.9990228013029315</v>
      </c>
      <c r="Q522" s="65"/>
      <c r="R522" s="46"/>
      <c r="S522" s="46"/>
      <c r="T522" s="46"/>
    </row>
    <row r="523" spans="1:20" s="4" customFormat="1" ht="102.75" customHeight="1">
      <c r="A523" s="20" t="s">
        <v>994</v>
      </c>
      <c r="B523" s="26" t="s">
        <v>995</v>
      </c>
      <c r="C523" s="69">
        <f t="shared" si="185"/>
        <v>0</v>
      </c>
      <c r="D523" s="69">
        <v>0</v>
      </c>
      <c r="E523" s="69">
        <v>0</v>
      </c>
      <c r="F523" s="66">
        <v>0</v>
      </c>
      <c r="G523" s="69">
        <f t="shared" si="187"/>
        <v>0</v>
      </c>
      <c r="H523" s="68">
        <v>0</v>
      </c>
      <c r="I523" s="68">
        <v>0</v>
      </c>
      <c r="J523" s="68">
        <v>0</v>
      </c>
      <c r="K523" s="39" t="s">
        <v>242</v>
      </c>
      <c r="L523" s="69">
        <f t="shared" si="188"/>
        <v>0</v>
      </c>
      <c r="M523" s="68">
        <v>0</v>
      </c>
      <c r="N523" s="68">
        <v>0</v>
      </c>
      <c r="O523" s="95">
        <v>0</v>
      </c>
      <c r="P523" s="171" t="s">
        <v>242</v>
      </c>
      <c r="Q523" s="65"/>
      <c r="R523" s="46"/>
      <c r="S523" s="46"/>
      <c r="T523" s="46"/>
    </row>
    <row r="524" spans="1:20" s="4" customFormat="1" ht="102.75" customHeight="1">
      <c r="A524" s="20" t="s">
        <v>41</v>
      </c>
      <c r="B524" s="26" t="s">
        <v>996</v>
      </c>
      <c r="C524" s="69">
        <f>C525+C526+C527+C528</f>
        <v>560</v>
      </c>
      <c r="D524" s="69">
        <f aca="true" t="shared" si="190" ref="D524:O524">D525+D526+D527+D528</f>
        <v>560</v>
      </c>
      <c r="E524" s="69">
        <f t="shared" si="190"/>
        <v>0</v>
      </c>
      <c r="F524" s="69">
        <f t="shared" si="190"/>
        <v>0</v>
      </c>
      <c r="G524" s="69">
        <f t="shared" si="190"/>
        <v>560</v>
      </c>
      <c r="H524" s="69">
        <f t="shared" si="190"/>
        <v>560</v>
      </c>
      <c r="I524" s="69">
        <f t="shared" si="190"/>
        <v>0</v>
      </c>
      <c r="J524" s="69">
        <f t="shared" si="190"/>
        <v>0</v>
      </c>
      <c r="K524" s="39">
        <f>G524/C524</f>
        <v>1</v>
      </c>
      <c r="L524" s="69">
        <f t="shared" si="190"/>
        <v>560</v>
      </c>
      <c r="M524" s="69">
        <f t="shared" si="190"/>
        <v>560</v>
      </c>
      <c r="N524" s="69">
        <f t="shared" si="190"/>
        <v>0</v>
      </c>
      <c r="O524" s="94">
        <f t="shared" si="190"/>
        <v>0</v>
      </c>
      <c r="P524" s="171">
        <f t="shared" si="189"/>
        <v>1</v>
      </c>
      <c r="Q524" s="65"/>
      <c r="R524" s="46"/>
      <c r="S524" s="46"/>
      <c r="T524" s="46"/>
    </row>
    <row r="525" spans="1:20" s="4" customFormat="1" ht="102.75" customHeight="1">
      <c r="A525" s="20" t="s">
        <v>331</v>
      </c>
      <c r="B525" s="26" t="s">
        <v>997</v>
      </c>
      <c r="C525" s="69">
        <f aca="true" t="shared" si="191" ref="C525:C531">D525+E525+F525</f>
        <v>19</v>
      </c>
      <c r="D525" s="69">
        <v>19</v>
      </c>
      <c r="E525" s="69">
        <v>0</v>
      </c>
      <c r="F525" s="66">
        <v>0</v>
      </c>
      <c r="G525" s="69">
        <f aca="true" t="shared" si="192" ref="G525:G531">H525+I525+J525</f>
        <v>19</v>
      </c>
      <c r="H525" s="68">
        <v>19</v>
      </c>
      <c r="I525" s="68">
        <v>0</v>
      </c>
      <c r="J525" s="68">
        <v>0</v>
      </c>
      <c r="K525" s="39">
        <f>G525/C525</f>
        <v>1</v>
      </c>
      <c r="L525" s="69">
        <f aca="true" t="shared" si="193" ref="L525:L531">M525+N525+O525</f>
        <v>19</v>
      </c>
      <c r="M525" s="68">
        <v>19</v>
      </c>
      <c r="N525" s="68">
        <v>0</v>
      </c>
      <c r="O525" s="95">
        <v>0</v>
      </c>
      <c r="P525" s="171">
        <f t="shared" si="189"/>
        <v>1</v>
      </c>
      <c r="Q525" s="65"/>
      <c r="R525" s="46"/>
      <c r="S525" s="46"/>
      <c r="T525" s="46"/>
    </row>
    <row r="526" spans="1:20" s="4" customFormat="1" ht="96" customHeight="1">
      <c r="A526" s="20" t="s">
        <v>998</v>
      </c>
      <c r="B526" s="26" t="s">
        <v>1000</v>
      </c>
      <c r="C526" s="69">
        <f t="shared" si="191"/>
        <v>98</v>
      </c>
      <c r="D526" s="69">
        <v>98</v>
      </c>
      <c r="E526" s="69">
        <v>0</v>
      </c>
      <c r="F526" s="66">
        <v>0</v>
      </c>
      <c r="G526" s="69">
        <f t="shared" si="192"/>
        <v>98</v>
      </c>
      <c r="H526" s="68">
        <v>98</v>
      </c>
      <c r="I526" s="68">
        <v>0</v>
      </c>
      <c r="J526" s="68">
        <v>0</v>
      </c>
      <c r="K526" s="39">
        <f>G526/C526</f>
        <v>1</v>
      </c>
      <c r="L526" s="69">
        <f t="shared" si="193"/>
        <v>98</v>
      </c>
      <c r="M526" s="68">
        <v>98</v>
      </c>
      <c r="N526" s="68">
        <v>0</v>
      </c>
      <c r="O526" s="95">
        <v>0</v>
      </c>
      <c r="P526" s="171">
        <f t="shared" si="189"/>
        <v>1</v>
      </c>
      <c r="Q526" s="65"/>
      <c r="R526" s="46"/>
      <c r="S526" s="46"/>
      <c r="T526" s="46"/>
    </row>
    <row r="527" spans="1:20" s="4" customFormat="1" ht="74.25" customHeight="1">
      <c r="A527" s="20" t="s">
        <v>999</v>
      </c>
      <c r="B527" s="26" t="s">
        <v>991</v>
      </c>
      <c r="C527" s="69">
        <f t="shared" si="191"/>
        <v>150</v>
      </c>
      <c r="D527" s="69">
        <v>150</v>
      </c>
      <c r="E527" s="69">
        <v>0</v>
      </c>
      <c r="F527" s="66">
        <v>0</v>
      </c>
      <c r="G527" s="69">
        <f t="shared" si="192"/>
        <v>150</v>
      </c>
      <c r="H527" s="68">
        <v>150</v>
      </c>
      <c r="I527" s="68">
        <v>0</v>
      </c>
      <c r="J527" s="68">
        <v>0</v>
      </c>
      <c r="K527" s="39">
        <f>G527/C527</f>
        <v>1</v>
      </c>
      <c r="L527" s="69">
        <f t="shared" si="193"/>
        <v>150</v>
      </c>
      <c r="M527" s="68">
        <v>150</v>
      </c>
      <c r="N527" s="68">
        <v>0</v>
      </c>
      <c r="O527" s="95">
        <v>0</v>
      </c>
      <c r="P527" s="171">
        <f t="shared" si="189"/>
        <v>1</v>
      </c>
      <c r="Q527" s="65"/>
      <c r="R527" s="46"/>
      <c r="S527" s="46"/>
      <c r="T527" s="46"/>
    </row>
    <row r="528" spans="1:20" s="4" customFormat="1" ht="104.25" customHeight="1">
      <c r="A528" s="20" t="s">
        <v>1002</v>
      </c>
      <c r="B528" s="26" t="s">
        <v>1001</v>
      </c>
      <c r="C528" s="69">
        <f t="shared" si="191"/>
        <v>293</v>
      </c>
      <c r="D528" s="69">
        <v>293</v>
      </c>
      <c r="E528" s="69">
        <v>0</v>
      </c>
      <c r="F528" s="66">
        <v>0</v>
      </c>
      <c r="G528" s="69">
        <f t="shared" si="192"/>
        <v>293</v>
      </c>
      <c r="H528" s="68">
        <v>293</v>
      </c>
      <c r="I528" s="68">
        <v>0</v>
      </c>
      <c r="J528" s="68">
        <v>0</v>
      </c>
      <c r="K528" s="39">
        <f>G528/C528</f>
        <v>1</v>
      </c>
      <c r="L528" s="69">
        <f t="shared" si="193"/>
        <v>293</v>
      </c>
      <c r="M528" s="68">
        <v>293</v>
      </c>
      <c r="N528" s="68">
        <v>0</v>
      </c>
      <c r="O528" s="95">
        <v>0</v>
      </c>
      <c r="P528" s="171">
        <f t="shared" si="189"/>
        <v>1</v>
      </c>
      <c r="Q528" s="65"/>
      <c r="R528" s="46"/>
      <c r="S528" s="46"/>
      <c r="T528" s="46"/>
    </row>
    <row r="529" spans="1:20" s="4" customFormat="1" ht="104.25" customHeight="1">
      <c r="A529" s="20" t="s">
        <v>60</v>
      </c>
      <c r="B529" s="26" t="s">
        <v>1003</v>
      </c>
      <c r="C529" s="69">
        <f t="shared" si="191"/>
        <v>0</v>
      </c>
      <c r="D529" s="69">
        <v>0</v>
      </c>
      <c r="E529" s="69">
        <v>0</v>
      </c>
      <c r="F529" s="66">
        <v>0</v>
      </c>
      <c r="G529" s="69">
        <f t="shared" si="192"/>
        <v>0</v>
      </c>
      <c r="H529" s="68">
        <v>0</v>
      </c>
      <c r="I529" s="68">
        <v>0</v>
      </c>
      <c r="J529" s="68">
        <v>0</v>
      </c>
      <c r="K529" s="39" t="s">
        <v>242</v>
      </c>
      <c r="L529" s="69">
        <f t="shared" si="193"/>
        <v>0</v>
      </c>
      <c r="M529" s="68">
        <v>0</v>
      </c>
      <c r="N529" s="68">
        <v>0</v>
      </c>
      <c r="O529" s="95">
        <v>0</v>
      </c>
      <c r="P529" s="171" t="s">
        <v>242</v>
      </c>
      <c r="Q529" s="65"/>
      <c r="R529" s="46"/>
      <c r="S529" s="46"/>
      <c r="T529" s="46"/>
    </row>
    <row r="530" spans="1:20" s="4" customFormat="1" ht="104.25" customHeight="1">
      <c r="A530" s="20" t="s">
        <v>185</v>
      </c>
      <c r="B530" s="26" t="s">
        <v>534</v>
      </c>
      <c r="C530" s="69">
        <f t="shared" si="191"/>
        <v>0</v>
      </c>
      <c r="D530" s="69">
        <v>0</v>
      </c>
      <c r="E530" s="69">
        <v>0</v>
      </c>
      <c r="F530" s="66">
        <v>0</v>
      </c>
      <c r="G530" s="69">
        <f t="shared" si="192"/>
        <v>0</v>
      </c>
      <c r="H530" s="68">
        <v>0</v>
      </c>
      <c r="I530" s="68">
        <v>0</v>
      </c>
      <c r="J530" s="68">
        <v>0</v>
      </c>
      <c r="K530" s="39" t="s">
        <v>242</v>
      </c>
      <c r="L530" s="69">
        <f t="shared" si="193"/>
        <v>0</v>
      </c>
      <c r="M530" s="68">
        <v>0</v>
      </c>
      <c r="N530" s="68">
        <v>0</v>
      </c>
      <c r="O530" s="95">
        <v>0</v>
      </c>
      <c r="P530" s="171" t="s">
        <v>242</v>
      </c>
      <c r="Q530" s="65"/>
      <c r="R530" s="46"/>
      <c r="S530" s="46"/>
      <c r="T530" s="46"/>
    </row>
    <row r="531" spans="1:20" s="4" customFormat="1" ht="104.25" customHeight="1">
      <c r="A531" s="20" t="s">
        <v>186</v>
      </c>
      <c r="B531" s="26" t="s">
        <v>1004</v>
      </c>
      <c r="C531" s="69">
        <f t="shared" si="191"/>
        <v>0</v>
      </c>
      <c r="D531" s="69">
        <v>0</v>
      </c>
      <c r="E531" s="69">
        <v>0</v>
      </c>
      <c r="F531" s="66">
        <v>0</v>
      </c>
      <c r="G531" s="69">
        <f t="shared" si="192"/>
        <v>0</v>
      </c>
      <c r="H531" s="68">
        <v>0</v>
      </c>
      <c r="I531" s="68">
        <v>0</v>
      </c>
      <c r="J531" s="68">
        <v>0</v>
      </c>
      <c r="K531" s="39" t="s">
        <v>242</v>
      </c>
      <c r="L531" s="69">
        <f t="shared" si="193"/>
        <v>0</v>
      </c>
      <c r="M531" s="68">
        <v>0</v>
      </c>
      <c r="N531" s="68">
        <v>0</v>
      </c>
      <c r="O531" s="95">
        <v>0</v>
      </c>
      <c r="P531" s="171" t="s">
        <v>242</v>
      </c>
      <c r="Q531" s="65"/>
      <c r="R531" s="46"/>
      <c r="S531" s="46"/>
      <c r="T531" s="46"/>
    </row>
    <row r="532" spans="1:20" s="4" customFormat="1" ht="60" customHeight="1">
      <c r="A532" s="20"/>
      <c r="B532" s="7" t="s">
        <v>1005</v>
      </c>
      <c r="C532" s="70">
        <f>C533+C534+C535</f>
        <v>4492.5</v>
      </c>
      <c r="D532" s="70">
        <f aca="true" t="shared" si="194" ref="D532:O532">D533+D534+D535</f>
        <v>0</v>
      </c>
      <c r="E532" s="70">
        <f t="shared" si="194"/>
        <v>0</v>
      </c>
      <c r="F532" s="70">
        <f t="shared" si="194"/>
        <v>4492.5</v>
      </c>
      <c r="G532" s="70">
        <f t="shared" si="194"/>
        <v>4492.5</v>
      </c>
      <c r="H532" s="70">
        <f t="shared" si="194"/>
        <v>0</v>
      </c>
      <c r="I532" s="70">
        <f t="shared" si="194"/>
        <v>0</v>
      </c>
      <c r="J532" s="70">
        <f t="shared" si="194"/>
        <v>4492.5</v>
      </c>
      <c r="K532" s="39">
        <f t="shared" si="182"/>
        <v>1</v>
      </c>
      <c r="L532" s="70">
        <f t="shared" si="194"/>
        <v>4492.5</v>
      </c>
      <c r="M532" s="70">
        <f t="shared" si="194"/>
        <v>0</v>
      </c>
      <c r="N532" s="70">
        <f t="shared" si="194"/>
        <v>0</v>
      </c>
      <c r="O532" s="96">
        <f t="shared" si="194"/>
        <v>4492.5</v>
      </c>
      <c r="P532" s="171">
        <f t="shared" si="189"/>
        <v>1</v>
      </c>
      <c r="Q532" s="49"/>
      <c r="R532" s="46"/>
      <c r="S532" s="46"/>
      <c r="T532" s="46"/>
    </row>
    <row r="533" spans="1:20" s="4" customFormat="1" ht="81.75" customHeight="1">
      <c r="A533" s="20" t="s">
        <v>43</v>
      </c>
      <c r="B533" s="5" t="s">
        <v>1006</v>
      </c>
      <c r="C533" s="69">
        <f>D533+E533+F533</f>
        <v>600</v>
      </c>
      <c r="D533" s="69">
        <v>0</v>
      </c>
      <c r="E533" s="69">
        <v>0</v>
      </c>
      <c r="F533" s="69">
        <v>600</v>
      </c>
      <c r="G533" s="69">
        <f>H533+I533+J533</f>
        <v>600</v>
      </c>
      <c r="H533" s="69">
        <v>0</v>
      </c>
      <c r="I533" s="69">
        <v>0</v>
      </c>
      <c r="J533" s="69">
        <v>600</v>
      </c>
      <c r="K533" s="39">
        <f t="shared" si="182"/>
        <v>1</v>
      </c>
      <c r="L533" s="69">
        <f>M533+N533+O533</f>
        <v>600</v>
      </c>
      <c r="M533" s="69">
        <v>0</v>
      </c>
      <c r="N533" s="69">
        <v>0</v>
      </c>
      <c r="O533" s="94">
        <v>600</v>
      </c>
      <c r="P533" s="171">
        <f t="shared" si="189"/>
        <v>1</v>
      </c>
      <c r="Q533" s="49"/>
      <c r="R533" s="46"/>
      <c r="S533" s="46"/>
      <c r="T533" s="46"/>
    </row>
    <row r="534" spans="1:20" s="4" customFormat="1" ht="77.25" customHeight="1">
      <c r="A534" s="20" t="s">
        <v>44</v>
      </c>
      <c r="B534" s="5" t="s">
        <v>1007</v>
      </c>
      <c r="C534" s="69">
        <f>D534+E534+F534</f>
        <v>550</v>
      </c>
      <c r="D534" s="69">
        <v>0</v>
      </c>
      <c r="E534" s="69">
        <v>0</v>
      </c>
      <c r="F534" s="66">
        <v>550</v>
      </c>
      <c r="G534" s="69">
        <f>H534+I534+J534</f>
        <v>550</v>
      </c>
      <c r="H534" s="68">
        <v>0</v>
      </c>
      <c r="I534" s="68">
        <v>0</v>
      </c>
      <c r="J534" s="68">
        <v>550</v>
      </c>
      <c r="K534" s="39">
        <f t="shared" si="182"/>
        <v>1</v>
      </c>
      <c r="L534" s="69">
        <f>M534+N534+O534</f>
        <v>550</v>
      </c>
      <c r="M534" s="69">
        <v>0</v>
      </c>
      <c r="N534" s="69">
        <v>0</v>
      </c>
      <c r="O534" s="95">
        <v>550</v>
      </c>
      <c r="P534" s="171">
        <f t="shared" si="189"/>
        <v>1</v>
      </c>
      <c r="Q534" s="49"/>
      <c r="R534" s="46"/>
      <c r="S534" s="46"/>
      <c r="T534" s="46"/>
    </row>
    <row r="535" spans="1:20" s="4" customFormat="1" ht="130.5" customHeight="1">
      <c r="A535" s="20" t="s">
        <v>45</v>
      </c>
      <c r="B535" s="5" t="s">
        <v>1008</v>
      </c>
      <c r="C535" s="69">
        <f>D535+E535+F535</f>
        <v>3342.5</v>
      </c>
      <c r="D535" s="69">
        <v>0</v>
      </c>
      <c r="E535" s="69">
        <v>0</v>
      </c>
      <c r="F535" s="66">
        <v>3342.5</v>
      </c>
      <c r="G535" s="69">
        <f>H535+I535+J535</f>
        <v>3342.5</v>
      </c>
      <c r="H535" s="68">
        <v>0</v>
      </c>
      <c r="I535" s="68">
        <v>0</v>
      </c>
      <c r="J535" s="68">
        <v>3342.5</v>
      </c>
      <c r="K535" s="39">
        <f t="shared" si="182"/>
        <v>1</v>
      </c>
      <c r="L535" s="69">
        <f>M535+N535+O535</f>
        <v>3342.5</v>
      </c>
      <c r="M535" s="69">
        <v>0</v>
      </c>
      <c r="N535" s="69">
        <v>0</v>
      </c>
      <c r="O535" s="95">
        <v>3342.5</v>
      </c>
      <c r="P535" s="171">
        <f t="shared" si="189"/>
        <v>1</v>
      </c>
      <c r="Q535" s="49"/>
      <c r="R535" s="46"/>
      <c r="S535" s="46"/>
      <c r="T535" s="46"/>
    </row>
    <row r="536" spans="1:20" s="4" customFormat="1" ht="67.5" customHeight="1">
      <c r="A536" s="20"/>
      <c r="B536" s="7" t="s">
        <v>1009</v>
      </c>
      <c r="C536" s="70">
        <f>C537+C543+C548</f>
        <v>144916.3</v>
      </c>
      <c r="D536" s="70">
        <f aca="true" t="shared" si="195" ref="D536:L536">D537+D543+D548</f>
        <v>0</v>
      </c>
      <c r="E536" s="70">
        <f t="shared" si="195"/>
        <v>0</v>
      </c>
      <c r="F536" s="70">
        <f t="shared" si="195"/>
        <v>144916.3</v>
      </c>
      <c r="G536" s="70">
        <f t="shared" si="195"/>
        <v>144905.76</v>
      </c>
      <c r="H536" s="70">
        <f t="shared" si="195"/>
        <v>0</v>
      </c>
      <c r="I536" s="70">
        <f t="shared" si="195"/>
        <v>0</v>
      </c>
      <c r="J536" s="70">
        <f t="shared" si="195"/>
        <v>144905.7</v>
      </c>
      <c r="K536" s="39">
        <f t="shared" si="182"/>
        <v>0.9999272683611162</v>
      </c>
      <c r="L536" s="70">
        <f t="shared" si="195"/>
        <v>144905.76</v>
      </c>
      <c r="M536" s="70">
        <f>M537+M543+M548</f>
        <v>0</v>
      </c>
      <c r="N536" s="70">
        <f>N537+N543+N548</f>
        <v>0</v>
      </c>
      <c r="O536" s="96">
        <f>O537+O543+O548</f>
        <v>144905.7</v>
      </c>
      <c r="P536" s="171">
        <f t="shared" si="189"/>
        <v>0.9999272683611162</v>
      </c>
      <c r="Q536" s="49"/>
      <c r="R536" s="46"/>
      <c r="S536" s="46"/>
      <c r="T536" s="46"/>
    </row>
    <row r="537" spans="1:20" s="4" customFormat="1" ht="48.75" customHeight="1">
      <c r="A537" s="20" t="s">
        <v>62</v>
      </c>
      <c r="B537" s="5" t="s">
        <v>536</v>
      </c>
      <c r="C537" s="69">
        <f>C538+C539+C540+C541+C542</f>
        <v>72280</v>
      </c>
      <c r="D537" s="69">
        <f aca="true" t="shared" si="196" ref="D537:N537">D538+D539+D540+D541+D542</f>
        <v>0</v>
      </c>
      <c r="E537" s="69">
        <f t="shared" si="196"/>
        <v>0</v>
      </c>
      <c r="F537" s="69">
        <v>72280</v>
      </c>
      <c r="G537" s="69">
        <f t="shared" si="196"/>
        <v>72271.86</v>
      </c>
      <c r="H537" s="69">
        <f t="shared" si="196"/>
        <v>0</v>
      </c>
      <c r="I537" s="69">
        <f t="shared" si="196"/>
        <v>0</v>
      </c>
      <c r="J537" s="69">
        <v>72271.8</v>
      </c>
      <c r="K537" s="39">
        <f t="shared" si="182"/>
        <v>0.9998873824017709</v>
      </c>
      <c r="L537" s="69">
        <f t="shared" si="196"/>
        <v>72271.86</v>
      </c>
      <c r="M537" s="69">
        <f t="shared" si="196"/>
        <v>0</v>
      </c>
      <c r="N537" s="69">
        <f t="shared" si="196"/>
        <v>0</v>
      </c>
      <c r="O537" s="94">
        <v>72271.8</v>
      </c>
      <c r="P537" s="171">
        <f t="shared" si="189"/>
        <v>0.9998873824017709</v>
      </c>
      <c r="Q537" s="49"/>
      <c r="R537" s="46"/>
      <c r="S537" s="46"/>
      <c r="T537" s="46"/>
    </row>
    <row r="538" spans="1:20" s="4" customFormat="1" ht="48.75" customHeight="1">
      <c r="A538" s="20" t="s">
        <v>164</v>
      </c>
      <c r="B538" s="5" t="s">
        <v>537</v>
      </c>
      <c r="C538" s="69">
        <f>D538+E538+F538</f>
        <v>1200</v>
      </c>
      <c r="D538" s="69">
        <v>0</v>
      </c>
      <c r="E538" s="69">
        <v>0</v>
      </c>
      <c r="F538" s="66">
        <v>1200</v>
      </c>
      <c r="G538" s="69">
        <f>H538+I538+J538</f>
        <v>1232.3</v>
      </c>
      <c r="H538" s="69">
        <v>0</v>
      </c>
      <c r="I538" s="69">
        <v>0</v>
      </c>
      <c r="J538" s="66">
        <v>1232.3</v>
      </c>
      <c r="K538" s="39">
        <f t="shared" si="182"/>
        <v>1.0269166666666667</v>
      </c>
      <c r="L538" s="69">
        <f>M538+N538+O538</f>
        <v>1232.3</v>
      </c>
      <c r="M538" s="69">
        <v>0</v>
      </c>
      <c r="N538" s="69">
        <v>0</v>
      </c>
      <c r="O538" s="101">
        <v>1232.3</v>
      </c>
      <c r="P538" s="171">
        <f t="shared" si="189"/>
        <v>1.0269166666666667</v>
      </c>
      <c r="Q538" s="49"/>
      <c r="R538" s="46"/>
      <c r="S538" s="46"/>
      <c r="T538" s="46"/>
    </row>
    <row r="539" spans="1:20" s="4" customFormat="1" ht="48.75" customHeight="1">
      <c r="A539" s="20" t="s">
        <v>165</v>
      </c>
      <c r="B539" s="5" t="s">
        <v>538</v>
      </c>
      <c r="C539" s="69">
        <f aca="true" t="shared" si="197" ref="C539:C553">D539+E539+F539</f>
        <v>20000</v>
      </c>
      <c r="D539" s="69">
        <v>0</v>
      </c>
      <c r="E539" s="69">
        <v>0</v>
      </c>
      <c r="F539" s="66">
        <v>20000</v>
      </c>
      <c r="G539" s="69">
        <f>H539+I539+J539</f>
        <v>20000</v>
      </c>
      <c r="H539" s="68">
        <v>0</v>
      </c>
      <c r="I539" s="68">
        <v>0</v>
      </c>
      <c r="J539" s="68">
        <v>20000</v>
      </c>
      <c r="K539" s="39">
        <f t="shared" si="182"/>
        <v>1</v>
      </c>
      <c r="L539" s="69">
        <f>M539+N539+O539</f>
        <v>20000</v>
      </c>
      <c r="M539" s="69">
        <v>0</v>
      </c>
      <c r="N539" s="69">
        <v>0</v>
      </c>
      <c r="O539" s="95">
        <v>20000</v>
      </c>
      <c r="P539" s="171">
        <f t="shared" si="189"/>
        <v>1</v>
      </c>
      <c r="Q539" s="49"/>
      <c r="R539" s="46"/>
      <c r="S539" s="46"/>
      <c r="T539" s="46"/>
    </row>
    <row r="540" spans="1:20" s="4" customFormat="1" ht="48.75" customHeight="1">
      <c r="A540" s="20" t="s">
        <v>166</v>
      </c>
      <c r="B540" s="5" t="s">
        <v>539</v>
      </c>
      <c r="C540" s="69">
        <f t="shared" si="197"/>
        <v>380</v>
      </c>
      <c r="D540" s="69">
        <v>0</v>
      </c>
      <c r="E540" s="69">
        <v>0</v>
      </c>
      <c r="F540" s="66">
        <v>380</v>
      </c>
      <c r="G540" s="69">
        <f>H540+I540+J540</f>
        <v>380</v>
      </c>
      <c r="H540" s="69">
        <v>0</v>
      </c>
      <c r="I540" s="69">
        <v>0</v>
      </c>
      <c r="J540" s="66">
        <v>380</v>
      </c>
      <c r="K540" s="39">
        <f t="shared" si="182"/>
        <v>1</v>
      </c>
      <c r="L540" s="69">
        <f>M540+N540+O540</f>
        <v>380</v>
      </c>
      <c r="M540" s="69">
        <v>0</v>
      </c>
      <c r="N540" s="69">
        <v>0</v>
      </c>
      <c r="O540" s="101">
        <v>380</v>
      </c>
      <c r="P540" s="171">
        <f t="shared" si="189"/>
        <v>1</v>
      </c>
      <c r="Q540" s="49"/>
      <c r="R540" s="46"/>
      <c r="S540" s="46"/>
      <c r="T540" s="46"/>
    </row>
    <row r="541" spans="1:20" s="4" customFormat="1" ht="48.75" customHeight="1">
      <c r="A541" s="20" t="s">
        <v>167</v>
      </c>
      <c r="B541" s="5" t="s">
        <v>540</v>
      </c>
      <c r="C541" s="69">
        <f t="shared" si="197"/>
        <v>3100</v>
      </c>
      <c r="D541" s="69">
        <v>0</v>
      </c>
      <c r="E541" s="69">
        <v>0</v>
      </c>
      <c r="F541" s="66">
        <v>3100</v>
      </c>
      <c r="G541" s="69">
        <f>H541+I541+J541</f>
        <v>3100</v>
      </c>
      <c r="H541" s="68">
        <v>0</v>
      </c>
      <c r="I541" s="68">
        <v>0</v>
      </c>
      <c r="J541" s="68">
        <v>3100</v>
      </c>
      <c r="K541" s="39">
        <f t="shared" si="182"/>
        <v>1</v>
      </c>
      <c r="L541" s="69">
        <f>M541+N541+O541</f>
        <v>3100</v>
      </c>
      <c r="M541" s="69">
        <v>0</v>
      </c>
      <c r="N541" s="69">
        <v>0</v>
      </c>
      <c r="O541" s="95">
        <v>3100</v>
      </c>
      <c r="P541" s="171">
        <f t="shared" si="189"/>
        <v>1</v>
      </c>
      <c r="Q541" s="49"/>
      <c r="R541" s="46"/>
      <c r="S541" s="46"/>
      <c r="T541" s="46"/>
    </row>
    <row r="542" spans="1:20" s="4" customFormat="1" ht="48.75" customHeight="1">
      <c r="A542" s="20" t="s">
        <v>490</v>
      </c>
      <c r="B542" s="5" t="s">
        <v>541</v>
      </c>
      <c r="C542" s="69">
        <f t="shared" si="197"/>
        <v>47600</v>
      </c>
      <c r="D542" s="69">
        <v>0</v>
      </c>
      <c r="E542" s="69">
        <v>0</v>
      </c>
      <c r="F542" s="66">
        <v>47600</v>
      </c>
      <c r="G542" s="69">
        <f>H542+I542+J542</f>
        <v>47559.56</v>
      </c>
      <c r="H542" s="69">
        <v>0</v>
      </c>
      <c r="I542" s="69">
        <v>0</v>
      </c>
      <c r="J542" s="66">
        <v>47559.56</v>
      </c>
      <c r="K542" s="39">
        <f t="shared" si="182"/>
        <v>0.9991504201680672</v>
      </c>
      <c r="L542" s="69">
        <f>M542+N542+O542</f>
        <v>47559.56</v>
      </c>
      <c r="M542" s="69">
        <v>0</v>
      </c>
      <c r="N542" s="69">
        <v>0</v>
      </c>
      <c r="O542" s="101">
        <v>47559.56</v>
      </c>
      <c r="P542" s="171">
        <f t="shared" si="189"/>
        <v>0.9991504201680672</v>
      </c>
      <c r="Q542" s="49"/>
      <c r="R542" s="46"/>
      <c r="S542" s="46"/>
      <c r="T542" s="46"/>
    </row>
    <row r="543" spans="1:20" s="4" customFormat="1" ht="48.75" customHeight="1">
      <c r="A543" s="20" t="s">
        <v>63</v>
      </c>
      <c r="B543" s="5" t="s">
        <v>542</v>
      </c>
      <c r="C543" s="69">
        <f>C544+C545+C546+C547</f>
        <v>26255</v>
      </c>
      <c r="D543" s="69">
        <f aca="true" t="shared" si="198" ref="D543:L543">D544+D545+D546+D547</f>
        <v>0</v>
      </c>
      <c r="E543" s="69">
        <f t="shared" si="198"/>
        <v>0</v>
      </c>
      <c r="F543" s="69">
        <f t="shared" si="198"/>
        <v>26255</v>
      </c>
      <c r="G543" s="69">
        <f t="shared" si="198"/>
        <v>26252.7</v>
      </c>
      <c r="H543" s="69">
        <f t="shared" si="198"/>
        <v>0</v>
      </c>
      <c r="I543" s="69">
        <f t="shared" si="198"/>
        <v>0</v>
      </c>
      <c r="J543" s="69">
        <f t="shared" si="198"/>
        <v>26252.7</v>
      </c>
      <c r="K543" s="39">
        <f t="shared" si="182"/>
        <v>0.9999123976385451</v>
      </c>
      <c r="L543" s="69">
        <f t="shared" si="198"/>
        <v>26252.7</v>
      </c>
      <c r="M543" s="69">
        <f>M544+M545+M546+M547</f>
        <v>0</v>
      </c>
      <c r="N543" s="69">
        <f>N544+N545+N546+N547</f>
        <v>0</v>
      </c>
      <c r="O543" s="94">
        <f>O544+O545+O546+O547</f>
        <v>26252.7</v>
      </c>
      <c r="P543" s="171">
        <f t="shared" si="189"/>
        <v>0.9999123976385451</v>
      </c>
      <c r="Q543" s="49"/>
      <c r="R543" s="46"/>
      <c r="S543" s="46"/>
      <c r="T543" s="46"/>
    </row>
    <row r="544" spans="1:20" s="4" customFormat="1" ht="48.75" customHeight="1">
      <c r="A544" s="20" t="s">
        <v>491</v>
      </c>
      <c r="B544" s="5" t="s">
        <v>543</v>
      </c>
      <c r="C544" s="69">
        <f t="shared" si="197"/>
        <v>455</v>
      </c>
      <c r="D544" s="69">
        <v>0</v>
      </c>
      <c r="E544" s="69">
        <v>0</v>
      </c>
      <c r="F544" s="66">
        <v>455</v>
      </c>
      <c r="G544" s="69">
        <f>H544+I544+J544</f>
        <v>453.3</v>
      </c>
      <c r="H544" s="68">
        <v>0</v>
      </c>
      <c r="I544" s="68">
        <v>0</v>
      </c>
      <c r="J544" s="68">
        <v>453.3</v>
      </c>
      <c r="K544" s="39">
        <f t="shared" si="182"/>
        <v>0.9962637362637363</v>
      </c>
      <c r="L544" s="69">
        <f>M544+N544+O544</f>
        <v>453.3</v>
      </c>
      <c r="M544" s="69">
        <v>0</v>
      </c>
      <c r="N544" s="69">
        <v>0</v>
      </c>
      <c r="O544" s="95">
        <v>453.3</v>
      </c>
      <c r="P544" s="171">
        <f t="shared" si="189"/>
        <v>0.9962637362637363</v>
      </c>
      <c r="Q544" s="48"/>
      <c r="R544" s="46"/>
      <c r="S544" s="46"/>
      <c r="T544" s="46"/>
    </row>
    <row r="545" spans="1:20" s="4" customFormat="1" ht="72" customHeight="1">
      <c r="A545" s="20" t="s">
        <v>492</v>
      </c>
      <c r="B545" s="5" t="s">
        <v>544</v>
      </c>
      <c r="C545" s="69">
        <f>D545+E545+F545</f>
        <v>24655</v>
      </c>
      <c r="D545" s="69">
        <v>0</v>
      </c>
      <c r="E545" s="69">
        <v>0</v>
      </c>
      <c r="F545" s="66">
        <v>24655</v>
      </c>
      <c r="G545" s="69">
        <f>H545+I545+J545</f>
        <v>24654.4</v>
      </c>
      <c r="H545" s="68">
        <v>0</v>
      </c>
      <c r="I545" s="68">
        <v>0</v>
      </c>
      <c r="J545" s="68">
        <v>24654.4</v>
      </c>
      <c r="K545" s="39">
        <f t="shared" si="182"/>
        <v>0.9999756641654838</v>
      </c>
      <c r="L545" s="69">
        <f>M545+N545+O545</f>
        <v>24654.4</v>
      </c>
      <c r="M545" s="68">
        <v>0</v>
      </c>
      <c r="N545" s="68">
        <v>0</v>
      </c>
      <c r="O545" s="95">
        <v>24654.4</v>
      </c>
      <c r="P545" s="171">
        <f t="shared" si="189"/>
        <v>0.9999756641654838</v>
      </c>
      <c r="Q545" s="49"/>
      <c r="R545" s="46"/>
      <c r="S545" s="46"/>
      <c r="T545" s="46"/>
    </row>
    <row r="546" spans="1:20" s="4" customFormat="1" ht="48.75" customHeight="1">
      <c r="A546" s="20" t="s">
        <v>493</v>
      </c>
      <c r="B546" s="5" t="s">
        <v>545</v>
      </c>
      <c r="C546" s="69">
        <f t="shared" si="197"/>
        <v>395</v>
      </c>
      <c r="D546" s="69">
        <v>0</v>
      </c>
      <c r="E546" s="69">
        <v>0</v>
      </c>
      <c r="F546" s="66">
        <v>395</v>
      </c>
      <c r="G546" s="69">
        <f>H546+I546+J546</f>
        <v>395</v>
      </c>
      <c r="H546" s="68">
        <v>0</v>
      </c>
      <c r="I546" s="68">
        <v>0</v>
      </c>
      <c r="J546" s="68">
        <v>395</v>
      </c>
      <c r="K546" s="39">
        <f t="shared" si="182"/>
        <v>1</v>
      </c>
      <c r="L546" s="69">
        <f>M546+N546+O546</f>
        <v>395</v>
      </c>
      <c r="M546" s="69">
        <v>0</v>
      </c>
      <c r="N546" s="69">
        <v>0</v>
      </c>
      <c r="O546" s="95">
        <v>395</v>
      </c>
      <c r="P546" s="171">
        <f t="shared" si="189"/>
        <v>1</v>
      </c>
      <c r="Q546" s="49"/>
      <c r="R546" s="46"/>
      <c r="S546" s="46"/>
      <c r="T546" s="46"/>
    </row>
    <row r="547" spans="1:20" s="4" customFormat="1" ht="48.75" customHeight="1">
      <c r="A547" s="20" t="s">
        <v>1010</v>
      </c>
      <c r="B547" s="5" t="s">
        <v>1011</v>
      </c>
      <c r="C547" s="69">
        <f t="shared" si="197"/>
        <v>750</v>
      </c>
      <c r="D547" s="69">
        <v>0</v>
      </c>
      <c r="E547" s="69">
        <v>0</v>
      </c>
      <c r="F547" s="66">
        <v>750</v>
      </c>
      <c r="G547" s="69">
        <f>H547+I547+J547</f>
        <v>750</v>
      </c>
      <c r="H547" s="68">
        <v>0</v>
      </c>
      <c r="I547" s="68">
        <v>0</v>
      </c>
      <c r="J547" s="68">
        <v>750</v>
      </c>
      <c r="K547" s="39">
        <f t="shared" si="182"/>
        <v>1</v>
      </c>
      <c r="L547" s="69">
        <f>M547+N547+O547</f>
        <v>750</v>
      </c>
      <c r="M547" s="69">
        <v>0</v>
      </c>
      <c r="N547" s="69">
        <v>0</v>
      </c>
      <c r="O547" s="95">
        <v>750</v>
      </c>
      <c r="P547" s="171">
        <f t="shared" si="189"/>
        <v>1</v>
      </c>
      <c r="Q547" s="49"/>
      <c r="R547" s="46"/>
      <c r="S547" s="46"/>
      <c r="T547" s="46"/>
    </row>
    <row r="548" spans="1:20" s="4" customFormat="1" ht="68.25" customHeight="1">
      <c r="A548" s="20" t="s">
        <v>74</v>
      </c>
      <c r="B548" s="5" t="s">
        <v>546</v>
      </c>
      <c r="C548" s="69">
        <f>C549+C550+C551+C552+C553</f>
        <v>46381.299999999996</v>
      </c>
      <c r="D548" s="69">
        <f aca="true" t="shared" si="199" ref="D548:N548">D549+D550+D551+D552+D553</f>
        <v>0</v>
      </c>
      <c r="E548" s="69">
        <f t="shared" si="199"/>
        <v>0</v>
      </c>
      <c r="F548" s="69">
        <f t="shared" si="199"/>
        <v>46381.299999999996</v>
      </c>
      <c r="G548" s="69">
        <f t="shared" si="199"/>
        <v>46381.2</v>
      </c>
      <c r="H548" s="69">
        <f t="shared" si="199"/>
        <v>0</v>
      </c>
      <c r="I548" s="69">
        <f t="shared" si="199"/>
        <v>0</v>
      </c>
      <c r="J548" s="69">
        <f t="shared" si="199"/>
        <v>46381.2</v>
      </c>
      <c r="K548" s="39">
        <f t="shared" si="182"/>
        <v>0.9999978439586644</v>
      </c>
      <c r="L548" s="69">
        <f t="shared" si="199"/>
        <v>46381.2</v>
      </c>
      <c r="M548" s="69">
        <f t="shared" si="199"/>
        <v>0</v>
      </c>
      <c r="N548" s="69">
        <f t="shared" si="199"/>
        <v>0</v>
      </c>
      <c r="O548" s="94">
        <f>O549+O550+O551+O552+O553</f>
        <v>46381.2</v>
      </c>
      <c r="P548" s="171">
        <f t="shared" si="189"/>
        <v>0.9999978439586644</v>
      </c>
      <c r="Q548" s="49"/>
      <c r="R548" s="46"/>
      <c r="S548" s="46"/>
      <c r="T548" s="46"/>
    </row>
    <row r="549" spans="1:20" s="4" customFormat="1" ht="48.75" customHeight="1">
      <c r="A549" s="20" t="s">
        <v>494</v>
      </c>
      <c r="B549" s="5" t="s">
        <v>547</v>
      </c>
      <c r="C549" s="69">
        <f t="shared" si="197"/>
        <v>54.6</v>
      </c>
      <c r="D549" s="69">
        <v>0</v>
      </c>
      <c r="E549" s="69">
        <v>0</v>
      </c>
      <c r="F549" s="66">
        <v>54.6</v>
      </c>
      <c r="G549" s="69">
        <f>H549+I549+J549</f>
        <v>54.6</v>
      </c>
      <c r="H549" s="69">
        <v>0</v>
      </c>
      <c r="I549" s="69">
        <v>0</v>
      </c>
      <c r="J549" s="66">
        <v>54.6</v>
      </c>
      <c r="K549" s="39">
        <f t="shared" si="182"/>
        <v>1</v>
      </c>
      <c r="L549" s="69">
        <f>M549+N549+O549</f>
        <v>54.6</v>
      </c>
      <c r="M549" s="69">
        <v>0</v>
      </c>
      <c r="N549" s="69">
        <v>0</v>
      </c>
      <c r="O549" s="101">
        <v>54.6</v>
      </c>
      <c r="P549" s="171">
        <f t="shared" si="189"/>
        <v>1</v>
      </c>
      <c r="Q549" s="49"/>
      <c r="R549" s="46"/>
      <c r="S549" s="46"/>
      <c r="T549" s="46"/>
    </row>
    <row r="550" spans="1:20" s="4" customFormat="1" ht="122.25" customHeight="1">
      <c r="A550" s="20" t="s">
        <v>495</v>
      </c>
      <c r="B550" s="5" t="s">
        <v>548</v>
      </c>
      <c r="C550" s="69">
        <f t="shared" si="197"/>
        <v>45345</v>
      </c>
      <c r="D550" s="69">
        <v>0</v>
      </c>
      <c r="E550" s="69">
        <v>0</v>
      </c>
      <c r="F550" s="66">
        <v>45345</v>
      </c>
      <c r="G550" s="69">
        <f>H550+I550+J550</f>
        <v>45345</v>
      </c>
      <c r="H550" s="68">
        <v>0</v>
      </c>
      <c r="I550" s="68">
        <v>0</v>
      </c>
      <c r="J550" s="68">
        <v>45345</v>
      </c>
      <c r="K550" s="39">
        <f t="shared" si="182"/>
        <v>1</v>
      </c>
      <c r="L550" s="69">
        <f>M550+N550+O550</f>
        <v>45345</v>
      </c>
      <c r="M550" s="68">
        <v>0</v>
      </c>
      <c r="N550" s="68">
        <v>0</v>
      </c>
      <c r="O550" s="95">
        <v>45345</v>
      </c>
      <c r="P550" s="171">
        <f t="shared" si="189"/>
        <v>1</v>
      </c>
      <c r="Q550" s="48"/>
      <c r="R550" s="46"/>
      <c r="S550" s="46"/>
      <c r="T550" s="46"/>
    </row>
    <row r="551" spans="1:20" s="4" customFormat="1" ht="48.75" customHeight="1">
      <c r="A551" s="20" t="s">
        <v>496</v>
      </c>
      <c r="B551" s="26" t="s">
        <v>549</v>
      </c>
      <c r="C551" s="69">
        <f t="shared" si="197"/>
        <v>0</v>
      </c>
      <c r="D551" s="69">
        <v>0</v>
      </c>
      <c r="E551" s="69">
        <v>0</v>
      </c>
      <c r="F551" s="66">
        <v>0</v>
      </c>
      <c r="G551" s="69">
        <f>H551+I551+J551</f>
        <v>0</v>
      </c>
      <c r="H551" s="68">
        <v>0</v>
      </c>
      <c r="I551" s="68">
        <v>0</v>
      </c>
      <c r="J551" s="68">
        <v>0</v>
      </c>
      <c r="K551" s="39" t="s">
        <v>242</v>
      </c>
      <c r="L551" s="69">
        <f>M551+N551+O551</f>
        <v>0</v>
      </c>
      <c r="M551" s="69">
        <v>0</v>
      </c>
      <c r="N551" s="69">
        <v>0</v>
      </c>
      <c r="O551" s="95">
        <v>0</v>
      </c>
      <c r="P551" s="171" t="s">
        <v>242</v>
      </c>
      <c r="Q551" s="49"/>
      <c r="R551" s="46"/>
      <c r="S551" s="46"/>
      <c r="T551" s="46"/>
    </row>
    <row r="552" spans="1:20" s="4" customFormat="1" ht="42" customHeight="1">
      <c r="A552" s="20" t="s">
        <v>497</v>
      </c>
      <c r="B552" s="26" t="s">
        <v>550</v>
      </c>
      <c r="C552" s="69">
        <f t="shared" si="197"/>
        <v>907.1</v>
      </c>
      <c r="D552" s="69">
        <v>0</v>
      </c>
      <c r="E552" s="69">
        <v>0</v>
      </c>
      <c r="F552" s="66">
        <v>907.1</v>
      </c>
      <c r="G552" s="69">
        <f>H552+I552+J552</f>
        <v>907</v>
      </c>
      <c r="H552" s="68">
        <v>0</v>
      </c>
      <c r="I552" s="68">
        <v>0</v>
      </c>
      <c r="J552" s="68">
        <v>907</v>
      </c>
      <c r="K552" s="39">
        <f t="shared" si="182"/>
        <v>0.999889758571271</v>
      </c>
      <c r="L552" s="69">
        <f>M552+N552+O552</f>
        <v>907</v>
      </c>
      <c r="M552" s="68">
        <v>0</v>
      </c>
      <c r="N552" s="68">
        <v>0</v>
      </c>
      <c r="O552" s="95">
        <v>907</v>
      </c>
      <c r="P552" s="171">
        <f t="shared" si="189"/>
        <v>0.999889758571271</v>
      </c>
      <c r="Q552" s="49"/>
      <c r="R552" s="46"/>
      <c r="S552" s="46"/>
      <c r="T552" s="46"/>
    </row>
    <row r="553" spans="1:20" s="4" customFormat="1" ht="90.75" customHeight="1">
      <c r="A553" s="20" t="s">
        <v>498</v>
      </c>
      <c r="B553" s="26" t="s">
        <v>551</v>
      </c>
      <c r="C553" s="69">
        <f t="shared" si="197"/>
        <v>74.6</v>
      </c>
      <c r="D553" s="69">
        <v>0</v>
      </c>
      <c r="E553" s="69">
        <v>0</v>
      </c>
      <c r="F553" s="66">
        <v>74.6</v>
      </c>
      <c r="G553" s="69">
        <f>H553+I553+J553</f>
        <v>74.6</v>
      </c>
      <c r="H553" s="68">
        <v>0</v>
      </c>
      <c r="I553" s="68">
        <v>0</v>
      </c>
      <c r="J553" s="68">
        <v>74.6</v>
      </c>
      <c r="K553" s="39">
        <f t="shared" si="182"/>
        <v>1</v>
      </c>
      <c r="L553" s="69">
        <f>M553+N553+O553</f>
        <v>74.6</v>
      </c>
      <c r="M553" s="68">
        <v>0</v>
      </c>
      <c r="N553" s="68">
        <v>0</v>
      </c>
      <c r="O553" s="95">
        <v>74.6</v>
      </c>
      <c r="P553" s="171">
        <f t="shared" si="189"/>
        <v>1</v>
      </c>
      <c r="Q553" s="106"/>
      <c r="R553" s="46"/>
      <c r="S553" s="46"/>
      <c r="T553" s="46"/>
    </row>
    <row r="554" spans="1:20" s="4" customFormat="1" ht="56.25" customHeight="1">
      <c r="A554" s="20"/>
      <c r="B554" s="7" t="s">
        <v>1012</v>
      </c>
      <c r="C554" s="56">
        <v>0</v>
      </c>
      <c r="D554" s="70">
        <f aca="true" t="shared" si="200" ref="D554:J554">C555</f>
        <v>0</v>
      </c>
      <c r="E554" s="70">
        <f t="shared" si="200"/>
        <v>0</v>
      </c>
      <c r="F554" s="70">
        <f t="shared" si="200"/>
        <v>0</v>
      </c>
      <c r="G554" s="70">
        <f t="shared" si="200"/>
        <v>0</v>
      </c>
      <c r="H554" s="70">
        <f t="shared" si="200"/>
        <v>0</v>
      </c>
      <c r="I554" s="70">
        <f t="shared" si="200"/>
        <v>0</v>
      </c>
      <c r="J554" s="70">
        <f t="shared" si="200"/>
        <v>0</v>
      </c>
      <c r="K554" s="39" t="s">
        <v>242</v>
      </c>
      <c r="L554" s="70">
        <v>0</v>
      </c>
      <c r="M554" s="70">
        <f>L555</f>
        <v>0</v>
      </c>
      <c r="N554" s="70">
        <f>M555</f>
        <v>0</v>
      </c>
      <c r="O554" s="96">
        <f>N555</f>
        <v>0</v>
      </c>
      <c r="P554" s="171" t="s">
        <v>242</v>
      </c>
      <c r="Q554" s="49"/>
      <c r="R554" s="46"/>
      <c r="S554" s="46"/>
      <c r="T554" s="46"/>
    </row>
    <row r="555" spans="1:20" s="4" customFormat="1" ht="72" customHeight="1">
      <c r="A555" s="20" t="s">
        <v>79</v>
      </c>
      <c r="B555" s="26" t="s">
        <v>552</v>
      </c>
      <c r="C555" s="69">
        <f>D555+E555+F555</f>
        <v>0</v>
      </c>
      <c r="D555" s="69">
        <v>0</v>
      </c>
      <c r="E555" s="69">
        <v>0</v>
      </c>
      <c r="F555" s="66">
        <v>0</v>
      </c>
      <c r="G555" s="69">
        <f>H555+I555+J555</f>
        <v>0</v>
      </c>
      <c r="H555" s="68">
        <v>0</v>
      </c>
      <c r="I555" s="68">
        <v>0</v>
      </c>
      <c r="J555" s="68">
        <v>0</v>
      </c>
      <c r="K555" s="39" t="s">
        <v>242</v>
      </c>
      <c r="L555" s="69">
        <f>M555+N555+O555</f>
        <v>0</v>
      </c>
      <c r="M555" s="69">
        <v>0</v>
      </c>
      <c r="N555" s="69">
        <v>0</v>
      </c>
      <c r="O555" s="95">
        <v>0</v>
      </c>
      <c r="P555" s="171" t="s">
        <v>242</v>
      </c>
      <c r="Q555" s="49"/>
      <c r="R555" s="46"/>
      <c r="S555" s="46"/>
      <c r="T555" s="46"/>
    </row>
    <row r="556" spans="1:20" s="4" customFormat="1" ht="60" customHeight="1">
      <c r="A556" s="20"/>
      <c r="B556" s="7" t="s">
        <v>1013</v>
      </c>
      <c r="C556" s="70">
        <f>C557+C558+C559+C560+C561+C562+C563+C564+C565+C566</f>
        <v>62100</v>
      </c>
      <c r="D556" s="70">
        <f aca="true" t="shared" si="201" ref="D556:O556">D557+D558+D559+D560+D561+D562+D563+D564+D565+D566</f>
        <v>0</v>
      </c>
      <c r="E556" s="70">
        <f t="shared" si="201"/>
        <v>0</v>
      </c>
      <c r="F556" s="70">
        <f t="shared" si="201"/>
        <v>62100</v>
      </c>
      <c r="G556" s="70">
        <f t="shared" si="201"/>
        <v>61806.2</v>
      </c>
      <c r="H556" s="70">
        <f t="shared" si="201"/>
        <v>0</v>
      </c>
      <c r="I556" s="70">
        <f t="shared" si="201"/>
        <v>0</v>
      </c>
      <c r="J556" s="70">
        <f t="shared" si="201"/>
        <v>61806.2</v>
      </c>
      <c r="K556" s="39">
        <f t="shared" si="182"/>
        <v>0.995268921095008</v>
      </c>
      <c r="L556" s="70">
        <f t="shared" si="201"/>
        <v>61806.2</v>
      </c>
      <c r="M556" s="70">
        <f t="shared" si="201"/>
        <v>0</v>
      </c>
      <c r="N556" s="70">
        <f t="shared" si="201"/>
        <v>0</v>
      </c>
      <c r="O556" s="96">
        <f t="shared" si="201"/>
        <v>61806.2</v>
      </c>
      <c r="P556" s="171">
        <f t="shared" si="189"/>
        <v>0.995268921095008</v>
      </c>
      <c r="Q556" s="49"/>
      <c r="R556" s="46"/>
      <c r="S556" s="46"/>
      <c r="T556" s="46"/>
    </row>
    <row r="557" spans="1:20" s="4" customFormat="1" ht="75.75" customHeight="1">
      <c r="A557" s="20" t="s">
        <v>83</v>
      </c>
      <c r="B557" s="55" t="s">
        <v>1014</v>
      </c>
      <c r="C557" s="69">
        <f>D557+E557+F557</f>
        <v>500</v>
      </c>
      <c r="D557" s="69">
        <v>0</v>
      </c>
      <c r="E557" s="69">
        <v>0</v>
      </c>
      <c r="F557" s="66">
        <v>500</v>
      </c>
      <c r="G557" s="69">
        <f>H557+I557+J557</f>
        <v>500</v>
      </c>
      <c r="H557" s="68">
        <v>0</v>
      </c>
      <c r="I557" s="68">
        <v>0</v>
      </c>
      <c r="J557" s="68">
        <v>500</v>
      </c>
      <c r="K557" s="39">
        <f t="shared" si="182"/>
        <v>1</v>
      </c>
      <c r="L557" s="69">
        <f>M557+N557+O557</f>
        <v>500</v>
      </c>
      <c r="M557" s="69">
        <v>0</v>
      </c>
      <c r="N557" s="69">
        <v>0</v>
      </c>
      <c r="O557" s="95">
        <v>500</v>
      </c>
      <c r="P557" s="171">
        <f t="shared" si="189"/>
        <v>1</v>
      </c>
      <c r="Q557" s="49"/>
      <c r="R557" s="46"/>
      <c r="S557" s="46"/>
      <c r="T557" s="46"/>
    </row>
    <row r="558" spans="1:20" s="4" customFormat="1" ht="58.5" customHeight="1">
      <c r="A558" s="20" t="s">
        <v>295</v>
      </c>
      <c r="B558" s="55" t="s">
        <v>1015</v>
      </c>
      <c r="C558" s="69">
        <f>D558+E558+F558</f>
        <v>5500</v>
      </c>
      <c r="D558" s="69">
        <v>0</v>
      </c>
      <c r="E558" s="69">
        <v>0</v>
      </c>
      <c r="F558" s="66">
        <v>5500</v>
      </c>
      <c r="G558" s="69">
        <f>H558+I558+J558</f>
        <v>5427.3</v>
      </c>
      <c r="H558" s="68">
        <v>0</v>
      </c>
      <c r="I558" s="68">
        <v>0</v>
      </c>
      <c r="J558" s="68">
        <v>5427.3</v>
      </c>
      <c r="K558" s="39">
        <f t="shared" si="182"/>
        <v>0.9867818181818182</v>
      </c>
      <c r="L558" s="69">
        <f>M558+N558+O558</f>
        <v>5427.3</v>
      </c>
      <c r="M558" s="69">
        <v>0</v>
      </c>
      <c r="N558" s="69">
        <v>0</v>
      </c>
      <c r="O558" s="95">
        <v>5427.3</v>
      </c>
      <c r="P558" s="171">
        <f t="shared" si="189"/>
        <v>0.9867818181818182</v>
      </c>
      <c r="Q558" s="49"/>
      <c r="R558" s="46"/>
      <c r="S558" s="46"/>
      <c r="T558" s="46"/>
    </row>
    <row r="559" spans="1:20" s="4" customFormat="1" ht="58.5" customHeight="1">
      <c r="A559" s="20" t="s">
        <v>357</v>
      </c>
      <c r="B559" s="55" t="s">
        <v>1016</v>
      </c>
      <c r="C559" s="69">
        <f aca="true" t="shared" si="202" ref="C559:C565">D559+E559+F559</f>
        <v>4400</v>
      </c>
      <c r="D559" s="69">
        <v>0</v>
      </c>
      <c r="E559" s="69">
        <v>0</v>
      </c>
      <c r="F559" s="66">
        <v>4400</v>
      </c>
      <c r="G559" s="69">
        <f aca="true" t="shared" si="203" ref="G559:G565">H559+I559+J559</f>
        <v>4400</v>
      </c>
      <c r="H559" s="68">
        <v>0</v>
      </c>
      <c r="I559" s="68">
        <v>0</v>
      </c>
      <c r="J559" s="68">
        <v>4400</v>
      </c>
      <c r="K559" s="39">
        <f t="shared" si="182"/>
        <v>1</v>
      </c>
      <c r="L559" s="69">
        <f aca="true" t="shared" si="204" ref="L559:L565">M559+N559+O559</f>
        <v>4400</v>
      </c>
      <c r="M559" s="69">
        <v>0</v>
      </c>
      <c r="N559" s="69">
        <v>0</v>
      </c>
      <c r="O559" s="95">
        <v>4400</v>
      </c>
      <c r="P559" s="171">
        <f t="shared" si="189"/>
        <v>1</v>
      </c>
      <c r="Q559" s="49"/>
      <c r="R559" s="46"/>
      <c r="S559" s="46"/>
      <c r="T559" s="46"/>
    </row>
    <row r="560" spans="1:20" s="4" customFormat="1" ht="87" customHeight="1">
      <c r="A560" s="20" t="s">
        <v>358</v>
      </c>
      <c r="B560" s="55" t="s">
        <v>1017</v>
      </c>
      <c r="C560" s="69">
        <f t="shared" si="202"/>
        <v>1000</v>
      </c>
      <c r="D560" s="69">
        <v>0</v>
      </c>
      <c r="E560" s="69">
        <v>0</v>
      </c>
      <c r="F560" s="66">
        <v>1000</v>
      </c>
      <c r="G560" s="69">
        <f t="shared" si="203"/>
        <v>1000</v>
      </c>
      <c r="H560" s="68">
        <v>0</v>
      </c>
      <c r="I560" s="68">
        <v>0</v>
      </c>
      <c r="J560" s="68">
        <v>1000</v>
      </c>
      <c r="K560" s="39">
        <f t="shared" si="182"/>
        <v>1</v>
      </c>
      <c r="L560" s="69">
        <f t="shared" si="204"/>
        <v>1000</v>
      </c>
      <c r="M560" s="69">
        <v>0</v>
      </c>
      <c r="N560" s="69">
        <v>0</v>
      </c>
      <c r="O560" s="95">
        <v>1000</v>
      </c>
      <c r="P560" s="171">
        <f t="shared" si="189"/>
        <v>1</v>
      </c>
      <c r="Q560" s="49"/>
      <c r="R560" s="46"/>
      <c r="S560" s="46"/>
      <c r="T560" s="46"/>
    </row>
    <row r="561" spans="1:20" s="4" customFormat="1" ht="59.25" customHeight="1">
      <c r="A561" s="20" t="s">
        <v>981</v>
      </c>
      <c r="B561" s="55" t="s">
        <v>553</v>
      </c>
      <c r="C561" s="69">
        <f t="shared" si="202"/>
        <v>3830</v>
      </c>
      <c r="D561" s="69">
        <v>0</v>
      </c>
      <c r="E561" s="69">
        <v>0</v>
      </c>
      <c r="F561" s="66">
        <v>3830</v>
      </c>
      <c r="G561" s="69">
        <f t="shared" si="203"/>
        <v>3830</v>
      </c>
      <c r="H561" s="68">
        <v>0</v>
      </c>
      <c r="I561" s="68">
        <v>0</v>
      </c>
      <c r="J561" s="68">
        <v>3830</v>
      </c>
      <c r="K561" s="39">
        <f t="shared" si="182"/>
        <v>1</v>
      </c>
      <c r="L561" s="69">
        <f t="shared" si="204"/>
        <v>3830</v>
      </c>
      <c r="M561" s="69">
        <v>0</v>
      </c>
      <c r="N561" s="69">
        <v>0</v>
      </c>
      <c r="O561" s="95">
        <v>3830</v>
      </c>
      <c r="P561" s="171">
        <f t="shared" si="189"/>
        <v>1</v>
      </c>
      <c r="Q561" s="49"/>
      <c r="R561" s="46"/>
      <c r="S561" s="46"/>
      <c r="T561" s="46"/>
    </row>
    <row r="562" spans="1:20" s="4" customFormat="1" ht="59.25" customHeight="1">
      <c r="A562" s="20" t="s">
        <v>1023</v>
      </c>
      <c r="B562" s="55" t="s">
        <v>1018</v>
      </c>
      <c r="C562" s="69">
        <f t="shared" si="202"/>
        <v>6570</v>
      </c>
      <c r="D562" s="69">
        <v>0</v>
      </c>
      <c r="E562" s="69">
        <v>0</v>
      </c>
      <c r="F562" s="66">
        <v>6570</v>
      </c>
      <c r="G562" s="69">
        <f t="shared" si="203"/>
        <v>6570</v>
      </c>
      <c r="H562" s="68">
        <v>0</v>
      </c>
      <c r="I562" s="68">
        <v>0</v>
      </c>
      <c r="J562" s="68">
        <v>6570</v>
      </c>
      <c r="K562" s="39">
        <f t="shared" si="182"/>
        <v>1</v>
      </c>
      <c r="L562" s="69">
        <f t="shared" si="204"/>
        <v>6570</v>
      </c>
      <c r="M562" s="69">
        <v>0</v>
      </c>
      <c r="N562" s="69">
        <v>0</v>
      </c>
      <c r="O562" s="95">
        <v>6570</v>
      </c>
      <c r="P562" s="171">
        <f t="shared" si="189"/>
        <v>1</v>
      </c>
      <c r="Q562" s="49"/>
      <c r="R562" s="46"/>
      <c r="S562" s="46"/>
      <c r="T562" s="46"/>
    </row>
    <row r="563" spans="1:20" s="4" customFormat="1" ht="59.25" customHeight="1">
      <c r="A563" s="20" t="s">
        <v>1024</v>
      </c>
      <c r="B563" s="55" t="s">
        <v>1019</v>
      </c>
      <c r="C563" s="69">
        <f t="shared" si="202"/>
        <v>100</v>
      </c>
      <c r="D563" s="69">
        <v>0</v>
      </c>
      <c r="E563" s="69">
        <v>0</v>
      </c>
      <c r="F563" s="66">
        <v>100</v>
      </c>
      <c r="G563" s="69">
        <f t="shared" si="203"/>
        <v>100</v>
      </c>
      <c r="H563" s="68">
        <v>0</v>
      </c>
      <c r="I563" s="68">
        <v>0</v>
      </c>
      <c r="J563" s="68">
        <v>100</v>
      </c>
      <c r="K563" s="39">
        <f t="shared" si="182"/>
        <v>1</v>
      </c>
      <c r="L563" s="69">
        <f t="shared" si="204"/>
        <v>100</v>
      </c>
      <c r="M563" s="69">
        <v>0</v>
      </c>
      <c r="N563" s="69">
        <v>0</v>
      </c>
      <c r="O563" s="95">
        <v>100</v>
      </c>
      <c r="P563" s="171">
        <f t="shared" si="189"/>
        <v>1</v>
      </c>
      <c r="Q563" s="49"/>
      <c r="R563" s="46"/>
      <c r="S563" s="46"/>
      <c r="T563" s="46"/>
    </row>
    <row r="564" spans="1:20" s="4" customFormat="1" ht="99" customHeight="1">
      <c r="A564" s="20" t="s">
        <v>1025</v>
      </c>
      <c r="B564" s="55" t="s">
        <v>1020</v>
      </c>
      <c r="C564" s="69">
        <v>0</v>
      </c>
      <c r="D564" s="69">
        <v>0</v>
      </c>
      <c r="E564" s="69">
        <v>0</v>
      </c>
      <c r="F564" s="68">
        <v>0</v>
      </c>
      <c r="G564" s="69">
        <f t="shared" si="203"/>
        <v>325.3</v>
      </c>
      <c r="H564" s="68">
        <v>0</v>
      </c>
      <c r="I564" s="68">
        <v>0</v>
      </c>
      <c r="J564" s="68">
        <v>325.3</v>
      </c>
      <c r="K564" s="39" t="s">
        <v>242</v>
      </c>
      <c r="L564" s="69">
        <f t="shared" si="204"/>
        <v>325.3</v>
      </c>
      <c r="M564" s="69">
        <v>0</v>
      </c>
      <c r="N564" s="69">
        <v>0</v>
      </c>
      <c r="O564" s="95">
        <v>325.3</v>
      </c>
      <c r="P564" s="171" t="s">
        <v>242</v>
      </c>
      <c r="Q564" s="49"/>
      <c r="R564" s="46"/>
      <c r="S564" s="46"/>
      <c r="T564" s="46"/>
    </row>
    <row r="565" spans="1:20" s="4" customFormat="1" ht="97.5" customHeight="1">
      <c r="A565" s="20" t="s">
        <v>1026</v>
      </c>
      <c r="B565" s="55" t="s">
        <v>1021</v>
      </c>
      <c r="C565" s="69">
        <f t="shared" si="202"/>
        <v>40000</v>
      </c>
      <c r="D565" s="69">
        <v>0</v>
      </c>
      <c r="E565" s="69">
        <v>0</v>
      </c>
      <c r="F565" s="69">
        <f>13920+26080</f>
        <v>40000</v>
      </c>
      <c r="G565" s="69">
        <f t="shared" si="203"/>
        <v>39471.6</v>
      </c>
      <c r="H565" s="69">
        <v>0</v>
      </c>
      <c r="I565" s="69">
        <v>0</v>
      </c>
      <c r="J565" s="69">
        <f>13736.1+25735.5</f>
        <v>39471.6</v>
      </c>
      <c r="K565" s="39">
        <f t="shared" si="182"/>
        <v>0.98679</v>
      </c>
      <c r="L565" s="69">
        <f t="shared" si="204"/>
        <v>39471.6</v>
      </c>
      <c r="M565" s="69">
        <v>0</v>
      </c>
      <c r="N565" s="69">
        <v>0</v>
      </c>
      <c r="O565" s="94">
        <f>13736.1+25735.5</f>
        <v>39471.6</v>
      </c>
      <c r="P565" s="171">
        <f t="shared" si="189"/>
        <v>0.98679</v>
      </c>
      <c r="Q565" s="49"/>
      <c r="R565" s="46"/>
      <c r="S565" s="46"/>
      <c r="T565" s="46"/>
    </row>
    <row r="566" spans="1:20" s="4" customFormat="1" ht="97.5" customHeight="1">
      <c r="A566" s="20" t="s">
        <v>1030</v>
      </c>
      <c r="B566" s="57" t="s">
        <v>1022</v>
      </c>
      <c r="C566" s="69">
        <f>D566+E566+F566</f>
        <v>200</v>
      </c>
      <c r="D566" s="69">
        <v>0</v>
      </c>
      <c r="E566" s="69">
        <v>0</v>
      </c>
      <c r="F566" s="69">
        <v>200</v>
      </c>
      <c r="G566" s="69">
        <f>H566+I566+J566</f>
        <v>182</v>
      </c>
      <c r="H566" s="69">
        <v>0</v>
      </c>
      <c r="I566" s="69">
        <v>0</v>
      </c>
      <c r="J566" s="69">
        <v>182</v>
      </c>
      <c r="K566" s="39">
        <f t="shared" si="182"/>
        <v>0.91</v>
      </c>
      <c r="L566" s="69">
        <f>M566+N566+O566</f>
        <v>182</v>
      </c>
      <c r="M566" s="69">
        <v>0</v>
      </c>
      <c r="N566" s="69">
        <v>0</v>
      </c>
      <c r="O566" s="94">
        <v>182</v>
      </c>
      <c r="P566" s="171">
        <f t="shared" si="189"/>
        <v>0.91</v>
      </c>
      <c r="Q566" s="49"/>
      <c r="R566" s="46"/>
      <c r="S566" s="46"/>
      <c r="T566" s="46"/>
    </row>
    <row r="567" spans="1:20" s="4" customFormat="1" ht="87" customHeight="1">
      <c r="A567" s="20"/>
      <c r="B567" s="7" t="s">
        <v>1027</v>
      </c>
      <c r="C567" s="69">
        <v>0</v>
      </c>
      <c r="D567" s="69">
        <f aca="true" t="shared" si="205" ref="D567:M568">D568</f>
        <v>0</v>
      </c>
      <c r="E567" s="69">
        <v>0</v>
      </c>
      <c r="F567" s="69">
        <v>0</v>
      </c>
      <c r="G567" s="69">
        <f t="shared" si="205"/>
        <v>0</v>
      </c>
      <c r="H567" s="69">
        <f t="shared" si="205"/>
        <v>0</v>
      </c>
      <c r="I567" s="69">
        <v>0</v>
      </c>
      <c r="J567" s="69">
        <v>0</v>
      </c>
      <c r="K567" s="39" t="s">
        <v>242</v>
      </c>
      <c r="L567" s="69">
        <f t="shared" si="205"/>
        <v>0</v>
      </c>
      <c r="M567" s="69">
        <f t="shared" si="205"/>
        <v>0</v>
      </c>
      <c r="N567" s="69">
        <v>0</v>
      </c>
      <c r="O567" s="94">
        <v>0</v>
      </c>
      <c r="P567" s="171" t="s">
        <v>242</v>
      </c>
      <c r="Q567" s="49"/>
      <c r="R567" s="46"/>
      <c r="S567" s="46"/>
      <c r="T567" s="46"/>
    </row>
    <row r="568" spans="1:20" s="4" customFormat="1" ht="143.25" customHeight="1">
      <c r="A568" s="20" t="s">
        <v>85</v>
      </c>
      <c r="B568" s="55" t="s">
        <v>1028</v>
      </c>
      <c r="C568" s="69">
        <v>0</v>
      </c>
      <c r="D568" s="69">
        <f t="shared" si="205"/>
        <v>0</v>
      </c>
      <c r="E568" s="69">
        <v>0</v>
      </c>
      <c r="F568" s="69">
        <v>0</v>
      </c>
      <c r="G568" s="69">
        <f t="shared" si="205"/>
        <v>0</v>
      </c>
      <c r="H568" s="69">
        <f t="shared" si="205"/>
        <v>0</v>
      </c>
      <c r="I568" s="69">
        <v>0</v>
      </c>
      <c r="J568" s="69">
        <v>0</v>
      </c>
      <c r="K568" s="39" t="s">
        <v>242</v>
      </c>
      <c r="L568" s="69">
        <f t="shared" si="205"/>
        <v>0</v>
      </c>
      <c r="M568" s="69">
        <f t="shared" si="205"/>
        <v>0</v>
      </c>
      <c r="N568" s="69">
        <v>0</v>
      </c>
      <c r="O568" s="94">
        <v>0</v>
      </c>
      <c r="P568" s="171" t="s">
        <v>242</v>
      </c>
      <c r="Q568" s="49"/>
      <c r="R568" s="46"/>
      <c r="S568" s="46"/>
      <c r="T568" s="46"/>
    </row>
    <row r="569" spans="1:20" s="4" customFormat="1" ht="84" customHeight="1">
      <c r="A569" s="20" t="s">
        <v>280</v>
      </c>
      <c r="B569" s="26" t="s">
        <v>1029</v>
      </c>
      <c r="C569" s="69">
        <v>0</v>
      </c>
      <c r="D569" s="69">
        <v>0</v>
      </c>
      <c r="E569" s="69">
        <v>0</v>
      </c>
      <c r="F569" s="69">
        <v>0</v>
      </c>
      <c r="G569" s="69">
        <f>H569+I569+J569</f>
        <v>0</v>
      </c>
      <c r="H569" s="68">
        <v>0</v>
      </c>
      <c r="I569" s="68">
        <v>0</v>
      </c>
      <c r="J569" s="68">
        <v>0</v>
      </c>
      <c r="K569" s="39" t="s">
        <v>242</v>
      </c>
      <c r="L569" s="69">
        <f>M569+N569+O569</f>
        <v>0</v>
      </c>
      <c r="M569" s="68">
        <v>0</v>
      </c>
      <c r="N569" s="68">
        <v>0</v>
      </c>
      <c r="O569" s="95">
        <v>0</v>
      </c>
      <c r="P569" s="171" t="s">
        <v>242</v>
      </c>
      <c r="Q569" s="49"/>
      <c r="R569" s="46"/>
      <c r="S569" s="46"/>
      <c r="T569" s="46"/>
    </row>
    <row r="570" spans="1:20" s="4" customFormat="1" ht="81" customHeight="1">
      <c r="A570" s="20" t="s">
        <v>288</v>
      </c>
      <c r="B570" s="26" t="s">
        <v>533</v>
      </c>
      <c r="C570" s="69">
        <v>0</v>
      </c>
      <c r="D570" s="69">
        <v>0</v>
      </c>
      <c r="E570" s="69">
        <v>0</v>
      </c>
      <c r="F570" s="69">
        <v>0</v>
      </c>
      <c r="G570" s="69">
        <v>0</v>
      </c>
      <c r="H570" s="69">
        <v>0</v>
      </c>
      <c r="I570" s="69">
        <v>0</v>
      </c>
      <c r="J570" s="69">
        <v>0</v>
      </c>
      <c r="K570" s="39" t="s">
        <v>242</v>
      </c>
      <c r="L570" s="69">
        <v>0</v>
      </c>
      <c r="M570" s="69">
        <v>0</v>
      </c>
      <c r="N570" s="69">
        <v>0</v>
      </c>
      <c r="O570" s="94">
        <v>0</v>
      </c>
      <c r="P570" s="171" t="s">
        <v>242</v>
      </c>
      <c r="Q570" s="49"/>
      <c r="R570" s="46"/>
      <c r="S570" s="46"/>
      <c r="T570" s="46"/>
    </row>
    <row r="571" spans="1:20" s="121" customFormat="1" ht="68.25" customHeight="1">
      <c r="A571" s="115" t="s">
        <v>42</v>
      </c>
      <c r="B571" s="116" t="s">
        <v>12</v>
      </c>
      <c r="C571" s="112">
        <f>C572</f>
        <v>0</v>
      </c>
      <c r="D571" s="112">
        <f aca="true" t="shared" si="206" ref="D571:O571">D572</f>
        <v>0</v>
      </c>
      <c r="E571" s="112">
        <f t="shared" si="206"/>
        <v>0</v>
      </c>
      <c r="F571" s="112">
        <f t="shared" si="206"/>
        <v>0</v>
      </c>
      <c r="G571" s="112">
        <f t="shared" si="206"/>
        <v>0</v>
      </c>
      <c r="H571" s="112">
        <f t="shared" si="206"/>
        <v>0</v>
      </c>
      <c r="I571" s="112">
        <f t="shared" si="206"/>
        <v>0</v>
      </c>
      <c r="J571" s="112">
        <f t="shared" si="206"/>
        <v>0</v>
      </c>
      <c r="K571" s="52" t="s">
        <v>242</v>
      </c>
      <c r="L571" s="112">
        <f t="shared" si="206"/>
        <v>0</v>
      </c>
      <c r="M571" s="112">
        <f t="shared" si="206"/>
        <v>0</v>
      </c>
      <c r="N571" s="112">
        <f t="shared" si="206"/>
        <v>0</v>
      </c>
      <c r="O571" s="114">
        <f t="shared" si="206"/>
        <v>0</v>
      </c>
      <c r="P571" s="171" t="s">
        <v>242</v>
      </c>
      <c r="Q571" s="119"/>
      <c r="R571" s="120"/>
      <c r="S571" s="120"/>
      <c r="T571" s="120"/>
    </row>
    <row r="572" spans="1:20" s="4" customFormat="1" ht="81.75" customHeight="1">
      <c r="A572" s="3"/>
      <c r="B572" s="7" t="s">
        <v>489</v>
      </c>
      <c r="C572" s="70">
        <f>C573+C574+C575+C576+C577+C579+C580+C581+C582+C583+C584+C585+C586+C587+C588+C589+C590</f>
        <v>0</v>
      </c>
      <c r="D572" s="70">
        <f aca="true" t="shared" si="207" ref="D572:O572">D573+D574+D575+D576+D577+D579+D580+D581+D582+D583+D584+D585+D586+D587+D588+D589+D590</f>
        <v>0</v>
      </c>
      <c r="E572" s="70">
        <f t="shared" si="207"/>
        <v>0</v>
      </c>
      <c r="F572" s="70">
        <f t="shared" si="207"/>
        <v>0</v>
      </c>
      <c r="G572" s="70">
        <f t="shared" si="207"/>
        <v>0</v>
      </c>
      <c r="H572" s="70">
        <f t="shared" si="207"/>
        <v>0</v>
      </c>
      <c r="I572" s="70">
        <f t="shared" si="207"/>
        <v>0</v>
      </c>
      <c r="J572" s="70">
        <f t="shared" si="207"/>
        <v>0</v>
      </c>
      <c r="K572" s="39" t="s">
        <v>242</v>
      </c>
      <c r="L572" s="70">
        <f t="shared" si="207"/>
        <v>0</v>
      </c>
      <c r="M572" s="70">
        <f t="shared" si="207"/>
        <v>0</v>
      </c>
      <c r="N572" s="70">
        <f t="shared" si="207"/>
        <v>0</v>
      </c>
      <c r="O572" s="96">
        <f t="shared" si="207"/>
        <v>0</v>
      </c>
      <c r="P572" s="171" t="s">
        <v>242</v>
      </c>
      <c r="Q572" s="49"/>
      <c r="R572" s="46"/>
      <c r="S572" s="46"/>
      <c r="T572" s="46"/>
    </row>
    <row r="573" spans="1:20" s="4" customFormat="1" ht="48" customHeight="1">
      <c r="A573" s="20" t="s">
        <v>39</v>
      </c>
      <c r="B573" s="5" t="s">
        <v>554</v>
      </c>
      <c r="C573" s="69">
        <f>D573+E573+F573</f>
        <v>0</v>
      </c>
      <c r="D573" s="69">
        <v>0</v>
      </c>
      <c r="E573" s="69">
        <v>0</v>
      </c>
      <c r="F573" s="69">
        <v>0</v>
      </c>
      <c r="G573" s="68">
        <f>H573+I573+J573</f>
        <v>0</v>
      </c>
      <c r="H573" s="68">
        <v>0</v>
      </c>
      <c r="I573" s="68">
        <v>0</v>
      </c>
      <c r="J573" s="68">
        <v>0</v>
      </c>
      <c r="K573" s="39" t="s">
        <v>242</v>
      </c>
      <c r="L573" s="69">
        <f>M573+N573+O573</f>
        <v>0</v>
      </c>
      <c r="M573" s="69">
        <v>0</v>
      </c>
      <c r="N573" s="69">
        <v>0</v>
      </c>
      <c r="O573" s="101">
        <v>0</v>
      </c>
      <c r="P573" s="171" t="s">
        <v>242</v>
      </c>
      <c r="Q573" s="49"/>
      <c r="R573" s="46"/>
      <c r="S573" s="46"/>
      <c r="T573" s="46"/>
    </row>
    <row r="574" spans="1:20" s="4" customFormat="1" ht="48" customHeight="1">
      <c r="A574" s="20" t="s">
        <v>40</v>
      </c>
      <c r="B574" s="5" t="s">
        <v>555</v>
      </c>
      <c r="C574" s="69">
        <f>D574+E574+F574</f>
        <v>0</v>
      </c>
      <c r="D574" s="69">
        <v>0</v>
      </c>
      <c r="E574" s="69">
        <v>0</v>
      </c>
      <c r="F574" s="69">
        <v>0</v>
      </c>
      <c r="G574" s="68">
        <f>H574+I574+J574</f>
        <v>0</v>
      </c>
      <c r="H574" s="68">
        <v>0</v>
      </c>
      <c r="I574" s="68">
        <v>0</v>
      </c>
      <c r="J574" s="68">
        <v>0</v>
      </c>
      <c r="K574" s="39" t="s">
        <v>242</v>
      </c>
      <c r="L574" s="69">
        <f>M574+N574+O574</f>
        <v>0</v>
      </c>
      <c r="M574" s="69">
        <v>0</v>
      </c>
      <c r="N574" s="69">
        <v>0</v>
      </c>
      <c r="O574" s="101">
        <v>0</v>
      </c>
      <c r="P574" s="171" t="s">
        <v>242</v>
      </c>
      <c r="Q574" s="49"/>
      <c r="R574" s="46"/>
      <c r="S574" s="46"/>
      <c r="T574" s="46"/>
    </row>
    <row r="575" spans="1:20" s="4" customFormat="1" ht="48" customHeight="1">
      <c r="A575" s="20" t="s">
        <v>41</v>
      </c>
      <c r="B575" s="5" t="s">
        <v>556</v>
      </c>
      <c r="C575" s="69">
        <f>D575+E575+F575</f>
        <v>0</v>
      </c>
      <c r="D575" s="69">
        <v>0</v>
      </c>
      <c r="E575" s="69">
        <v>0</v>
      </c>
      <c r="F575" s="69">
        <v>0</v>
      </c>
      <c r="G575" s="68">
        <f>H575+I575+J575</f>
        <v>0</v>
      </c>
      <c r="H575" s="68">
        <v>0</v>
      </c>
      <c r="I575" s="68">
        <v>0</v>
      </c>
      <c r="J575" s="68">
        <v>0</v>
      </c>
      <c r="K575" s="39" t="s">
        <v>242</v>
      </c>
      <c r="L575" s="69">
        <f>M575+N575+O575</f>
        <v>0</v>
      </c>
      <c r="M575" s="69">
        <v>0</v>
      </c>
      <c r="N575" s="69">
        <v>0</v>
      </c>
      <c r="O575" s="101">
        <v>0</v>
      </c>
      <c r="P575" s="171" t="s">
        <v>242</v>
      </c>
      <c r="Q575" s="49"/>
      <c r="R575" s="46"/>
      <c r="S575" s="46"/>
      <c r="T575" s="46"/>
    </row>
    <row r="576" spans="1:20" s="4" customFormat="1" ht="48" customHeight="1">
      <c r="A576" s="20" t="s">
        <v>60</v>
      </c>
      <c r="B576" s="5" t="s">
        <v>557</v>
      </c>
      <c r="C576" s="69">
        <f>D576+E576+F576</f>
        <v>0</v>
      </c>
      <c r="D576" s="69">
        <v>0</v>
      </c>
      <c r="E576" s="69">
        <v>0</v>
      </c>
      <c r="F576" s="69">
        <v>0</v>
      </c>
      <c r="G576" s="68">
        <f>H576+I576+J576</f>
        <v>0</v>
      </c>
      <c r="H576" s="68">
        <v>0</v>
      </c>
      <c r="I576" s="68">
        <v>0</v>
      </c>
      <c r="J576" s="68">
        <v>0</v>
      </c>
      <c r="K576" s="39" t="s">
        <v>242</v>
      </c>
      <c r="L576" s="69">
        <f>M576+N576+O576</f>
        <v>0</v>
      </c>
      <c r="M576" s="69">
        <v>0</v>
      </c>
      <c r="N576" s="69">
        <v>0</v>
      </c>
      <c r="O576" s="101">
        <v>0</v>
      </c>
      <c r="P576" s="171" t="s">
        <v>242</v>
      </c>
      <c r="Q576" s="49"/>
      <c r="R576" s="46"/>
      <c r="S576" s="46"/>
      <c r="T576" s="46"/>
    </row>
    <row r="577" spans="1:20" s="4" customFormat="1" ht="69.75" customHeight="1">
      <c r="A577" s="20" t="s">
        <v>61</v>
      </c>
      <c r="B577" s="5" t="s">
        <v>558</v>
      </c>
      <c r="C577" s="69">
        <f>C578</f>
        <v>0</v>
      </c>
      <c r="D577" s="69">
        <v>0</v>
      </c>
      <c r="E577" s="69">
        <f aca="true" t="shared" si="208" ref="E577:O577">E578</f>
        <v>0</v>
      </c>
      <c r="F577" s="69">
        <f t="shared" si="208"/>
        <v>0</v>
      </c>
      <c r="G577" s="69">
        <f t="shared" si="208"/>
        <v>0</v>
      </c>
      <c r="H577" s="69">
        <v>0</v>
      </c>
      <c r="I577" s="69">
        <f t="shared" si="208"/>
        <v>0</v>
      </c>
      <c r="J577" s="69">
        <f t="shared" si="208"/>
        <v>0</v>
      </c>
      <c r="K577" s="39" t="s">
        <v>242</v>
      </c>
      <c r="L577" s="69">
        <f t="shared" si="208"/>
        <v>0</v>
      </c>
      <c r="M577" s="69">
        <v>0</v>
      </c>
      <c r="N577" s="69">
        <f t="shared" si="208"/>
        <v>0</v>
      </c>
      <c r="O577" s="94">
        <f t="shared" si="208"/>
        <v>0</v>
      </c>
      <c r="P577" s="171" t="s">
        <v>242</v>
      </c>
      <c r="Q577" s="49"/>
      <c r="R577" s="46"/>
      <c r="S577" s="46"/>
      <c r="T577" s="46"/>
    </row>
    <row r="578" spans="1:20" s="4" customFormat="1" ht="74.25" customHeight="1">
      <c r="A578" s="20" t="s">
        <v>332</v>
      </c>
      <c r="B578" s="26" t="s">
        <v>559</v>
      </c>
      <c r="C578" s="69">
        <f>D578+E578+F578</f>
        <v>0</v>
      </c>
      <c r="D578" s="69">
        <v>0</v>
      </c>
      <c r="E578" s="69">
        <v>0</v>
      </c>
      <c r="F578" s="69">
        <v>0</v>
      </c>
      <c r="G578" s="68">
        <f aca="true" t="shared" si="209" ref="G578:G590">H578+I578+J578</f>
        <v>0</v>
      </c>
      <c r="H578" s="69">
        <v>0</v>
      </c>
      <c r="I578" s="69">
        <v>0</v>
      </c>
      <c r="J578" s="69">
        <v>0</v>
      </c>
      <c r="K578" s="39" t="s">
        <v>242</v>
      </c>
      <c r="L578" s="69">
        <f>M578+N578+O578</f>
        <v>0</v>
      </c>
      <c r="M578" s="69">
        <v>0</v>
      </c>
      <c r="N578" s="69">
        <v>0</v>
      </c>
      <c r="O578" s="94">
        <v>0</v>
      </c>
      <c r="P578" s="171" t="s">
        <v>242</v>
      </c>
      <c r="Q578" s="49"/>
      <c r="R578" s="46"/>
      <c r="S578" s="46"/>
      <c r="T578" s="46"/>
    </row>
    <row r="579" spans="1:20" s="4" customFormat="1" ht="39" customHeight="1">
      <c r="A579" s="20" t="s">
        <v>244</v>
      </c>
      <c r="B579" s="26" t="s">
        <v>560</v>
      </c>
      <c r="C579" s="69">
        <f aca="true" t="shared" si="210" ref="C579:C590">D579+E579+F579</f>
        <v>0</v>
      </c>
      <c r="D579" s="69">
        <v>0</v>
      </c>
      <c r="E579" s="69">
        <v>0</v>
      </c>
      <c r="F579" s="69">
        <v>0</v>
      </c>
      <c r="G579" s="68">
        <f t="shared" si="209"/>
        <v>0</v>
      </c>
      <c r="H579" s="68">
        <v>0</v>
      </c>
      <c r="I579" s="68">
        <v>0</v>
      </c>
      <c r="J579" s="68">
        <v>0</v>
      </c>
      <c r="K579" s="39" t="s">
        <v>242</v>
      </c>
      <c r="L579" s="69">
        <f aca="true" t="shared" si="211" ref="L579:L589">M579+N579+O579</f>
        <v>0</v>
      </c>
      <c r="M579" s="69">
        <v>0</v>
      </c>
      <c r="N579" s="69">
        <v>0</v>
      </c>
      <c r="O579" s="101">
        <v>0</v>
      </c>
      <c r="P579" s="171" t="s">
        <v>242</v>
      </c>
      <c r="Q579" s="49"/>
      <c r="R579" s="46"/>
      <c r="S579" s="46"/>
      <c r="T579" s="46"/>
    </row>
    <row r="580" spans="1:20" s="4" customFormat="1" ht="41.25" customHeight="1">
      <c r="A580" s="20" t="s">
        <v>245</v>
      </c>
      <c r="B580" s="26" t="s">
        <v>561</v>
      </c>
      <c r="C580" s="69">
        <f t="shared" si="210"/>
        <v>0</v>
      </c>
      <c r="D580" s="69">
        <v>0</v>
      </c>
      <c r="E580" s="69">
        <v>0</v>
      </c>
      <c r="F580" s="69">
        <v>0</v>
      </c>
      <c r="G580" s="68">
        <f t="shared" si="209"/>
        <v>0</v>
      </c>
      <c r="H580" s="68">
        <v>0</v>
      </c>
      <c r="I580" s="68">
        <v>0</v>
      </c>
      <c r="J580" s="68">
        <v>0</v>
      </c>
      <c r="K580" s="39" t="s">
        <v>242</v>
      </c>
      <c r="L580" s="69">
        <f>M580+N580+O580</f>
        <v>0</v>
      </c>
      <c r="M580" s="69">
        <v>0</v>
      </c>
      <c r="N580" s="69">
        <v>0</v>
      </c>
      <c r="O580" s="101">
        <v>0</v>
      </c>
      <c r="P580" s="171" t="s">
        <v>242</v>
      </c>
      <c r="Q580" s="49"/>
      <c r="R580" s="46"/>
      <c r="S580" s="46"/>
      <c r="T580" s="46"/>
    </row>
    <row r="581" spans="1:20" s="4" customFormat="1" ht="41.25" customHeight="1">
      <c r="A581" s="20" t="s">
        <v>248</v>
      </c>
      <c r="B581" s="26" t="s">
        <v>562</v>
      </c>
      <c r="C581" s="69">
        <f t="shared" si="210"/>
        <v>0</v>
      </c>
      <c r="D581" s="69">
        <v>0</v>
      </c>
      <c r="E581" s="69">
        <v>0</v>
      </c>
      <c r="F581" s="69">
        <v>0</v>
      </c>
      <c r="G581" s="68">
        <f t="shared" si="209"/>
        <v>0</v>
      </c>
      <c r="H581" s="68">
        <v>0</v>
      </c>
      <c r="I581" s="68">
        <v>0</v>
      </c>
      <c r="J581" s="68">
        <v>0</v>
      </c>
      <c r="K581" s="39" t="s">
        <v>242</v>
      </c>
      <c r="L581" s="69">
        <f>M581+N581+O581</f>
        <v>0</v>
      </c>
      <c r="M581" s="69">
        <v>0</v>
      </c>
      <c r="N581" s="69">
        <v>0</v>
      </c>
      <c r="O581" s="101">
        <v>0</v>
      </c>
      <c r="P581" s="171" t="s">
        <v>242</v>
      </c>
      <c r="Q581" s="49"/>
      <c r="R581" s="46"/>
      <c r="S581" s="46"/>
      <c r="T581" s="46"/>
    </row>
    <row r="582" spans="1:20" s="4" customFormat="1" ht="39" customHeight="1">
      <c r="A582" s="20" t="s">
        <v>257</v>
      </c>
      <c r="B582" s="26" t="s">
        <v>563</v>
      </c>
      <c r="C582" s="69">
        <f t="shared" si="210"/>
        <v>0</v>
      </c>
      <c r="D582" s="69">
        <v>0</v>
      </c>
      <c r="E582" s="69">
        <v>0</v>
      </c>
      <c r="F582" s="69">
        <v>0</v>
      </c>
      <c r="G582" s="68">
        <f t="shared" si="209"/>
        <v>0</v>
      </c>
      <c r="H582" s="68">
        <v>0</v>
      </c>
      <c r="I582" s="68">
        <v>0</v>
      </c>
      <c r="J582" s="68">
        <v>0</v>
      </c>
      <c r="K582" s="39" t="s">
        <v>242</v>
      </c>
      <c r="L582" s="69">
        <f>M582+N582+O582</f>
        <v>0</v>
      </c>
      <c r="M582" s="69">
        <v>0</v>
      </c>
      <c r="N582" s="69">
        <v>0</v>
      </c>
      <c r="O582" s="101">
        <v>0</v>
      </c>
      <c r="P582" s="171" t="s">
        <v>242</v>
      </c>
      <c r="Q582" s="49"/>
      <c r="R582" s="46"/>
      <c r="S582" s="46"/>
      <c r="T582" s="46"/>
    </row>
    <row r="583" spans="1:20" s="4" customFormat="1" ht="39" customHeight="1">
      <c r="A583" s="20" t="s">
        <v>255</v>
      </c>
      <c r="B583" s="26" t="s">
        <v>564</v>
      </c>
      <c r="C583" s="69">
        <f t="shared" si="210"/>
        <v>0</v>
      </c>
      <c r="D583" s="69">
        <v>0</v>
      </c>
      <c r="E583" s="69">
        <v>0</v>
      </c>
      <c r="F583" s="69">
        <v>0</v>
      </c>
      <c r="G583" s="68">
        <f t="shared" si="209"/>
        <v>0</v>
      </c>
      <c r="H583" s="68">
        <v>0</v>
      </c>
      <c r="I583" s="68">
        <v>0</v>
      </c>
      <c r="J583" s="68">
        <v>0</v>
      </c>
      <c r="K583" s="39" t="s">
        <v>242</v>
      </c>
      <c r="L583" s="69">
        <f t="shared" si="211"/>
        <v>0</v>
      </c>
      <c r="M583" s="69">
        <v>0</v>
      </c>
      <c r="N583" s="69">
        <v>0</v>
      </c>
      <c r="O583" s="94">
        <v>0</v>
      </c>
      <c r="P583" s="171" t="s">
        <v>242</v>
      </c>
      <c r="Q583" s="49"/>
      <c r="R583" s="46"/>
      <c r="S583" s="46"/>
      <c r="T583" s="46"/>
    </row>
    <row r="584" spans="1:20" s="4" customFormat="1" ht="35.25" customHeight="1">
      <c r="A584" s="20" t="s">
        <v>256</v>
      </c>
      <c r="B584" s="26" t="s">
        <v>565</v>
      </c>
      <c r="C584" s="69">
        <f t="shared" si="210"/>
        <v>0</v>
      </c>
      <c r="D584" s="69">
        <v>0</v>
      </c>
      <c r="E584" s="69">
        <v>0</v>
      </c>
      <c r="F584" s="69">
        <v>0</v>
      </c>
      <c r="G584" s="68">
        <f t="shared" si="209"/>
        <v>0</v>
      </c>
      <c r="H584" s="68">
        <v>0</v>
      </c>
      <c r="I584" s="68">
        <v>0</v>
      </c>
      <c r="J584" s="68">
        <v>0</v>
      </c>
      <c r="K584" s="39" t="s">
        <v>242</v>
      </c>
      <c r="L584" s="69">
        <f t="shared" si="211"/>
        <v>0</v>
      </c>
      <c r="M584" s="69">
        <v>0</v>
      </c>
      <c r="N584" s="69">
        <v>0</v>
      </c>
      <c r="O584" s="101">
        <v>0</v>
      </c>
      <c r="P584" s="171" t="s">
        <v>242</v>
      </c>
      <c r="Q584" s="49"/>
      <c r="R584" s="46"/>
      <c r="S584" s="46"/>
      <c r="T584" s="46"/>
    </row>
    <row r="585" spans="1:20" s="4" customFormat="1" ht="48" customHeight="1">
      <c r="A585" s="20" t="s">
        <v>330</v>
      </c>
      <c r="B585" s="5" t="s">
        <v>566</v>
      </c>
      <c r="C585" s="69">
        <f t="shared" si="210"/>
        <v>0</v>
      </c>
      <c r="D585" s="69">
        <v>0</v>
      </c>
      <c r="E585" s="69">
        <v>0</v>
      </c>
      <c r="F585" s="69">
        <v>0</v>
      </c>
      <c r="G585" s="68">
        <f t="shared" si="209"/>
        <v>0</v>
      </c>
      <c r="H585" s="68">
        <v>0</v>
      </c>
      <c r="I585" s="68">
        <v>0</v>
      </c>
      <c r="J585" s="68">
        <v>0</v>
      </c>
      <c r="K585" s="39" t="s">
        <v>242</v>
      </c>
      <c r="L585" s="69">
        <f>M585+N585+O585</f>
        <v>0</v>
      </c>
      <c r="M585" s="69">
        <v>0</v>
      </c>
      <c r="N585" s="69">
        <v>0</v>
      </c>
      <c r="O585" s="101">
        <v>0</v>
      </c>
      <c r="P585" s="171" t="s">
        <v>242</v>
      </c>
      <c r="Q585" s="49"/>
      <c r="R585" s="46"/>
      <c r="S585" s="46"/>
      <c r="T585" s="46"/>
    </row>
    <row r="586" spans="1:20" s="4" customFormat="1" ht="48" customHeight="1">
      <c r="A586" s="20" t="s">
        <v>484</v>
      </c>
      <c r="B586" s="26" t="s">
        <v>567</v>
      </c>
      <c r="C586" s="69">
        <f t="shared" si="210"/>
        <v>0</v>
      </c>
      <c r="D586" s="69">
        <v>0</v>
      </c>
      <c r="E586" s="69">
        <v>0</v>
      </c>
      <c r="F586" s="69">
        <v>0</v>
      </c>
      <c r="G586" s="68">
        <f t="shared" si="209"/>
        <v>0</v>
      </c>
      <c r="H586" s="68">
        <v>0</v>
      </c>
      <c r="I586" s="68">
        <v>0</v>
      </c>
      <c r="J586" s="68">
        <v>0</v>
      </c>
      <c r="K586" s="39" t="s">
        <v>242</v>
      </c>
      <c r="L586" s="69">
        <f>M586+N586+O586</f>
        <v>0</v>
      </c>
      <c r="M586" s="69">
        <v>0</v>
      </c>
      <c r="N586" s="69">
        <v>0</v>
      </c>
      <c r="O586" s="101">
        <v>0</v>
      </c>
      <c r="P586" s="171" t="s">
        <v>242</v>
      </c>
      <c r="Q586" s="49"/>
      <c r="R586" s="46"/>
      <c r="S586" s="46"/>
      <c r="T586" s="46"/>
    </row>
    <row r="587" spans="1:20" s="4" customFormat="1" ht="48" customHeight="1">
      <c r="A587" s="20" t="s">
        <v>485</v>
      </c>
      <c r="B587" s="26" t="s">
        <v>568</v>
      </c>
      <c r="C587" s="69">
        <f t="shared" si="210"/>
        <v>0</v>
      </c>
      <c r="D587" s="69">
        <v>0</v>
      </c>
      <c r="E587" s="69">
        <v>0</v>
      </c>
      <c r="F587" s="69">
        <v>0</v>
      </c>
      <c r="G587" s="68">
        <f t="shared" si="209"/>
        <v>0</v>
      </c>
      <c r="H587" s="68">
        <v>0</v>
      </c>
      <c r="I587" s="68">
        <v>0</v>
      </c>
      <c r="J587" s="68">
        <v>0</v>
      </c>
      <c r="K587" s="39" t="s">
        <v>242</v>
      </c>
      <c r="L587" s="69">
        <f>M587+N587+O587</f>
        <v>0</v>
      </c>
      <c r="M587" s="69">
        <v>0</v>
      </c>
      <c r="N587" s="69">
        <v>0</v>
      </c>
      <c r="O587" s="101">
        <v>0</v>
      </c>
      <c r="P587" s="171" t="s">
        <v>242</v>
      </c>
      <c r="Q587" s="49"/>
      <c r="R587" s="46"/>
      <c r="S587" s="46"/>
      <c r="T587" s="46"/>
    </row>
    <row r="588" spans="1:20" s="4" customFormat="1" ht="60" customHeight="1">
      <c r="A588" s="20" t="s">
        <v>486</v>
      </c>
      <c r="B588" s="26" t="s">
        <v>613</v>
      </c>
      <c r="C588" s="69">
        <f t="shared" si="210"/>
        <v>0</v>
      </c>
      <c r="D588" s="69">
        <v>0</v>
      </c>
      <c r="E588" s="69">
        <v>0</v>
      </c>
      <c r="F588" s="69">
        <v>0</v>
      </c>
      <c r="G588" s="68">
        <f t="shared" si="209"/>
        <v>0</v>
      </c>
      <c r="H588" s="68">
        <v>0</v>
      </c>
      <c r="I588" s="68">
        <v>0</v>
      </c>
      <c r="J588" s="68">
        <v>0</v>
      </c>
      <c r="K588" s="39" t="s">
        <v>242</v>
      </c>
      <c r="L588" s="69">
        <f t="shared" si="211"/>
        <v>0</v>
      </c>
      <c r="M588" s="69">
        <v>0</v>
      </c>
      <c r="N588" s="69">
        <v>0</v>
      </c>
      <c r="O588" s="94">
        <v>0</v>
      </c>
      <c r="P588" s="171" t="s">
        <v>242</v>
      </c>
      <c r="Q588" s="49"/>
      <c r="R588" s="46"/>
      <c r="S588" s="46"/>
      <c r="T588" s="46"/>
    </row>
    <row r="589" spans="1:20" s="4" customFormat="1" ht="48" customHeight="1">
      <c r="A589" s="20" t="s">
        <v>487</v>
      </c>
      <c r="B589" s="26" t="s">
        <v>569</v>
      </c>
      <c r="C589" s="69">
        <f t="shared" si="210"/>
        <v>0</v>
      </c>
      <c r="D589" s="69">
        <v>0</v>
      </c>
      <c r="E589" s="69">
        <v>0</v>
      </c>
      <c r="F589" s="69">
        <v>0</v>
      </c>
      <c r="G589" s="68">
        <f t="shared" si="209"/>
        <v>0</v>
      </c>
      <c r="H589" s="68">
        <v>0</v>
      </c>
      <c r="I589" s="68">
        <v>0</v>
      </c>
      <c r="J589" s="68">
        <v>0</v>
      </c>
      <c r="K589" s="39" t="s">
        <v>242</v>
      </c>
      <c r="L589" s="69">
        <f t="shared" si="211"/>
        <v>0</v>
      </c>
      <c r="M589" s="69">
        <v>0</v>
      </c>
      <c r="N589" s="69">
        <v>0</v>
      </c>
      <c r="O589" s="101">
        <v>0</v>
      </c>
      <c r="P589" s="171" t="s">
        <v>242</v>
      </c>
      <c r="Q589" s="49"/>
      <c r="R589" s="46"/>
      <c r="S589" s="46"/>
      <c r="T589" s="46"/>
    </row>
    <row r="590" spans="1:20" s="4" customFormat="1" ht="38.25" customHeight="1">
      <c r="A590" s="20" t="s">
        <v>488</v>
      </c>
      <c r="B590" s="26" t="s">
        <v>570</v>
      </c>
      <c r="C590" s="69">
        <f t="shared" si="210"/>
        <v>0</v>
      </c>
      <c r="D590" s="69">
        <v>0</v>
      </c>
      <c r="E590" s="69">
        <v>0</v>
      </c>
      <c r="F590" s="69">
        <v>0</v>
      </c>
      <c r="G590" s="68">
        <f t="shared" si="209"/>
        <v>0</v>
      </c>
      <c r="H590" s="68">
        <v>0</v>
      </c>
      <c r="I590" s="68">
        <v>0</v>
      </c>
      <c r="J590" s="68">
        <v>0</v>
      </c>
      <c r="K590" s="39" t="s">
        <v>242</v>
      </c>
      <c r="L590" s="69">
        <f>M590+N590+O590</f>
        <v>0</v>
      </c>
      <c r="M590" s="69">
        <v>0</v>
      </c>
      <c r="N590" s="69">
        <v>0</v>
      </c>
      <c r="O590" s="101">
        <v>0</v>
      </c>
      <c r="P590" s="171" t="s">
        <v>242</v>
      </c>
      <c r="Q590" s="49"/>
      <c r="R590" s="46"/>
      <c r="S590" s="46"/>
      <c r="T590" s="46"/>
    </row>
    <row r="591" spans="1:17" ht="107.25" customHeight="1">
      <c r="A591" s="150" t="s">
        <v>117</v>
      </c>
      <c r="B591" s="151" t="s">
        <v>56</v>
      </c>
      <c r="C591" s="112">
        <f aca="true" t="shared" si="212" ref="C591:J591">C592+C638+C646</f>
        <v>5638477.2</v>
      </c>
      <c r="D591" s="112">
        <f t="shared" si="212"/>
        <v>3</v>
      </c>
      <c r="E591" s="112">
        <f t="shared" si="212"/>
        <v>51928.2</v>
      </c>
      <c r="F591" s="112">
        <f t="shared" si="212"/>
        <v>5586546</v>
      </c>
      <c r="G591" s="112">
        <f t="shared" si="212"/>
        <v>6236702.169999999</v>
      </c>
      <c r="H591" s="112">
        <f t="shared" si="212"/>
        <v>2.5</v>
      </c>
      <c r="I591" s="112">
        <f t="shared" si="212"/>
        <v>50946.86</v>
      </c>
      <c r="J591" s="112">
        <f t="shared" si="212"/>
        <v>6185752.81</v>
      </c>
      <c r="K591" s="39">
        <f aca="true" t="shared" si="213" ref="K591:K635">G591/C591</f>
        <v>1.1060969032560775</v>
      </c>
      <c r="L591" s="112">
        <f>L592+L638+L646</f>
        <v>6236702.169999999</v>
      </c>
      <c r="M591" s="112">
        <f>M592+M638+M646</f>
        <v>2.5</v>
      </c>
      <c r="N591" s="112">
        <f>N592+N638+N646</f>
        <v>50946.86</v>
      </c>
      <c r="O591" s="114">
        <f>O592+O638+O646</f>
        <v>6185752.81</v>
      </c>
      <c r="P591" s="171">
        <f aca="true" t="shared" si="214" ref="P583:P646">L591/C591</f>
        <v>1.1060969032560775</v>
      </c>
      <c r="Q591" s="48"/>
    </row>
    <row r="592" spans="1:20" s="61" customFormat="1" ht="97.5" customHeight="1">
      <c r="A592" s="150" t="s">
        <v>38</v>
      </c>
      <c r="B592" s="116" t="s">
        <v>13</v>
      </c>
      <c r="C592" s="112">
        <f>C593+C597+C634+C636</f>
        <v>5618992</v>
      </c>
      <c r="D592" s="112">
        <f aca="true" t="shared" si="215" ref="D592:O592">D593+D597+D634+D636</f>
        <v>0</v>
      </c>
      <c r="E592" s="112">
        <f t="shared" si="215"/>
        <v>44920</v>
      </c>
      <c r="F592" s="112">
        <f t="shared" si="215"/>
        <v>5574072</v>
      </c>
      <c r="G592" s="112">
        <f t="shared" si="215"/>
        <v>6221377.27</v>
      </c>
      <c r="H592" s="112">
        <f t="shared" si="215"/>
        <v>0</v>
      </c>
      <c r="I592" s="112">
        <f t="shared" si="215"/>
        <v>44062.06</v>
      </c>
      <c r="J592" s="112">
        <f t="shared" si="215"/>
        <v>6177315.21</v>
      </c>
      <c r="K592" s="39">
        <f t="shared" si="213"/>
        <v>1.1072052193703068</v>
      </c>
      <c r="L592" s="112">
        <f t="shared" si="215"/>
        <v>6221377.27</v>
      </c>
      <c r="M592" s="112">
        <f t="shared" si="215"/>
        <v>0</v>
      </c>
      <c r="N592" s="112">
        <f t="shared" si="215"/>
        <v>44062.06</v>
      </c>
      <c r="O592" s="114">
        <f t="shared" si="215"/>
        <v>6177315.21</v>
      </c>
      <c r="P592" s="171">
        <f t="shared" si="214"/>
        <v>1.1072052193703068</v>
      </c>
      <c r="Q592" s="129"/>
      <c r="R592" s="60"/>
      <c r="S592" s="60"/>
      <c r="T592" s="60"/>
    </row>
    <row r="593" spans="1:17" ht="59.25" customHeight="1">
      <c r="A593" s="20"/>
      <c r="B593" s="7" t="s">
        <v>283</v>
      </c>
      <c r="C593" s="70">
        <f>C594+C595+C596</f>
        <v>4780000</v>
      </c>
      <c r="D593" s="70">
        <f aca="true" t="shared" si="216" ref="D593:O593">D594+D595+D596</f>
        <v>0</v>
      </c>
      <c r="E593" s="70">
        <f t="shared" si="216"/>
        <v>0</v>
      </c>
      <c r="F593" s="70">
        <f t="shared" si="216"/>
        <v>4780000</v>
      </c>
      <c r="G593" s="70">
        <f t="shared" si="216"/>
        <v>5290000</v>
      </c>
      <c r="H593" s="70">
        <f t="shared" si="216"/>
        <v>0</v>
      </c>
      <c r="I593" s="70">
        <f t="shared" si="216"/>
        <v>0</v>
      </c>
      <c r="J593" s="70">
        <f t="shared" si="216"/>
        <v>5290000</v>
      </c>
      <c r="K593" s="39">
        <f t="shared" si="213"/>
        <v>1.106694560669456</v>
      </c>
      <c r="L593" s="70">
        <f t="shared" si="216"/>
        <v>5290000</v>
      </c>
      <c r="M593" s="70">
        <f t="shared" si="216"/>
        <v>0</v>
      </c>
      <c r="N593" s="70">
        <f t="shared" si="216"/>
        <v>0</v>
      </c>
      <c r="O593" s="96">
        <f t="shared" si="216"/>
        <v>5290000</v>
      </c>
      <c r="P593" s="171">
        <f t="shared" si="214"/>
        <v>1.106694560669456</v>
      </c>
      <c r="Q593" s="48"/>
    </row>
    <row r="594" spans="1:17" ht="49.5" customHeight="1">
      <c r="A594" s="51" t="s">
        <v>39</v>
      </c>
      <c r="B594" s="12" t="s">
        <v>571</v>
      </c>
      <c r="C594" s="69">
        <f>D594+E594+F594</f>
        <v>4780000</v>
      </c>
      <c r="D594" s="69">
        <v>0</v>
      </c>
      <c r="E594" s="69">
        <v>0</v>
      </c>
      <c r="F594" s="69">
        <v>4780000</v>
      </c>
      <c r="G594" s="69">
        <f>H594+I594+J594</f>
        <v>2050000</v>
      </c>
      <c r="H594" s="68">
        <v>0</v>
      </c>
      <c r="I594" s="68">
        <v>0</v>
      </c>
      <c r="J594" s="68">
        <v>2050000</v>
      </c>
      <c r="K594" s="39">
        <f t="shared" si="213"/>
        <v>0.42887029288702927</v>
      </c>
      <c r="L594" s="69">
        <f>M594+N594+O594</f>
        <v>2050000</v>
      </c>
      <c r="M594" s="68">
        <v>0</v>
      </c>
      <c r="N594" s="68">
        <v>0</v>
      </c>
      <c r="O594" s="95">
        <v>2050000</v>
      </c>
      <c r="P594" s="171">
        <f t="shared" si="214"/>
        <v>0.42887029288702927</v>
      </c>
      <c r="Q594" s="48"/>
    </row>
    <row r="595" spans="1:17" ht="45" customHeight="1">
      <c r="A595" s="51" t="s">
        <v>40</v>
      </c>
      <c r="B595" s="12" t="s">
        <v>572</v>
      </c>
      <c r="C595" s="69">
        <f>D595+E595+F595</f>
        <v>0</v>
      </c>
      <c r="D595" s="69">
        <v>0</v>
      </c>
      <c r="E595" s="69">
        <v>0</v>
      </c>
      <c r="F595" s="69">
        <v>0</v>
      </c>
      <c r="G595" s="69">
        <f>H595+I595+J595</f>
        <v>3240000</v>
      </c>
      <c r="H595" s="68">
        <v>0</v>
      </c>
      <c r="I595" s="68">
        <v>0</v>
      </c>
      <c r="J595" s="68">
        <v>3240000</v>
      </c>
      <c r="K595" s="39" t="s">
        <v>242</v>
      </c>
      <c r="L595" s="69">
        <f>M595+N595+O595</f>
        <v>3240000</v>
      </c>
      <c r="M595" s="68">
        <v>0</v>
      </c>
      <c r="N595" s="68">
        <v>0</v>
      </c>
      <c r="O595" s="95">
        <v>3240000</v>
      </c>
      <c r="P595" s="171" t="s">
        <v>242</v>
      </c>
      <c r="Q595" s="48"/>
    </row>
    <row r="596" spans="1:17" ht="35.25" customHeight="1">
      <c r="A596" s="51" t="s">
        <v>41</v>
      </c>
      <c r="B596" s="12" t="s">
        <v>573</v>
      </c>
      <c r="C596" s="69">
        <f>D596+E596+F596</f>
        <v>0</v>
      </c>
      <c r="D596" s="69">
        <v>0</v>
      </c>
      <c r="E596" s="69">
        <v>0</v>
      </c>
      <c r="F596" s="69">
        <v>0</v>
      </c>
      <c r="G596" s="69">
        <f>H596+I596+J596</f>
        <v>0</v>
      </c>
      <c r="H596" s="68">
        <v>0</v>
      </c>
      <c r="I596" s="68">
        <v>0</v>
      </c>
      <c r="J596" s="68">
        <v>0</v>
      </c>
      <c r="K596" s="39" t="s">
        <v>242</v>
      </c>
      <c r="L596" s="69">
        <f>M596+N596+O596</f>
        <v>0</v>
      </c>
      <c r="M596" s="69">
        <v>0</v>
      </c>
      <c r="N596" s="69">
        <v>0</v>
      </c>
      <c r="O596" s="101">
        <v>0</v>
      </c>
      <c r="P596" s="171" t="s">
        <v>242</v>
      </c>
      <c r="Q596" s="48"/>
    </row>
    <row r="597" spans="1:17" ht="87.75" customHeight="1">
      <c r="A597" s="51"/>
      <c r="B597" s="13" t="s">
        <v>282</v>
      </c>
      <c r="C597" s="70">
        <f>SUM(C598:C633)</f>
        <v>794072</v>
      </c>
      <c r="D597" s="70">
        <f aca="true" t="shared" si="217" ref="D597:O597">SUM(D598:D633)</f>
        <v>0</v>
      </c>
      <c r="E597" s="70">
        <f t="shared" si="217"/>
        <v>0</v>
      </c>
      <c r="F597" s="70">
        <f t="shared" si="217"/>
        <v>794072</v>
      </c>
      <c r="G597" s="70">
        <f t="shared" si="217"/>
        <v>887315.21</v>
      </c>
      <c r="H597" s="70">
        <f t="shared" si="217"/>
        <v>0</v>
      </c>
      <c r="I597" s="70">
        <f t="shared" si="217"/>
        <v>0</v>
      </c>
      <c r="J597" s="70">
        <f t="shared" si="217"/>
        <v>887315.21</v>
      </c>
      <c r="K597" s="39">
        <f t="shared" si="213"/>
        <v>1.1174241252682375</v>
      </c>
      <c r="L597" s="70">
        <f t="shared" si="217"/>
        <v>887315.21</v>
      </c>
      <c r="M597" s="70">
        <f t="shared" si="217"/>
        <v>0</v>
      </c>
      <c r="N597" s="70">
        <f t="shared" si="217"/>
        <v>0</v>
      </c>
      <c r="O597" s="96">
        <f t="shared" si="217"/>
        <v>887315.21</v>
      </c>
      <c r="P597" s="171">
        <f t="shared" si="214"/>
        <v>1.1174241252682375</v>
      </c>
      <c r="Q597" s="48"/>
    </row>
    <row r="598" spans="1:17" ht="83.25" customHeight="1">
      <c r="A598" s="51" t="s">
        <v>43</v>
      </c>
      <c r="B598" s="12" t="s">
        <v>574</v>
      </c>
      <c r="C598" s="69">
        <f aca="true" t="shared" si="218" ref="C598:C621">D598+E598+F598</f>
        <v>3301</v>
      </c>
      <c r="D598" s="69">
        <v>0</v>
      </c>
      <c r="E598" s="69">
        <v>0</v>
      </c>
      <c r="F598" s="69">
        <v>3301</v>
      </c>
      <c r="G598" s="69">
        <f aca="true" t="shared" si="219" ref="G598:G621">H598+I598+J598</f>
        <v>1053.57</v>
      </c>
      <c r="H598" s="69">
        <v>0</v>
      </c>
      <c r="I598" s="69">
        <v>0</v>
      </c>
      <c r="J598" s="69">
        <v>1053.57</v>
      </c>
      <c r="K598" s="39">
        <f t="shared" si="213"/>
        <v>0.31916691911541956</v>
      </c>
      <c r="L598" s="69">
        <f aca="true" t="shared" si="220" ref="L598:L613">M598+N598+O598</f>
        <v>1053.57</v>
      </c>
      <c r="M598" s="69">
        <v>0</v>
      </c>
      <c r="N598" s="69">
        <v>0</v>
      </c>
      <c r="O598" s="94">
        <v>1053.57</v>
      </c>
      <c r="P598" s="171">
        <f t="shared" si="214"/>
        <v>0.31916691911541956</v>
      </c>
      <c r="Q598" s="48"/>
    </row>
    <row r="599" spans="1:17" ht="75.75" customHeight="1">
      <c r="A599" s="51" t="s">
        <v>44</v>
      </c>
      <c r="B599" s="12" t="s">
        <v>576</v>
      </c>
      <c r="C599" s="69">
        <f t="shared" si="218"/>
        <v>13184</v>
      </c>
      <c r="D599" s="69">
        <v>0</v>
      </c>
      <c r="E599" s="69">
        <v>0</v>
      </c>
      <c r="F599" s="69">
        <v>13184</v>
      </c>
      <c r="G599" s="69">
        <f t="shared" si="219"/>
        <v>8469.47</v>
      </c>
      <c r="H599" s="68">
        <v>0</v>
      </c>
      <c r="I599" s="68">
        <v>0</v>
      </c>
      <c r="J599" s="68">
        <v>8469.47</v>
      </c>
      <c r="K599" s="39">
        <f t="shared" si="213"/>
        <v>0.642405188106796</v>
      </c>
      <c r="L599" s="69">
        <f t="shared" si="220"/>
        <v>8469.47</v>
      </c>
      <c r="M599" s="69">
        <v>0</v>
      </c>
      <c r="N599" s="69">
        <v>0</v>
      </c>
      <c r="O599" s="95">
        <v>8469.47</v>
      </c>
      <c r="P599" s="171">
        <f t="shared" si="214"/>
        <v>0.642405188106796</v>
      </c>
      <c r="Q599" s="48"/>
    </row>
    <row r="600" spans="1:17" ht="61.5" customHeight="1">
      <c r="A600" s="51" t="s">
        <v>45</v>
      </c>
      <c r="B600" s="12" t="s">
        <v>575</v>
      </c>
      <c r="C600" s="69">
        <f t="shared" si="218"/>
        <v>26275</v>
      </c>
      <c r="D600" s="69">
        <v>0</v>
      </c>
      <c r="E600" s="69">
        <v>0</v>
      </c>
      <c r="F600" s="69">
        <v>26275</v>
      </c>
      <c r="G600" s="69">
        <f t="shared" si="219"/>
        <v>44110.02</v>
      </c>
      <c r="H600" s="68">
        <v>0</v>
      </c>
      <c r="I600" s="68">
        <v>0</v>
      </c>
      <c r="J600" s="68">
        <v>44110.02</v>
      </c>
      <c r="K600" s="39">
        <f t="shared" si="213"/>
        <v>1.6787828734538532</v>
      </c>
      <c r="L600" s="69">
        <f t="shared" si="220"/>
        <v>44110.02</v>
      </c>
      <c r="M600" s="69">
        <v>0</v>
      </c>
      <c r="N600" s="69">
        <v>0</v>
      </c>
      <c r="O600" s="101">
        <v>44110.02</v>
      </c>
      <c r="P600" s="171">
        <f t="shared" si="214"/>
        <v>1.6787828734538532</v>
      </c>
      <c r="Q600" s="48"/>
    </row>
    <row r="601" spans="1:17" ht="73.5" customHeight="1">
      <c r="A601" s="51" t="s">
        <v>46</v>
      </c>
      <c r="B601" s="12" t="s">
        <v>577</v>
      </c>
      <c r="C601" s="69">
        <f t="shared" si="218"/>
        <v>22162</v>
      </c>
      <c r="D601" s="69">
        <v>0</v>
      </c>
      <c r="E601" s="69">
        <v>0</v>
      </c>
      <c r="F601" s="69">
        <v>22162</v>
      </c>
      <c r="G601" s="69">
        <f t="shared" si="219"/>
        <v>22367.58</v>
      </c>
      <c r="H601" s="68">
        <v>0</v>
      </c>
      <c r="I601" s="68">
        <v>0</v>
      </c>
      <c r="J601" s="68">
        <v>22367.58</v>
      </c>
      <c r="K601" s="39">
        <f t="shared" si="213"/>
        <v>1.009276238606624</v>
      </c>
      <c r="L601" s="69">
        <f t="shared" si="220"/>
        <v>22367.58</v>
      </c>
      <c r="M601" s="69">
        <v>0</v>
      </c>
      <c r="N601" s="69">
        <v>0</v>
      </c>
      <c r="O601" s="101">
        <v>22367.58</v>
      </c>
      <c r="P601" s="171">
        <f t="shared" si="214"/>
        <v>1.009276238606624</v>
      </c>
      <c r="Q601" s="48"/>
    </row>
    <row r="602" spans="1:17" ht="65.25" customHeight="1">
      <c r="A602" s="51" t="s">
        <v>47</v>
      </c>
      <c r="B602" s="12" t="s">
        <v>1031</v>
      </c>
      <c r="C602" s="69">
        <f t="shared" si="218"/>
        <v>0</v>
      </c>
      <c r="D602" s="69">
        <v>0</v>
      </c>
      <c r="E602" s="69">
        <v>0</v>
      </c>
      <c r="F602" s="69">
        <v>0</v>
      </c>
      <c r="G602" s="69">
        <f t="shared" si="219"/>
        <v>0</v>
      </c>
      <c r="H602" s="68">
        <v>0</v>
      </c>
      <c r="I602" s="68">
        <v>0</v>
      </c>
      <c r="J602" s="68">
        <v>0</v>
      </c>
      <c r="K602" s="39" t="s">
        <v>242</v>
      </c>
      <c r="L602" s="69">
        <f t="shared" si="220"/>
        <v>0</v>
      </c>
      <c r="M602" s="69">
        <v>0</v>
      </c>
      <c r="N602" s="69">
        <v>0</v>
      </c>
      <c r="O602" s="101">
        <v>0</v>
      </c>
      <c r="P602" s="171" t="s">
        <v>242</v>
      </c>
      <c r="Q602" s="65"/>
    </row>
    <row r="603" spans="1:17" ht="63" customHeight="1">
      <c r="A603" s="51" t="s">
        <v>48</v>
      </c>
      <c r="B603" s="12" t="s">
        <v>1032</v>
      </c>
      <c r="C603" s="69">
        <f t="shared" si="218"/>
        <v>0</v>
      </c>
      <c r="D603" s="69">
        <v>0</v>
      </c>
      <c r="E603" s="69">
        <v>0</v>
      </c>
      <c r="F603" s="69">
        <v>0</v>
      </c>
      <c r="G603" s="69">
        <f t="shared" si="219"/>
        <v>0</v>
      </c>
      <c r="H603" s="68">
        <v>0</v>
      </c>
      <c r="I603" s="68">
        <v>0</v>
      </c>
      <c r="J603" s="68">
        <v>0</v>
      </c>
      <c r="K603" s="39" t="s">
        <v>242</v>
      </c>
      <c r="L603" s="69">
        <f t="shared" si="220"/>
        <v>0</v>
      </c>
      <c r="M603" s="69">
        <v>0</v>
      </c>
      <c r="N603" s="69">
        <v>0</v>
      </c>
      <c r="O603" s="95">
        <v>0</v>
      </c>
      <c r="P603" s="171" t="s">
        <v>242</v>
      </c>
      <c r="Q603" s="65"/>
    </row>
    <row r="604" spans="1:17" ht="69" customHeight="1">
      <c r="A604" s="51" t="s">
        <v>49</v>
      </c>
      <c r="B604" s="12" t="s">
        <v>578</v>
      </c>
      <c r="C604" s="69">
        <f t="shared" si="218"/>
        <v>0</v>
      </c>
      <c r="D604" s="69">
        <v>0</v>
      </c>
      <c r="E604" s="69">
        <v>0</v>
      </c>
      <c r="F604" s="69">
        <v>0</v>
      </c>
      <c r="G604" s="69">
        <f t="shared" si="219"/>
        <v>0</v>
      </c>
      <c r="H604" s="68">
        <v>0</v>
      </c>
      <c r="I604" s="68">
        <v>0</v>
      </c>
      <c r="J604" s="68">
        <v>0</v>
      </c>
      <c r="K604" s="39" t="s">
        <v>242</v>
      </c>
      <c r="L604" s="69">
        <f t="shared" si="220"/>
        <v>0</v>
      </c>
      <c r="M604" s="69">
        <v>0</v>
      </c>
      <c r="N604" s="69">
        <v>0</v>
      </c>
      <c r="O604" s="101">
        <v>0</v>
      </c>
      <c r="P604" s="171" t="s">
        <v>242</v>
      </c>
      <c r="Q604" s="65"/>
    </row>
    <row r="605" spans="1:17" ht="65.25" customHeight="1">
      <c r="A605" s="51" t="s">
        <v>191</v>
      </c>
      <c r="B605" s="12" t="s">
        <v>579</v>
      </c>
      <c r="C605" s="69">
        <f t="shared" si="218"/>
        <v>0</v>
      </c>
      <c r="D605" s="69">
        <v>0</v>
      </c>
      <c r="E605" s="69">
        <v>0</v>
      </c>
      <c r="F605" s="69">
        <v>0</v>
      </c>
      <c r="G605" s="69">
        <f t="shared" si="219"/>
        <v>0</v>
      </c>
      <c r="H605" s="68">
        <v>0</v>
      </c>
      <c r="I605" s="68">
        <v>0</v>
      </c>
      <c r="J605" s="68">
        <v>0</v>
      </c>
      <c r="K605" s="39" t="s">
        <v>242</v>
      </c>
      <c r="L605" s="69">
        <f t="shared" si="220"/>
        <v>0</v>
      </c>
      <c r="M605" s="68">
        <v>0</v>
      </c>
      <c r="N605" s="68">
        <v>0</v>
      </c>
      <c r="O605" s="95">
        <v>0</v>
      </c>
      <c r="P605" s="171" t="s">
        <v>242</v>
      </c>
      <c r="Q605" s="65"/>
    </row>
    <row r="606" spans="1:17" ht="74.25" customHeight="1">
      <c r="A606" s="51" t="s">
        <v>192</v>
      </c>
      <c r="B606" s="12" t="s">
        <v>1033</v>
      </c>
      <c r="C606" s="69">
        <f t="shared" si="218"/>
        <v>2975</v>
      </c>
      <c r="D606" s="69">
        <v>0</v>
      </c>
      <c r="E606" s="69">
        <v>0</v>
      </c>
      <c r="F606" s="69">
        <v>2975</v>
      </c>
      <c r="G606" s="69">
        <f t="shared" si="219"/>
        <v>2127.78</v>
      </c>
      <c r="H606" s="68">
        <v>0</v>
      </c>
      <c r="I606" s="68">
        <v>0</v>
      </c>
      <c r="J606" s="68">
        <v>2127.78</v>
      </c>
      <c r="K606" s="39">
        <f t="shared" si="213"/>
        <v>0.715220168067227</v>
      </c>
      <c r="L606" s="69">
        <f t="shared" si="220"/>
        <v>2127.78</v>
      </c>
      <c r="M606" s="69">
        <v>0</v>
      </c>
      <c r="N606" s="69">
        <v>0</v>
      </c>
      <c r="O606" s="101">
        <v>2127.78</v>
      </c>
      <c r="P606" s="171">
        <f t="shared" si="214"/>
        <v>0.715220168067227</v>
      </c>
      <c r="Q606" s="48"/>
    </row>
    <row r="607" spans="1:17" ht="72" customHeight="1">
      <c r="A607" s="51" t="s">
        <v>261</v>
      </c>
      <c r="B607" s="55" t="s">
        <v>580</v>
      </c>
      <c r="C607" s="69">
        <f t="shared" si="218"/>
        <v>508196</v>
      </c>
      <c r="D607" s="69">
        <v>0</v>
      </c>
      <c r="E607" s="69">
        <v>0</v>
      </c>
      <c r="F607" s="78">
        <v>508196</v>
      </c>
      <c r="G607" s="69">
        <f t="shared" si="219"/>
        <v>563354.6900000001</v>
      </c>
      <c r="H607" s="68">
        <v>0</v>
      </c>
      <c r="I607" s="68">
        <v>0</v>
      </c>
      <c r="J607" s="78">
        <v>563354.6900000001</v>
      </c>
      <c r="K607" s="39">
        <f t="shared" si="213"/>
        <v>1.1085382214736048</v>
      </c>
      <c r="L607" s="69">
        <f t="shared" si="220"/>
        <v>563354.6900000001</v>
      </c>
      <c r="M607" s="69">
        <v>0</v>
      </c>
      <c r="N607" s="69">
        <v>0</v>
      </c>
      <c r="O607" s="103">
        <v>563354.6900000001</v>
      </c>
      <c r="P607" s="171">
        <f t="shared" si="214"/>
        <v>1.1085382214736048</v>
      </c>
      <c r="Q607" s="65"/>
    </row>
    <row r="608" spans="1:17" ht="56.25">
      <c r="A608" s="51" t="s">
        <v>262</v>
      </c>
      <c r="B608" s="55" t="s">
        <v>1034</v>
      </c>
      <c r="C608" s="69">
        <f t="shared" si="218"/>
        <v>11691</v>
      </c>
      <c r="D608" s="69">
        <v>0</v>
      </c>
      <c r="E608" s="69">
        <v>0</v>
      </c>
      <c r="F608" s="78">
        <v>11691</v>
      </c>
      <c r="G608" s="69">
        <f t="shared" si="219"/>
        <v>4481.9</v>
      </c>
      <c r="H608" s="68">
        <v>0</v>
      </c>
      <c r="I608" s="68">
        <v>0</v>
      </c>
      <c r="J608" s="78">
        <v>4481.9</v>
      </c>
      <c r="K608" s="39">
        <f t="shared" si="213"/>
        <v>0.38336327089213923</v>
      </c>
      <c r="L608" s="69">
        <f t="shared" si="220"/>
        <v>4481.9</v>
      </c>
      <c r="M608" s="69">
        <v>0</v>
      </c>
      <c r="N608" s="69">
        <v>0</v>
      </c>
      <c r="O608" s="103">
        <v>4481.9</v>
      </c>
      <c r="P608" s="171">
        <f t="shared" si="214"/>
        <v>0.38336327089213923</v>
      </c>
      <c r="Q608" s="65"/>
    </row>
    <row r="609" spans="1:17" ht="56.25">
      <c r="A609" s="51" t="s">
        <v>263</v>
      </c>
      <c r="B609" s="55" t="s">
        <v>1035</v>
      </c>
      <c r="C609" s="69">
        <f t="shared" si="218"/>
        <v>7818</v>
      </c>
      <c r="D609" s="69">
        <v>0</v>
      </c>
      <c r="E609" s="69">
        <v>0</v>
      </c>
      <c r="F609" s="78">
        <v>7818</v>
      </c>
      <c r="G609" s="69">
        <f t="shared" si="219"/>
        <v>18216.11</v>
      </c>
      <c r="H609" s="68">
        <v>0</v>
      </c>
      <c r="I609" s="68">
        <v>0</v>
      </c>
      <c r="J609" s="78">
        <v>18216.11</v>
      </c>
      <c r="K609" s="39">
        <f t="shared" si="213"/>
        <v>2.330021744691737</v>
      </c>
      <c r="L609" s="69">
        <f t="shared" si="220"/>
        <v>18216.11</v>
      </c>
      <c r="M609" s="69">
        <v>0</v>
      </c>
      <c r="N609" s="69">
        <v>0</v>
      </c>
      <c r="O609" s="103">
        <v>18216.11</v>
      </c>
      <c r="P609" s="171">
        <f t="shared" si="214"/>
        <v>2.330021744691737</v>
      </c>
      <c r="Q609" s="65"/>
    </row>
    <row r="610" spans="1:17" ht="72.75" customHeight="1">
      <c r="A610" s="51" t="s">
        <v>264</v>
      </c>
      <c r="B610" s="55" t="s">
        <v>1036</v>
      </c>
      <c r="C610" s="69">
        <f t="shared" si="218"/>
        <v>7398</v>
      </c>
      <c r="D610" s="69">
        <v>0</v>
      </c>
      <c r="E610" s="69">
        <v>0</v>
      </c>
      <c r="F610" s="78">
        <v>7398</v>
      </c>
      <c r="G610" s="69">
        <f t="shared" si="219"/>
        <v>20896.65</v>
      </c>
      <c r="H610" s="68">
        <v>0</v>
      </c>
      <c r="I610" s="68">
        <v>0</v>
      </c>
      <c r="J610" s="78">
        <v>20896.65</v>
      </c>
      <c r="K610" s="39">
        <f t="shared" si="213"/>
        <v>2.8246350364963506</v>
      </c>
      <c r="L610" s="69">
        <f t="shared" si="220"/>
        <v>20896.65</v>
      </c>
      <c r="M610" s="69">
        <v>0</v>
      </c>
      <c r="N610" s="69">
        <v>0</v>
      </c>
      <c r="O610" s="103">
        <v>20896.65</v>
      </c>
      <c r="P610" s="171">
        <f t="shared" si="214"/>
        <v>2.8246350364963506</v>
      </c>
      <c r="Q610" s="65"/>
    </row>
    <row r="611" spans="1:17" ht="81.75" customHeight="1">
      <c r="A611" s="51" t="s">
        <v>265</v>
      </c>
      <c r="B611" s="55" t="s">
        <v>1037</v>
      </c>
      <c r="C611" s="69">
        <f t="shared" si="218"/>
        <v>801</v>
      </c>
      <c r="D611" s="69">
        <v>0</v>
      </c>
      <c r="E611" s="69">
        <v>0</v>
      </c>
      <c r="F611" s="78">
        <v>801</v>
      </c>
      <c r="G611" s="69">
        <f t="shared" si="219"/>
        <v>1323.91</v>
      </c>
      <c r="H611" s="68">
        <v>0</v>
      </c>
      <c r="I611" s="68">
        <v>0</v>
      </c>
      <c r="J611" s="78">
        <v>1323.91</v>
      </c>
      <c r="K611" s="39">
        <f t="shared" si="213"/>
        <v>1.652821473158552</v>
      </c>
      <c r="L611" s="69">
        <f t="shared" si="220"/>
        <v>1323.91</v>
      </c>
      <c r="M611" s="69">
        <v>0</v>
      </c>
      <c r="N611" s="69">
        <v>0</v>
      </c>
      <c r="O611" s="103">
        <v>1323.91</v>
      </c>
      <c r="P611" s="171">
        <f t="shared" si="214"/>
        <v>1.652821473158552</v>
      </c>
      <c r="Q611" s="65"/>
    </row>
    <row r="612" spans="1:17" ht="72" customHeight="1">
      <c r="A612" s="51" t="s">
        <v>266</v>
      </c>
      <c r="B612" s="55" t="s">
        <v>1038</v>
      </c>
      <c r="C612" s="69">
        <f t="shared" si="218"/>
        <v>0</v>
      </c>
      <c r="D612" s="69">
        <v>0</v>
      </c>
      <c r="E612" s="69">
        <v>0</v>
      </c>
      <c r="F612" s="78">
        <v>0</v>
      </c>
      <c r="G612" s="69">
        <f t="shared" si="219"/>
        <v>0</v>
      </c>
      <c r="H612" s="68">
        <v>0</v>
      </c>
      <c r="I612" s="68">
        <v>0</v>
      </c>
      <c r="J612" s="78">
        <v>0</v>
      </c>
      <c r="K612" s="39" t="s">
        <v>242</v>
      </c>
      <c r="L612" s="69">
        <f t="shared" si="220"/>
        <v>0</v>
      </c>
      <c r="M612" s="69">
        <v>0</v>
      </c>
      <c r="N612" s="69">
        <v>0</v>
      </c>
      <c r="O612" s="103">
        <v>0</v>
      </c>
      <c r="P612" s="171" t="s">
        <v>242</v>
      </c>
      <c r="Q612" s="65"/>
    </row>
    <row r="613" spans="1:17" ht="74.25" customHeight="1">
      <c r="A613" s="51" t="s">
        <v>267</v>
      </c>
      <c r="B613" s="55" t="s">
        <v>1039</v>
      </c>
      <c r="C613" s="69">
        <f t="shared" si="218"/>
        <v>8003</v>
      </c>
      <c r="D613" s="69">
        <v>0</v>
      </c>
      <c r="E613" s="69">
        <v>0</v>
      </c>
      <c r="F613" s="78">
        <v>8003</v>
      </c>
      <c r="G613" s="69">
        <f t="shared" si="219"/>
        <v>6379.24</v>
      </c>
      <c r="H613" s="68">
        <v>0</v>
      </c>
      <c r="I613" s="68">
        <v>0</v>
      </c>
      <c r="J613" s="78">
        <v>6379.24</v>
      </c>
      <c r="K613" s="39">
        <f t="shared" si="213"/>
        <v>0.7971060852180432</v>
      </c>
      <c r="L613" s="69">
        <f t="shared" si="220"/>
        <v>6379.24</v>
      </c>
      <c r="M613" s="69">
        <v>0</v>
      </c>
      <c r="N613" s="69">
        <v>0</v>
      </c>
      <c r="O613" s="103">
        <v>6379.24</v>
      </c>
      <c r="P613" s="171">
        <f t="shared" si="214"/>
        <v>0.7971060852180432</v>
      </c>
      <c r="Q613" s="65"/>
    </row>
    <row r="614" spans="1:17" ht="75" customHeight="1">
      <c r="A614" s="51" t="s">
        <v>268</v>
      </c>
      <c r="B614" s="55" t="s">
        <v>1040</v>
      </c>
      <c r="C614" s="69">
        <f t="shared" si="218"/>
        <v>3579</v>
      </c>
      <c r="D614" s="69">
        <v>0</v>
      </c>
      <c r="E614" s="69">
        <v>0</v>
      </c>
      <c r="F614" s="78">
        <v>3579</v>
      </c>
      <c r="G614" s="69">
        <f t="shared" si="219"/>
        <v>1320.1399999999999</v>
      </c>
      <c r="H614" s="68">
        <v>0</v>
      </c>
      <c r="I614" s="68">
        <v>0</v>
      </c>
      <c r="J614" s="78">
        <v>1320.1399999999999</v>
      </c>
      <c r="K614" s="39">
        <f t="shared" si="213"/>
        <v>0.3688572226879016</v>
      </c>
      <c r="L614" s="69">
        <f aca="true" t="shared" si="221" ref="L614:L621">M614+N614+O614</f>
        <v>1320.1399999999999</v>
      </c>
      <c r="M614" s="69">
        <v>0</v>
      </c>
      <c r="N614" s="69">
        <v>0</v>
      </c>
      <c r="O614" s="103">
        <v>1320.1399999999999</v>
      </c>
      <c r="P614" s="171">
        <f t="shared" si="214"/>
        <v>0.3688572226879016</v>
      </c>
      <c r="Q614" s="65"/>
    </row>
    <row r="615" spans="1:17" ht="70.5" customHeight="1">
      <c r="A615" s="51" t="s">
        <v>269</v>
      </c>
      <c r="B615" s="55" t="s">
        <v>1041</v>
      </c>
      <c r="C615" s="69">
        <f t="shared" si="218"/>
        <v>20135</v>
      </c>
      <c r="D615" s="69">
        <v>0</v>
      </c>
      <c r="E615" s="69">
        <v>0</v>
      </c>
      <c r="F615" s="78">
        <v>20135</v>
      </c>
      <c r="G615" s="69">
        <f t="shared" si="219"/>
        <v>16573.07</v>
      </c>
      <c r="H615" s="68">
        <v>0</v>
      </c>
      <c r="I615" s="68">
        <v>0</v>
      </c>
      <c r="J615" s="78">
        <v>16573.07</v>
      </c>
      <c r="K615" s="39">
        <f t="shared" si="213"/>
        <v>0.8230975912590017</v>
      </c>
      <c r="L615" s="69">
        <f t="shared" si="221"/>
        <v>16573.07</v>
      </c>
      <c r="M615" s="69">
        <v>0</v>
      </c>
      <c r="N615" s="69">
        <v>0</v>
      </c>
      <c r="O615" s="103">
        <v>16573.07</v>
      </c>
      <c r="P615" s="171">
        <f t="shared" si="214"/>
        <v>0.8230975912590017</v>
      </c>
      <c r="Q615" s="65"/>
    </row>
    <row r="616" spans="1:17" ht="63" customHeight="1">
      <c r="A616" s="51" t="s">
        <v>270</v>
      </c>
      <c r="B616" s="55" t="s">
        <v>1042</v>
      </c>
      <c r="C616" s="69">
        <f t="shared" si="218"/>
        <v>35646</v>
      </c>
      <c r="D616" s="69">
        <v>0</v>
      </c>
      <c r="E616" s="69">
        <v>0</v>
      </c>
      <c r="F616" s="78">
        <v>35646</v>
      </c>
      <c r="G616" s="69">
        <f t="shared" si="219"/>
        <v>2135.34</v>
      </c>
      <c r="H616" s="68">
        <v>0</v>
      </c>
      <c r="I616" s="68">
        <v>0</v>
      </c>
      <c r="J616" s="78">
        <v>2135.34</v>
      </c>
      <c r="K616" s="39">
        <f t="shared" si="213"/>
        <v>0.059904056556135336</v>
      </c>
      <c r="L616" s="69">
        <f t="shared" si="221"/>
        <v>2135.34</v>
      </c>
      <c r="M616" s="69">
        <v>0</v>
      </c>
      <c r="N616" s="69">
        <v>0</v>
      </c>
      <c r="O616" s="103">
        <v>2135.34</v>
      </c>
      <c r="P616" s="171">
        <f t="shared" si="214"/>
        <v>0.059904056556135336</v>
      </c>
      <c r="Q616" s="65"/>
    </row>
    <row r="617" spans="1:17" ht="68.25" customHeight="1">
      <c r="A617" s="51" t="s">
        <v>271</v>
      </c>
      <c r="B617" s="55" t="s">
        <v>1043</v>
      </c>
      <c r="C617" s="69">
        <f t="shared" si="218"/>
        <v>22004</v>
      </c>
      <c r="D617" s="69">
        <v>0</v>
      </c>
      <c r="E617" s="69">
        <v>0</v>
      </c>
      <c r="F617" s="78">
        <v>22004</v>
      </c>
      <c r="G617" s="69">
        <f t="shared" si="219"/>
        <v>8544.75</v>
      </c>
      <c r="H617" s="68">
        <v>0</v>
      </c>
      <c r="I617" s="68">
        <v>0</v>
      </c>
      <c r="J617" s="78">
        <v>8544.75</v>
      </c>
      <c r="K617" s="39">
        <f t="shared" si="213"/>
        <v>0.3883271223413925</v>
      </c>
      <c r="L617" s="69">
        <f t="shared" si="221"/>
        <v>8544.75</v>
      </c>
      <c r="M617" s="69">
        <v>0</v>
      </c>
      <c r="N617" s="69">
        <v>0</v>
      </c>
      <c r="O617" s="103">
        <v>8544.75</v>
      </c>
      <c r="P617" s="171">
        <f t="shared" si="214"/>
        <v>0.3883271223413925</v>
      </c>
      <c r="Q617" s="65"/>
    </row>
    <row r="618" spans="1:17" ht="74.25" customHeight="1">
      <c r="A618" s="51" t="s">
        <v>272</v>
      </c>
      <c r="B618" s="55" t="s">
        <v>581</v>
      </c>
      <c r="C618" s="69">
        <f t="shared" si="218"/>
        <v>15739</v>
      </c>
      <c r="D618" s="69">
        <v>0</v>
      </c>
      <c r="E618" s="69">
        <v>0</v>
      </c>
      <c r="F618" s="78">
        <v>15739</v>
      </c>
      <c r="G618" s="69">
        <f t="shared" si="219"/>
        <v>14099.170000000002</v>
      </c>
      <c r="H618" s="68">
        <v>0</v>
      </c>
      <c r="I618" s="68">
        <v>0</v>
      </c>
      <c r="J618" s="78">
        <v>14099.170000000002</v>
      </c>
      <c r="K618" s="39">
        <f t="shared" si="213"/>
        <v>0.8958110426329501</v>
      </c>
      <c r="L618" s="69">
        <f t="shared" si="221"/>
        <v>14099.170000000002</v>
      </c>
      <c r="M618" s="69">
        <v>0</v>
      </c>
      <c r="N618" s="69">
        <v>0</v>
      </c>
      <c r="O618" s="103">
        <v>14099.170000000002</v>
      </c>
      <c r="P618" s="171">
        <f t="shared" si="214"/>
        <v>0.8958110426329501</v>
      </c>
      <c r="Q618" s="65"/>
    </row>
    <row r="619" spans="1:17" ht="74.25" customHeight="1">
      <c r="A619" s="51" t="s">
        <v>273</v>
      </c>
      <c r="B619" s="55" t="s">
        <v>582</v>
      </c>
      <c r="C619" s="69">
        <f t="shared" si="218"/>
        <v>0</v>
      </c>
      <c r="D619" s="69">
        <v>0</v>
      </c>
      <c r="E619" s="69">
        <v>0</v>
      </c>
      <c r="F619" s="78">
        <v>0</v>
      </c>
      <c r="G619" s="69">
        <f t="shared" si="219"/>
        <v>22390.870000000003</v>
      </c>
      <c r="H619" s="68">
        <v>0</v>
      </c>
      <c r="I619" s="68">
        <v>0</v>
      </c>
      <c r="J619" s="78">
        <v>22390.870000000003</v>
      </c>
      <c r="K619" s="39" t="s">
        <v>242</v>
      </c>
      <c r="L619" s="69">
        <f t="shared" si="221"/>
        <v>22390.870000000003</v>
      </c>
      <c r="M619" s="69">
        <v>0</v>
      </c>
      <c r="N619" s="69">
        <v>0</v>
      </c>
      <c r="O619" s="103">
        <v>22390.870000000003</v>
      </c>
      <c r="P619" s="171" t="s">
        <v>242</v>
      </c>
      <c r="Q619" s="65"/>
    </row>
    <row r="620" spans="1:17" ht="69" customHeight="1">
      <c r="A620" s="51" t="s">
        <v>274</v>
      </c>
      <c r="B620" s="55" t="s">
        <v>583</v>
      </c>
      <c r="C620" s="69">
        <f t="shared" si="218"/>
        <v>0</v>
      </c>
      <c r="D620" s="69">
        <v>0</v>
      </c>
      <c r="E620" s="69">
        <v>0</v>
      </c>
      <c r="F620" s="78">
        <v>0</v>
      </c>
      <c r="G620" s="69">
        <f t="shared" si="219"/>
        <v>19666.920000000002</v>
      </c>
      <c r="H620" s="68">
        <v>0</v>
      </c>
      <c r="I620" s="68">
        <v>0</v>
      </c>
      <c r="J620" s="78">
        <v>19666.920000000002</v>
      </c>
      <c r="K620" s="39" t="s">
        <v>242</v>
      </c>
      <c r="L620" s="69">
        <f t="shared" si="221"/>
        <v>19666.920000000002</v>
      </c>
      <c r="M620" s="69">
        <v>0</v>
      </c>
      <c r="N620" s="69">
        <v>0</v>
      </c>
      <c r="O620" s="103">
        <v>19666.920000000002</v>
      </c>
      <c r="P620" s="171" t="s">
        <v>242</v>
      </c>
      <c r="Q620" s="65"/>
    </row>
    <row r="621" spans="1:17" ht="71.25" customHeight="1">
      <c r="A621" s="51" t="s">
        <v>275</v>
      </c>
      <c r="B621" s="55" t="s">
        <v>584</v>
      </c>
      <c r="C621" s="69">
        <f t="shared" si="218"/>
        <v>0</v>
      </c>
      <c r="D621" s="69">
        <v>0</v>
      </c>
      <c r="E621" s="69">
        <v>0</v>
      </c>
      <c r="F621" s="78">
        <v>0</v>
      </c>
      <c r="G621" s="69">
        <f t="shared" si="219"/>
        <v>14605.820000000002</v>
      </c>
      <c r="H621" s="68">
        <v>0</v>
      </c>
      <c r="I621" s="68">
        <v>0</v>
      </c>
      <c r="J621" s="78">
        <v>14605.820000000002</v>
      </c>
      <c r="K621" s="39" t="s">
        <v>242</v>
      </c>
      <c r="L621" s="69">
        <f t="shared" si="221"/>
        <v>14605.820000000002</v>
      </c>
      <c r="M621" s="69">
        <v>0</v>
      </c>
      <c r="N621" s="69">
        <v>0</v>
      </c>
      <c r="O621" s="103">
        <v>14605.820000000002</v>
      </c>
      <c r="P621" s="171" t="s">
        <v>242</v>
      </c>
      <c r="Q621" s="65"/>
    </row>
    <row r="622" spans="1:17" ht="71.25" customHeight="1">
      <c r="A622" s="51" t="s">
        <v>276</v>
      </c>
      <c r="B622" s="55" t="s">
        <v>585</v>
      </c>
      <c r="C622" s="69">
        <f>D622+E622+F622</f>
        <v>0</v>
      </c>
      <c r="D622" s="69">
        <v>0</v>
      </c>
      <c r="E622" s="69">
        <v>0</v>
      </c>
      <c r="F622" s="78">
        <v>0</v>
      </c>
      <c r="G622" s="69">
        <v>0</v>
      </c>
      <c r="H622" s="68">
        <v>0</v>
      </c>
      <c r="I622" s="68">
        <v>0</v>
      </c>
      <c r="J622" s="78">
        <v>0</v>
      </c>
      <c r="K622" s="39" t="s">
        <v>242</v>
      </c>
      <c r="L622" s="69">
        <v>0</v>
      </c>
      <c r="M622" s="69">
        <v>0</v>
      </c>
      <c r="N622" s="69">
        <v>0</v>
      </c>
      <c r="O622" s="103">
        <v>0</v>
      </c>
      <c r="P622" s="171" t="s">
        <v>242</v>
      </c>
      <c r="Q622" s="65"/>
    </row>
    <row r="623" spans="1:17" ht="71.25" customHeight="1">
      <c r="A623" s="51" t="s">
        <v>277</v>
      </c>
      <c r="B623" s="55" t="s">
        <v>586</v>
      </c>
      <c r="C623" s="69">
        <f>D623+E623+F623</f>
        <v>0</v>
      </c>
      <c r="D623" s="69">
        <v>0</v>
      </c>
      <c r="E623" s="69">
        <v>0</v>
      </c>
      <c r="F623" s="78">
        <v>0</v>
      </c>
      <c r="G623" s="69">
        <v>0</v>
      </c>
      <c r="H623" s="68">
        <v>0</v>
      </c>
      <c r="I623" s="68">
        <v>0</v>
      </c>
      <c r="J623" s="78">
        <v>0</v>
      </c>
      <c r="K623" s="39" t="s">
        <v>242</v>
      </c>
      <c r="L623" s="69">
        <v>0</v>
      </c>
      <c r="M623" s="69">
        <v>0</v>
      </c>
      <c r="N623" s="69">
        <v>0</v>
      </c>
      <c r="O623" s="103">
        <v>0</v>
      </c>
      <c r="P623" s="171" t="s">
        <v>242</v>
      </c>
      <c r="Q623" s="65"/>
    </row>
    <row r="624" spans="1:17" ht="71.25" customHeight="1">
      <c r="A624" s="51" t="s">
        <v>278</v>
      </c>
      <c r="B624" s="55" t="s">
        <v>587</v>
      </c>
      <c r="C624" s="69">
        <v>0</v>
      </c>
      <c r="D624" s="69">
        <v>0</v>
      </c>
      <c r="E624" s="69">
        <v>0</v>
      </c>
      <c r="F624" s="78">
        <v>0</v>
      </c>
      <c r="G624" s="69">
        <f>H624+I624+J624</f>
        <v>1716.0900000000001</v>
      </c>
      <c r="H624" s="68">
        <v>0</v>
      </c>
      <c r="I624" s="68">
        <v>0</v>
      </c>
      <c r="J624" s="78">
        <v>1716.0900000000001</v>
      </c>
      <c r="K624" s="39" t="s">
        <v>242</v>
      </c>
      <c r="L624" s="69">
        <f>M624+N624+O624</f>
        <v>1716.0900000000001</v>
      </c>
      <c r="M624" s="69">
        <v>0</v>
      </c>
      <c r="N624" s="69">
        <v>0</v>
      </c>
      <c r="O624" s="103">
        <v>1716.0900000000001</v>
      </c>
      <c r="P624" s="171" t="s">
        <v>242</v>
      </c>
      <c r="Q624" s="65"/>
    </row>
    <row r="625" spans="1:17" ht="71.25" customHeight="1">
      <c r="A625" s="51" t="s">
        <v>279</v>
      </c>
      <c r="B625" s="55" t="s">
        <v>588</v>
      </c>
      <c r="C625" s="69">
        <v>0</v>
      </c>
      <c r="D625" s="69">
        <v>0</v>
      </c>
      <c r="E625" s="69">
        <v>0</v>
      </c>
      <c r="F625" s="78">
        <v>0</v>
      </c>
      <c r="G625" s="69">
        <f>H625+I625+J625</f>
        <v>26405.97</v>
      </c>
      <c r="H625" s="68">
        <v>0</v>
      </c>
      <c r="I625" s="68">
        <v>0</v>
      </c>
      <c r="J625" s="78">
        <v>26405.97</v>
      </c>
      <c r="K625" s="39" t="s">
        <v>242</v>
      </c>
      <c r="L625" s="69">
        <f>M625+N625+O625</f>
        <v>26405.97</v>
      </c>
      <c r="M625" s="69">
        <v>0</v>
      </c>
      <c r="N625" s="69">
        <v>0</v>
      </c>
      <c r="O625" s="103">
        <v>26405.97</v>
      </c>
      <c r="P625" s="171" t="s">
        <v>242</v>
      </c>
      <c r="Q625" s="65"/>
    </row>
    <row r="626" spans="1:17" ht="71.25" customHeight="1">
      <c r="A626" s="51" t="s">
        <v>1045</v>
      </c>
      <c r="B626" s="55" t="s">
        <v>589</v>
      </c>
      <c r="C626" s="69">
        <v>0</v>
      </c>
      <c r="D626" s="69">
        <v>0</v>
      </c>
      <c r="E626" s="69">
        <v>0</v>
      </c>
      <c r="F626" s="78">
        <v>0</v>
      </c>
      <c r="G626" s="69">
        <f>H626+I626+J626</f>
        <v>0</v>
      </c>
      <c r="H626" s="68">
        <v>0</v>
      </c>
      <c r="I626" s="68">
        <v>0</v>
      </c>
      <c r="J626" s="78">
        <v>0</v>
      </c>
      <c r="K626" s="39" t="s">
        <v>242</v>
      </c>
      <c r="L626" s="69">
        <f aca="true" t="shared" si="222" ref="L626:L634">M626+N626+O626</f>
        <v>0</v>
      </c>
      <c r="M626" s="69">
        <v>0</v>
      </c>
      <c r="N626" s="69">
        <v>0</v>
      </c>
      <c r="O626" s="103">
        <v>0</v>
      </c>
      <c r="P626" s="171" t="s">
        <v>242</v>
      </c>
      <c r="Q626" s="65"/>
    </row>
    <row r="627" spans="1:17" ht="71.25" customHeight="1">
      <c r="A627" s="51" t="s">
        <v>1046</v>
      </c>
      <c r="B627" s="55" t="s">
        <v>590</v>
      </c>
      <c r="C627" s="69">
        <v>0</v>
      </c>
      <c r="D627" s="69">
        <v>0</v>
      </c>
      <c r="E627" s="69">
        <v>0</v>
      </c>
      <c r="F627" s="78">
        <v>0</v>
      </c>
      <c r="G627" s="69"/>
      <c r="H627" s="68">
        <v>0</v>
      </c>
      <c r="I627" s="68">
        <v>0</v>
      </c>
      <c r="J627" s="78">
        <v>0</v>
      </c>
      <c r="K627" s="39" t="s">
        <v>242</v>
      </c>
      <c r="L627" s="69">
        <f t="shared" si="222"/>
        <v>0</v>
      </c>
      <c r="M627" s="69">
        <v>0</v>
      </c>
      <c r="N627" s="69">
        <v>0</v>
      </c>
      <c r="O627" s="103">
        <v>0</v>
      </c>
      <c r="P627" s="171" t="s">
        <v>242</v>
      </c>
      <c r="Q627" s="65"/>
    </row>
    <row r="628" spans="1:17" ht="89.25" customHeight="1">
      <c r="A628" s="51" t="s">
        <v>1047</v>
      </c>
      <c r="B628" s="55" t="s">
        <v>591</v>
      </c>
      <c r="C628" s="69">
        <f aca="true" t="shared" si="223" ref="C628:C633">D628+E628+F628</f>
        <v>21225</v>
      </c>
      <c r="D628" s="69">
        <v>0</v>
      </c>
      <c r="E628" s="69">
        <v>0</v>
      </c>
      <c r="F628" s="78">
        <v>21225</v>
      </c>
      <c r="G628" s="69">
        <f>H628+I628+J628</f>
        <v>16723.64</v>
      </c>
      <c r="H628" s="68">
        <v>0</v>
      </c>
      <c r="I628" s="68">
        <v>0</v>
      </c>
      <c r="J628" s="78">
        <v>16723.64</v>
      </c>
      <c r="K628" s="39">
        <f t="shared" si="213"/>
        <v>0.7879217903415783</v>
      </c>
      <c r="L628" s="69">
        <f t="shared" si="222"/>
        <v>16723.64</v>
      </c>
      <c r="M628" s="69">
        <v>0</v>
      </c>
      <c r="N628" s="69">
        <v>0</v>
      </c>
      <c r="O628" s="103">
        <v>16723.64</v>
      </c>
      <c r="P628" s="171">
        <f t="shared" si="214"/>
        <v>0.7879217903415783</v>
      </c>
      <c r="Q628" s="65"/>
    </row>
    <row r="629" spans="1:17" ht="88.5" customHeight="1">
      <c r="A629" s="51" t="s">
        <v>1048</v>
      </c>
      <c r="B629" s="55" t="s">
        <v>592</v>
      </c>
      <c r="C629" s="69">
        <f t="shared" si="223"/>
        <v>17400</v>
      </c>
      <c r="D629" s="69">
        <v>0</v>
      </c>
      <c r="E629" s="69">
        <v>0</v>
      </c>
      <c r="F629" s="78">
        <v>17400</v>
      </c>
      <c r="G629" s="69">
        <f>H629+I629+J629</f>
        <v>12678.95</v>
      </c>
      <c r="H629" s="68">
        <v>0</v>
      </c>
      <c r="I629" s="68">
        <v>0</v>
      </c>
      <c r="J629" s="78">
        <v>12678.95</v>
      </c>
      <c r="K629" s="39">
        <f t="shared" si="213"/>
        <v>0.7286752873563219</v>
      </c>
      <c r="L629" s="69">
        <f t="shared" si="222"/>
        <v>12678.95</v>
      </c>
      <c r="M629" s="69">
        <v>0</v>
      </c>
      <c r="N629" s="69">
        <v>0</v>
      </c>
      <c r="O629" s="103">
        <v>12678.95</v>
      </c>
      <c r="P629" s="171">
        <f t="shared" si="214"/>
        <v>0.7286752873563219</v>
      </c>
      <c r="Q629" s="65"/>
    </row>
    <row r="630" spans="1:17" ht="114.75" customHeight="1">
      <c r="A630" s="51" t="s">
        <v>1049</v>
      </c>
      <c r="B630" s="55" t="s">
        <v>593</v>
      </c>
      <c r="C630" s="69">
        <f t="shared" si="223"/>
        <v>2920</v>
      </c>
      <c r="D630" s="69">
        <f>D631</f>
        <v>0</v>
      </c>
      <c r="E630" s="69">
        <v>0</v>
      </c>
      <c r="F630" s="78">
        <v>2920</v>
      </c>
      <c r="G630" s="69">
        <f aca="true" t="shared" si="224" ref="G630:G635">H630+I630+J630</f>
        <v>2705.1</v>
      </c>
      <c r="H630" s="69">
        <f>H631</f>
        <v>0</v>
      </c>
      <c r="I630" s="69">
        <v>0</v>
      </c>
      <c r="J630" s="78">
        <v>2705.1</v>
      </c>
      <c r="K630" s="39">
        <f t="shared" si="213"/>
        <v>0.9264041095890411</v>
      </c>
      <c r="L630" s="69">
        <f t="shared" si="222"/>
        <v>2705.1</v>
      </c>
      <c r="M630" s="69">
        <f>M631</f>
        <v>0</v>
      </c>
      <c r="N630" s="69">
        <v>0</v>
      </c>
      <c r="O630" s="103">
        <v>2705.1</v>
      </c>
      <c r="P630" s="171">
        <f t="shared" si="214"/>
        <v>0.9264041095890411</v>
      </c>
      <c r="Q630" s="48"/>
    </row>
    <row r="631" spans="1:17" ht="85.5" customHeight="1">
      <c r="A631" s="51" t="s">
        <v>1050</v>
      </c>
      <c r="B631" s="55" t="s">
        <v>594</v>
      </c>
      <c r="C631" s="69">
        <f t="shared" si="223"/>
        <v>6505</v>
      </c>
      <c r="D631" s="69">
        <v>0</v>
      </c>
      <c r="E631" s="69">
        <v>0</v>
      </c>
      <c r="F631" s="78">
        <v>6505</v>
      </c>
      <c r="G631" s="69">
        <f t="shared" si="224"/>
        <v>6418.9400000000005</v>
      </c>
      <c r="H631" s="68">
        <v>0</v>
      </c>
      <c r="I631" s="68">
        <v>0</v>
      </c>
      <c r="J631" s="78">
        <v>6418.9400000000005</v>
      </c>
      <c r="K631" s="39">
        <f t="shared" si="213"/>
        <v>0.9867701767870869</v>
      </c>
      <c r="L631" s="69">
        <f t="shared" si="222"/>
        <v>6418.9400000000005</v>
      </c>
      <c r="M631" s="69">
        <v>0</v>
      </c>
      <c r="N631" s="69">
        <v>0</v>
      </c>
      <c r="O631" s="103">
        <v>6418.9400000000005</v>
      </c>
      <c r="P631" s="171">
        <f t="shared" si="214"/>
        <v>0.9867701767870869</v>
      </c>
      <c r="Q631" s="65"/>
    </row>
    <row r="632" spans="1:17" ht="88.5" customHeight="1">
      <c r="A632" s="51" t="s">
        <v>1051</v>
      </c>
      <c r="B632" s="55" t="s">
        <v>595</v>
      </c>
      <c r="C632" s="69">
        <f t="shared" si="223"/>
        <v>37115</v>
      </c>
      <c r="D632" s="69">
        <v>0</v>
      </c>
      <c r="E632" s="69">
        <v>0</v>
      </c>
      <c r="F632" s="78">
        <v>37115</v>
      </c>
      <c r="G632" s="69">
        <f t="shared" si="224"/>
        <v>28549.52</v>
      </c>
      <c r="H632" s="69">
        <v>0</v>
      </c>
      <c r="I632" s="69">
        <v>0</v>
      </c>
      <c r="J632" s="78">
        <v>28549.52</v>
      </c>
      <c r="K632" s="39">
        <f t="shared" si="213"/>
        <v>0.7692178364542638</v>
      </c>
      <c r="L632" s="69">
        <f t="shared" si="222"/>
        <v>28549.52</v>
      </c>
      <c r="M632" s="69">
        <v>0</v>
      </c>
      <c r="N632" s="69">
        <v>0</v>
      </c>
      <c r="O632" s="103">
        <v>28549.52</v>
      </c>
      <c r="P632" s="171">
        <f t="shared" si="214"/>
        <v>0.7692178364542638</v>
      </c>
      <c r="Q632" s="48"/>
    </row>
    <row r="633" spans="1:17" ht="75" customHeight="1">
      <c r="A633" s="51" t="s">
        <v>1052</v>
      </c>
      <c r="B633" s="55" t="s">
        <v>1044</v>
      </c>
      <c r="C633" s="69">
        <f t="shared" si="223"/>
        <v>0</v>
      </c>
      <c r="D633" s="69">
        <v>0</v>
      </c>
      <c r="E633" s="69">
        <v>0</v>
      </c>
      <c r="F633" s="78">
        <v>0</v>
      </c>
      <c r="G633" s="69">
        <f t="shared" si="224"/>
        <v>0</v>
      </c>
      <c r="H633" s="68">
        <v>0</v>
      </c>
      <c r="I633" s="69">
        <v>0</v>
      </c>
      <c r="J633" s="78">
        <v>0</v>
      </c>
      <c r="K633" s="39" t="s">
        <v>242</v>
      </c>
      <c r="L633" s="69">
        <f t="shared" si="222"/>
        <v>0</v>
      </c>
      <c r="M633" s="68">
        <v>0</v>
      </c>
      <c r="N633" s="69">
        <v>0</v>
      </c>
      <c r="O633" s="103">
        <v>0</v>
      </c>
      <c r="P633" s="171" t="s">
        <v>242</v>
      </c>
      <c r="Q633" s="48"/>
    </row>
    <row r="634" spans="1:17" ht="62.25" customHeight="1">
      <c r="A634" s="51"/>
      <c r="B634" s="13" t="s">
        <v>281</v>
      </c>
      <c r="C634" s="70">
        <f>C635</f>
        <v>44920</v>
      </c>
      <c r="D634" s="70">
        <f aca="true" t="shared" si="225" ref="D634:O634">D635</f>
        <v>0</v>
      </c>
      <c r="E634" s="70">
        <f t="shared" si="225"/>
        <v>44920</v>
      </c>
      <c r="F634" s="70">
        <f t="shared" si="225"/>
        <v>0</v>
      </c>
      <c r="G634" s="69">
        <f t="shared" si="224"/>
        <v>44062.06</v>
      </c>
      <c r="H634" s="70">
        <f t="shared" si="225"/>
        <v>0</v>
      </c>
      <c r="I634" s="70">
        <f t="shared" si="225"/>
        <v>44062.06</v>
      </c>
      <c r="J634" s="70">
        <f t="shared" si="225"/>
        <v>0</v>
      </c>
      <c r="K634" s="39">
        <f t="shared" si="213"/>
        <v>0.98090071237756</v>
      </c>
      <c r="L634" s="69">
        <f t="shared" si="222"/>
        <v>44062.06</v>
      </c>
      <c r="M634" s="70">
        <f t="shared" si="225"/>
        <v>0</v>
      </c>
      <c r="N634" s="70">
        <f t="shared" si="225"/>
        <v>44062.06</v>
      </c>
      <c r="O634" s="96">
        <f t="shared" si="225"/>
        <v>0</v>
      </c>
      <c r="P634" s="171">
        <f t="shared" si="214"/>
        <v>0.98090071237756</v>
      </c>
      <c r="Q634" s="48"/>
    </row>
    <row r="635" spans="1:17" ht="60.75" customHeight="1">
      <c r="A635" s="51" t="s">
        <v>62</v>
      </c>
      <c r="B635" s="12" t="s">
        <v>1053</v>
      </c>
      <c r="C635" s="69">
        <f>D635+E635+F635</f>
        <v>44920</v>
      </c>
      <c r="D635" s="69">
        <v>0</v>
      </c>
      <c r="E635" s="69">
        <v>44920</v>
      </c>
      <c r="F635" s="69">
        <v>0</v>
      </c>
      <c r="G635" s="69">
        <f t="shared" si="224"/>
        <v>44062.06</v>
      </c>
      <c r="H635" s="68">
        <v>0</v>
      </c>
      <c r="I635" s="68">
        <v>44062.06</v>
      </c>
      <c r="J635" s="68">
        <v>0</v>
      </c>
      <c r="K635" s="39">
        <f t="shared" si="213"/>
        <v>0.98090071237756</v>
      </c>
      <c r="L635" s="69">
        <f>M635+N635+O635</f>
        <v>44062.06</v>
      </c>
      <c r="M635" s="69">
        <v>0</v>
      </c>
      <c r="N635" s="69">
        <v>44062.06</v>
      </c>
      <c r="O635" s="101">
        <v>0</v>
      </c>
      <c r="P635" s="171">
        <f t="shared" si="214"/>
        <v>0.98090071237756</v>
      </c>
      <c r="Q635" s="48"/>
    </row>
    <row r="636" spans="1:17" ht="67.5" customHeight="1">
      <c r="A636" s="51"/>
      <c r="B636" s="13" t="s">
        <v>1054</v>
      </c>
      <c r="C636" s="70">
        <f>C637</f>
        <v>0</v>
      </c>
      <c r="D636" s="70">
        <f aca="true" t="shared" si="226" ref="D636:O636">D637</f>
        <v>0</v>
      </c>
      <c r="E636" s="70">
        <f t="shared" si="226"/>
        <v>0</v>
      </c>
      <c r="F636" s="70">
        <f t="shared" si="226"/>
        <v>0</v>
      </c>
      <c r="G636" s="70">
        <f t="shared" si="226"/>
        <v>0</v>
      </c>
      <c r="H636" s="70">
        <f t="shared" si="226"/>
        <v>0</v>
      </c>
      <c r="I636" s="70">
        <f t="shared" si="226"/>
        <v>0</v>
      </c>
      <c r="J636" s="70">
        <f t="shared" si="226"/>
        <v>0</v>
      </c>
      <c r="K636" s="8" t="s">
        <v>242</v>
      </c>
      <c r="L636" s="70">
        <f t="shared" si="226"/>
        <v>0</v>
      </c>
      <c r="M636" s="70">
        <f t="shared" si="226"/>
        <v>0</v>
      </c>
      <c r="N636" s="70">
        <f t="shared" si="226"/>
        <v>0</v>
      </c>
      <c r="O636" s="96">
        <f t="shared" si="226"/>
        <v>0</v>
      </c>
      <c r="P636" s="171" t="s">
        <v>242</v>
      </c>
      <c r="Q636" s="48"/>
    </row>
    <row r="637" spans="1:17" ht="53.25" customHeight="1">
      <c r="A637" s="51" t="s">
        <v>79</v>
      </c>
      <c r="B637" s="12" t="s">
        <v>596</v>
      </c>
      <c r="C637" s="69">
        <f aca="true" t="shared" si="227" ref="C637:C645">D637+E637+F637</f>
        <v>0</v>
      </c>
      <c r="D637" s="69">
        <v>0</v>
      </c>
      <c r="E637" s="69">
        <v>0</v>
      </c>
      <c r="F637" s="69">
        <v>0</v>
      </c>
      <c r="G637" s="69">
        <f>H637+I637+J637</f>
        <v>0</v>
      </c>
      <c r="H637" s="68">
        <v>0</v>
      </c>
      <c r="I637" s="68">
        <v>0</v>
      </c>
      <c r="J637" s="68">
        <v>0</v>
      </c>
      <c r="K637" s="39" t="s">
        <v>242</v>
      </c>
      <c r="L637" s="69">
        <f aca="true" t="shared" si="228" ref="L637:L645">M637+N637+O637</f>
        <v>0</v>
      </c>
      <c r="M637" s="69">
        <v>0</v>
      </c>
      <c r="N637" s="69">
        <v>0</v>
      </c>
      <c r="O637" s="101">
        <v>0</v>
      </c>
      <c r="P637" s="171" t="s">
        <v>242</v>
      </c>
      <c r="Q637" s="65"/>
    </row>
    <row r="638" spans="1:20" s="121" customFormat="1" ht="94.5" customHeight="1">
      <c r="A638" s="115" t="s">
        <v>42</v>
      </c>
      <c r="B638" s="116" t="s">
        <v>1055</v>
      </c>
      <c r="C638" s="112">
        <f>C639</f>
        <v>404</v>
      </c>
      <c r="D638" s="112">
        <f aca="true" t="shared" si="229" ref="D638:O638">D639</f>
        <v>3</v>
      </c>
      <c r="E638" s="112">
        <f t="shared" si="229"/>
        <v>250</v>
      </c>
      <c r="F638" s="112">
        <f t="shared" si="229"/>
        <v>151</v>
      </c>
      <c r="G638" s="112">
        <f t="shared" si="229"/>
        <v>402.8</v>
      </c>
      <c r="H638" s="112">
        <f t="shared" si="229"/>
        <v>2.5</v>
      </c>
      <c r="I638" s="112">
        <f t="shared" si="229"/>
        <v>249.3</v>
      </c>
      <c r="J638" s="112">
        <f t="shared" si="229"/>
        <v>151</v>
      </c>
      <c r="K638" s="39">
        <f>G638/C638</f>
        <v>0.997029702970297</v>
      </c>
      <c r="L638" s="112">
        <f t="shared" si="229"/>
        <v>402.8</v>
      </c>
      <c r="M638" s="112">
        <f t="shared" si="229"/>
        <v>2.5</v>
      </c>
      <c r="N638" s="112">
        <f t="shared" si="229"/>
        <v>249.3</v>
      </c>
      <c r="O638" s="114">
        <f t="shared" si="229"/>
        <v>151</v>
      </c>
      <c r="P638" s="171">
        <f t="shared" si="214"/>
        <v>0.997029702970297</v>
      </c>
      <c r="Q638" s="119"/>
      <c r="R638" s="120"/>
      <c r="S638" s="120"/>
      <c r="T638" s="120"/>
    </row>
    <row r="639" spans="1:20" s="4" customFormat="1" ht="106.5" customHeight="1">
      <c r="A639" s="3"/>
      <c r="B639" s="7" t="s">
        <v>1056</v>
      </c>
      <c r="C639" s="70">
        <f>C640+C641+C642+C643+C644+C645</f>
        <v>404</v>
      </c>
      <c r="D639" s="70">
        <f aca="true" t="shared" si="230" ref="D639:O639">D640+D641+D642+D643+D644+D645</f>
        <v>3</v>
      </c>
      <c r="E639" s="70">
        <f t="shared" si="230"/>
        <v>250</v>
      </c>
      <c r="F639" s="70">
        <f t="shared" si="230"/>
        <v>151</v>
      </c>
      <c r="G639" s="70">
        <f t="shared" si="230"/>
        <v>402.8</v>
      </c>
      <c r="H639" s="70">
        <f t="shared" si="230"/>
        <v>2.5</v>
      </c>
      <c r="I639" s="70">
        <f t="shared" si="230"/>
        <v>249.3</v>
      </c>
      <c r="J639" s="70">
        <f t="shared" si="230"/>
        <v>151</v>
      </c>
      <c r="K639" s="39">
        <f>G639/C639</f>
        <v>0.997029702970297</v>
      </c>
      <c r="L639" s="70">
        <f t="shared" si="230"/>
        <v>402.8</v>
      </c>
      <c r="M639" s="70">
        <f t="shared" si="230"/>
        <v>2.5</v>
      </c>
      <c r="N639" s="70">
        <f t="shared" si="230"/>
        <v>249.3</v>
      </c>
      <c r="O639" s="96">
        <f t="shared" si="230"/>
        <v>151</v>
      </c>
      <c r="P639" s="171">
        <f t="shared" si="214"/>
        <v>0.997029702970297</v>
      </c>
      <c r="Q639" s="49"/>
      <c r="R639" s="46"/>
      <c r="S639" s="46"/>
      <c r="T639" s="46"/>
    </row>
    <row r="640" spans="1:20" s="4" customFormat="1" ht="37.5" customHeight="1">
      <c r="A640" s="51" t="s">
        <v>39</v>
      </c>
      <c r="B640" s="12" t="s">
        <v>597</v>
      </c>
      <c r="C640" s="69">
        <f t="shared" si="227"/>
        <v>0</v>
      </c>
      <c r="D640" s="69">
        <v>0</v>
      </c>
      <c r="E640" s="69">
        <v>0</v>
      </c>
      <c r="F640" s="69">
        <v>0</v>
      </c>
      <c r="G640" s="69">
        <f aca="true" t="shared" si="231" ref="G640:G645">H640+I640+J640</f>
        <v>0</v>
      </c>
      <c r="H640" s="68">
        <v>0</v>
      </c>
      <c r="I640" s="68">
        <v>0</v>
      </c>
      <c r="J640" s="68">
        <v>0</v>
      </c>
      <c r="K640" s="39" t="s">
        <v>242</v>
      </c>
      <c r="L640" s="69">
        <f t="shared" si="228"/>
        <v>0</v>
      </c>
      <c r="M640" s="69">
        <v>0</v>
      </c>
      <c r="N640" s="69">
        <v>0</v>
      </c>
      <c r="O640" s="101">
        <v>0</v>
      </c>
      <c r="P640" s="171" t="s">
        <v>242</v>
      </c>
      <c r="Q640" s="49"/>
      <c r="R640" s="46"/>
      <c r="S640" s="46"/>
      <c r="T640" s="46"/>
    </row>
    <row r="641" spans="1:20" s="4" customFormat="1" ht="40.5" customHeight="1">
      <c r="A641" s="51" t="s">
        <v>40</v>
      </c>
      <c r="B641" s="12" t="s">
        <v>598</v>
      </c>
      <c r="C641" s="69">
        <f t="shared" si="227"/>
        <v>0</v>
      </c>
      <c r="D641" s="69">
        <v>0</v>
      </c>
      <c r="E641" s="69">
        <v>0</v>
      </c>
      <c r="F641" s="69">
        <v>0</v>
      </c>
      <c r="G641" s="69">
        <f t="shared" si="231"/>
        <v>0</v>
      </c>
      <c r="H641" s="68">
        <v>0</v>
      </c>
      <c r="I641" s="68">
        <v>0</v>
      </c>
      <c r="J641" s="68">
        <v>0</v>
      </c>
      <c r="K641" s="39" t="s">
        <v>242</v>
      </c>
      <c r="L641" s="69">
        <f t="shared" si="228"/>
        <v>0</v>
      </c>
      <c r="M641" s="69">
        <v>0</v>
      </c>
      <c r="N641" s="69">
        <v>0</v>
      </c>
      <c r="O641" s="101">
        <v>0</v>
      </c>
      <c r="P641" s="171" t="s">
        <v>242</v>
      </c>
      <c r="Q641" s="49"/>
      <c r="R641" s="46"/>
      <c r="S641" s="46"/>
      <c r="T641" s="46"/>
    </row>
    <row r="642" spans="1:20" s="4" customFormat="1" ht="76.5" customHeight="1">
      <c r="A642" s="51" t="s">
        <v>41</v>
      </c>
      <c r="B642" s="12" t="s">
        <v>599</v>
      </c>
      <c r="C642" s="69">
        <f t="shared" si="227"/>
        <v>0</v>
      </c>
      <c r="D642" s="69">
        <v>0</v>
      </c>
      <c r="E642" s="69">
        <v>0</v>
      </c>
      <c r="F642" s="69">
        <v>0</v>
      </c>
      <c r="G642" s="69">
        <f t="shared" si="231"/>
        <v>0</v>
      </c>
      <c r="H642" s="68">
        <v>0</v>
      </c>
      <c r="I642" s="68">
        <v>0</v>
      </c>
      <c r="J642" s="68">
        <v>0</v>
      </c>
      <c r="K642" s="39" t="s">
        <v>242</v>
      </c>
      <c r="L642" s="69">
        <f t="shared" si="228"/>
        <v>0</v>
      </c>
      <c r="M642" s="69">
        <v>0</v>
      </c>
      <c r="N642" s="69">
        <v>0</v>
      </c>
      <c r="O642" s="101">
        <v>0</v>
      </c>
      <c r="P642" s="171" t="s">
        <v>242</v>
      </c>
      <c r="Q642" s="49"/>
      <c r="R642" s="46"/>
      <c r="S642" s="46"/>
      <c r="T642" s="46"/>
    </row>
    <row r="643" spans="1:20" s="4" customFormat="1" ht="36" customHeight="1">
      <c r="A643" s="51" t="s">
        <v>60</v>
      </c>
      <c r="B643" s="12" t="s">
        <v>600</v>
      </c>
      <c r="C643" s="69">
        <f t="shared" si="227"/>
        <v>0</v>
      </c>
      <c r="D643" s="69">
        <v>0</v>
      </c>
      <c r="E643" s="69">
        <v>0</v>
      </c>
      <c r="F643" s="69">
        <v>0</v>
      </c>
      <c r="G643" s="69">
        <f t="shared" si="231"/>
        <v>0</v>
      </c>
      <c r="H643" s="68">
        <v>0</v>
      </c>
      <c r="I643" s="68">
        <v>0</v>
      </c>
      <c r="J643" s="68">
        <v>0</v>
      </c>
      <c r="K643" s="39" t="s">
        <v>242</v>
      </c>
      <c r="L643" s="69">
        <f t="shared" si="228"/>
        <v>0</v>
      </c>
      <c r="M643" s="69">
        <v>0</v>
      </c>
      <c r="N643" s="69">
        <v>0</v>
      </c>
      <c r="O643" s="101">
        <v>0</v>
      </c>
      <c r="P643" s="171" t="s">
        <v>242</v>
      </c>
      <c r="Q643" s="49"/>
      <c r="R643" s="46"/>
      <c r="S643" s="46"/>
      <c r="T643" s="46"/>
    </row>
    <row r="644" spans="1:20" s="4" customFormat="1" ht="66.75" customHeight="1">
      <c r="A644" s="51" t="s">
        <v>61</v>
      </c>
      <c r="B644" s="12" t="s">
        <v>601</v>
      </c>
      <c r="C644" s="69">
        <f t="shared" si="227"/>
        <v>253</v>
      </c>
      <c r="D644" s="69">
        <v>3</v>
      </c>
      <c r="E644" s="69">
        <v>250</v>
      </c>
      <c r="F644" s="69">
        <v>0</v>
      </c>
      <c r="G644" s="69">
        <f t="shared" si="231"/>
        <v>251.8</v>
      </c>
      <c r="H644" s="68">
        <v>2.5</v>
      </c>
      <c r="I644" s="68">
        <v>249.3</v>
      </c>
      <c r="J644" s="68">
        <v>0</v>
      </c>
      <c r="K644" s="39">
        <f>G644/C644</f>
        <v>0.9952569169960475</v>
      </c>
      <c r="L644" s="69">
        <f t="shared" si="228"/>
        <v>251.8</v>
      </c>
      <c r="M644" s="69">
        <v>2.5</v>
      </c>
      <c r="N644" s="68">
        <v>249.3</v>
      </c>
      <c r="O644" s="101">
        <v>0</v>
      </c>
      <c r="P644" s="171">
        <f t="shared" si="214"/>
        <v>0.9952569169960475</v>
      </c>
      <c r="Q644" s="49"/>
      <c r="R644" s="46"/>
      <c r="S644" s="46"/>
      <c r="T644" s="46"/>
    </row>
    <row r="645" spans="1:20" s="4" customFormat="1" ht="72" customHeight="1">
      <c r="A645" s="51" t="s">
        <v>244</v>
      </c>
      <c r="B645" s="12" t="s">
        <v>602</v>
      </c>
      <c r="C645" s="69">
        <f t="shared" si="227"/>
        <v>151</v>
      </c>
      <c r="D645" s="69">
        <v>0</v>
      </c>
      <c r="E645" s="69">
        <v>0</v>
      </c>
      <c r="F645" s="69">
        <v>151</v>
      </c>
      <c r="G645" s="69">
        <f t="shared" si="231"/>
        <v>151</v>
      </c>
      <c r="H645" s="68">
        <v>0</v>
      </c>
      <c r="I645" s="68">
        <v>0</v>
      </c>
      <c r="J645" s="68">
        <v>151</v>
      </c>
      <c r="K645" s="39">
        <f>G645/C645</f>
        <v>1</v>
      </c>
      <c r="L645" s="69">
        <f t="shared" si="228"/>
        <v>151</v>
      </c>
      <c r="M645" s="69">
        <v>0</v>
      </c>
      <c r="N645" s="69">
        <v>0</v>
      </c>
      <c r="O645" s="101">
        <v>151</v>
      </c>
      <c r="P645" s="171">
        <f t="shared" si="214"/>
        <v>1</v>
      </c>
      <c r="Q645" s="49"/>
      <c r="R645" s="46"/>
      <c r="S645" s="46"/>
      <c r="T645" s="46"/>
    </row>
    <row r="646" spans="1:20" s="121" customFormat="1" ht="74.25" customHeight="1">
      <c r="A646" s="115" t="s">
        <v>51</v>
      </c>
      <c r="B646" s="116" t="s">
        <v>0</v>
      </c>
      <c r="C646" s="112">
        <f>C647+C658</f>
        <v>19081.199999999997</v>
      </c>
      <c r="D646" s="112">
        <f aca="true" t="shared" si="232" ref="D646:O646">D647+D658</f>
        <v>0</v>
      </c>
      <c r="E646" s="112">
        <f t="shared" si="232"/>
        <v>6758.200000000001</v>
      </c>
      <c r="F646" s="112">
        <f t="shared" si="232"/>
        <v>12323</v>
      </c>
      <c r="G646" s="112">
        <f t="shared" si="232"/>
        <v>14922.1</v>
      </c>
      <c r="H646" s="112">
        <f t="shared" si="232"/>
        <v>0</v>
      </c>
      <c r="I646" s="112">
        <f t="shared" si="232"/>
        <v>6635.5</v>
      </c>
      <c r="J646" s="112">
        <f t="shared" si="232"/>
        <v>8286.6</v>
      </c>
      <c r="K646" s="39">
        <f>G646/C646</f>
        <v>0.7820315284154038</v>
      </c>
      <c r="L646" s="112">
        <f t="shared" si="232"/>
        <v>14922.1</v>
      </c>
      <c r="M646" s="112">
        <f t="shared" si="232"/>
        <v>0</v>
      </c>
      <c r="N646" s="112">
        <f t="shared" si="232"/>
        <v>6635.5</v>
      </c>
      <c r="O646" s="114">
        <f t="shared" si="232"/>
        <v>8286.6</v>
      </c>
      <c r="P646" s="171">
        <f t="shared" si="214"/>
        <v>0.7820315284154038</v>
      </c>
      <c r="Q646" s="119"/>
      <c r="R646" s="120"/>
      <c r="S646" s="120"/>
      <c r="T646" s="120"/>
    </row>
    <row r="647" spans="1:20" s="4" customFormat="1" ht="54" customHeight="1">
      <c r="A647" s="3"/>
      <c r="B647" s="19" t="s">
        <v>260</v>
      </c>
      <c r="C647" s="70">
        <f>C648+C649+C650+C651+C652+C653+C654+C655+C656+C657</f>
        <v>18958.6</v>
      </c>
      <c r="D647" s="70">
        <f aca="true" t="shared" si="233" ref="D647:O647">D648+D649+D650+D651+D652+D653+D654+D655+D656+D657</f>
        <v>0</v>
      </c>
      <c r="E647" s="70">
        <f t="shared" si="233"/>
        <v>6635.6</v>
      </c>
      <c r="F647" s="70">
        <f t="shared" si="233"/>
        <v>12323</v>
      </c>
      <c r="G647" s="70">
        <f t="shared" si="233"/>
        <v>14922.1</v>
      </c>
      <c r="H647" s="70">
        <f t="shared" si="233"/>
        <v>0</v>
      </c>
      <c r="I647" s="70">
        <f t="shared" si="233"/>
        <v>6635.5</v>
      </c>
      <c r="J647" s="70">
        <f t="shared" si="233"/>
        <v>8286.6</v>
      </c>
      <c r="K647" s="39">
        <f>G647/C647</f>
        <v>0.7870887090818943</v>
      </c>
      <c r="L647" s="70">
        <f t="shared" si="233"/>
        <v>14922.1</v>
      </c>
      <c r="M647" s="70">
        <f t="shared" si="233"/>
        <v>0</v>
      </c>
      <c r="N647" s="70">
        <f t="shared" si="233"/>
        <v>6635.5</v>
      </c>
      <c r="O647" s="96">
        <f t="shared" si="233"/>
        <v>8286.6</v>
      </c>
      <c r="P647" s="171">
        <f aca="true" t="shared" si="234" ref="P647:P710">L647/C647</f>
        <v>0.7870887090818943</v>
      </c>
      <c r="Q647" s="49"/>
      <c r="R647" s="46"/>
      <c r="S647" s="46"/>
      <c r="T647" s="46"/>
    </row>
    <row r="648" spans="1:20" s="4" customFormat="1" ht="54.75" customHeight="1">
      <c r="A648" s="51" t="s">
        <v>39</v>
      </c>
      <c r="B648" s="12" t="s">
        <v>603</v>
      </c>
      <c r="C648" s="69">
        <f aca="true" t="shared" si="235" ref="C648:C659">D648+E648+F648</f>
        <v>0</v>
      </c>
      <c r="D648" s="69">
        <v>0</v>
      </c>
      <c r="E648" s="69">
        <v>0</v>
      </c>
      <c r="F648" s="69">
        <v>0</v>
      </c>
      <c r="G648" s="69">
        <f aca="true" t="shared" si="236" ref="G648:G659">H648+I648+J648</f>
        <v>0</v>
      </c>
      <c r="H648" s="68">
        <v>0</v>
      </c>
      <c r="I648" s="68">
        <v>0</v>
      </c>
      <c r="J648" s="68">
        <v>0</v>
      </c>
      <c r="K648" s="39" t="s">
        <v>242</v>
      </c>
      <c r="L648" s="69">
        <f aca="true" t="shared" si="237" ref="L648:L659">M648+N648+O648</f>
        <v>0</v>
      </c>
      <c r="M648" s="69">
        <v>0</v>
      </c>
      <c r="N648" s="69">
        <v>0</v>
      </c>
      <c r="O648" s="101">
        <v>0</v>
      </c>
      <c r="P648" s="171" t="s">
        <v>242</v>
      </c>
      <c r="Q648" s="49"/>
      <c r="R648" s="46"/>
      <c r="S648" s="46"/>
      <c r="T648" s="46"/>
    </row>
    <row r="649" spans="1:20" s="4" customFormat="1" ht="82.5">
      <c r="A649" s="51" t="s">
        <v>40</v>
      </c>
      <c r="B649" s="12" t="s">
        <v>604</v>
      </c>
      <c r="C649" s="69">
        <f t="shared" si="235"/>
        <v>0</v>
      </c>
      <c r="D649" s="69">
        <v>0</v>
      </c>
      <c r="E649" s="69">
        <v>0</v>
      </c>
      <c r="F649" s="69">
        <v>0</v>
      </c>
      <c r="G649" s="69">
        <f t="shared" si="236"/>
        <v>0</v>
      </c>
      <c r="H649" s="68">
        <v>0</v>
      </c>
      <c r="I649" s="68">
        <v>0</v>
      </c>
      <c r="J649" s="68">
        <v>0</v>
      </c>
      <c r="K649" s="39" t="s">
        <v>242</v>
      </c>
      <c r="L649" s="69">
        <f t="shared" si="237"/>
        <v>0</v>
      </c>
      <c r="M649" s="69">
        <v>0</v>
      </c>
      <c r="N649" s="69">
        <v>0</v>
      </c>
      <c r="O649" s="101">
        <v>0</v>
      </c>
      <c r="P649" s="171" t="s">
        <v>242</v>
      </c>
      <c r="Q649" s="49"/>
      <c r="R649" s="46"/>
      <c r="S649" s="46"/>
      <c r="T649" s="46"/>
    </row>
    <row r="650" spans="1:20" s="4" customFormat="1" ht="27.75" customHeight="1">
      <c r="A650" s="51" t="s">
        <v>41</v>
      </c>
      <c r="B650" s="12" t="s">
        <v>605</v>
      </c>
      <c r="C650" s="69">
        <f t="shared" si="235"/>
        <v>0</v>
      </c>
      <c r="D650" s="69">
        <v>0</v>
      </c>
      <c r="E650" s="69">
        <v>0</v>
      </c>
      <c r="F650" s="69">
        <v>0</v>
      </c>
      <c r="G650" s="69">
        <f t="shared" si="236"/>
        <v>0</v>
      </c>
      <c r="H650" s="68">
        <v>0</v>
      </c>
      <c r="I650" s="68">
        <v>0</v>
      </c>
      <c r="J650" s="68">
        <v>0</v>
      </c>
      <c r="K650" s="39" t="s">
        <v>242</v>
      </c>
      <c r="L650" s="69">
        <f t="shared" si="237"/>
        <v>0</v>
      </c>
      <c r="M650" s="69">
        <v>0</v>
      </c>
      <c r="N650" s="69">
        <v>0</v>
      </c>
      <c r="O650" s="101">
        <v>0</v>
      </c>
      <c r="P650" s="171" t="s">
        <v>242</v>
      </c>
      <c r="Q650" s="49"/>
      <c r="R650" s="46"/>
      <c r="S650" s="46"/>
      <c r="T650" s="46"/>
    </row>
    <row r="651" spans="1:20" s="4" customFormat="1" ht="41.25" customHeight="1">
      <c r="A651" s="51" t="s">
        <v>60</v>
      </c>
      <c r="B651" s="12" t="s">
        <v>606</v>
      </c>
      <c r="C651" s="69">
        <f t="shared" si="235"/>
        <v>0</v>
      </c>
      <c r="D651" s="69">
        <v>0</v>
      </c>
      <c r="E651" s="69">
        <v>0</v>
      </c>
      <c r="F651" s="69">
        <v>0</v>
      </c>
      <c r="G651" s="69">
        <f t="shared" si="236"/>
        <v>0</v>
      </c>
      <c r="H651" s="68">
        <v>0</v>
      </c>
      <c r="I651" s="68">
        <v>0</v>
      </c>
      <c r="J651" s="68">
        <v>0</v>
      </c>
      <c r="K651" s="39" t="s">
        <v>242</v>
      </c>
      <c r="L651" s="69">
        <f t="shared" si="237"/>
        <v>0</v>
      </c>
      <c r="M651" s="69">
        <v>0</v>
      </c>
      <c r="N651" s="69">
        <v>0</v>
      </c>
      <c r="O651" s="101">
        <v>0</v>
      </c>
      <c r="P651" s="171" t="s">
        <v>242</v>
      </c>
      <c r="Q651" s="49"/>
      <c r="R651" s="46"/>
      <c r="S651" s="46"/>
      <c r="T651" s="46"/>
    </row>
    <row r="652" spans="1:20" s="4" customFormat="1" ht="66">
      <c r="A652" s="51" t="s">
        <v>61</v>
      </c>
      <c r="B652" s="12" t="s">
        <v>607</v>
      </c>
      <c r="C652" s="69">
        <f t="shared" si="235"/>
        <v>18958.6</v>
      </c>
      <c r="D652" s="69">
        <v>0</v>
      </c>
      <c r="E652" s="69">
        <f>3728.3+2907.3</f>
        <v>6635.6</v>
      </c>
      <c r="F652" s="69">
        <v>12323</v>
      </c>
      <c r="G652" s="69">
        <f t="shared" si="236"/>
        <v>14922.1</v>
      </c>
      <c r="H652" s="69">
        <v>0</v>
      </c>
      <c r="I652" s="69">
        <f>3728.3+2907.2</f>
        <v>6635.5</v>
      </c>
      <c r="J652" s="69">
        <v>8286.6</v>
      </c>
      <c r="K652" s="39">
        <f>G652/C652</f>
        <v>0.7870887090818943</v>
      </c>
      <c r="L652" s="69">
        <f t="shared" si="237"/>
        <v>14922.1</v>
      </c>
      <c r="M652" s="69">
        <v>0</v>
      </c>
      <c r="N652" s="69">
        <f>3728.3+2907.2</f>
        <v>6635.5</v>
      </c>
      <c r="O652" s="94">
        <v>8286.6</v>
      </c>
      <c r="P652" s="171">
        <f t="shared" si="234"/>
        <v>0.7870887090818943</v>
      </c>
      <c r="Q652" s="49"/>
      <c r="R652" s="46"/>
      <c r="S652" s="46"/>
      <c r="T652" s="46"/>
    </row>
    <row r="653" spans="1:20" s="4" customFormat="1" ht="115.5">
      <c r="A653" s="51" t="s">
        <v>244</v>
      </c>
      <c r="B653" s="12" t="s">
        <v>608</v>
      </c>
      <c r="C653" s="69">
        <f t="shared" si="235"/>
        <v>0</v>
      </c>
      <c r="D653" s="69">
        <v>0</v>
      </c>
      <c r="E653" s="69">
        <v>0</v>
      </c>
      <c r="F653" s="69">
        <v>0</v>
      </c>
      <c r="G653" s="69">
        <f t="shared" si="236"/>
        <v>0</v>
      </c>
      <c r="H653" s="68">
        <v>0</v>
      </c>
      <c r="I653" s="68">
        <v>0</v>
      </c>
      <c r="J653" s="68">
        <v>0</v>
      </c>
      <c r="K653" s="39" t="s">
        <v>242</v>
      </c>
      <c r="L653" s="69">
        <f t="shared" si="237"/>
        <v>0</v>
      </c>
      <c r="M653" s="69">
        <v>0</v>
      </c>
      <c r="N653" s="69">
        <v>0</v>
      </c>
      <c r="O653" s="101">
        <v>0</v>
      </c>
      <c r="P653" s="171" t="s">
        <v>242</v>
      </c>
      <c r="Q653" s="49"/>
      <c r="R653" s="46"/>
      <c r="S653" s="46"/>
      <c r="T653" s="46"/>
    </row>
    <row r="654" spans="1:20" s="4" customFormat="1" ht="49.5">
      <c r="A654" s="51" t="s">
        <v>245</v>
      </c>
      <c r="B654" s="12" t="s">
        <v>609</v>
      </c>
      <c r="C654" s="69">
        <f t="shared" si="235"/>
        <v>0</v>
      </c>
      <c r="D654" s="69">
        <v>0</v>
      </c>
      <c r="E654" s="69">
        <v>0</v>
      </c>
      <c r="F654" s="69">
        <v>0</v>
      </c>
      <c r="G654" s="69">
        <f t="shared" si="236"/>
        <v>0</v>
      </c>
      <c r="H654" s="68">
        <v>0</v>
      </c>
      <c r="I654" s="68">
        <v>0</v>
      </c>
      <c r="J654" s="68">
        <v>0</v>
      </c>
      <c r="K654" s="39" t="s">
        <v>242</v>
      </c>
      <c r="L654" s="69">
        <f t="shared" si="237"/>
        <v>0</v>
      </c>
      <c r="M654" s="69">
        <v>0</v>
      </c>
      <c r="N654" s="69">
        <v>0</v>
      </c>
      <c r="O654" s="101">
        <v>0</v>
      </c>
      <c r="P654" s="171" t="s">
        <v>242</v>
      </c>
      <c r="Q654" s="49"/>
      <c r="R654" s="46"/>
      <c r="S654" s="46"/>
      <c r="T654" s="46"/>
    </row>
    <row r="655" spans="1:20" s="4" customFormat="1" ht="66">
      <c r="A655" s="51" t="s">
        <v>248</v>
      </c>
      <c r="B655" s="12" t="s">
        <v>610</v>
      </c>
      <c r="C655" s="69">
        <f t="shared" si="235"/>
        <v>0</v>
      </c>
      <c r="D655" s="69">
        <v>0</v>
      </c>
      <c r="E655" s="69">
        <v>0</v>
      </c>
      <c r="F655" s="69">
        <v>0</v>
      </c>
      <c r="G655" s="69">
        <f t="shared" si="236"/>
        <v>0</v>
      </c>
      <c r="H655" s="68">
        <v>0</v>
      </c>
      <c r="I655" s="68">
        <v>0</v>
      </c>
      <c r="J655" s="68">
        <v>0</v>
      </c>
      <c r="K655" s="39" t="s">
        <v>242</v>
      </c>
      <c r="L655" s="69">
        <f t="shared" si="237"/>
        <v>0</v>
      </c>
      <c r="M655" s="69">
        <v>0</v>
      </c>
      <c r="N655" s="69">
        <v>0</v>
      </c>
      <c r="O655" s="101">
        <v>0</v>
      </c>
      <c r="P655" s="171" t="s">
        <v>242</v>
      </c>
      <c r="Q655" s="49"/>
      <c r="R655" s="46"/>
      <c r="S655" s="46"/>
      <c r="T655" s="46"/>
    </row>
    <row r="656" spans="1:20" s="4" customFormat="1" ht="33">
      <c r="A656" s="51" t="s">
        <v>257</v>
      </c>
      <c r="B656" s="12" t="s">
        <v>611</v>
      </c>
      <c r="C656" s="69">
        <f t="shared" si="235"/>
        <v>0</v>
      </c>
      <c r="D656" s="69">
        <v>0</v>
      </c>
      <c r="E656" s="69">
        <v>0</v>
      </c>
      <c r="F656" s="69">
        <v>0</v>
      </c>
      <c r="G656" s="69">
        <f t="shared" si="236"/>
        <v>0</v>
      </c>
      <c r="H656" s="68">
        <v>0</v>
      </c>
      <c r="I656" s="68">
        <v>0</v>
      </c>
      <c r="J656" s="68">
        <v>0</v>
      </c>
      <c r="K656" s="39" t="s">
        <v>242</v>
      </c>
      <c r="L656" s="69">
        <f t="shared" si="237"/>
        <v>0</v>
      </c>
      <c r="M656" s="69">
        <v>0</v>
      </c>
      <c r="N656" s="69">
        <v>0</v>
      </c>
      <c r="O656" s="101">
        <v>0</v>
      </c>
      <c r="P656" s="171" t="s">
        <v>242</v>
      </c>
      <c r="Q656" s="49"/>
      <c r="R656" s="46"/>
      <c r="S656" s="46"/>
      <c r="T656" s="46"/>
    </row>
    <row r="657" spans="1:20" s="4" customFormat="1" ht="36" customHeight="1">
      <c r="A657" s="51" t="s">
        <v>255</v>
      </c>
      <c r="B657" s="12" t="s">
        <v>612</v>
      </c>
      <c r="C657" s="69">
        <f t="shared" si="235"/>
        <v>0</v>
      </c>
      <c r="D657" s="69">
        <v>0</v>
      </c>
      <c r="E657" s="69">
        <v>0</v>
      </c>
      <c r="F657" s="69">
        <v>0</v>
      </c>
      <c r="G657" s="69">
        <f t="shared" si="236"/>
        <v>0</v>
      </c>
      <c r="H657" s="68">
        <v>0</v>
      </c>
      <c r="I657" s="68">
        <v>0</v>
      </c>
      <c r="J657" s="68">
        <v>0</v>
      </c>
      <c r="K657" s="39" t="s">
        <v>242</v>
      </c>
      <c r="L657" s="69">
        <f t="shared" si="237"/>
        <v>0</v>
      </c>
      <c r="M657" s="69">
        <v>0</v>
      </c>
      <c r="N657" s="69">
        <v>0</v>
      </c>
      <c r="O657" s="101">
        <v>0</v>
      </c>
      <c r="P657" s="171" t="s">
        <v>242</v>
      </c>
      <c r="Q657" s="49"/>
      <c r="R657" s="46"/>
      <c r="S657" s="46"/>
      <c r="T657" s="46"/>
    </row>
    <row r="658" spans="1:20" s="4" customFormat="1" ht="59.25" customHeight="1">
      <c r="A658" s="51"/>
      <c r="B658" s="19" t="s">
        <v>1057</v>
      </c>
      <c r="C658" s="69">
        <f aca="true" t="shared" si="238" ref="C658:J658">C659</f>
        <v>122.6</v>
      </c>
      <c r="D658" s="69">
        <f t="shared" si="238"/>
        <v>0</v>
      </c>
      <c r="E658" s="69">
        <f t="shared" si="238"/>
        <v>122.6</v>
      </c>
      <c r="F658" s="69">
        <f t="shared" si="238"/>
        <v>0</v>
      </c>
      <c r="G658" s="69">
        <f t="shared" si="238"/>
        <v>0</v>
      </c>
      <c r="H658" s="69">
        <f t="shared" si="238"/>
        <v>0</v>
      </c>
      <c r="I658" s="69">
        <f t="shared" si="238"/>
        <v>0</v>
      </c>
      <c r="J658" s="69">
        <f t="shared" si="238"/>
        <v>0</v>
      </c>
      <c r="K658" s="39">
        <f>G658/C658</f>
        <v>0</v>
      </c>
      <c r="L658" s="69">
        <f>L659</f>
        <v>0</v>
      </c>
      <c r="M658" s="69">
        <f>M659</f>
        <v>0</v>
      </c>
      <c r="N658" s="69">
        <f>N659</f>
        <v>0</v>
      </c>
      <c r="O658" s="94">
        <f>O659</f>
        <v>0</v>
      </c>
      <c r="P658" s="171">
        <f t="shared" si="234"/>
        <v>0</v>
      </c>
      <c r="Q658" s="49"/>
      <c r="R658" s="46"/>
      <c r="S658" s="46"/>
      <c r="T658" s="46"/>
    </row>
    <row r="659" spans="1:20" s="4" customFormat="1" ht="59.25" customHeight="1">
      <c r="A659" s="51" t="s">
        <v>43</v>
      </c>
      <c r="B659" s="12" t="s">
        <v>1058</v>
      </c>
      <c r="C659" s="69">
        <f t="shared" si="235"/>
        <v>122.6</v>
      </c>
      <c r="D659" s="69">
        <v>0</v>
      </c>
      <c r="E659" s="69">
        <v>122.6</v>
      </c>
      <c r="F659" s="69">
        <v>0</v>
      </c>
      <c r="G659" s="69">
        <f t="shared" si="236"/>
        <v>0</v>
      </c>
      <c r="H659" s="68">
        <v>0</v>
      </c>
      <c r="I659" s="68">
        <v>0</v>
      </c>
      <c r="J659" s="68">
        <v>0</v>
      </c>
      <c r="K659" s="39">
        <f>G659/C659</f>
        <v>0</v>
      </c>
      <c r="L659" s="69">
        <f t="shared" si="237"/>
        <v>0</v>
      </c>
      <c r="M659" s="69">
        <v>0</v>
      </c>
      <c r="N659" s="69">
        <v>0</v>
      </c>
      <c r="O659" s="101">
        <v>0</v>
      </c>
      <c r="P659" s="171">
        <f t="shared" si="234"/>
        <v>0</v>
      </c>
      <c r="Q659" s="49"/>
      <c r="R659" s="46"/>
      <c r="S659" s="46"/>
      <c r="T659" s="46"/>
    </row>
    <row r="660" spans="1:17" ht="112.5" customHeight="1">
      <c r="A660" s="150" t="s">
        <v>118</v>
      </c>
      <c r="B660" s="113" t="s">
        <v>835</v>
      </c>
      <c r="C660" s="112">
        <f aca="true" t="shared" si="239" ref="C660:J660">C661+C676+C693+C710</f>
        <v>65527.4</v>
      </c>
      <c r="D660" s="112">
        <f t="shared" si="239"/>
        <v>40827.2</v>
      </c>
      <c r="E660" s="112">
        <f t="shared" si="239"/>
        <v>8850.2</v>
      </c>
      <c r="F660" s="112">
        <f t="shared" si="239"/>
        <v>15850</v>
      </c>
      <c r="G660" s="112">
        <f t="shared" si="239"/>
        <v>64849.100000000006</v>
      </c>
      <c r="H660" s="112">
        <f t="shared" si="239"/>
        <v>40148.9</v>
      </c>
      <c r="I660" s="112">
        <f t="shared" si="239"/>
        <v>8850.2</v>
      </c>
      <c r="J660" s="112">
        <f t="shared" si="239"/>
        <v>15850</v>
      </c>
      <c r="K660" s="39">
        <f>G660/C660</f>
        <v>0.9896486050110336</v>
      </c>
      <c r="L660" s="112">
        <f>L661+L676+L693+L710</f>
        <v>64849.100000000006</v>
      </c>
      <c r="M660" s="112">
        <f>M661+M676+M693+M710</f>
        <v>40148.9</v>
      </c>
      <c r="N660" s="112">
        <v>8850.2</v>
      </c>
      <c r="O660" s="114">
        <f>O661+O676+O693+O710</f>
        <v>15850</v>
      </c>
      <c r="P660" s="171">
        <f t="shared" si="234"/>
        <v>0.9896486050110336</v>
      </c>
      <c r="Q660" s="48"/>
    </row>
    <row r="661" spans="1:20" s="61" customFormat="1" ht="83.25" customHeight="1">
      <c r="A661" s="150" t="s">
        <v>38</v>
      </c>
      <c r="B661" s="116" t="s">
        <v>14</v>
      </c>
      <c r="C661" s="112">
        <f aca="true" t="shared" si="240" ref="C661:J661">C662+C673</f>
        <v>1320</v>
      </c>
      <c r="D661" s="112">
        <f t="shared" si="240"/>
        <v>0</v>
      </c>
      <c r="E661" s="112">
        <f t="shared" si="240"/>
        <v>0</v>
      </c>
      <c r="F661" s="112">
        <f t="shared" si="240"/>
        <v>1320</v>
      </c>
      <c r="G661" s="112">
        <f t="shared" si="240"/>
        <v>1320</v>
      </c>
      <c r="H661" s="112">
        <f t="shared" si="240"/>
        <v>0</v>
      </c>
      <c r="I661" s="112">
        <f t="shared" si="240"/>
        <v>0</v>
      </c>
      <c r="J661" s="112">
        <f t="shared" si="240"/>
        <v>1320</v>
      </c>
      <c r="K661" s="52">
        <f>G661/C661</f>
        <v>1</v>
      </c>
      <c r="L661" s="112">
        <f>L662+L673</f>
        <v>1320</v>
      </c>
      <c r="M661" s="112">
        <f>M662+M673</f>
        <v>0</v>
      </c>
      <c r="N661" s="112">
        <f>N662+N673</f>
        <v>0</v>
      </c>
      <c r="O661" s="114">
        <f>O662+O673</f>
        <v>1320</v>
      </c>
      <c r="P661" s="171">
        <f t="shared" si="234"/>
        <v>1</v>
      </c>
      <c r="Q661" s="129"/>
      <c r="R661" s="60"/>
      <c r="S661" s="60"/>
      <c r="T661" s="60"/>
    </row>
    <row r="662" spans="1:17" ht="70.5" customHeight="1">
      <c r="A662" s="20"/>
      <c r="B662" s="19" t="s">
        <v>258</v>
      </c>
      <c r="C662" s="70">
        <f>C663+C664+C665+C666+C667+C668+C669+C670+C671+C672</f>
        <v>1200</v>
      </c>
      <c r="D662" s="70">
        <f>D663+D664+D665+D666+D667+D668+D669+D670+D671+D672</f>
        <v>0</v>
      </c>
      <c r="E662" s="70">
        <f>E663+E664+E665+E666+E667+E668+E669+E670+E671+E672</f>
        <v>0</v>
      </c>
      <c r="F662" s="70">
        <v>1200</v>
      </c>
      <c r="G662" s="70">
        <f>G663+G664+G665+G666+G667+G668+G669+G670+G671+G672</f>
        <v>1200</v>
      </c>
      <c r="H662" s="70">
        <f>H663+H664+H665+H666+H667+H668+H669+H670+H671+H672</f>
        <v>0</v>
      </c>
      <c r="I662" s="70">
        <f>I663+I664+I665+I666+I667+I668+I669+I670+I671+I672</f>
        <v>0</v>
      </c>
      <c r="J662" s="70">
        <v>1200</v>
      </c>
      <c r="K662" s="39">
        <f>G662/C662</f>
        <v>1</v>
      </c>
      <c r="L662" s="70">
        <f>L663+L664+L665+L666+L667+L668+L669+L670+L671+L672</f>
        <v>1200</v>
      </c>
      <c r="M662" s="70">
        <f>M663+M664+M665+M666+M667+M668+M669+M670+M671+M672</f>
        <v>0</v>
      </c>
      <c r="N662" s="70">
        <f>N663+N664+N665+N666+N667+N668+N669+N670+N671+N672</f>
        <v>0</v>
      </c>
      <c r="O662" s="96">
        <v>1200</v>
      </c>
      <c r="P662" s="171">
        <f t="shared" si="234"/>
        <v>1</v>
      </c>
      <c r="Q662" s="48"/>
    </row>
    <row r="663" spans="1:17" ht="77.25" customHeight="1">
      <c r="A663" s="51" t="s">
        <v>39</v>
      </c>
      <c r="B663" s="12" t="s">
        <v>438</v>
      </c>
      <c r="C663" s="69">
        <f aca="true" t="shared" si="241" ref="C663:C675">D663+E663+F663</f>
        <v>0</v>
      </c>
      <c r="D663" s="69">
        <v>0</v>
      </c>
      <c r="E663" s="69">
        <v>0</v>
      </c>
      <c r="F663" s="69">
        <v>0</v>
      </c>
      <c r="G663" s="68">
        <v>0</v>
      </c>
      <c r="H663" s="68">
        <v>0</v>
      </c>
      <c r="I663" s="68">
        <v>0</v>
      </c>
      <c r="J663" s="68">
        <v>0</v>
      </c>
      <c r="K663" s="39" t="s">
        <v>242</v>
      </c>
      <c r="L663" s="69">
        <v>0</v>
      </c>
      <c r="M663" s="69">
        <v>0</v>
      </c>
      <c r="N663" s="69">
        <v>0</v>
      </c>
      <c r="O663" s="101">
        <v>0</v>
      </c>
      <c r="P663" s="171" t="s">
        <v>242</v>
      </c>
      <c r="Q663" s="48"/>
    </row>
    <row r="664" spans="1:17" ht="44.25" customHeight="1">
      <c r="A664" s="51" t="s">
        <v>40</v>
      </c>
      <c r="B664" s="12" t="s">
        <v>439</v>
      </c>
      <c r="C664" s="69">
        <f t="shared" si="241"/>
        <v>0</v>
      </c>
      <c r="D664" s="69">
        <v>0</v>
      </c>
      <c r="E664" s="69">
        <v>0</v>
      </c>
      <c r="F664" s="69">
        <v>0</v>
      </c>
      <c r="G664" s="68">
        <v>0</v>
      </c>
      <c r="H664" s="68">
        <v>0</v>
      </c>
      <c r="I664" s="68">
        <v>0</v>
      </c>
      <c r="J664" s="68">
        <v>0</v>
      </c>
      <c r="K664" s="39" t="s">
        <v>242</v>
      </c>
      <c r="L664" s="69">
        <v>0</v>
      </c>
      <c r="M664" s="69">
        <v>0</v>
      </c>
      <c r="N664" s="69">
        <v>0</v>
      </c>
      <c r="O664" s="101">
        <v>0</v>
      </c>
      <c r="P664" s="171" t="s">
        <v>242</v>
      </c>
      <c r="Q664" s="48"/>
    </row>
    <row r="665" spans="1:17" ht="72" customHeight="1">
      <c r="A665" s="51" t="s">
        <v>29</v>
      </c>
      <c r="B665" s="12" t="s">
        <v>440</v>
      </c>
      <c r="C665" s="69">
        <f t="shared" si="241"/>
        <v>1200</v>
      </c>
      <c r="D665" s="69">
        <v>0</v>
      </c>
      <c r="E665" s="69">
        <v>0</v>
      </c>
      <c r="F665" s="69">
        <v>1200</v>
      </c>
      <c r="G665" s="68">
        <f>H665+I665+J665</f>
        <v>1200</v>
      </c>
      <c r="H665" s="68">
        <v>0</v>
      </c>
      <c r="I665" s="68">
        <v>0</v>
      </c>
      <c r="J665" s="68">
        <v>1200</v>
      </c>
      <c r="K665" s="39">
        <f>G665/C665</f>
        <v>1</v>
      </c>
      <c r="L665" s="69">
        <f>M665+N665+O665</f>
        <v>1200</v>
      </c>
      <c r="M665" s="69">
        <v>0</v>
      </c>
      <c r="N665" s="69">
        <v>0</v>
      </c>
      <c r="O665" s="101">
        <v>1200</v>
      </c>
      <c r="P665" s="171">
        <f t="shared" si="234"/>
        <v>1</v>
      </c>
      <c r="Q665" s="48"/>
    </row>
    <row r="666" spans="1:17" ht="63.75" customHeight="1" hidden="1">
      <c r="A666" s="51" t="s">
        <v>60</v>
      </c>
      <c r="B666" s="12" t="s">
        <v>441</v>
      </c>
      <c r="C666" s="69">
        <f t="shared" si="241"/>
        <v>0</v>
      </c>
      <c r="D666" s="69">
        <v>0</v>
      </c>
      <c r="E666" s="69">
        <v>0</v>
      </c>
      <c r="F666" s="69">
        <v>0</v>
      </c>
      <c r="G666" s="68">
        <v>0</v>
      </c>
      <c r="H666" s="68">
        <v>0</v>
      </c>
      <c r="I666" s="68">
        <v>0</v>
      </c>
      <c r="J666" s="68">
        <v>0</v>
      </c>
      <c r="K666" s="39" t="s">
        <v>242</v>
      </c>
      <c r="L666" s="69">
        <v>0</v>
      </c>
      <c r="M666" s="69">
        <v>0</v>
      </c>
      <c r="N666" s="69">
        <v>0</v>
      </c>
      <c r="O666" s="101">
        <v>0</v>
      </c>
      <c r="P666" s="171" t="e">
        <f t="shared" si="234"/>
        <v>#DIV/0!</v>
      </c>
      <c r="Q666" s="48"/>
    </row>
    <row r="667" spans="1:17" ht="59.25" customHeight="1">
      <c r="A667" s="51" t="s">
        <v>35</v>
      </c>
      <c r="B667" s="12" t="s">
        <v>442</v>
      </c>
      <c r="C667" s="69">
        <f t="shared" si="241"/>
        <v>0</v>
      </c>
      <c r="D667" s="69">
        <v>0</v>
      </c>
      <c r="E667" s="69">
        <v>0</v>
      </c>
      <c r="F667" s="69">
        <v>0</v>
      </c>
      <c r="G667" s="68">
        <v>0</v>
      </c>
      <c r="H667" s="68">
        <v>0</v>
      </c>
      <c r="I667" s="68">
        <v>0</v>
      </c>
      <c r="J667" s="68">
        <v>0</v>
      </c>
      <c r="K667" s="39" t="s">
        <v>242</v>
      </c>
      <c r="L667" s="69">
        <v>0</v>
      </c>
      <c r="M667" s="69">
        <v>0</v>
      </c>
      <c r="N667" s="69">
        <v>0</v>
      </c>
      <c r="O667" s="101">
        <v>0</v>
      </c>
      <c r="P667" s="171" t="s">
        <v>242</v>
      </c>
      <c r="Q667" s="48"/>
    </row>
    <row r="668" spans="1:17" ht="76.5" customHeight="1">
      <c r="A668" s="51">
        <v>1.5</v>
      </c>
      <c r="B668" s="12" t="s">
        <v>443</v>
      </c>
      <c r="C668" s="69">
        <f t="shared" si="241"/>
        <v>0</v>
      </c>
      <c r="D668" s="69">
        <v>0</v>
      </c>
      <c r="E668" s="69">
        <v>0</v>
      </c>
      <c r="F668" s="69">
        <v>0</v>
      </c>
      <c r="G668" s="68">
        <v>0</v>
      </c>
      <c r="H668" s="68">
        <v>0</v>
      </c>
      <c r="I668" s="68">
        <v>0</v>
      </c>
      <c r="J668" s="68">
        <v>0</v>
      </c>
      <c r="K668" s="39" t="s">
        <v>242</v>
      </c>
      <c r="L668" s="69">
        <v>0</v>
      </c>
      <c r="M668" s="69">
        <v>0</v>
      </c>
      <c r="N668" s="69">
        <v>0</v>
      </c>
      <c r="O668" s="101">
        <v>0</v>
      </c>
      <c r="P668" s="171" t="s">
        <v>242</v>
      </c>
      <c r="Q668" s="48"/>
    </row>
    <row r="669" spans="1:17" ht="87.75" customHeight="1">
      <c r="A669" s="51">
        <v>1.6</v>
      </c>
      <c r="B669" s="12" t="s">
        <v>444</v>
      </c>
      <c r="C669" s="69">
        <f t="shared" si="241"/>
        <v>0</v>
      </c>
      <c r="D669" s="69">
        <v>0</v>
      </c>
      <c r="E669" s="69">
        <v>0</v>
      </c>
      <c r="F669" s="69">
        <v>0</v>
      </c>
      <c r="G669" s="68">
        <v>0</v>
      </c>
      <c r="H669" s="68">
        <v>0</v>
      </c>
      <c r="I669" s="68">
        <v>0</v>
      </c>
      <c r="J669" s="68">
        <v>0</v>
      </c>
      <c r="K669" s="39" t="s">
        <v>242</v>
      </c>
      <c r="L669" s="69">
        <v>0</v>
      </c>
      <c r="M669" s="69">
        <v>0</v>
      </c>
      <c r="N669" s="69">
        <v>0</v>
      </c>
      <c r="O669" s="101">
        <v>0</v>
      </c>
      <c r="P669" s="171" t="s">
        <v>242</v>
      </c>
      <c r="Q669" s="48"/>
    </row>
    <row r="670" spans="1:17" ht="62.25" customHeight="1">
      <c r="A670" s="51">
        <v>1.7</v>
      </c>
      <c r="B670" s="12" t="s">
        <v>445</v>
      </c>
      <c r="C670" s="69">
        <f t="shared" si="241"/>
        <v>0</v>
      </c>
      <c r="D670" s="69">
        <v>0</v>
      </c>
      <c r="E670" s="69">
        <v>0</v>
      </c>
      <c r="F670" s="69">
        <v>0</v>
      </c>
      <c r="G670" s="68">
        <v>0</v>
      </c>
      <c r="H670" s="68">
        <v>0</v>
      </c>
      <c r="I670" s="68">
        <v>0</v>
      </c>
      <c r="J670" s="68">
        <v>0</v>
      </c>
      <c r="K670" s="39" t="s">
        <v>242</v>
      </c>
      <c r="L670" s="69">
        <v>0</v>
      </c>
      <c r="M670" s="69">
        <v>0</v>
      </c>
      <c r="N670" s="69">
        <v>0</v>
      </c>
      <c r="O670" s="101">
        <v>0</v>
      </c>
      <c r="P670" s="171" t="s">
        <v>242</v>
      </c>
      <c r="Q670" s="48"/>
    </row>
    <row r="671" spans="1:17" ht="56.25" customHeight="1">
      <c r="A671" s="51">
        <v>1.8</v>
      </c>
      <c r="B671" s="12" t="s">
        <v>446</v>
      </c>
      <c r="C671" s="69">
        <f t="shared" si="241"/>
        <v>0</v>
      </c>
      <c r="D671" s="69">
        <v>0</v>
      </c>
      <c r="E671" s="69">
        <v>0</v>
      </c>
      <c r="F671" s="69">
        <v>0</v>
      </c>
      <c r="G671" s="68">
        <v>0</v>
      </c>
      <c r="H671" s="68">
        <v>0</v>
      </c>
      <c r="I671" s="68">
        <v>0</v>
      </c>
      <c r="J671" s="68">
        <v>0</v>
      </c>
      <c r="K671" s="39" t="s">
        <v>242</v>
      </c>
      <c r="L671" s="69">
        <v>0</v>
      </c>
      <c r="M671" s="69">
        <v>0</v>
      </c>
      <c r="N671" s="69">
        <v>0</v>
      </c>
      <c r="O671" s="101">
        <v>0</v>
      </c>
      <c r="P671" s="171" t="s">
        <v>242</v>
      </c>
      <c r="Q671" s="48"/>
    </row>
    <row r="672" spans="1:17" ht="51" customHeight="1">
      <c r="A672" s="51">
        <v>1.9</v>
      </c>
      <c r="B672" s="12" t="s">
        <v>447</v>
      </c>
      <c r="C672" s="69">
        <f t="shared" si="241"/>
        <v>0</v>
      </c>
      <c r="D672" s="69">
        <v>0</v>
      </c>
      <c r="E672" s="69">
        <v>0</v>
      </c>
      <c r="F672" s="69">
        <v>0</v>
      </c>
      <c r="G672" s="68">
        <v>0</v>
      </c>
      <c r="H672" s="68">
        <v>0</v>
      </c>
      <c r="I672" s="68">
        <v>0</v>
      </c>
      <c r="J672" s="68">
        <v>0</v>
      </c>
      <c r="K672" s="39" t="s">
        <v>242</v>
      </c>
      <c r="L672" s="69">
        <v>0</v>
      </c>
      <c r="M672" s="69">
        <v>0</v>
      </c>
      <c r="N672" s="69">
        <v>0</v>
      </c>
      <c r="O672" s="101">
        <v>0</v>
      </c>
      <c r="P672" s="171" t="s">
        <v>242</v>
      </c>
      <c r="Q672" s="48"/>
    </row>
    <row r="673" spans="1:17" ht="160.5" customHeight="1">
      <c r="A673" s="51"/>
      <c r="B673" s="13" t="s">
        <v>259</v>
      </c>
      <c r="C673" s="70">
        <f>C674+C675</f>
        <v>120</v>
      </c>
      <c r="D673" s="70">
        <v>0</v>
      </c>
      <c r="E673" s="70">
        <v>0</v>
      </c>
      <c r="F673" s="70">
        <f>F674+F675</f>
        <v>120</v>
      </c>
      <c r="G673" s="70">
        <f>H673+I673+J673</f>
        <v>120</v>
      </c>
      <c r="H673" s="70">
        <v>0</v>
      </c>
      <c r="I673" s="70">
        <f>I674+I675</f>
        <v>0</v>
      </c>
      <c r="J673" s="70">
        <f>J674+J675</f>
        <v>120</v>
      </c>
      <c r="K673" s="39">
        <f>G673/C673</f>
        <v>1</v>
      </c>
      <c r="L673" s="70">
        <f>L674+L675</f>
        <v>120</v>
      </c>
      <c r="M673" s="70">
        <f>M674+M675</f>
        <v>0</v>
      </c>
      <c r="N673" s="70">
        <f>N674+N675</f>
        <v>0</v>
      </c>
      <c r="O673" s="96">
        <f>O674+O675</f>
        <v>120</v>
      </c>
      <c r="P673" s="171">
        <f t="shared" si="234"/>
        <v>1</v>
      </c>
      <c r="Q673" s="48"/>
    </row>
    <row r="674" spans="1:17" ht="58.5" customHeight="1">
      <c r="A674" s="51" t="s">
        <v>43</v>
      </c>
      <c r="B674" s="12" t="s">
        <v>448</v>
      </c>
      <c r="C674" s="69">
        <f t="shared" si="241"/>
        <v>80</v>
      </c>
      <c r="D674" s="69">
        <v>0</v>
      </c>
      <c r="E674" s="69">
        <v>0</v>
      </c>
      <c r="F674" s="69">
        <v>80</v>
      </c>
      <c r="G674" s="68">
        <f>H674+I674+J674</f>
        <v>80</v>
      </c>
      <c r="H674" s="68">
        <v>0</v>
      </c>
      <c r="I674" s="68">
        <v>0</v>
      </c>
      <c r="J674" s="68">
        <v>80</v>
      </c>
      <c r="K674" s="39">
        <f>G674/C674</f>
        <v>1</v>
      </c>
      <c r="L674" s="69">
        <f>M674+N674+O674</f>
        <v>80</v>
      </c>
      <c r="M674" s="69">
        <v>0</v>
      </c>
      <c r="N674" s="69">
        <v>0</v>
      </c>
      <c r="O674" s="101">
        <v>80</v>
      </c>
      <c r="P674" s="171">
        <f t="shared" si="234"/>
        <v>1</v>
      </c>
      <c r="Q674" s="48"/>
    </row>
    <row r="675" spans="1:17" ht="55.5" customHeight="1">
      <c r="A675" s="51" t="s">
        <v>44</v>
      </c>
      <c r="B675" s="12" t="s">
        <v>449</v>
      </c>
      <c r="C675" s="69">
        <f t="shared" si="241"/>
        <v>40</v>
      </c>
      <c r="D675" s="69">
        <v>0</v>
      </c>
      <c r="E675" s="69">
        <v>0</v>
      </c>
      <c r="F675" s="69">
        <v>40</v>
      </c>
      <c r="G675" s="68">
        <f>H675+I675+J675</f>
        <v>40</v>
      </c>
      <c r="H675" s="68">
        <v>0</v>
      </c>
      <c r="I675" s="68">
        <v>0</v>
      </c>
      <c r="J675" s="68">
        <v>40</v>
      </c>
      <c r="K675" s="39">
        <f>G675/C675</f>
        <v>1</v>
      </c>
      <c r="L675" s="69">
        <f>M675+N675+O675</f>
        <v>40</v>
      </c>
      <c r="M675" s="69">
        <v>0</v>
      </c>
      <c r="N675" s="69">
        <v>0</v>
      </c>
      <c r="O675" s="101">
        <v>40</v>
      </c>
      <c r="P675" s="171">
        <f t="shared" si="234"/>
        <v>1</v>
      </c>
      <c r="Q675" s="48"/>
    </row>
    <row r="676" spans="1:20" s="121" customFormat="1" ht="73.5" customHeight="1">
      <c r="A676" s="115">
        <v>2</v>
      </c>
      <c r="B676" s="116" t="s">
        <v>15</v>
      </c>
      <c r="C676" s="112">
        <f aca="true" t="shared" si="242" ref="C676:J676">C677+C684</f>
        <v>27265.4</v>
      </c>
      <c r="D676" s="112">
        <f t="shared" si="242"/>
        <v>15081.400000000001</v>
      </c>
      <c r="E676" s="112">
        <f t="shared" si="242"/>
        <v>154</v>
      </c>
      <c r="F676" s="112">
        <f t="shared" si="242"/>
        <v>12030</v>
      </c>
      <c r="G676" s="112">
        <f t="shared" si="242"/>
        <v>26708</v>
      </c>
      <c r="H676" s="112">
        <f t="shared" si="242"/>
        <v>14524</v>
      </c>
      <c r="I676" s="112">
        <f t="shared" si="242"/>
        <v>154</v>
      </c>
      <c r="J676" s="112">
        <f t="shared" si="242"/>
        <v>12030</v>
      </c>
      <c r="K676" s="52">
        <f>G676/C676</f>
        <v>0.979556507515019</v>
      </c>
      <c r="L676" s="112">
        <f>L677+L684</f>
        <v>26708</v>
      </c>
      <c r="M676" s="112">
        <f>M677+M684</f>
        <v>14524</v>
      </c>
      <c r="N676" s="112">
        <f>N677+N684</f>
        <v>154</v>
      </c>
      <c r="O676" s="114">
        <f>O677+O684</f>
        <v>12030</v>
      </c>
      <c r="P676" s="171">
        <f t="shared" si="234"/>
        <v>0.979556507515019</v>
      </c>
      <c r="Q676" s="119"/>
      <c r="R676" s="120"/>
      <c r="S676" s="120"/>
      <c r="T676" s="120"/>
    </row>
    <row r="677" spans="1:20" s="4" customFormat="1" ht="56.25" customHeight="1">
      <c r="A677" s="3"/>
      <c r="B677" s="7" t="s">
        <v>253</v>
      </c>
      <c r="C677" s="70">
        <f>C678+C679+C680+C682+C683</f>
        <v>328</v>
      </c>
      <c r="D677" s="70">
        <f>D678+D679+D680+D682+D683</f>
        <v>174</v>
      </c>
      <c r="E677" s="70">
        <f aca="true" t="shared" si="243" ref="E677:J677">E678+E679+E680+E682+E683</f>
        <v>154</v>
      </c>
      <c r="F677" s="70">
        <f t="shared" si="243"/>
        <v>0</v>
      </c>
      <c r="G677" s="70">
        <f t="shared" si="243"/>
        <v>328</v>
      </c>
      <c r="H677" s="70">
        <f t="shared" si="243"/>
        <v>174</v>
      </c>
      <c r="I677" s="70">
        <f t="shared" si="243"/>
        <v>154</v>
      </c>
      <c r="J677" s="70">
        <f t="shared" si="243"/>
        <v>0</v>
      </c>
      <c r="K677" s="39">
        <f>G677/C677</f>
        <v>1</v>
      </c>
      <c r="L677" s="70">
        <f>L678+L679+L680+L682+L683</f>
        <v>328</v>
      </c>
      <c r="M677" s="70">
        <f>M678+M679+M680+M682+M683</f>
        <v>174</v>
      </c>
      <c r="N677" s="70">
        <f>N678+N679+N680+N682+N683</f>
        <v>154</v>
      </c>
      <c r="O677" s="96">
        <f>O678+O679+O680+O682+O683</f>
        <v>0</v>
      </c>
      <c r="P677" s="171">
        <f t="shared" si="234"/>
        <v>1</v>
      </c>
      <c r="Q677" s="49"/>
      <c r="R677" s="46"/>
      <c r="S677" s="46"/>
      <c r="T677" s="46"/>
    </row>
    <row r="678" spans="1:20" s="4" customFormat="1" ht="55.5" customHeight="1">
      <c r="A678" s="51" t="s">
        <v>39</v>
      </c>
      <c r="B678" s="12" t="s">
        <v>450</v>
      </c>
      <c r="C678" s="69">
        <f>D678+E678+F678</f>
        <v>0</v>
      </c>
      <c r="D678" s="69">
        <v>0</v>
      </c>
      <c r="E678" s="69">
        <v>0</v>
      </c>
      <c r="F678" s="69">
        <v>0</v>
      </c>
      <c r="G678" s="69">
        <f>H678+I678+J678</f>
        <v>0</v>
      </c>
      <c r="H678" s="69">
        <v>0</v>
      </c>
      <c r="I678" s="69">
        <v>0</v>
      </c>
      <c r="J678" s="69">
        <v>0</v>
      </c>
      <c r="K678" s="39" t="s">
        <v>242</v>
      </c>
      <c r="L678" s="69">
        <f>M678+N678+O678</f>
        <v>0</v>
      </c>
      <c r="M678" s="69">
        <v>0</v>
      </c>
      <c r="N678" s="69">
        <v>0</v>
      </c>
      <c r="O678" s="94">
        <v>0</v>
      </c>
      <c r="P678" s="171" t="s">
        <v>242</v>
      </c>
      <c r="Q678" s="49"/>
      <c r="R678" s="46"/>
      <c r="S678" s="46"/>
      <c r="T678" s="46"/>
    </row>
    <row r="679" spans="1:20" s="4" customFormat="1" ht="55.5" customHeight="1">
      <c r="A679" s="51" t="s">
        <v>40</v>
      </c>
      <c r="B679" s="12" t="s">
        <v>451</v>
      </c>
      <c r="C679" s="69">
        <f>D679+E679+F679</f>
        <v>0</v>
      </c>
      <c r="D679" s="69">
        <v>0</v>
      </c>
      <c r="E679" s="69">
        <v>0</v>
      </c>
      <c r="F679" s="69">
        <v>0</v>
      </c>
      <c r="G679" s="69">
        <f>H679+I679+J679</f>
        <v>0</v>
      </c>
      <c r="H679" s="69">
        <v>0</v>
      </c>
      <c r="I679" s="69">
        <v>0</v>
      </c>
      <c r="J679" s="69">
        <v>0</v>
      </c>
      <c r="K679" s="39" t="s">
        <v>242</v>
      </c>
      <c r="L679" s="69">
        <f>M679+N679+O679</f>
        <v>0</v>
      </c>
      <c r="M679" s="69">
        <v>0</v>
      </c>
      <c r="N679" s="69">
        <v>0</v>
      </c>
      <c r="O679" s="94">
        <v>0</v>
      </c>
      <c r="P679" s="171" t="s">
        <v>242</v>
      </c>
      <c r="Q679" s="49"/>
      <c r="R679" s="46"/>
      <c r="S679" s="46"/>
      <c r="T679" s="46"/>
    </row>
    <row r="680" spans="1:20" s="4" customFormat="1" ht="55.5" customHeight="1">
      <c r="A680" s="51" t="s">
        <v>60</v>
      </c>
      <c r="B680" s="12" t="s">
        <v>452</v>
      </c>
      <c r="C680" s="69">
        <v>0</v>
      </c>
      <c r="D680" s="69">
        <v>0</v>
      </c>
      <c r="E680" s="69">
        <v>0</v>
      </c>
      <c r="F680" s="69">
        <v>0</v>
      </c>
      <c r="G680" s="69">
        <v>0</v>
      </c>
      <c r="H680" s="69">
        <v>0</v>
      </c>
      <c r="I680" s="69">
        <v>0</v>
      </c>
      <c r="J680" s="69">
        <v>0</v>
      </c>
      <c r="K680" s="39" t="s">
        <v>242</v>
      </c>
      <c r="L680" s="69">
        <v>0</v>
      </c>
      <c r="M680" s="69">
        <v>0</v>
      </c>
      <c r="N680" s="69">
        <v>0</v>
      </c>
      <c r="O680" s="94">
        <v>0</v>
      </c>
      <c r="P680" s="171" t="s">
        <v>242</v>
      </c>
      <c r="Q680" s="49"/>
      <c r="R680" s="46"/>
      <c r="S680" s="46"/>
      <c r="T680" s="46"/>
    </row>
    <row r="681" spans="1:20" s="4" customFormat="1" ht="55.5" customHeight="1">
      <c r="A681" s="51" t="s">
        <v>186</v>
      </c>
      <c r="B681" s="12" t="s">
        <v>453</v>
      </c>
      <c r="C681" s="69">
        <f>D681+E681+F681</f>
        <v>0</v>
      </c>
      <c r="D681" s="69">
        <v>0</v>
      </c>
      <c r="E681" s="69">
        <v>0</v>
      </c>
      <c r="F681" s="69">
        <v>0</v>
      </c>
      <c r="G681" s="69">
        <f>H681+I681+J681</f>
        <v>0</v>
      </c>
      <c r="H681" s="69">
        <v>0</v>
      </c>
      <c r="I681" s="69">
        <v>0</v>
      </c>
      <c r="J681" s="69">
        <v>0</v>
      </c>
      <c r="K681" s="39" t="s">
        <v>242</v>
      </c>
      <c r="L681" s="69">
        <f>M681+N681+O681</f>
        <v>0</v>
      </c>
      <c r="M681" s="69">
        <v>0</v>
      </c>
      <c r="N681" s="69">
        <v>0</v>
      </c>
      <c r="O681" s="94">
        <v>0</v>
      </c>
      <c r="P681" s="171" t="s">
        <v>242</v>
      </c>
      <c r="Q681" s="49"/>
      <c r="R681" s="46"/>
      <c r="S681" s="46"/>
      <c r="T681" s="46"/>
    </row>
    <row r="682" spans="1:20" s="4" customFormat="1" ht="55.5" customHeight="1">
      <c r="A682" s="51" t="s">
        <v>61</v>
      </c>
      <c r="B682" s="12" t="s">
        <v>454</v>
      </c>
      <c r="C682" s="69">
        <f>D682+E682+F682</f>
        <v>0</v>
      </c>
      <c r="D682" s="69">
        <v>0</v>
      </c>
      <c r="E682" s="69">
        <v>0</v>
      </c>
      <c r="F682" s="69">
        <v>0</v>
      </c>
      <c r="G682" s="69">
        <f>H682+I682+J682</f>
        <v>0</v>
      </c>
      <c r="H682" s="69">
        <v>0</v>
      </c>
      <c r="I682" s="69">
        <v>0</v>
      </c>
      <c r="J682" s="69">
        <v>0</v>
      </c>
      <c r="K682" s="39" t="s">
        <v>242</v>
      </c>
      <c r="L682" s="69">
        <f>M682+N682+O682</f>
        <v>0</v>
      </c>
      <c r="M682" s="69">
        <v>0</v>
      </c>
      <c r="N682" s="69">
        <v>0</v>
      </c>
      <c r="O682" s="94">
        <v>0</v>
      </c>
      <c r="P682" s="171" t="s">
        <v>242</v>
      </c>
      <c r="Q682" s="49"/>
      <c r="R682" s="46"/>
      <c r="S682" s="46"/>
      <c r="T682" s="46"/>
    </row>
    <row r="683" spans="1:20" s="4" customFormat="1" ht="75.75" customHeight="1">
      <c r="A683" s="51" t="s">
        <v>244</v>
      </c>
      <c r="B683" s="12" t="s">
        <v>455</v>
      </c>
      <c r="C683" s="69">
        <f>D683+E683+F683</f>
        <v>328</v>
      </c>
      <c r="D683" s="69">
        <v>174</v>
      </c>
      <c r="E683" s="69">
        <v>154</v>
      </c>
      <c r="F683" s="69">
        <v>0</v>
      </c>
      <c r="G683" s="69">
        <f>H683+I683+J683</f>
        <v>328</v>
      </c>
      <c r="H683" s="69">
        <v>174</v>
      </c>
      <c r="I683" s="69">
        <v>154</v>
      </c>
      <c r="J683" s="69">
        <v>0</v>
      </c>
      <c r="K683" s="39">
        <f aca="true" t="shared" si="244" ref="K683:K692">G683/C683</f>
        <v>1</v>
      </c>
      <c r="L683" s="69">
        <f>M683+N683+O683</f>
        <v>328</v>
      </c>
      <c r="M683" s="69">
        <v>174</v>
      </c>
      <c r="N683" s="69">
        <v>154</v>
      </c>
      <c r="O683" s="94">
        <v>0</v>
      </c>
      <c r="P683" s="171">
        <f t="shared" si="234"/>
        <v>1</v>
      </c>
      <c r="Q683" s="49"/>
      <c r="R683" s="46"/>
      <c r="S683" s="46"/>
      <c r="T683" s="46"/>
    </row>
    <row r="684" spans="1:20" s="4" customFormat="1" ht="43.5" customHeight="1">
      <c r="A684" s="51"/>
      <c r="B684" s="13" t="s">
        <v>254</v>
      </c>
      <c r="C684" s="70">
        <f>C685+C686+C687+C688+C689+C690+C691+C692</f>
        <v>26937.4</v>
      </c>
      <c r="D684" s="70">
        <f>D685+D686+D687+D688+D689+D690+D691+D692</f>
        <v>14907.400000000001</v>
      </c>
      <c r="E684" s="70">
        <f aca="true" t="shared" si="245" ref="E684:L684">E685+E686+E687+E688+E689+E690+E691+E692</f>
        <v>0</v>
      </c>
      <c r="F684" s="70">
        <f t="shared" si="245"/>
        <v>12030</v>
      </c>
      <c r="G684" s="70">
        <f t="shared" si="245"/>
        <v>26380</v>
      </c>
      <c r="H684" s="70">
        <f t="shared" si="245"/>
        <v>14350</v>
      </c>
      <c r="I684" s="70">
        <f t="shared" si="245"/>
        <v>0</v>
      </c>
      <c r="J684" s="70">
        <f t="shared" si="245"/>
        <v>12030</v>
      </c>
      <c r="K684" s="39">
        <f t="shared" si="244"/>
        <v>0.9793075797961198</v>
      </c>
      <c r="L684" s="70">
        <f t="shared" si="245"/>
        <v>26380</v>
      </c>
      <c r="M684" s="70">
        <f>M685+M686+M687+M688+M689+M690+M691+M692</f>
        <v>14350</v>
      </c>
      <c r="N684" s="70">
        <f>N685+N686+N687+N688+N689+N690+N691+N692</f>
        <v>0</v>
      </c>
      <c r="O684" s="96">
        <f>O685+O686+O687+O688+O689+O690+O691+O692</f>
        <v>12030</v>
      </c>
      <c r="P684" s="171">
        <f t="shared" si="234"/>
        <v>0.9793075797961198</v>
      </c>
      <c r="Q684" s="49"/>
      <c r="R684" s="46"/>
      <c r="S684" s="46"/>
      <c r="T684" s="46"/>
    </row>
    <row r="685" spans="1:20" s="4" customFormat="1" ht="60.75" customHeight="1">
      <c r="A685" s="51" t="s">
        <v>43</v>
      </c>
      <c r="B685" s="9" t="s">
        <v>826</v>
      </c>
      <c r="C685" s="69">
        <f>D685+E685+F685</f>
        <v>7484.1</v>
      </c>
      <c r="D685" s="69">
        <v>7484.1</v>
      </c>
      <c r="E685" s="69">
        <v>0</v>
      </c>
      <c r="F685" s="69">
        <v>0</v>
      </c>
      <c r="G685" s="69">
        <f aca="true" t="shared" si="246" ref="G685:G692">H685+I685+J685</f>
        <v>7484.1</v>
      </c>
      <c r="H685" s="69">
        <v>7484.1</v>
      </c>
      <c r="I685" s="69">
        <v>0</v>
      </c>
      <c r="J685" s="69">
        <v>0</v>
      </c>
      <c r="K685" s="39">
        <f t="shared" si="244"/>
        <v>1</v>
      </c>
      <c r="L685" s="69">
        <v>7484.1</v>
      </c>
      <c r="M685" s="69">
        <v>7484.1</v>
      </c>
      <c r="N685" s="69">
        <v>0</v>
      </c>
      <c r="O685" s="94">
        <v>0</v>
      </c>
      <c r="P685" s="171">
        <f t="shared" si="234"/>
        <v>1</v>
      </c>
      <c r="Q685" s="49"/>
      <c r="R685" s="46"/>
      <c r="S685" s="46"/>
      <c r="T685" s="46"/>
    </row>
    <row r="686" spans="1:20" s="4" customFormat="1" ht="53.25" customHeight="1">
      <c r="A686" s="51" t="s">
        <v>44</v>
      </c>
      <c r="B686" s="9" t="s">
        <v>456</v>
      </c>
      <c r="C686" s="69">
        <f aca="true" t="shared" si="247" ref="C686:C692">D686+E686+F686</f>
        <v>0</v>
      </c>
      <c r="D686" s="69">
        <v>0</v>
      </c>
      <c r="E686" s="69">
        <v>0</v>
      </c>
      <c r="F686" s="69">
        <v>0</v>
      </c>
      <c r="G686" s="69">
        <f t="shared" si="246"/>
        <v>0</v>
      </c>
      <c r="H686" s="69">
        <v>0</v>
      </c>
      <c r="I686" s="69">
        <v>0</v>
      </c>
      <c r="J686" s="69">
        <v>0</v>
      </c>
      <c r="K686" s="39" t="s">
        <v>242</v>
      </c>
      <c r="L686" s="69">
        <f aca="true" t="shared" si="248" ref="L686:L692">M686+N686+O686</f>
        <v>0</v>
      </c>
      <c r="M686" s="69">
        <v>0</v>
      </c>
      <c r="N686" s="69">
        <v>0</v>
      </c>
      <c r="O686" s="94">
        <v>0</v>
      </c>
      <c r="P686" s="171" t="s">
        <v>242</v>
      </c>
      <c r="Q686" s="49"/>
      <c r="R686" s="46"/>
      <c r="S686" s="46"/>
      <c r="T686" s="46"/>
    </row>
    <row r="687" spans="1:20" s="4" customFormat="1" ht="33.75" customHeight="1">
      <c r="A687" s="51" t="s">
        <v>45</v>
      </c>
      <c r="B687" s="9" t="s">
        <v>457</v>
      </c>
      <c r="C687" s="69">
        <f t="shared" si="247"/>
        <v>0</v>
      </c>
      <c r="D687" s="69">
        <v>0</v>
      </c>
      <c r="E687" s="69">
        <v>0</v>
      </c>
      <c r="F687" s="69">
        <v>0</v>
      </c>
      <c r="G687" s="69">
        <f t="shared" si="246"/>
        <v>0</v>
      </c>
      <c r="H687" s="69">
        <v>0</v>
      </c>
      <c r="I687" s="69">
        <v>0</v>
      </c>
      <c r="J687" s="69">
        <v>0</v>
      </c>
      <c r="K687" s="39" t="s">
        <v>242</v>
      </c>
      <c r="L687" s="69">
        <f t="shared" si="248"/>
        <v>0</v>
      </c>
      <c r="M687" s="69">
        <v>0</v>
      </c>
      <c r="N687" s="69">
        <v>0</v>
      </c>
      <c r="O687" s="94">
        <v>0</v>
      </c>
      <c r="P687" s="171" t="s">
        <v>242</v>
      </c>
      <c r="Q687" s="49"/>
      <c r="R687" s="46"/>
      <c r="S687" s="46"/>
      <c r="T687" s="46"/>
    </row>
    <row r="688" spans="1:20" s="4" customFormat="1" ht="62.25" customHeight="1">
      <c r="A688" s="51" t="s">
        <v>46</v>
      </c>
      <c r="B688" s="9" t="s">
        <v>827</v>
      </c>
      <c r="C688" s="69">
        <f t="shared" si="247"/>
        <v>5933.3</v>
      </c>
      <c r="D688" s="69">
        <v>5933.3</v>
      </c>
      <c r="E688" s="69">
        <v>0</v>
      </c>
      <c r="F688" s="69">
        <v>0</v>
      </c>
      <c r="G688" s="69">
        <f t="shared" si="246"/>
        <v>5412.9</v>
      </c>
      <c r="H688" s="69">
        <v>5412.9</v>
      </c>
      <c r="I688" s="69">
        <v>0</v>
      </c>
      <c r="J688" s="69">
        <v>0</v>
      </c>
      <c r="K688" s="39">
        <f t="shared" si="244"/>
        <v>0.9122916420878768</v>
      </c>
      <c r="L688" s="69">
        <f t="shared" si="248"/>
        <v>5412.9</v>
      </c>
      <c r="M688" s="69">
        <v>5412.9</v>
      </c>
      <c r="N688" s="69">
        <v>0</v>
      </c>
      <c r="O688" s="94">
        <v>0</v>
      </c>
      <c r="P688" s="171">
        <f t="shared" si="234"/>
        <v>0.9122916420878768</v>
      </c>
      <c r="Q688" s="49"/>
      <c r="R688" s="46"/>
      <c r="S688" s="46"/>
      <c r="T688" s="46"/>
    </row>
    <row r="689" spans="1:20" s="4" customFormat="1" ht="78.75" customHeight="1">
      <c r="A689" s="51" t="s">
        <v>47</v>
      </c>
      <c r="B689" s="9" t="s">
        <v>828</v>
      </c>
      <c r="C689" s="69">
        <f t="shared" si="247"/>
        <v>12030</v>
      </c>
      <c r="D689" s="69">
        <v>0</v>
      </c>
      <c r="E689" s="69">
        <v>0</v>
      </c>
      <c r="F689" s="69">
        <v>12030</v>
      </c>
      <c r="G689" s="69">
        <f t="shared" si="246"/>
        <v>12030</v>
      </c>
      <c r="H689" s="69">
        <v>0</v>
      </c>
      <c r="I689" s="69">
        <v>0</v>
      </c>
      <c r="J689" s="69">
        <v>12030</v>
      </c>
      <c r="K689" s="39" t="s">
        <v>242</v>
      </c>
      <c r="L689" s="69">
        <f t="shared" si="248"/>
        <v>12030</v>
      </c>
      <c r="M689" s="69">
        <v>0</v>
      </c>
      <c r="N689" s="69">
        <v>0</v>
      </c>
      <c r="O689" s="94">
        <v>12030</v>
      </c>
      <c r="P689" s="171">
        <f t="shared" si="234"/>
        <v>1</v>
      </c>
      <c r="Q689" s="49"/>
      <c r="R689" s="46"/>
      <c r="S689" s="46"/>
      <c r="T689" s="46"/>
    </row>
    <row r="690" spans="1:20" s="4" customFormat="1" ht="93.75" customHeight="1">
      <c r="A690" s="51" t="s">
        <v>48</v>
      </c>
      <c r="B690" s="9" t="s">
        <v>829</v>
      </c>
      <c r="C690" s="69">
        <f t="shared" si="247"/>
        <v>0</v>
      </c>
      <c r="D690" s="69">
        <v>0</v>
      </c>
      <c r="E690" s="69">
        <v>0</v>
      </c>
      <c r="F690" s="69">
        <v>0</v>
      </c>
      <c r="G690" s="69">
        <f t="shared" si="246"/>
        <v>0</v>
      </c>
      <c r="H690" s="69">
        <v>0</v>
      </c>
      <c r="I690" s="69">
        <v>0</v>
      </c>
      <c r="J690" s="69">
        <v>0</v>
      </c>
      <c r="K690" s="39" t="s">
        <v>242</v>
      </c>
      <c r="L690" s="69">
        <f t="shared" si="248"/>
        <v>0</v>
      </c>
      <c r="M690" s="69">
        <v>0</v>
      </c>
      <c r="N690" s="69">
        <v>0</v>
      </c>
      <c r="O690" s="94">
        <v>0</v>
      </c>
      <c r="P690" s="171" t="s">
        <v>242</v>
      </c>
      <c r="Q690" s="49"/>
      <c r="R690" s="46"/>
      <c r="S690" s="46"/>
      <c r="T690" s="46"/>
    </row>
    <row r="691" spans="1:20" s="4" customFormat="1" ht="93.75" customHeight="1">
      <c r="A691" s="51" t="s">
        <v>49</v>
      </c>
      <c r="B691" s="9" t="s">
        <v>830</v>
      </c>
      <c r="C691" s="69">
        <f t="shared" si="247"/>
        <v>90</v>
      </c>
      <c r="D691" s="69">
        <v>90</v>
      </c>
      <c r="E691" s="69">
        <v>0</v>
      </c>
      <c r="F691" s="69">
        <v>0</v>
      </c>
      <c r="G691" s="69">
        <f t="shared" si="246"/>
        <v>60</v>
      </c>
      <c r="H691" s="69">
        <v>60</v>
      </c>
      <c r="I691" s="69">
        <v>0</v>
      </c>
      <c r="J691" s="69">
        <v>0</v>
      </c>
      <c r="K691" s="39">
        <f t="shared" si="244"/>
        <v>0.6666666666666666</v>
      </c>
      <c r="L691" s="69">
        <f t="shared" si="248"/>
        <v>60</v>
      </c>
      <c r="M691" s="69">
        <v>60</v>
      </c>
      <c r="N691" s="69">
        <v>0</v>
      </c>
      <c r="O691" s="94">
        <v>0</v>
      </c>
      <c r="P691" s="171">
        <f t="shared" si="234"/>
        <v>0.6666666666666666</v>
      </c>
      <c r="Q691" s="49"/>
      <c r="R691" s="46"/>
      <c r="S691" s="46"/>
      <c r="T691" s="46"/>
    </row>
    <row r="692" spans="1:20" s="4" customFormat="1" ht="93.75" customHeight="1">
      <c r="A692" s="51" t="s">
        <v>191</v>
      </c>
      <c r="B692" s="9" t="s">
        <v>831</v>
      </c>
      <c r="C692" s="69">
        <f t="shared" si="247"/>
        <v>1400</v>
      </c>
      <c r="D692" s="69">
        <v>1400</v>
      </c>
      <c r="E692" s="69">
        <v>0</v>
      </c>
      <c r="F692" s="69">
        <v>0</v>
      </c>
      <c r="G692" s="69">
        <f t="shared" si="246"/>
        <v>1393</v>
      </c>
      <c r="H692" s="69">
        <v>1393</v>
      </c>
      <c r="I692" s="69">
        <v>0</v>
      </c>
      <c r="J692" s="69">
        <v>0</v>
      </c>
      <c r="K692" s="39">
        <f t="shared" si="244"/>
        <v>0.995</v>
      </c>
      <c r="L692" s="69">
        <f t="shared" si="248"/>
        <v>1393</v>
      </c>
      <c r="M692" s="69">
        <v>1393</v>
      </c>
      <c r="N692" s="69">
        <v>0</v>
      </c>
      <c r="O692" s="94">
        <v>0</v>
      </c>
      <c r="P692" s="171">
        <f t="shared" si="234"/>
        <v>0.995</v>
      </c>
      <c r="Q692" s="49"/>
      <c r="R692" s="46"/>
      <c r="S692" s="46"/>
      <c r="T692" s="46"/>
    </row>
    <row r="693" spans="1:20" s="121" customFormat="1" ht="81" customHeight="1">
      <c r="A693" s="115">
        <v>3</v>
      </c>
      <c r="B693" s="116" t="s">
        <v>249</v>
      </c>
      <c r="C693" s="112">
        <f>C694</f>
        <v>2500</v>
      </c>
      <c r="D693" s="112">
        <f aca="true" t="shared" si="249" ref="D693:O693">D694</f>
        <v>0</v>
      </c>
      <c r="E693" s="112">
        <f t="shared" si="249"/>
        <v>0</v>
      </c>
      <c r="F693" s="112">
        <f t="shared" si="249"/>
        <v>2500</v>
      </c>
      <c r="G693" s="112">
        <f t="shared" si="249"/>
        <v>2500</v>
      </c>
      <c r="H693" s="112">
        <f t="shared" si="249"/>
        <v>0</v>
      </c>
      <c r="I693" s="112">
        <f t="shared" si="249"/>
        <v>0</v>
      </c>
      <c r="J693" s="112">
        <f t="shared" si="249"/>
        <v>2500</v>
      </c>
      <c r="K693" s="52">
        <f>G693/C693</f>
        <v>1</v>
      </c>
      <c r="L693" s="112">
        <f t="shared" si="249"/>
        <v>2500</v>
      </c>
      <c r="M693" s="112">
        <f t="shared" si="249"/>
        <v>0</v>
      </c>
      <c r="N693" s="112">
        <f t="shared" si="249"/>
        <v>0</v>
      </c>
      <c r="O693" s="114">
        <f t="shared" si="249"/>
        <v>2500</v>
      </c>
      <c r="P693" s="171">
        <f t="shared" si="234"/>
        <v>1</v>
      </c>
      <c r="Q693" s="119"/>
      <c r="R693" s="120"/>
      <c r="S693" s="120"/>
      <c r="T693" s="120"/>
    </row>
    <row r="694" spans="1:20" s="4" customFormat="1" ht="66" customHeight="1">
      <c r="A694" s="3"/>
      <c r="B694" s="7" t="s">
        <v>250</v>
      </c>
      <c r="C694" s="70">
        <f>C695+C696+C697+C698+C699+C700+C701+C702</f>
        <v>2500</v>
      </c>
      <c r="D694" s="70">
        <f aca="true" t="shared" si="250" ref="D694:O694">D695+D696+D697+D698+D699+D700+D701+D702</f>
        <v>0</v>
      </c>
      <c r="E694" s="70">
        <f t="shared" si="250"/>
        <v>0</v>
      </c>
      <c r="F694" s="70">
        <f t="shared" si="250"/>
        <v>2500</v>
      </c>
      <c r="G694" s="70">
        <f t="shared" si="250"/>
        <v>2500</v>
      </c>
      <c r="H694" s="70">
        <f t="shared" si="250"/>
        <v>0</v>
      </c>
      <c r="I694" s="70">
        <f t="shared" si="250"/>
        <v>0</v>
      </c>
      <c r="J694" s="70">
        <f t="shared" si="250"/>
        <v>2500</v>
      </c>
      <c r="K694" s="39">
        <f>G694/C694</f>
        <v>1</v>
      </c>
      <c r="L694" s="70">
        <f t="shared" si="250"/>
        <v>2500</v>
      </c>
      <c r="M694" s="70">
        <f t="shared" si="250"/>
        <v>0</v>
      </c>
      <c r="N694" s="70">
        <f t="shared" si="250"/>
        <v>0</v>
      </c>
      <c r="O694" s="96">
        <f t="shared" si="250"/>
        <v>2500</v>
      </c>
      <c r="P694" s="171">
        <f t="shared" si="234"/>
        <v>1</v>
      </c>
      <c r="Q694" s="49"/>
      <c r="R694" s="46"/>
      <c r="S694" s="46"/>
      <c r="T694" s="46"/>
    </row>
    <row r="695" spans="1:20" s="4" customFormat="1" ht="70.5" customHeight="1">
      <c r="A695" s="20" t="s">
        <v>39</v>
      </c>
      <c r="B695" s="29" t="s">
        <v>458</v>
      </c>
      <c r="C695" s="69">
        <f aca="true" t="shared" si="251" ref="C695:C702">D695+E695+F695</f>
        <v>0</v>
      </c>
      <c r="D695" s="69">
        <v>0</v>
      </c>
      <c r="E695" s="69">
        <v>0</v>
      </c>
      <c r="F695" s="69">
        <v>0</v>
      </c>
      <c r="G695" s="69">
        <f aca="true" t="shared" si="252" ref="G695:G702">H695+I695+J695</f>
        <v>0</v>
      </c>
      <c r="H695" s="69">
        <v>0</v>
      </c>
      <c r="I695" s="69">
        <v>0</v>
      </c>
      <c r="J695" s="69">
        <v>0</v>
      </c>
      <c r="K695" s="39" t="s">
        <v>242</v>
      </c>
      <c r="L695" s="69">
        <f aca="true" t="shared" si="253" ref="L695:L702">M695+N695+O695</f>
        <v>0</v>
      </c>
      <c r="M695" s="69">
        <v>0</v>
      </c>
      <c r="N695" s="69">
        <v>0</v>
      </c>
      <c r="O695" s="94">
        <v>0</v>
      </c>
      <c r="P695" s="171" t="s">
        <v>242</v>
      </c>
      <c r="Q695" s="49"/>
      <c r="R695" s="46"/>
      <c r="S695" s="46"/>
      <c r="T695" s="46"/>
    </row>
    <row r="696" spans="1:20" s="4" customFormat="1" ht="68.25" customHeight="1">
      <c r="A696" s="20" t="s">
        <v>40</v>
      </c>
      <c r="B696" s="29" t="s">
        <v>459</v>
      </c>
      <c r="C696" s="69">
        <f t="shared" si="251"/>
        <v>0</v>
      </c>
      <c r="D696" s="69">
        <v>0</v>
      </c>
      <c r="E696" s="69">
        <v>0</v>
      </c>
      <c r="F696" s="69">
        <v>0</v>
      </c>
      <c r="G696" s="69">
        <f t="shared" si="252"/>
        <v>0</v>
      </c>
      <c r="H696" s="69">
        <v>0</v>
      </c>
      <c r="I696" s="69">
        <v>0</v>
      </c>
      <c r="J696" s="69">
        <v>0</v>
      </c>
      <c r="K696" s="39" t="s">
        <v>242</v>
      </c>
      <c r="L696" s="69">
        <f t="shared" si="253"/>
        <v>0</v>
      </c>
      <c r="M696" s="69">
        <v>0</v>
      </c>
      <c r="N696" s="69">
        <v>0</v>
      </c>
      <c r="O696" s="94">
        <v>0</v>
      </c>
      <c r="P696" s="171" t="s">
        <v>242</v>
      </c>
      <c r="Q696" s="49"/>
      <c r="R696" s="46"/>
      <c r="S696" s="46"/>
      <c r="T696" s="46"/>
    </row>
    <row r="697" spans="1:20" s="4" customFormat="1" ht="102.75" customHeight="1">
      <c r="A697" s="20" t="s">
        <v>41</v>
      </c>
      <c r="B697" s="12" t="s">
        <v>460</v>
      </c>
      <c r="C697" s="69">
        <f t="shared" si="251"/>
        <v>0</v>
      </c>
      <c r="D697" s="69">
        <v>0</v>
      </c>
      <c r="E697" s="69">
        <v>0</v>
      </c>
      <c r="F697" s="69">
        <v>0</v>
      </c>
      <c r="G697" s="69">
        <f t="shared" si="252"/>
        <v>0</v>
      </c>
      <c r="H697" s="69">
        <v>0</v>
      </c>
      <c r="I697" s="69">
        <v>0</v>
      </c>
      <c r="J697" s="69">
        <v>0</v>
      </c>
      <c r="K697" s="39" t="s">
        <v>242</v>
      </c>
      <c r="L697" s="69">
        <f t="shared" si="253"/>
        <v>0</v>
      </c>
      <c r="M697" s="69">
        <v>0</v>
      </c>
      <c r="N697" s="69">
        <v>0</v>
      </c>
      <c r="O697" s="94">
        <v>0</v>
      </c>
      <c r="P697" s="171" t="s">
        <v>242</v>
      </c>
      <c r="Q697" s="49"/>
      <c r="R697" s="46"/>
      <c r="S697" s="46"/>
      <c r="T697" s="46"/>
    </row>
    <row r="698" spans="1:20" s="4" customFormat="1" ht="49.5">
      <c r="A698" s="20" t="s">
        <v>60</v>
      </c>
      <c r="B698" s="29" t="s">
        <v>461</v>
      </c>
      <c r="C698" s="69">
        <f t="shared" si="251"/>
        <v>0</v>
      </c>
      <c r="D698" s="69">
        <v>0</v>
      </c>
      <c r="E698" s="69">
        <v>0</v>
      </c>
      <c r="F698" s="69">
        <v>0</v>
      </c>
      <c r="G698" s="69">
        <f t="shared" si="252"/>
        <v>0</v>
      </c>
      <c r="H698" s="69">
        <v>0</v>
      </c>
      <c r="I698" s="69">
        <v>0</v>
      </c>
      <c r="J698" s="69">
        <v>0</v>
      </c>
      <c r="K698" s="39" t="s">
        <v>242</v>
      </c>
      <c r="L698" s="69">
        <f t="shared" si="253"/>
        <v>0</v>
      </c>
      <c r="M698" s="69">
        <v>0</v>
      </c>
      <c r="N698" s="69">
        <v>0</v>
      </c>
      <c r="O698" s="94">
        <v>0</v>
      </c>
      <c r="P698" s="171" t="s">
        <v>242</v>
      </c>
      <c r="Q698" s="49"/>
      <c r="R698" s="46"/>
      <c r="S698" s="46"/>
      <c r="T698" s="46"/>
    </row>
    <row r="699" spans="1:20" s="4" customFormat="1" ht="75.75" customHeight="1">
      <c r="A699" s="20" t="s">
        <v>61</v>
      </c>
      <c r="B699" s="29" t="s">
        <v>462</v>
      </c>
      <c r="C699" s="69">
        <f t="shared" si="251"/>
        <v>2500</v>
      </c>
      <c r="D699" s="69">
        <v>0</v>
      </c>
      <c r="E699" s="69">
        <v>0</v>
      </c>
      <c r="F699" s="69">
        <v>2500</v>
      </c>
      <c r="G699" s="68">
        <f t="shared" si="252"/>
        <v>2500</v>
      </c>
      <c r="H699" s="68">
        <v>0</v>
      </c>
      <c r="I699" s="68">
        <v>0</v>
      </c>
      <c r="J699" s="68">
        <v>2500</v>
      </c>
      <c r="K699" s="39">
        <f>G699/C699</f>
        <v>1</v>
      </c>
      <c r="L699" s="69">
        <f t="shared" si="253"/>
        <v>2500</v>
      </c>
      <c r="M699" s="69">
        <v>0</v>
      </c>
      <c r="N699" s="69">
        <v>0</v>
      </c>
      <c r="O699" s="101">
        <v>2500</v>
      </c>
      <c r="P699" s="171">
        <f t="shared" si="234"/>
        <v>1</v>
      </c>
      <c r="Q699" s="49"/>
      <c r="R699" s="46"/>
      <c r="S699" s="46"/>
      <c r="T699" s="46"/>
    </row>
    <row r="700" spans="1:20" s="4" customFormat="1" ht="71.25" customHeight="1">
      <c r="A700" s="20" t="s">
        <v>244</v>
      </c>
      <c r="B700" s="29" t="s">
        <v>463</v>
      </c>
      <c r="C700" s="69">
        <f t="shared" si="251"/>
        <v>0</v>
      </c>
      <c r="D700" s="69">
        <v>0</v>
      </c>
      <c r="E700" s="69">
        <v>0</v>
      </c>
      <c r="F700" s="69">
        <v>0</v>
      </c>
      <c r="G700" s="69">
        <f t="shared" si="252"/>
        <v>0</v>
      </c>
      <c r="H700" s="69">
        <v>0</v>
      </c>
      <c r="I700" s="69">
        <v>0</v>
      </c>
      <c r="J700" s="69">
        <v>0</v>
      </c>
      <c r="K700" s="39" t="s">
        <v>242</v>
      </c>
      <c r="L700" s="69">
        <f t="shared" si="253"/>
        <v>0</v>
      </c>
      <c r="M700" s="69">
        <v>0</v>
      </c>
      <c r="N700" s="69">
        <v>0</v>
      </c>
      <c r="O700" s="94">
        <v>0</v>
      </c>
      <c r="P700" s="171" t="s">
        <v>242</v>
      </c>
      <c r="Q700" s="49"/>
      <c r="R700" s="46"/>
      <c r="S700" s="46"/>
      <c r="T700" s="46"/>
    </row>
    <row r="701" spans="1:20" s="4" customFormat="1" ht="38.25" customHeight="1">
      <c r="A701" s="20" t="s">
        <v>245</v>
      </c>
      <c r="B701" s="29" t="s">
        <v>464</v>
      </c>
      <c r="C701" s="69">
        <f t="shared" si="251"/>
        <v>0</v>
      </c>
      <c r="D701" s="69">
        <v>0</v>
      </c>
      <c r="E701" s="69">
        <v>0</v>
      </c>
      <c r="F701" s="69">
        <v>0</v>
      </c>
      <c r="G701" s="69">
        <f t="shared" si="252"/>
        <v>0</v>
      </c>
      <c r="H701" s="69">
        <v>0</v>
      </c>
      <c r="I701" s="69">
        <v>0</v>
      </c>
      <c r="J701" s="69">
        <v>0</v>
      </c>
      <c r="K701" s="39" t="s">
        <v>242</v>
      </c>
      <c r="L701" s="69">
        <f t="shared" si="253"/>
        <v>0</v>
      </c>
      <c r="M701" s="69">
        <v>0</v>
      </c>
      <c r="N701" s="69">
        <v>0</v>
      </c>
      <c r="O701" s="94">
        <v>0</v>
      </c>
      <c r="P701" s="171" t="s">
        <v>242</v>
      </c>
      <c r="Q701" s="49"/>
      <c r="R701" s="46"/>
      <c r="S701" s="46"/>
      <c r="T701" s="46"/>
    </row>
    <row r="702" spans="1:20" s="4" customFormat="1" ht="38.25" customHeight="1">
      <c r="A702" s="20" t="s">
        <v>248</v>
      </c>
      <c r="B702" s="29" t="s">
        <v>465</v>
      </c>
      <c r="C702" s="69">
        <f t="shared" si="251"/>
        <v>0</v>
      </c>
      <c r="D702" s="69">
        <v>0</v>
      </c>
      <c r="E702" s="69">
        <v>0</v>
      </c>
      <c r="F702" s="69">
        <v>0</v>
      </c>
      <c r="G702" s="69">
        <f t="shared" si="252"/>
        <v>0</v>
      </c>
      <c r="H702" s="69">
        <v>0</v>
      </c>
      <c r="I702" s="69">
        <v>0</v>
      </c>
      <c r="J702" s="69">
        <v>0</v>
      </c>
      <c r="K702" s="39" t="s">
        <v>242</v>
      </c>
      <c r="L702" s="69">
        <f t="shared" si="253"/>
        <v>0</v>
      </c>
      <c r="M702" s="69">
        <v>0</v>
      </c>
      <c r="N702" s="69">
        <v>0</v>
      </c>
      <c r="O702" s="94">
        <v>0</v>
      </c>
      <c r="P702" s="171" t="s">
        <v>242</v>
      </c>
      <c r="Q702" s="49"/>
      <c r="R702" s="46"/>
      <c r="S702" s="46"/>
      <c r="T702" s="46"/>
    </row>
    <row r="703" spans="1:20" s="4" customFormat="1" ht="33">
      <c r="A703" s="3"/>
      <c r="B703" s="30" t="s">
        <v>251</v>
      </c>
      <c r="C703" s="70">
        <f>C704+C705+C706</f>
        <v>0</v>
      </c>
      <c r="D703" s="70">
        <f aca="true" t="shared" si="254" ref="D703:O703">D704+D705+D706</f>
        <v>0</v>
      </c>
      <c r="E703" s="70">
        <f t="shared" si="254"/>
        <v>0</v>
      </c>
      <c r="F703" s="70">
        <f t="shared" si="254"/>
        <v>0</v>
      </c>
      <c r="G703" s="70">
        <f t="shared" si="254"/>
        <v>0</v>
      </c>
      <c r="H703" s="70">
        <f t="shared" si="254"/>
        <v>0</v>
      </c>
      <c r="I703" s="70">
        <f t="shared" si="254"/>
        <v>0</v>
      </c>
      <c r="J703" s="70">
        <f t="shared" si="254"/>
        <v>0</v>
      </c>
      <c r="K703" s="39" t="s">
        <v>242</v>
      </c>
      <c r="L703" s="70">
        <f t="shared" si="254"/>
        <v>0</v>
      </c>
      <c r="M703" s="70">
        <f t="shared" si="254"/>
        <v>0</v>
      </c>
      <c r="N703" s="70">
        <f t="shared" si="254"/>
        <v>0</v>
      </c>
      <c r="O703" s="96">
        <f t="shared" si="254"/>
        <v>0</v>
      </c>
      <c r="P703" s="171" t="s">
        <v>242</v>
      </c>
      <c r="Q703" s="49"/>
      <c r="R703" s="46"/>
      <c r="S703" s="46"/>
      <c r="T703" s="46"/>
    </row>
    <row r="704" spans="1:20" s="4" customFormat="1" ht="49.5">
      <c r="A704" s="20" t="s">
        <v>43</v>
      </c>
      <c r="B704" s="29" t="s">
        <v>466</v>
      </c>
      <c r="C704" s="69">
        <f>D704+E704+F704</f>
        <v>0</v>
      </c>
      <c r="D704" s="69">
        <v>0</v>
      </c>
      <c r="E704" s="69">
        <v>0</v>
      </c>
      <c r="F704" s="69">
        <v>0</v>
      </c>
      <c r="G704" s="69">
        <f>H704+I704+J704</f>
        <v>0</v>
      </c>
      <c r="H704" s="69">
        <v>0</v>
      </c>
      <c r="I704" s="69">
        <v>0</v>
      </c>
      <c r="J704" s="69">
        <v>0</v>
      </c>
      <c r="K704" s="39" t="s">
        <v>242</v>
      </c>
      <c r="L704" s="69">
        <f>M704+N704+O704</f>
        <v>0</v>
      </c>
      <c r="M704" s="69">
        <v>0</v>
      </c>
      <c r="N704" s="69">
        <v>0</v>
      </c>
      <c r="O704" s="94">
        <v>0</v>
      </c>
      <c r="P704" s="171" t="s">
        <v>242</v>
      </c>
      <c r="Q704" s="49"/>
      <c r="R704" s="46"/>
      <c r="S704" s="46"/>
      <c r="T704" s="46"/>
    </row>
    <row r="705" spans="1:20" s="4" customFormat="1" ht="49.5">
      <c r="A705" s="20" t="s">
        <v>44</v>
      </c>
      <c r="B705" s="29" t="s">
        <v>467</v>
      </c>
      <c r="C705" s="69">
        <f>D705+E705+F705</f>
        <v>0</v>
      </c>
      <c r="D705" s="69">
        <v>0</v>
      </c>
      <c r="E705" s="69">
        <v>0</v>
      </c>
      <c r="F705" s="69">
        <v>0</v>
      </c>
      <c r="G705" s="69">
        <f>H705+I705+J705</f>
        <v>0</v>
      </c>
      <c r="H705" s="69">
        <v>0</v>
      </c>
      <c r="I705" s="69">
        <v>0</v>
      </c>
      <c r="J705" s="69">
        <v>0</v>
      </c>
      <c r="K705" s="39" t="s">
        <v>242</v>
      </c>
      <c r="L705" s="69">
        <f>M705+N705+O705</f>
        <v>0</v>
      </c>
      <c r="M705" s="69">
        <v>0</v>
      </c>
      <c r="N705" s="69">
        <v>0</v>
      </c>
      <c r="O705" s="94">
        <v>0</v>
      </c>
      <c r="P705" s="171" t="s">
        <v>242</v>
      </c>
      <c r="Q705" s="49"/>
      <c r="R705" s="46"/>
      <c r="S705" s="46"/>
      <c r="T705" s="46"/>
    </row>
    <row r="706" spans="1:20" s="4" customFormat="1" ht="40.5" customHeight="1">
      <c r="A706" s="20" t="s">
        <v>45</v>
      </c>
      <c r="B706" s="29" t="s">
        <v>468</v>
      </c>
      <c r="C706" s="69">
        <f>D706+E706+F706</f>
        <v>0</v>
      </c>
      <c r="D706" s="69">
        <v>0</v>
      </c>
      <c r="E706" s="69">
        <v>0</v>
      </c>
      <c r="F706" s="69">
        <v>0</v>
      </c>
      <c r="G706" s="69">
        <f>H706+I706+J706</f>
        <v>0</v>
      </c>
      <c r="H706" s="69">
        <v>0</v>
      </c>
      <c r="I706" s="69">
        <v>0</v>
      </c>
      <c r="J706" s="69">
        <v>0</v>
      </c>
      <c r="K706" s="39" t="s">
        <v>242</v>
      </c>
      <c r="L706" s="69">
        <f>M706+N706+O706</f>
        <v>0</v>
      </c>
      <c r="M706" s="69">
        <v>0</v>
      </c>
      <c r="N706" s="69">
        <v>0</v>
      </c>
      <c r="O706" s="94">
        <v>0</v>
      </c>
      <c r="P706" s="171" t="s">
        <v>242</v>
      </c>
      <c r="Q706" s="49"/>
      <c r="R706" s="46"/>
      <c r="S706" s="46"/>
      <c r="T706" s="46"/>
    </row>
    <row r="707" spans="1:20" s="4" customFormat="1" ht="33">
      <c r="A707" s="3"/>
      <c r="B707" s="30" t="s">
        <v>252</v>
      </c>
      <c r="C707" s="70">
        <f>C708</f>
        <v>0</v>
      </c>
      <c r="D707" s="70">
        <f aca="true" t="shared" si="255" ref="D707:O707">D708</f>
        <v>0</v>
      </c>
      <c r="E707" s="70">
        <f t="shared" si="255"/>
        <v>0</v>
      </c>
      <c r="F707" s="70">
        <f t="shared" si="255"/>
        <v>0</v>
      </c>
      <c r="G707" s="70">
        <f t="shared" si="255"/>
        <v>0</v>
      </c>
      <c r="H707" s="70">
        <f t="shared" si="255"/>
        <v>0</v>
      </c>
      <c r="I707" s="70">
        <f t="shared" si="255"/>
        <v>0</v>
      </c>
      <c r="J707" s="70">
        <f t="shared" si="255"/>
        <v>0</v>
      </c>
      <c r="K707" s="39" t="s">
        <v>242</v>
      </c>
      <c r="L707" s="70">
        <f t="shared" si="255"/>
        <v>0</v>
      </c>
      <c r="M707" s="70">
        <f t="shared" si="255"/>
        <v>0</v>
      </c>
      <c r="N707" s="70">
        <f t="shared" si="255"/>
        <v>0</v>
      </c>
      <c r="O707" s="96">
        <f t="shared" si="255"/>
        <v>0</v>
      </c>
      <c r="P707" s="171" t="s">
        <v>242</v>
      </c>
      <c r="Q707" s="49"/>
      <c r="R707" s="46"/>
      <c r="S707" s="46"/>
      <c r="T707" s="46"/>
    </row>
    <row r="708" spans="1:20" s="4" customFormat="1" ht="49.5">
      <c r="A708" s="20" t="s">
        <v>62</v>
      </c>
      <c r="B708" s="29" t="s">
        <v>469</v>
      </c>
      <c r="C708" s="69">
        <f>D708+E708+F708</f>
        <v>0</v>
      </c>
      <c r="D708" s="69">
        <v>0</v>
      </c>
      <c r="E708" s="69">
        <v>0</v>
      </c>
      <c r="F708" s="69">
        <v>0</v>
      </c>
      <c r="G708" s="69">
        <f>H708+I708+J708</f>
        <v>0</v>
      </c>
      <c r="H708" s="69">
        <v>0</v>
      </c>
      <c r="I708" s="69">
        <v>0</v>
      </c>
      <c r="J708" s="69">
        <v>0</v>
      </c>
      <c r="K708" s="39" t="s">
        <v>242</v>
      </c>
      <c r="L708" s="69">
        <f>M708+N708+O708</f>
        <v>0</v>
      </c>
      <c r="M708" s="69">
        <v>0</v>
      </c>
      <c r="N708" s="69">
        <v>0</v>
      </c>
      <c r="O708" s="94">
        <v>0</v>
      </c>
      <c r="P708" s="171" t="s">
        <v>242</v>
      </c>
      <c r="Q708" s="49"/>
      <c r="R708" s="46"/>
      <c r="S708" s="46"/>
      <c r="T708" s="46"/>
    </row>
    <row r="709" spans="1:20" s="4" customFormat="1" ht="53.25" customHeight="1">
      <c r="A709" s="20" t="s">
        <v>63</v>
      </c>
      <c r="B709" s="29" t="s">
        <v>470</v>
      </c>
      <c r="C709" s="69">
        <f>D709+E709+F709</f>
        <v>0</v>
      </c>
      <c r="D709" s="69">
        <v>0</v>
      </c>
      <c r="E709" s="69">
        <v>0</v>
      </c>
      <c r="F709" s="69">
        <v>0</v>
      </c>
      <c r="G709" s="69">
        <f>H709+I709+J709</f>
        <v>0</v>
      </c>
      <c r="H709" s="69">
        <v>0</v>
      </c>
      <c r="I709" s="69">
        <v>0</v>
      </c>
      <c r="J709" s="69">
        <v>0</v>
      </c>
      <c r="K709" s="39" t="s">
        <v>242</v>
      </c>
      <c r="L709" s="69">
        <f>M709+N709+O709</f>
        <v>0</v>
      </c>
      <c r="M709" s="69">
        <v>0</v>
      </c>
      <c r="N709" s="69">
        <v>0</v>
      </c>
      <c r="O709" s="94">
        <v>0</v>
      </c>
      <c r="P709" s="171" t="s">
        <v>242</v>
      </c>
      <c r="Q709" s="49"/>
      <c r="R709" s="46"/>
      <c r="S709" s="46"/>
      <c r="T709" s="46"/>
    </row>
    <row r="710" spans="1:20" s="121" customFormat="1" ht="101.25" customHeight="1">
      <c r="A710" s="115">
        <v>4</v>
      </c>
      <c r="B710" s="116" t="s">
        <v>16</v>
      </c>
      <c r="C710" s="112">
        <f>C711+C718</f>
        <v>34442</v>
      </c>
      <c r="D710" s="112">
        <f aca="true" t="shared" si="256" ref="D710:O710">D711+D718</f>
        <v>25745.8</v>
      </c>
      <c r="E710" s="112">
        <f t="shared" si="256"/>
        <v>8696.2</v>
      </c>
      <c r="F710" s="112">
        <f t="shared" si="256"/>
        <v>0</v>
      </c>
      <c r="G710" s="112">
        <f t="shared" si="256"/>
        <v>34321.100000000006</v>
      </c>
      <c r="H710" s="112">
        <f t="shared" si="256"/>
        <v>25624.9</v>
      </c>
      <c r="I710" s="112">
        <f t="shared" si="256"/>
        <v>8696.2</v>
      </c>
      <c r="J710" s="112">
        <f t="shared" si="256"/>
        <v>0</v>
      </c>
      <c r="K710" s="52">
        <f aca="true" t="shared" si="257" ref="K710:K741">G710/C710</f>
        <v>0.9964897508855469</v>
      </c>
      <c r="L710" s="112">
        <f t="shared" si="256"/>
        <v>34321.100000000006</v>
      </c>
      <c r="M710" s="112">
        <f t="shared" si="256"/>
        <v>25624.9</v>
      </c>
      <c r="N710" s="112">
        <f t="shared" si="256"/>
        <v>8696.2</v>
      </c>
      <c r="O710" s="114">
        <f t="shared" si="256"/>
        <v>0</v>
      </c>
      <c r="P710" s="171">
        <f t="shared" si="234"/>
        <v>0.9964897508855469</v>
      </c>
      <c r="Q710" s="119"/>
      <c r="R710" s="120"/>
      <c r="S710" s="120"/>
      <c r="T710" s="120"/>
    </row>
    <row r="711" spans="1:20" s="4" customFormat="1" ht="45.75" customHeight="1">
      <c r="A711" s="155"/>
      <c r="B711" s="7" t="s">
        <v>246</v>
      </c>
      <c r="C711" s="70">
        <f>C712+C713+C714+C715+C716+C717</f>
        <v>34442</v>
      </c>
      <c r="D711" s="70">
        <f aca="true" t="shared" si="258" ref="D711:O711">D712+D713+D714+D715+D716+D717</f>
        <v>25745.8</v>
      </c>
      <c r="E711" s="70">
        <f t="shared" si="258"/>
        <v>8696.2</v>
      </c>
      <c r="F711" s="70">
        <f t="shared" si="258"/>
        <v>0</v>
      </c>
      <c r="G711" s="70">
        <f t="shared" si="258"/>
        <v>34321.100000000006</v>
      </c>
      <c r="H711" s="70">
        <f t="shared" si="258"/>
        <v>25624.9</v>
      </c>
      <c r="I711" s="70">
        <f t="shared" si="258"/>
        <v>8696.2</v>
      </c>
      <c r="J711" s="70">
        <f t="shared" si="258"/>
        <v>0</v>
      </c>
      <c r="K711" s="39">
        <f t="shared" si="257"/>
        <v>0.9964897508855469</v>
      </c>
      <c r="L711" s="70">
        <f t="shared" si="258"/>
        <v>34321.100000000006</v>
      </c>
      <c r="M711" s="70">
        <f t="shared" si="258"/>
        <v>25624.9</v>
      </c>
      <c r="N711" s="70">
        <f t="shared" si="258"/>
        <v>8696.2</v>
      </c>
      <c r="O711" s="96">
        <f t="shared" si="258"/>
        <v>0</v>
      </c>
      <c r="P711" s="171">
        <f aca="true" t="shared" si="259" ref="P711:P774">L711/C711</f>
        <v>0.9964897508855469</v>
      </c>
      <c r="Q711" s="49"/>
      <c r="R711" s="46"/>
      <c r="S711" s="46"/>
      <c r="T711" s="46"/>
    </row>
    <row r="712" spans="1:20" s="4" customFormat="1" ht="54" customHeight="1">
      <c r="A712" s="20" t="s">
        <v>39</v>
      </c>
      <c r="B712" s="12" t="s">
        <v>471</v>
      </c>
      <c r="C712" s="69">
        <f aca="true" t="shared" si="260" ref="C712:C717">D712+E712+F712</f>
        <v>0</v>
      </c>
      <c r="D712" s="69">
        <v>0</v>
      </c>
      <c r="E712" s="69">
        <v>0</v>
      </c>
      <c r="F712" s="69">
        <v>0</v>
      </c>
      <c r="G712" s="69">
        <f aca="true" t="shared" si="261" ref="G712:G717">H712+I712+J712</f>
        <v>0</v>
      </c>
      <c r="H712" s="69">
        <v>0</v>
      </c>
      <c r="I712" s="69">
        <v>0</v>
      </c>
      <c r="J712" s="69">
        <v>0</v>
      </c>
      <c r="K712" s="39" t="s">
        <v>242</v>
      </c>
      <c r="L712" s="69">
        <f aca="true" t="shared" si="262" ref="L712:L717">M712+N712+O712</f>
        <v>0</v>
      </c>
      <c r="M712" s="69">
        <v>0</v>
      </c>
      <c r="N712" s="69">
        <v>0</v>
      </c>
      <c r="O712" s="94">
        <v>0</v>
      </c>
      <c r="P712" s="171" t="s">
        <v>242</v>
      </c>
      <c r="Q712" s="49"/>
      <c r="R712" s="46"/>
      <c r="S712" s="46"/>
      <c r="T712" s="46"/>
    </row>
    <row r="713" spans="1:20" s="4" customFormat="1" ht="49.5">
      <c r="A713" s="20" t="s">
        <v>40</v>
      </c>
      <c r="B713" s="12" t="s">
        <v>472</v>
      </c>
      <c r="C713" s="69">
        <f t="shared" si="260"/>
        <v>0</v>
      </c>
      <c r="D713" s="69">
        <v>0</v>
      </c>
      <c r="E713" s="69">
        <v>0</v>
      </c>
      <c r="F713" s="69">
        <v>0</v>
      </c>
      <c r="G713" s="69">
        <f t="shared" si="261"/>
        <v>0</v>
      </c>
      <c r="H713" s="69">
        <v>0</v>
      </c>
      <c r="I713" s="69">
        <v>0</v>
      </c>
      <c r="J713" s="69">
        <v>0</v>
      </c>
      <c r="K713" s="39" t="s">
        <v>242</v>
      </c>
      <c r="L713" s="69">
        <f t="shared" si="262"/>
        <v>0</v>
      </c>
      <c r="M713" s="69">
        <v>0</v>
      </c>
      <c r="N713" s="69">
        <v>0</v>
      </c>
      <c r="O713" s="94">
        <v>0</v>
      </c>
      <c r="P713" s="171" t="s">
        <v>242</v>
      </c>
      <c r="Q713" s="49"/>
      <c r="R713" s="46"/>
      <c r="S713" s="46"/>
      <c r="T713" s="46"/>
    </row>
    <row r="714" spans="1:20" s="4" customFormat="1" ht="74.25" customHeight="1">
      <c r="A714" s="20" t="s">
        <v>41</v>
      </c>
      <c r="B714" s="12" t="s">
        <v>473</v>
      </c>
      <c r="C714" s="69">
        <f t="shared" si="260"/>
        <v>0</v>
      </c>
      <c r="D714" s="69">
        <v>0</v>
      </c>
      <c r="E714" s="69">
        <v>0</v>
      </c>
      <c r="F714" s="69">
        <v>0</v>
      </c>
      <c r="G714" s="69">
        <f t="shared" si="261"/>
        <v>0</v>
      </c>
      <c r="H714" s="69">
        <v>0</v>
      </c>
      <c r="I714" s="69">
        <v>0</v>
      </c>
      <c r="J714" s="69">
        <v>0</v>
      </c>
      <c r="K714" s="39" t="s">
        <v>242</v>
      </c>
      <c r="L714" s="69">
        <f t="shared" si="262"/>
        <v>0</v>
      </c>
      <c r="M714" s="69">
        <v>0</v>
      </c>
      <c r="N714" s="69">
        <v>0</v>
      </c>
      <c r="O714" s="94">
        <v>0</v>
      </c>
      <c r="P714" s="171" t="s">
        <v>242</v>
      </c>
      <c r="Q714" s="49"/>
      <c r="R714" s="46"/>
      <c r="S714" s="46"/>
      <c r="T714" s="46"/>
    </row>
    <row r="715" spans="1:20" s="4" customFormat="1" ht="47.25" customHeight="1">
      <c r="A715" s="20" t="s">
        <v>60</v>
      </c>
      <c r="B715" s="12" t="s">
        <v>474</v>
      </c>
      <c r="C715" s="69">
        <f t="shared" si="260"/>
        <v>0</v>
      </c>
      <c r="D715" s="69">
        <v>0</v>
      </c>
      <c r="E715" s="69">
        <v>0</v>
      </c>
      <c r="F715" s="69">
        <v>0</v>
      </c>
      <c r="G715" s="69">
        <f t="shared" si="261"/>
        <v>0</v>
      </c>
      <c r="H715" s="69">
        <v>0</v>
      </c>
      <c r="I715" s="69">
        <v>0</v>
      </c>
      <c r="J715" s="69">
        <v>0</v>
      </c>
      <c r="K715" s="39" t="s">
        <v>242</v>
      </c>
      <c r="L715" s="69">
        <f t="shared" si="262"/>
        <v>0</v>
      </c>
      <c r="M715" s="69">
        <v>0</v>
      </c>
      <c r="N715" s="69">
        <v>0</v>
      </c>
      <c r="O715" s="94">
        <v>0</v>
      </c>
      <c r="P715" s="171" t="s">
        <v>242</v>
      </c>
      <c r="Q715" s="49"/>
      <c r="R715" s="46"/>
      <c r="S715" s="46"/>
      <c r="T715" s="46"/>
    </row>
    <row r="716" spans="1:20" s="4" customFormat="1" ht="75.75" customHeight="1">
      <c r="A716" s="20" t="s">
        <v>61</v>
      </c>
      <c r="B716" s="12" t="s">
        <v>475</v>
      </c>
      <c r="C716" s="69">
        <f t="shared" si="260"/>
        <v>0</v>
      </c>
      <c r="D716" s="69">
        <v>0</v>
      </c>
      <c r="E716" s="69">
        <v>0</v>
      </c>
      <c r="F716" s="69">
        <v>0</v>
      </c>
      <c r="G716" s="69">
        <f t="shared" si="261"/>
        <v>0</v>
      </c>
      <c r="H716" s="69">
        <v>0</v>
      </c>
      <c r="I716" s="69">
        <v>0</v>
      </c>
      <c r="J716" s="69">
        <v>0</v>
      </c>
      <c r="K716" s="39" t="s">
        <v>242</v>
      </c>
      <c r="L716" s="69">
        <f t="shared" si="262"/>
        <v>0</v>
      </c>
      <c r="M716" s="69">
        <v>0</v>
      </c>
      <c r="N716" s="69">
        <v>0</v>
      </c>
      <c r="O716" s="94">
        <v>0</v>
      </c>
      <c r="P716" s="171" t="s">
        <v>242</v>
      </c>
      <c r="Q716" s="49"/>
      <c r="R716" s="46"/>
      <c r="S716" s="46"/>
      <c r="T716" s="46"/>
    </row>
    <row r="717" spans="1:20" s="4" customFormat="1" ht="56.25" customHeight="1">
      <c r="A717" s="20" t="s">
        <v>244</v>
      </c>
      <c r="B717" s="12" t="s">
        <v>476</v>
      </c>
      <c r="C717" s="69">
        <f t="shared" si="260"/>
        <v>34442</v>
      </c>
      <c r="D717" s="69">
        <v>25745.8</v>
      </c>
      <c r="E717" s="69">
        <v>8696.2</v>
      </c>
      <c r="F717" s="69">
        <v>0</v>
      </c>
      <c r="G717" s="68">
        <f t="shared" si="261"/>
        <v>34321.100000000006</v>
      </c>
      <c r="H717" s="68">
        <v>25624.9</v>
      </c>
      <c r="I717" s="68">
        <v>8696.2</v>
      </c>
      <c r="J717" s="68">
        <v>0</v>
      </c>
      <c r="K717" s="39">
        <f t="shared" si="257"/>
        <v>0.9964897508855469</v>
      </c>
      <c r="L717" s="69">
        <f t="shared" si="262"/>
        <v>34321.100000000006</v>
      </c>
      <c r="M717" s="68">
        <v>25624.9</v>
      </c>
      <c r="N717" s="68">
        <v>8696.2</v>
      </c>
      <c r="O717" s="95">
        <v>0</v>
      </c>
      <c r="P717" s="171">
        <f t="shared" si="259"/>
        <v>0.9964897508855469</v>
      </c>
      <c r="Q717" s="49"/>
      <c r="R717" s="46"/>
      <c r="S717" s="46"/>
      <c r="T717" s="46"/>
    </row>
    <row r="718" spans="1:20" s="4" customFormat="1" ht="33">
      <c r="A718" s="20"/>
      <c r="B718" s="13" t="s">
        <v>247</v>
      </c>
      <c r="C718" s="70">
        <f>C719+C720+C721+C722+C723+C724+C725</f>
        <v>0</v>
      </c>
      <c r="D718" s="70">
        <f aca="true" t="shared" si="263" ref="D718:O718">D719+D720+D721+D722+D723+D724+D725</f>
        <v>0</v>
      </c>
      <c r="E718" s="70">
        <f t="shared" si="263"/>
        <v>0</v>
      </c>
      <c r="F718" s="70">
        <f t="shared" si="263"/>
        <v>0</v>
      </c>
      <c r="G718" s="70">
        <f t="shared" si="263"/>
        <v>0</v>
      </c>
      <c r="H718" s="70">
        <f t="shared" si="263"/>
        <v>0</v>
      </c>
      <c r="I718" s="70">
        <f t="shared" si="263"/>
        <v>0</v>
      </c>
      <c r="J718" s="70">
        <f t="shared" si="263"/>
        <v>0</v>
      </c>
      <c r="K718" s="39" t="s">
        <v>242</v>
      </c>
      <c r="L718" s="70">
        <f t="shared" si="263"/>
        <v>0</v>
      </c>
      <c r="M718" s="70">
        <f t="shared" si="263"/>
        <v>0</v>
      </c>
      <c r="N718" s="70">
        <f t="shared" si="263"/>
        <v>0</v>
      </c>
      <c r="O718" s="96">
        <f t="shared" si="263"/>
        <v>0</v>
      </c>
      <c r="P718" s="171" t="s">
        <v>242</v>
      </c>
      <c r="Q718" s="49"/>
      <c r="R718" s="46"/>
      <c r="S718" s="46"/>
      <c r="T718" s="46"/>
    </row>
    <row r="719" spans="1:20" s="4" customFormat="1" ht="33">
      <c r="A719" s="20" t="s">
        <v>43</v>
      </c>
      <c r="B719" s="12" t="s">
        <v>477</v>
      </c>
      <c r="C719" s="69">
        <f>D719+E719+F719</f>
        <v>0</v>
      </c>
      <c r="D719" s="69">
        <v>0</v>
      </c>
      <c r="E719" s="69">
        <v>0</v>
      </c>
      <c r="F719" s="69">
        <v>0</v>
      </c>
      <c r="G719" s="69">
        <f aca="true" t="shared" si="264" ref="G719:G725">H719+I719+J719</f>
        <v>0</v>
      </c>
      <c r="H719" s="69">
        <v>0</v>
      </c>
      <c r="I719" s="69">
        <v>0</v>
      </c>
      <c r="J719" s="69">
        <v>0</v>
      </c>
      <c r="K719" s="39" t="s">
        <v>242</v>
      </c>
      <c r="L719" s="69">
        <f>M719+N719+O719</f>
        <v>0</v>
      </c>
      <c r="M719" s="69">
        <v>0</v>
      </c>
      <c r="N719" s="69">
        <v>0</v>
      </c>
      <c r="O719" s="94">
        <v>0</v>
      </c>
      <c r="P719" s="171" t="s">
        <v>242</v>
      </c>
      <c r="Q719" s="49"/>
      <c r="R719" s="46"/>
      <c r="S719" s="46"/>
      <c r="T719" s="46"/>
    </row>
    <row r="720" spans="1:20" s="4" customFormat="1" ht="33">
      <c r="A720" s="20" t="s">
        <v>44</v>
      </c>
      <c r="B720" s="12" t="s">
        <v>478</v>
      </c>
      <c r="C720" s="69">
        <f aca="true" t="shared" si="265" ref="C720:C725">D720+E720+F720</f>
        <v>0</v>
      </c>
      <c r="D720" s="69">
        <v>0</v>
      </c>
      <c r="E720" s="69">
        <v>0</v>
      </c>
      <c r="F720" s="69">
        <v>0</v>
      </c>
      <c r="G720" s="69">
        <f t="shared" si="264"/>
        <v>0</v>
      </c>
      <c r="H720" s="69">
        <v>0</v>
      </c>
      <c r="I720" s="69">
        <v>0</v>
      </c>
      <c r="J720" s="69">
        <v>0</v>
      </c>
      <c r="K720" s="39" t="s">
        <v>242</v>
      </c>
      <c r="L720" s="69">
        <f aca="true" t="shared" si="266" ref="L720:L725">M720+N720+O720</f>
        <v>0</v>
      </c>
      <c r="M720" s="69">
        <v>0</v>
      </c>
      <c r="N720" s="69">
        <v>0</v>
      </c>
      <c r="O720" s="94">
        <v>0</v>
      </c>
      <c r="P720" s="171" t="s">
        <v>242</v>
      </c>
      <c r="Q720" s="49"/>
      <c r="R720" s="46"/>
      <c r="S720" s="46"/>
      <c r="T720" s="46"/>
    </row>
    <row r="721" spans="1:20" s="4" customFormat="1" ht="54" customHeight="1">
      <c r="A721" s="20" t="s">
        <v>45</v>
      </c>
      <c r="B721" s="12" t="s">
        <v>479</v>
      </c>
      <c r="C721" s="69">
        <f t="shared" si="265"/>
        <v>0</v>
      </c>
      <c r="D721" s="69">
        <v>0</v>
      </c>
      <c r="E721" s="69">
        <v>0</v>
      </c>
      <c r="F721" s="69">
        <v>0</v>
      </c>
      <c r="G721" s="69">
        <f t="shared" si="264"/>
        <v>0</v>
      </c>
      <c r="H721" s="69">
        <v>0</v>
      </c>
      <c r="I721" s="69">
        <v>0</v>
      </c>
      <c r="J721" s="69">
        <v>0</v>
      </c>
      <c r="K721" s="39" t="s">
        <v>242</v>
      </c>
      <c r="L721" s="69">
        <f t="shared" si="266"/>
        <v>0</v>
      </c>
      <c r="M721" s="69">
        <v>0</v>
      </c>
      <c r="N721" s="69">
        <v>0</v>
      </c>
      <c r="O721" s="94">
        <v>0</v>
      </c>
      <c r="P721" s="171" t="s">
        <v>242</v>
      </c>
      <c r="Q721" s="49"/>
      <c r="R721" s="46"/>
      <c r="S721" s="46"/>
      <c r="T721" s="46"/>
    </row>
    <row r="722" spans="1:20" s="4" customFormat="1" ht="49.5">
      <c r="A722" s="20" t="s">
        <v>46</v>
      </c>
      <c r="B722" s="12" t="s">
        <v>480</v>
      </c>
      <c r="C722" s="69">
        <f t="shared" si="265"/>
        <v>0</v>
      </c>
      <c r="D722" s="69">
        <v>0</v>
      </c>
      <c r="E722" s="69">
        <v>0</v>
      </c>
      <c r="F722" s="69">
        <v>0</v>
      </c>
      <c r="G722" s="69">
        <f t="shared" si="264"/>
        <v>0</v>
      </c>
      <c r="H722" s="69">
        <v>0</v>
      </c>
      <c r="I722" s="69">
        <v>0</v>
      </c>
      <c r="J722" s="69">
        <v>0</v>
      </c>
      <c r="K722" s="39" t="s">
        <v>242</v>
      </c>
      <c r="L722" s="69">
        <f t="shared" si="266"/>
        <v>0</v>
      </c>
      <c r="M722" s="69">
        <v>0</v>
      </c>
      <c r="N722" s="69">
        <v>0</v>
      </c>
      <c r="O722" s="94">
        <v>0</v>
      </c>
      <c r="P722" s="171" t="s">
        <v>242</v>
      </c>
      <c r="Q722" s="49"/>
      <c r="R722" s="46"/>
      <c r="S722" s="46"/>
      <c r="T722" s="46"/>
    </row>
    <row r="723" spans="1:20" s="4" customFormat="1" ht="49.5">
      <c r="A723" s="20" t="s">
        <v>47</v>
      </c>
      <c r="B723" s="12" t="s">
        <v>481</v>
      </c>
      <c r="C723" s="69">
        <f t="shared" si="265"/>
        <v>0</v>
      </c>
      <c r="D723" s="69">
        <v>0</v>
      </c>
      <c r="E723" s="69">
        <v>0</v>
      </c>
      <c r="F723" s="69">
        <v>0</v>
      </c>
      <c r="G723" s="69">
        <f t="shared" si="264"/>
        <v>0</v>
      </c>
      <c r="H723" s="69">
        <v>0</v>
      </c>
      <c r="I723" s="69">
        <v>0</v>
      </c>
      <c r="J723" s="69">
        <v>0</v>
      </c>
      <c r="K723" s="39" t="s">
        <v>242</v>
      </c>
      <c r="L723" s="69">
        <f t="shared" si="266"/>
        <v>0</v>
      </c>
      <c r="M723" s="69">
        <v>0</v>
      </c>
      <c r="N723" s="69">
        <v>0</v>
      </c>
      <c r="O723" s="94">
        <v>0</v>
      </c>
      <c r="P723" s="171" t="s">
        <v>242</v>
      </c>
      <c r="Q723" s="49"/>
      <c r="R723" s="46"/>
      <c r="S723" s="46"/>
      <c r="T723" s="46"/>
    </row>
    <row r="724" spans="1:20" s="4" customFormat="1" ht="66">
      <c r="A724" s="20" t="s">
        <v>48</v>
      </c>
      <c r="B724" s="12" t="s">
        <v>482</v>
      </c>
      <c r="C724" s="69">
        <f t="shared" si="265"/>
        <v>0</v>
      </c>
      <c r="D724" s="69">
        <v>0</v>
      </c>
      <c r="E724" s="69">
        <v>0</v>
      </c>
      <c r="F724" s="69">
        <v>0</v>
      </c>
      <c r="G724" s="69">
        <f t="shared" si="264"/>
        <v>0</v>
      </c>
      <c r="H724" s="69">
        <v>0</v>
      </c>
      <c r="I724" s="69">
        <v>0</v>
      </c>
      <c r="J724" s="69">
        <v>0</v>
      </c>
      <c r="K724" s="39" t="s">
        <v>242</v>
      </c>
      <c r="L724" s="69">
        <f t="shared" si="266"/>
        <v>0</v>
      </c>
      <c r="M724" s="69">
        <v>0</v>
      </c>
      <c r="N724" s="69">
        <v>0</v>
      </c>
      <c r="O724" s="94">
        <v>0</v>
      </c>
      <c r="P724" s="171" t="s">
        <v>242</v>
      </c>
      <c r="Q724" s="49"/>
      <c r="R724" s="46"/>
      <c r="S724" s="46"/>
      <c r="T724" s="46"/>
    </row>
    <row r="725" spans="1:20" s="4" customFormat="1" ht="33.75" customHeight="1">
      <c r="A725" s="20" t="s">
        <v>49</v>
      </c>
      <c r="B725" s="12" t="s">
        <v>483</v>
      </c>
      <c r="C725" s="69">
        <f t="shared" si="265"/>
        <v>0</v>
      </c>
      <c r="D725" s="69">
        <v>0</v>
      </c>
      <c r="E725" s="69">
        <v>0</v>
      </c>
      <c r="F725" s="69">
        <v>0</v>
      </c>
      <c r="G725" s="69">
        <f t="shared" si="264"/>
        <v>0</v>
      </c>
      <c r="H725" s="69">
        <v>0</v>
      </c>
      <c r="I725" s="69">
        <v>0</v>
      </c>
      <c r="J725" s="69">
        <v>0</v>
      </c>
      <c r="K725" s="39" t="s">
        <v>242</v>
      </c>
      <c r="L725" s="69">
        <f t="shared" si="266"/>
        <v>0</v>
      </c>
      <c r="M725" s="69">
        <v>0</v>
      </c>
      <c r="N725" s="69">
        <v>0</v>
      </c>
      <c r="O725" s="94">
        <v>0</v>
      </c>
      <c r="P725" s="171" t="s">
        <v>242</v>
      </c>
      <c r="Q725" s="49"/>
      <c r="R725" s="46"/>
      <c r="S725" s="46"/>
      <c r="T725" s="46"/>
    </row>
    <row r="726" spans="1:17" ht="130.5" customHeight="1">
      <c r="A726" s="150" t="s">
        <v>119</v>
      </c>
      <c r="B726" s="113" t="s">
        <v>832</v>
      </c>
      <c r="C726" s="112">
        <f>C727+C735</f>
        <v>25946</v>
      </c>
      <c r="D726" s="112">
        <f aca="true" t="shared" si="267" ref="D726:L726">D727+D735</f>
        <v>14802</v>
      </c>
      <c r="E726" s="112">
        <f t="shared" si="267"/>
        <v>0</v>
      </c>
      <c r="F726" s="112">
        <f t="shared" si="267"/>
        <v>11144</v>
      </c>
      <c r="G726" s="112">
        <f t="shared" si="267"/>
        <v>25729.6</v>
      </c>
      <c r="H726" s="112">
        <f t="shared" si="267"/>
        <v>14585.6</v>
      </c>
      <c r="I726" s="112">
        <f t="shared" si="267"/>
        <v>0</v>
      </c>
      <c r="J726" s="112">
        <f t="shared" si="267"/>
        <v>11144</v>
      </c>
      <c r="K726" s="39">
        <f t="shared" si="257"/>
        <v>0.9916596007091651</v>
      </c>
      <c r="L726" s="112">
        <f t="shared" si="267"/>
        <v>25729.6</v>
      </c>
      <c r="M726" s="112">
        <f>M727+M735</f>
        <v>14585.6</v>
      </c>
      <c r="N726" s="112">
        <f>N727+N735</f>
        <v>0</v>
      </c>
      <c r="O726" s="114">
        <f>O727+O735</f>
        <v>11144</v>
      </c>
      <c r="P726" s="171">
        <f t="shared" si="259"/>
        <v>0.9916596007091651</v>
      </c>
      <c r="Q726" s="48"/>
    </row>
    <row r="727" spans="1:20" s="4" customFormat="1" ht="72.75" customHeight="1">
      <c r="A727" s="3"/>
      <c r="B727" s="7" t="s">
        <v>836</v>
      </c>
      <c r="C727" s="70">
        <f>C728+C729+C730+C731+C732+C733+C734</f>
        <v>23879</v>
      </c>
      <c r="D727" s="70">
        <f>D728+D729+D730+D731+D732+D733+D734</f>
        <v>14457</v>
      </c>
      <c r="E727" s="70">
        <f aca="true" t="shared" si="268" ref="E727:O727">E728+E729+E730+E731+E732+E733+E734</f>
        <v>0</v>
      </c>
      <c r="F727" s="70">
        <f>F728+F729+F730+F731+F732+F733+F734</f>
        <v>9422</v>
      </c>
      <c r="G727" s="70">
        <f t="shared" si="268"/>
        <v>23876.5</v>
      </c>
      <c r="H727" s="70">
        <f t="shared" si="268"/>
        <v>14454.5</v>
      </c>
      <c r="I727" s="70">
        <f t="shared" si="268"/>
        <v>0</v>
      </c>
      <c r="J727" s="70">
        <f t="shared" si="268"/>
        <v>9422</v>
      </c>
      <c r="K727" s="39">
        <f t="shared" si="257"/>
        <v>0.9998953054985552</v>
      </c>
      <c r="L727" s="70">
        <f t="shared" si="268"/>
        <v>23876.5</v>
      </c>
      <c r="M727" s="70">
        <f t="shared" si="268"/>
        <v>14454.5</v>
      </c>
      <c r="N727" s="70">
        <f t="shared" si="268"/>
        <v>0</v>
      </c>
      <c r="O727" s="96">
        <f t="shared" si="268"/>
        <v>9422</v>
      </c>
      <c r="P727" s="171">
        <f t="shared" si="259"/>
        <v>0.9998953054985552</v>
      </c>
      <c r="Q727" s="48"/>
      <c r="R727" s="46"/>
      <c r="S727" s="46"/>
      <c r="T727" s="46"/>
    </row>
    <row r="728" spans="1:20" s="4" customFormat="1" ht="180" customHeight="1">
      <c r="A728" s="156" t="s">
        <v>39</v>
      </c>
      <c r="B728" s="9" t="s">
        <v>837</v>
      </c>
      <c r="C728" s="69">
        <f aca="true" t="shared" si="269" ref="C728:C734">D728+E728+F728</f>
        <v>3970</v>
      </c>
      <c r="D728" s="69">
        <v>1238</v>
      </c>
      <c r="E728" s="69">
        <v>0</v>
      </c>
      <c r="F728" s="66">
        <v>2732</v>
      </c>
      <c r="G728" s="69">
        <f aca="true" t="shared" si="270" ref="G728:G734">H728+I728+J728</f>
        <v>3969</v>
      </c>
      <c r="H728" s="68">
        <v>1237</v>
      </c>
      <c r="I728" s="68">
        <v>0</v>
      </c>
      <c r="J728" s="68">
        <v>2732</v>
      </c>
      <c r="K728" s="39">
        <f t="shared" si="257"/>
        <v>0.9997481108312343</v>
      </c>
      <c r="L728" s="69">
        <f aca="true" t="shared" si="271" ref="L728:L734">M728+N728+O728</f>
        <v>3969</v>
      </c>
      <c r="M728" s="68">
        <v>1237</v>
      </c>
      <c r="N728" s="68">
        <v>0</v>
      </c>
      <c r="O728" s="95">
        <v>2732</v>
      </c>
      <c r="P728" s="171">
        <f t="shared" si="259"/>
        <v>0.9997481108312343</v>
      </c>
      <c r="Q728" s="48"/>
      <c r="R728" s="46"/>
      <c r="S728" s="46"/>
      <c r="T728" s="46"/>
    </row>
    <row r="729" spans="1:20" s="4" customFormat="1" ht="148.5" customHeight="1">
      <c r="A729" s="59" t="s">
        <v>40</v>
      </c>
      <c r="B729" s="9" t="s">
        <v>838</v>
      </c>
      <c r="C729" s="69">
        <f t="shared" si="269"/>
        <v>3152</v>
      </c>
      <c r="D729" s="69">
        <v>702</v>
      </c>
      <c r="E729" s="69">
        <v>0</v>
      </c>
      <c r="F729" s="66">
        <v>2450</v>
      </c>
      <c r="G729" s="69">
        <f t="shared" si="270"/>
        <v>3152</v>
      </c>
      <c r="H729" s="68">
        <v>702</v>
      </c>
      <c r="I729" s="68">
        <v>0</v>
      </c>
      <c r="J729" s="68">
        <v>2450</v>
      </c>
      <c r="K729" s="39">
        <f t="shared" si="257"/>
        <v>1</v>
      </c>
      <c r="L729" s="69">
        <f t="shared" si="271"/>
        <v>3152</v>
      </c>
      <c r="M729" s="68">
        <v>702</v>
      </c>
      <c r="N729" s="68">
        <v>0</v>
      </c>
      <c r="O729" s="95">
        <v>2450</v>
      </c>
      <c r="P729" s="171">
        <f t="shared" si="259"/>
        <v>1</v>
      </c>
      <c r="Q729" s="48"/>
      <c r="R729" s="46"/>
      <c r="S729" s="46"/>
      <c r="T729" s="46"/>
    </row>
    <row r="730" spans="1:20" s="4" customFormat="1" ht="127.5" customHeight="1">
      <c r="A730" s="59" t="s">
        <v>41</v>
      </c>
      <c r="B730" s="9" t="s">
        <v>839</v>
      </c>
      <c r="C730" s="69">
        <f t="shared" si="269"/>
        <v>15605</v>
      </c>
      <c r="D730" s="69">
        <v>11953</v>
      </c>
      <c r="E730" s="69">
        <v>0</v>
      </c>
      <c r="F730" s="66">
        <v>3652</v>
      </c>
      <c r="G730" s="69">
        <f t="shared" si="270"/>
        <v>15605</v>
      </c>
      <c r="H730" s="69">
        <v>11953</v>
      </c>
      <c r="I730" s="69">
        <v>0</v>
      </c>
      <c r="J730" s="66">
        <v>3652</v>
      </c>
      <c r="K730" s="39">
        <f t="shared" si="257"/>
        <v>1</v>
      </c>
      <c r="L730" s="69">
        <f t="shared" si="271"/>
        <v>15605</v>
      </c>
      <c r="M730" s="69">
        <v>11953</v>
      </c>
      <c r="N730" s="69">
        <v>0</v>
      </c>
      <c r="O730" s="101">
        <v>3652</v>
      </c>
      <c r="P730" s="171">
        <f t="shared" si="259"/>
        <v>1</v>
      </c>
      <c r="Q730" s="48"/>
      <c r="R730" s="46"/>
      <c r="S730" s="46"/>
      <c r="T730" s="46"/>
    </row>
    <row r="731" spans="1:20" s="4" customFormat="1" ht="186.75" customHeight="1">
      <c r="A731" s="59" t="s">
        <v>60</v>
      </c>
      <c r="B731" s="9" t="s">
        <v>840</v>
      </c>
      <c r="C731" s="69">
        <f t="shared" si="269"/>
        <v>200</v>
      </c>
      <c r="D731" s="69">
        <v>10</v>
      </c>
      <c r="E731" s="69">
        <v>0</v>
      </c>
      <c r="F731" s="66">
        <v>190</v>
      </c>
      <c r="G731" s="69">
        <f t="shared" si="270"/>
        <v>200</v>
      </c>
      <c r="H731" s="69">
        <v>10</v>
      </c>
      <c r="I731" s="69">
        <v>0</v>
      </c>
      <c r="J731" s="66">
        <v>190</v>
      </c>
      <c r="K731" s="39">
        <f t="shared" si="257"/>
        <v>1</v>
      </c>
      <c r="L731" s="69">
        <f t="shared" si="271"/>
        <v>200</v>
      </c>
      <c r="M731" s="69">
        <v>10</v>
      </c>
      <c r="N731" s="69">
        <v>0</v>
      </c>
      <c r="O731" s="101">
        <v>190</v>
      </c>
      <c r="P731" s="171">
        <f t="shared" si="259"/>
        <v>1</v>
      </c>
      <c r="Q731" s="48"/>
      <c r="R731" s="46"/>
      <c r="S731" s="46"/>
      <c r="T731" s="46"/>
    </row>
    <row r="732" spans="1:20" s="4" customFormat="1" ht="189" customHeight="1">
      <c r="A732" s="59" t="s">
        <v>61</v>
      </c>
      <c r="B732" s="9" t="s">
        <v>841</v>
      </c>
      <c r="C732" s="69">
        <f t="shared" si="269"/>
        <v>377</v>
      </c>
      <c r="D732" s="69">
        <v>150</v>
      </c>
      <c r="E732" s="69">
        <v>0</v>
      </c>
      <c r="F732" s="66">
        <v>227</v>
      </c>
      <c r="G732" s="69">
        <f t="shared" si="270"/>
        <v>375.7</v>
      </c>
      <c r="H732" s="68">
        <v>148.7</v>
      </c>
      <c r="I732" s="68">
        <v>0</v>
      </c>
      <c r="J732" s="68">
        <v>227</v>
      </c>
      <c r="K732" s="39">
        <f t="shared" si="257"/>
        <v>0.996551724137931</v>
      </c>
      <c r="L732" s="69">
        <f t="shared" si="271"/>
        <v>375.7</v>
      </c>
      <c r="M732" s="69">
        <v>148.7</v>
      </c>
      <c r="N732" s="69">
        <v>0</v>
      </c>
      <c r="O732" s="101">
        <v>227</v>
      </c>
      <c r="P732" s="171">
        <f t="shared" si="259"/>
        <v>0.996551724137931</v>
      </c>
      <c r="Q732" s="48"/>
      <c r="R732" s="46"/>
      <c r="S732" s="46"/>
      <c r="T732" s="46"/>
    </row>
    <row r="733" spans="1:20" s="4" customFormat="1" ht="106.5" customHeight="1">
      <c r="A733" s="59" t="s">
        <v>244</v>
      </c>
      <c r="B733" s="9" t="s">
        <v>842</v>
      </c>
      <c r="C733" s="69">
        <f t="shared" si="269"/>
        <v>175</v>
      </c>
      <c r="D733" s="69">
        <v>4</v>
      </c>
      <c r="E733" s="69">
        <v>0</v>
      </c>
      <c r="F733" s="66">
        <v>171</v>
      </c>
      <c r="G733" s="69">
        <f t="shared" si="270"/>
        <v>175</v>
      </c>
      <c r="H733" s="68">
        <v>4</v>
      </c>
      <c r="I733" s="68">
        <v>0</v>
      </c>
      <c r="J733" s="68">
        <v>171</v>
      </c>
      <c r="K733" s="39">
        <f t="shared" si="257"/>
        <v>1</v>
      </c>
      <c r="L733" s="69">
        <f t="shared" si="271"/>
        <v>175</v>
      </c>
      <c r="M733" s="69">
        <v>4</v>
      </c>
      <c r="N733" s="69">
        <v>0</v>
      </c>
      <c r="O733" s="101">
        <v>171</v>
      </c>
      <c r="P733" s="171">
        <f t="shared" si="259"/>
        <v>1</v>
      </c>
      <c r="Q733" s="48"/>
      <c r="R733" s="46"/>
      <c r="S733" s="46"/>
      <c r="T733" s="46"/>
    </row>
    <row r="734" spans="1:20" s="4" customFormat="1" ht="106.5" customHeight="1">
      <c r="A734" s="59" t="s">
        <v>245</v>
      </c>
      <c r="B734" s="9" t="s">
        <v>843</v>
      </c>
      <c r="C734" s="69">
        <f t="shared" si="269"/>
        <v>400</v>
      </c>
      <c r="D734" s="69">
        <v>400</v>
      </c>
      <c r="E734" s="69">
        <v>0</v>
      </c>
      <c r="F734" s="69">
        <v>0</v>
      </c>
      <c r="G734" s="69">
        <f t="shared" si="270"/>
        <v>399.8</v>
      </c>
      <c r="H734" s="69">
        <v>399.8</v>
      </c>
      <c r="I734" s="69">
        <v>0</v>
      </c>
      <c r="J734" s="69">
        <v>0</v>
      </c>
      <c r="K734" s="39">
        <f t="shared" si="257"/>
        <v>0.9995</v>
      </c>
      <c r="L734" s="69">
        <f t="shared" si="271"/>
        <v>399.8</v>
      </c>
      <c r="M734" s="69">
        <v>399.8</v>
      </c>
      <c r="N734" s="69">
        <v>0</v>
      </c>
      <c r="O734" s="94">
        <v>0</v>
      </c>
      <c r="P734" s="171">
        <f t="shared" si="259"/>
        <v>0.9995</v>
      </c>
      <c r="Q734" s="48"/>
      <c r="R734" s="46"/>
      <c r="S734" s="46"/>
      <c r="T734" s="46"/>
    </row>
    <row r="735" spans="1:20" s="4" customFormat="1" ht="73.5" customHeight="1">
      <c r="A735" s="157"/>
      <c r="B735" s="10" t="s">
        <v>844</v>
      </c>
      <c r="C735" s="70">
        <f>C736+C737+C738</f>
        <v>2067</v>
      </c>
      <c r="D735" s="70">
        <f aca="true" t="shared" si="272" ref="D735:L735">D736+D737+D738</f>
        <v>345</v>
      </c>
      <c r="E735" s="70">
        <f t="shared" si="272"/>
        <v>0</v>
      </c>
      <c r="F735" s="70">
        <f t="shared" si="272"/>
        <v>1722</v>
      </c>
      <c r="G735" s="70">
        <f t="shared" si="272"/>
        <v>1853.1</v>
      </c>
      <c r="H735" s="70">
        <f t="shared" si="272"/>
        <v>131.1</v>
      </c>
      <c r="I735" s="70">
        <f t="shared" si="272"/>
        <v>0</v>
      </c>
      <c r="J735" s="70">
        <f t="shared" si="272"/>
        <v>1722</v>
      </c>
      <c r="K735" s="39">
        <f t="shared" si="257"/>
        <v>0.8965166908563135</v>
      </c>
      <c r="L735" s="70">
        <f t="shared" si="272"/>
        <v>1853.1</v>
      </c>
      <c r="M735" s="70">
        <f>M736+M737+M738</f>
        <v>131.1</v>
      </c>
      <c r="N735" s="70">
        <f>N736+N737+N738</f>
        <v>0</v>
      </c>
      <c r="O735" s="96">
        <f>O736+O737+O738</f>
        <v>1722</v>
      </c>
      <c r="P735" s="171">
        <f t="shared" si="259"/>
        <v>0.8965166908563135</v>
      </c>
      <c r="Q735" s="48"/>
      <c r="R735" s="46"/>
      <c r="S735" s="46"/>
      <c r="T735" s="46"/>
    </row>
    <row r="736" spans="1:20" s="4" customFormat="1" ht="96" customHeight="1">
      <c r="A736" s="59" t="s">
        <v>43</v>
      </c>
      <c r="B736" s="9" t="s">
        <v>845</v>
      </c>
      <c r="C736" s="69">
        <f>D736+E736+F736</f>
        <v>510</v>
      </c>
      <c r="D736" s="69">
        <v>0</v>
      </c>
      <c r="E736" s="69">
        <v>0</v>
      </c>
      <c r="F736" s="66">
        <v>510</v>
      </c>
      <c r="G736" s="69">
        <f>H736+I736+J736</f>
        <v>510</v>
      </c>
      <c r="H736" s="69">
        <v>0</v>
      </c>
      <c r="I736" s="69">
        <v>0</v>
      </c>
      <c r="J736" s="66">
        <v>510</v>
      </c>
      <c r="K736" s="39">
        <f t="shared" si="257"/>
        <v>1</v>
      </c>
      <c r="L736" s="69">
        <f>M736+N736+O736</f>
        <v>510</v>
      </c>
      <c r="M736" s="69">
        <v>0</v>
      </c>
      <c r="N736" s="69">
        <v>0</v>
      </c>
      <c r="O736" s="101">
        <v>510</v>
      </c>
      <c r="P736" s="171">
        <f t="shared" si="259"/>
        <v>1</v>
      </c>
      <c r="Q736" s="48"/>
      <c r="R736" s="46"/>
      <c r="S736" s="46"/>
      <c r="T736" s="46"/>
    </row>
    <row r="737" spans="1:20" s="4" customFormat="1" ht="102.75" customHeight="1">
      <c r="A737" s="59" t="s">
        <v>44</v>
      </c>
      <c r="B737" s="9" t="s">
        <v>846</v>
      </c>
      <c r="C737" s="69">
        <f>D737+E737+F737</f>
        <v>957</v>
      </c>
      <c r="D737" s="69">
        <v>345</v>
      </c>
      <c r="E737" s="69">
        <v>0</v>
      </c>
      <c r="F737" s="66">
        <v>612</v>
      </c>
      <c r="G737" s="69">
        <f>H737+I737+J737</f>
        <v>743.1</v>
      </c>
      <c r="H737" s="69">
        <v>131.1</v>
      </c>
      <c r="I737" s="69">
        <v>0</v>
      </c>
      <c r="J737" s="66">
        <v>612</v>
      </c>
      <c r="K737" s="39">
        <f t="shared" si="257"/>
        <v>0.7764890282131661</v>
      </c>
      <c r="L737" s="69">
        <f>M737+N737+O737</f>
        <v>743.1</v>
      </c>
      <c r="M737" s="69">
        <v>131.1</v>
      </c>
      <c r="N737" s="69">
        <v>0</v>
      </c>
      <c r="O737" s="101">
        <v>612</v>
      </c>
      <c r="P737" s="171">
        <f t="shared" si="259"/>
        <v>0.7764890282131661</v>
      </c>
      <c r="Q737" s="48"/>
      <c r="R737" s="46"/>
      <c r="S737" s="46"/>
      <c r="T737" s="46"/>
    </row>
    <row r="738" spans="1:20" s="4" customFormat="1" ht="102.75" customHeight="1">
      <c r="A738" s="59" t="s">
        <v>45</v>
      </c>
      <c r="B738" s="9" t="s">
        <v>847</v>
      </c>
      <c r="C738" s="69">
        <f>D738+E738+F738</f>
        <v>600</v>
      </c>
      <c r="D738" s="69">
        <v>0</v>
      </c>
      <c r="E738" s="69">
        <v>0</v>
      </c>
      <c r="F738" s="66">
        <v>600</v>
      </c>
      <c r="G738" s="69">
        <f>H738+I738+J738</f>
        <v>600</v>
      </c>
      <c r="H738" s="69">
        <v>0</v>
      </c>
      <c r="I738" s="69">
        <v>0</v>
      </c>
      <c r="J738" s="66">
        <v>600</v>
      </c>
      <c r="K738" s="39">
        <f t="shared" si="257"/>
        <v>1</v>
      </c>
      <c r="L738" s="69">
        <f>M738+N738+O738</f>
        <v>600</v>
      </c>
      <c r="M738" s="69">
        <v>0</v>
      </c>
      <c r="N738" s="69">
        <v>0</v>
      </c>
      <c r="O738" s="101">
        <v>600</v>
      </c>
      <c r="P738" s="171">
        <f t="shared" si="259"/>
        <v>1</v>
      </c>
      <c r="Q738" s="48"/>
      <c r="R738" s="46"/>
      <c r="S738" s="46"/>
      <c r="T738" s="46"/>
    </row>
    <row r="739" spans="1:17" ht="110.25" customHeight="1">
      <c r="A739" s="150" t="s">
        <v>121</v>
      </c>
      <c r="B739" s="113" t="s">
        <v>92</v>
      </c>
      <c r="C739" s="112">
        <f>C740+C753+C780+C801+C817+C833+C838</f>
        <v>692033.6000000001</v>
      </c>
      <c r="D739" s="112">
        <f aca="true" t="shared" si="273" ref="D739:J739">D740+D753+D780+D801+D817+D833+D838</f>
        <v>605165.8</v>
      </c>
      <c r="E739" s="112">
        <f t="shared" si="273"/>
        <v>86867.8</v>
      </c>
      <c r="F739" s="112">
        <f t="shared" si="273"/>
        <v>0</v>
      </c>
      <c r="G739" s="112">
        <f t="shared" si="273"/>
        <v>684344</v>
      </c>
      <c r="H739" s="112">
        <f t="shared" si="273"/>
        <v>598398.9</v>
      </c>
      <c r="I739" s="112">
        <f t="shared" si="273"/>
        <v>85945.1</v>
      </c>
      <c r="J739" s="112">
        <f t="shared" si="273"/>
        <v>0</v>
      </c>
      <c r="K739" s="39">
        <f t="shared" si="257"/>
        <v>0.9888884007944122</v>
      </c>
      <c r="L739" s="112">
        <f>L740+L753+L780+L801+L817+L833+L838</f>
        <v>686054.1000000001</v>
      </c>
      <c r="M739" s="112">
        <f>M740+M753+M780+M801+M817+M833+M838</f>
        <v>600108.9</v>
      </c>
      <c r="N739" s="112">
        <v>85945.2</v>
      </c>
      <c r="O739" s="114">
        <f>O740+O753+O780+O801+O817+O833+O838</f>
        <v>0</v>
      </c>
      <c r="P739" s="171">
        <f t="shared" si="259"/>
        <v>0.991359523583826</v>
      </c>
      <c r="Q739" s="48"/>
    </row>
    <row r="740" spans="1:20" s="61" customFormat="1" ht="170.25" customHeight="1">
      <c r="A740" s="150" t="s">
        <v>38</v>
      </c>
      <c r="B740" s="116" t="s">
        <v>17</v>
      </c>
      <c r="C740" s="112">
        <f>C741</f>
        <v>79209.2</v>
      </c>
      <c r="D740" s="112">
        <f aca="true" t="shared" si="274" ref="D740:O740">D741</f>
        <v>59097</v>
      </c>
      <c r="E740" s="112">
        <f t="shared" si="274"/>
        <v>20112.2</v>
      </c>
      <c r="F740" s="112">
        <f t="shared" si="274"/>
        <v>0</v>
      </c>
      <c r="G740" s="112">
        <f t="shared" si="274"/>
        <v>77000.59999999999</v>
      </c>
      <c r="H740" s="112">
        <f>H741</f>
        <v>57292.5</v>
      </c>
      <c r="I740" s="112">
        <f>I741</f>
        <v>19708.100000000002</v>
      </c>
      <c r="J740" s="112">
        <f t="shared" si="274"/>
        <v>0</v>
      </c>
      <c r="K740" s="52">
        <f t="shared" si="257"/>
        <v>0.9721168753124636</v>
      </c>
      <c r="L740" s="112">
        <f t="shared" si="274"/>
        <v>78710.7</v>
      </c>
      <c r="M740" s="112">
        <f t="shared" si="274"/>
        <v>59002.6</v>
      </c>
      <c r="N740" s="112">
        <f t="shared" si="274"/>
        <v>19708.100000000002</v>
      </c>
      <c r="O740" s="114">
        <f t="shared" si="274"/>
        <v>0</v>
      </c>
      <c r="P740" s="171">
        <f t="shared" si="259"/>
        <v>0.9937065391393929</v>
      </c>
      <c r="Q740" s="152"/>
      <c r="R740" s="60"/>
      <c r="S740" s="60"/>
      <c r="T740" s="60"/>
    </row>
    <row r="741" spans="1:17" ht="132" customHeight="1">
      <c r="A741" s="20"/>
      <c r="B741" s="7" t="s">
        <v>1059</v>
      </c>
      <c r="C741" s="70">
        <f>C742+C744+C749</f>
        <v>79209.2</v>
      </c>
      <c r="D741" s="70">
        <f aca="true" t="shared" si="275" ref="D741:O741">D742+D744+D749</f>
        <v>59097</v>
      </c>
      <c r="E741" s="70">
        <f t="shared" si="275"/>
        <v>20112.2</v>
      </c>
      <c r="F741" s="70">
        <f t="shared" si="275"/>
        <v>0</v>
      </c>
      <c r="G741" s="70">
        <f t="shared" si="275"/>
        <v>77000.59999999999</v>
      </c>
      <c r="H741" s="70">
        <f>H742+H744+H749</f>
        <v>57292.5</v>
      </c>
      <c r="I741" s="70">
        <f>I742+I744+I749</f>
        <v>19708.100000000002</v>
      </c>
      <c r="J741" s="70">
        <f t="shared" si="275"/>
        <v>0</v>
      </c>
      <c r="K741" s="52">
        <f t="shared" si="257"/>
        <v>0.9721168753124636</v>
      </c>
      <c r="L741" s="70">
        <f t="shared" si="275"/>
        <v>78710.7</v>
      </c>
      <c r="M741" s="70">
        <f t="shared" si="275"/>
        <v>59002.6</v>
      </c>
      <c r="N741" s="70">
        <f t="shared" si="275"/>
        <v>19708.100000000002</v>
      </c>
      <c r="O741" s="96">
        <f t="shared" si="275"/>
        <v>0</v>
      </c>
      <c r="P741" s="171">
        <f t="shared" si="259"/>
        <v>0.9937065391393929</v>
      </c>
      <c r="Q741" s="107"/>
    </row>
    <row r="742" spans="1:17" ht="75.75" customHeight="1">
      <c r="A742" s="20" t="s">
        <v>27</v>
      </c>
      <c r="B742" s="29" t="s">
        <v>1060</v>
      </c>
      <c r="C742" s="69">
        <f>D742+E742+F742</f>
        <v>0</v>
      </c>
      <c r="D742" s="69">
        <v>0</v>
      </c>
      <c r="E742" s="69">
        <v>0</v>
      </c>
      <c r="F742" s="66">
        <v>0</v>
      </c>
      <c r="G742" s="69">
        <v>0</v>
      </c>
      <c r="H742" s="69">
        <v>0</v>
      </c>
      <c r="I742" s="69">
        <v>0</v>
      </c>
      <c r="J742" s="66">
        <v>0</v>
      </c>
      <c r="K742" s="39" t="s">
        <v>242</v>
      </c>
      <c r="L742" s="68">
        <v>0</v>
      </c>
      <c r="M742" s="68">
        <v>0</v>
      </c>
      <c r="N742" s="69">
        <v>0</v>
      </c>
      <c r="O742" s="95">
        <v>0</v>
      </c>
      <c r="P742" s="171" t="s">
        <v>242</v>
      </c>
      <c r="Q742" s="107"/>
    </row>
    <row r="743" spans="1:17" ht="54.75" customHeight="1">
      <c r="A743" s="20" t="s">
        <v>31</v>
      </c>
      <c r="B743" s="29" t="s">
        <v>160</v>
      </c>
      <c r="C743" s="69">
        <f>D743+E743+F743</f>
        <v>0</v>
      </c>
      <c r="D743" s="69">
        <v>0</v>
      </c>
      <c r="E743" s="69">
        <v>0</v>
      </c>
      <c r="F743" s="66">
        <v>0</v>
      </c>
      <c r="G743" s="69">
        <v>0</v>
      </c>
      <c r="H743" s="69">
        <v>0</v>
      </c>
      <c r="I743" s="69">
        <v>0</v>
      </c>
      <c r="J743" s="66">
        <v>0</v>
      </c>
      <c r="K743" s="39" t="s">
        <v>242</v>
      </c>
      <c r="L743" s="68">
        <v>0</v>
      </c>
      <c r="M743" s="68">
        <v>0</v>
      </c>
      <c r="N743" s="69">
        <v>0</v>
      </c>
      <c r="O743" s="95">
        <v>0</v>
      </c>
      <c r="P743" s="171" t="s">
        <v>242</v>
      </c>
      <c r="Q743" s="107"/>
    </row>
    <row r="744" spans="1:17" ht="63.75" customHeight="1">
      <c r="A744" s="20" t="s">
        <v>28</v>
      </c>
      <c r="B744" s="29" t="s">
        <v>161</v>
      </c>
      <c r="C744" s="69">
        <f>C745+C746+C747+C748</f>
        <v>77101.7</v>
      </c>
      <c r="D744" s="69">
        <f aca="true" t="shared" si="276" ref="D744:O744">D745+D746+D747+D748</f>
        <v>58424.5</v>
      </c>
      <c r="E744" s="69">
        <f t="shared" si="276"/>
        <v>18677.2</v>
      </c>
      <c r="F744" s="69">
        <f t="shared" si="276"/>
        <v>0</v>
      </c>
      <c r="G744" s="69">
        <f t="shared" si="276"/>
        <v>75391.59999999999</v>
      </c>
      <c r="H744" s="69">
        <f>H745+H746+H747+H748</f>
        <v>56714.4</v>
      </c>
      <c r="I744" s="69">
        <f>I745+I746+I747+I748</f>
        <v>18677.2</v>
      </c>
      <c r="J744" s="69">
        <f t="shared" si="276"/>
        <v>0</v>
      </c>
      <c r="K744" s="39">
        <f aca="true" t="shared" si="277" ref="K744:K773">G744/C744</f>
        <v>0.9778202037049766</v>
      </c>
      <c r="L744" s="69">
        <f t="shared" si="276"/>
        <v>77101.7</v>
      </c>
      <c r="M744" s="69">
        <f t="shared" si="276"/>
        <v>58424.5</v>
      </c>
      <c r="N744" s="69">
        <f>N745+N746+N747+N748</f>
        <v>18677.2</v>
      </c>
      <c r="O744" s="94">
        <f t="shared" si="276"/>
        <v>0</v>
      </c>
      <c r="P744" s="171">
        <f t="shared" si="259"/>
        <v>1</v>
      </c>
      <c r="Q744" s="107"/>
    </row>
    <row r="745" spans="1:17" ht="43.5" customHeight="1">
      <c r="A745" s="20" t="s">
        <v>33</v>
      </c>
      <c r="B745" s="29" t="s">
        <v>93</v>
      </c>
      <c r="C745" s="69">
        <f>D745+E745+F745</f>
        <v>66154</v>
      </c>
      <c r="D745" s="69">
        <v>47771</v>
      </c>
      <c r="E745" s="69">
        <f>8774+9609</f>
        <v>18383</v>
      </c>
      <c r="F745" s="66">
        <v>0</v>
      </c>
      <c r="G745" s="69">
        <f>H745+I745+J745</f>
        <v>66154</v>
      </c>
      <c r="H745" s="69">
        <v>47771</v>
      </c>
      <c r="I745" s="69">
        <f>8774+9609</f>
        <v>18383</v>
      </c>
      <c r="J745" s="66">
        <v>0</v>
      </c>
      <c r="K745" s="39">
        <f t="shared" si="277"/>
        <v>1</v>
      </c>
      <c r="L745" s="69">
        <f>M745+N745</f>
        <v>66154</v>
      </c>
      <c r="M745" s="69">
        <v>47771</v>
      </c>
      <c r="N745" s="69">
        <f>8774+9609</f>
        <v>18383</v>
      </c>
      <c r="O745" s="101">
        <v>0</v>
      </c>
      <c r="P745" s="171">
        <f t="shared" si="259"/>
        <v>1</v>
      </c>
      <c r="Q745" s="107"/>
    </row>
    <row r="746" spans="1:17" ht="42" customHeight="1">
      <c r="A746" s="20" t="s">
        <v>34</v>
      </c>
      <c r="B746" s="29" t="s">
        <v>162</v>
      </c>
      <c r="C746" s="69">
        <f aca="true" t="shared" si="278" ref="C746:C752">D746+E746+F746</f>
        <v>10572.5</v>
      </c>
      <c r="D746" s="69">
        <v>10572.5</v>
      </c>
      <c r="E746" s="69">
        <v>0</v>
      </c>
      <c r="F746" s="66">
        <v>0</v>
      </c>
      <c r="G746" s="69">
        <f>H746+I746+J746</f>
        <v>8862.4</v>
      </c>
      <c r="H746" s="69">
        <v>8862.4</v>
      </c>
      <c r="I746" s="69">
        <v>0</v>
      </c>
      <c r="J746" s="66">
        <v>0</v>
      </c>
      <c r="K746" s="39">
        <f t="shared" si="277"/>
        <v>0.8382501773468904</v>
      </c>
      <c r="L746" s="69">
        <f>M746+N746+O746</f>
        <v>10572.5</v>
      </c>
      <c r="M746" s="69">
        <v>10572.5</v>
      </c>
      <c r="N746" s="69">
        <v>0</v>
      </c>
      <c r="O746" s="101">
        <v>0</v>
      </c>
      <c r="P746" s="171">
        <f t="shared" si="259"/>
        <v>1</v>
      </c>
      <c r="Q746" s="107"/>
    </row>
    <row r="747" spans="1:17" ht="103.5" customHeight="1">
      <c r="A747" s="20" t="s">
        <v>989</v>
      </c>
      <c r="B747" s="29" t="s">
        <v>1061</v>
      </c>
      <c r="C747" s="69">
        <f t="shared" si="278"/>
        <v>81</v>
      </c>
      <c r="D747" s="69">
        <v>81</v>
      </c>
      <c r="E747" s="69">
        <v>0</v>
      </c>
      <c r="F747" s="66">
        <v>0</v>
      </c>
      <c r="G747" s="69">
        <f>H747+I747+J747</f>
        <v>81</v>
      </c>
      <c r="H747" s="69">
        <v>81</v>
      </c>
      <c r="I747" s="69">
        <v>0</v>
      </c>
      <c r="J747" s="66">
        <v>0</v>
      </c>
      <c r="K747" s="39">
        <f t="shared" si="277"/>
        <v>1</v>
      </c>
      <c r="L747" s="69">
        <f>M747+N747+O747</f>
        <v>81</v>
      </c>
      <c r="M747" s="69">
        <v>81</v>
      </c>
      <c r="N747" s="69">
        <v>0</v>
      </c>
      <c r="O747" s="101">
        <v>0</v>
      </c>
      <c r="P747" s="171">
        <f t="shared" si="259"/>
        <v>1</v>
      </c>
      <c r="Q747" s="107"/>
    </row>
    <row r="748" spans="1:17" ht="217.5" customHeight="1">
      <c r="A748" s="20" t="s">
        <v>990</v>
      </c>
      <c r="B748" s="29" t="s">
        <v>1067</v>
      </c>
      <c r="C748" s="69">
        <f t="shared" si="278"/>
        <v>294.2</v>
      </c>
      <c r="D748" s="69">
        <v>0</v>
      </c>
      <c r="E748" s="69">
        <v>294.2</v>
      </c>
      <c r="F748" s="66">
        <v>0</v>
      </c>
      <c r="G748" s="69">
        <f>H748+I748+J748</f>
        <v>294.2</v>
      </c>
      <c r="H748" s="69">
        <v>0</v>
      </c>
      <c r="I748" s="69">
        <v>294.2</v>
      </c>
      <c r="J748" s="66">
        <v>0</v>
      </c>
      <c r="K748" s="39">
        <f t="shared" si="277"/>
        <v>1</v>
      </c>
      <c r="L748" s="69">
        <f>M748+N748+O748</f>
        <v>294.2</v>
      </c>
      <c r="M748" s="69">
        <v>0</v>
      </c>
      <c r="N748" s="69">
        <v>294.2</v>
      </c>
      <c r="O748" s="101">
        <v>0</v>
      </c>
      <c r="P748" s="171">
        <f t="shared" si="259"/>
        <v>1</v>
      </c>
      <c r="Q748" s="107"/>
    </row>
    <row r="749" spans="1:17" ht="50.25" customHeight="1">
      <c r="A749" s="20" t="s">
        <v>41</v>
      </c>
      <c r="B749" s="29" t="s">
        <v>1062</v>
      </c>
      <c r="C749" s="69">
        <f>D749+E749+F749</f>
        <v>2107.5</v>
      </c>
      <c r="D749" s="69">
        <f>D750+D751+D752</f>
        <v>672.5</v>
      </c>
      <c r="E749" s="69">
        <f aca="true" t="shared" si="279" ref="E749:O749">E750+E751+E752</f>
        <v>1435</v>
      </c>
      <c r="F749" s="69">
        <f t="shared" si="279"/>
        <v>0</v>
      </c>
      <c r="G749" s="69">
        <f t="shared" si="279"/>
        <v>1609.0000000000002</v>
      </c>
      <c r="H749" s="69">
        <f>H750+H751+H752</f>
        <v>578.1</v>
      </c>
      <c r="I749" s="69">
        <f>I750+I751+I752</f>
        <v>1030.9</v>
      </c>
      <c r="J749" s="69">
        <f t="shared" si="279"/>
        <v>0</v>
      </c>
      <c r="K749" s="39">
        <f t="shared" si="277"/>
        <v>0.7634638196915778</v>
      </c>
      <c r="L749" s="69">
        <f t="shared" si="279"/>
        <v>1609.0000000000002</v>
      </c>
      <c r="M749" s="69">
        <f t="shared" si="279"/>
        <v>578.1</v>
      </c>
      <c r="N749" s="69">
        <f t="shared" si="279"/>
        <v>1030.9</v>
      </c>
      <c r="O749" s="94">
        <f t="shared" si="279"/>
        <v>0</v>
      </c>
      <c r="P749" s="171">
        <f t="shared" si="259"/>
        <v>0.7634638196915778</v>
      </c>
      <c r="Q749" s="107"/>
    </row>
    <row r="750" spans="1:17" ht="147.75" customHeight="1">
      <c r="A750" s="20" t="s">
        <v>331</v>
      </c>
      <c r="B750" s="29" t="s">
        <v>1063</v>
      </c>
      <c r="C750" s="69">
        <f t="shared" si="278"/>
        <v>0</v>
      </c>
      <c r="D750" s="69">
        <v>0</v>
      </c>
      <c r="E750" s="69">
        <v>0</v>
      </c>
      <c r="F750" s="66">
        <v>0</v>
      </c>
      <c r="G750" s="69">
        <v>0</v>
      </c>
      <c r="H750" s="69">
        <v>0</v>
      </c>
      <c r="I750" s="69">
        <v>0</v>
      </c>
      <c r="J750" s="66">
        <v>0</v>
      </c>
      <c r="K750" s="39"/>
      <c r="L750" s="69">
        <f>M750+N750+O750</f>
        <v>0</v>
      </c>
      <c r="M750" s="69">
        <v>0</v>
      </c>
      <c r="N750" s="69">
        <v>0</v>
      </c>
      <c r="O750" s="101">
        <v>0</v>
      </c>
      <c r="P750" s="171" t="s">
        <v>242</v>
      </c>
      <c r="Q750" s="107"/>
    </row>
    <row r="751" spans="1:17" ht="150.75" customHeight="1">
      <c r="A751" s="20" t="s">
        <v>1066</v>
      </c>
      <c r="B751" s="29" t="s">
        <v>1064</v>
      </c>
      <c r="C751" s="69">
        <f t="shared" si="278"/>
        <v>376.5</v>
      </c>
      <c r="D751" s="69">
        <v>376.5</v>
      </c>
      <c r="E751" s="69">
        <v>0</v>
      </c>
      <c r="F751" s="66">
        <v>0</v>
      </c>
      <c r="G751" s="69">
        <f>H751+I751+J751</f>
        <v>341.2</v>
      </c>
      <c r="H751" s="69">
        <v>341.2</v>
      </c>
      <c r="I751" s="69">
        <v>0</v>
      </c>
      <c r="J751" s="66">
        <v>0</v>
      </c>
      <c r="K751" s="39">
        <f t="shared" si="277"/>
        <v>0.9062416998671978</v>
      </c>
      <c r="L751" s="69">
        <f>M751+N751+O751</f>
        <v>341.2</v>
      </c>
      <c r="M751" s="69">
        <v>341.2</v>
      </c>
      <c r="N751" s="69">
        <v>0</v>
      </c>
      <c r="O751" s="101">
        <v>0</v>
      </c>
      <c r="P751" s="171">
        <f t="shared" si="259"/>
        <v>0.9062416998671978</v>
      </c>
      <c r="Q751" s="107"/>
    </row>
    <row r="752" spans="1:17" ht="99" customHeight="1">
      <c r="A752" s="20" t="s">
        <v>999</v>
      </c>
      <c r="B752" s="29" t="s">
        <v>1065</v>
      </c>
      <c r="C752" s="69">
        <f t="shared" si="278"/>
        <v>1731</v>
      </c>
      <c r="D752" s="69">
        <v>296</v>
      </c>
      <c r="E752" s="69">
        <v>1435</v>
      </c>
      <c r="F752" s="66">
        <v>0</v>
      </c>
      <c r="G752" s="69">
        <f>H752+I752+J752</f>
        <v>1267.8000000000002</v>
      </c>
      <c r="H752" s="69">
        <v>236.9</v>
      </c>
      <c r="I752" s="69">
        <v>1030.9</v>
      </c>
      <c r="J752" s="66">
        <v>0</v>
      </c>
      <c r="K752" s="39">
        <f t="shared" si="277"/>
        <v>0.7324090121317158</v>
      </c>
      <c r="L752" s="69">
        <f>M752+N752+O752</f>
        <v>1267.8000000000002</v>
      </c>
      <c r="M752" s="69">
        <v>236.9</v>
      </c>
      <c r="N752" s="69">
        <v>1030.9</v>
      </c>
      <c r="O752" s="101">
        <v>0</v>
      </c>
      <c r="P752" s="171">
        <f t="shared" si="259"/>
        <v>0.7324090121317158</v>
      </c>
      <c r="Q752" s="107"/>
    </row>
    <row r="753" spans="1:20" s="121" customFormat="1" ht="112.5" customHeight="1">
      <c r="A753" s="115" t="s">
        <v>42</v>
      </c>
      <c r="B753" s="116" t="s">
        <v>18</v>
      </c>
      <c r="C753" s="112">
        <f>D753+E753+F753</f>
        <v>82315.40000000001</v>
      </c>
      <c r="D753" s="112">
        <f>D754+D759+D763+D766+D770+D774+D777</f>
        <v>41990.100000000006</v>
      </c>
      <c r="E753" s="112">
        <f>E754+E759+E763+E766+E770+E774+E777</f>
        <v>40325.3</v>
      </c>
      <c r="F753" s="112">
        <f>F754+F759+F763+F766+F770+F774+F777</f>
        <v>0</v>
      </c>
      <c r="G753" s="112">
        <f>H753+I753+J753</f>
        <v>81180.6</v>
      </c>
      <c r="H753" s="112">
        <f>H754+H759+H763+H766+H770+H774+H777</f>
        <v>41373.7</v>
      </c>
      <c r="I753" s="112">
        <f>I754+I759+I763+I766+I770+I774+I777</f>
        <v>39806.9</v>
      </c>
      <c r="J753" s="112">
        <f>J754+J759+J763+J766+J770+J774+J777</f>
        <v>0</v>
      </c>
      <c r="K753" s="39">
        <f t="shared" si="277"/>
        <v>0.9862140012682924</v>
      </c>
      <c r="L753" s="112">
        <f>M753+N753+O753</f>
        <v>81180.7</v>
      </c>
      <c r="M753" s="112">
        <f>M754+M759+M763+M766+M770+M774+M777</f>
        <v>41373.7</v>
      </c>
      <c r="N753" s="112">
        <f>N754+N759+N763+N766+N770+N774+N777</f>
        <v>39807</v>
      </c>
      <c r="O753" s="114">
        <f>O754+O759+O763+O766+O770+O774+O777</f>
        <v>0</v>
      </c>
      <c r="P753" s="171">
        <f t="shared" si="259"/>
        <v>0.9862152161077998</v>
      </c>
      <c r="Q753" s="119"/>
      <c r="R753" s="120"/>
      <c r="S753" s="120"/>
      <c r="T753" s="120"/>
    </row>
    <row r="754" spans="1:20" s="4" customFormat="1" ht="69.75" customHeight="1">
      <c r="A754" s="3"/>
      <c r="B754" s="7" t="s">
        <v>174</v>
      </c>
      <c r="C754" s="70">
        <f>C755</f>
        <v>21204.4</v>
      </c>
      <c r="D754" s="70">
        <f aca="true" t="shared" si="280" ref="D754:L754">D755</f>
        <v>21204.4</v>
      </c>
      <c r="E754" s="70">
        <f t="shared" si="280"/>
        <v>0</v>
      </c>
      <c r="F754" s="70">
        <f t="shared" si="280"/>
        <v>0</v>
      </c>
      <c r="G754" s="70">
        <f t="shared" si="280"/>
        <v>21155.1</v>
      </c>
      <c r="H754" s="70">
        <f t="shared" si="280"/>
        <v>21155.2</v>
      </c>
      <c r="I754" s="70">
        <f t="shared" si="280"/>
        <v>0</v>
      </c>
      <c r="J754" s="70">
        <f t="shared" si="280"/>
        <v>0</v>
      </c>
      <c r="K754" s="39">
        <f t="shared" si="277"/>
        <v>0.9976750108468052</v>
      </c>
      <c r="L754" s="70">
        <f t="shared" si="280"/>
        <v>21155.1</v>
      </c>
      <c r="M754" s="70">
        <f>M755</f>
        <v>21155.2</v>
      </c>
      <c r="N754" s="70">
        <f>N755</f>
        <v>0</v>
      </c>
      <c r="O754" s="96">
        <f>O755</f>
        <v>0</v>
      </c>
      <c r="P754" s="171">
        <f t="shared" si="259"/>
        <v>0.9976750108468052</v>
      </c>
      <c r="Q754" s="49"/>
      <c r="R754" s="46"/>
      <c r="S754" s="46"/>
      <c r="T754" s="46"/>
    </row>
    <row r="755" spans="1:20" s="4" customFormat="1" ht="102.75" customHeight="1">
      <c r="A755" s="59" t="s">
        <v>39</v>
      </c>
      <c r="B755" s="9" t="s">
        <v>175</v>
      </c>
      <c r="C755" s="69">
        <f>C756+C757+C758</f>
        <v>21204.4</v>
      </c>
      <c r="D755" s="69">
        <v>21204.4</v>
      </c>
      <c r="E755" s="69">
        <f aca="true" t="shared" si="281" ref="E755:O755">E756+E757+E758</f>
        <v>0</v>
      </c>
      <c r="F755" s="69">
        <f t="shared" si="281"/>
        <v>0</v>
      </c>
      <c r="G755" s="69">
        <f t="shared" si="281"/>
        <v>21155.1</v>
      </c>
      <c r="H755" s="69">
        <v>21155.2</v>
      </c>
      <c r="I755" s="69">
        <f t="shared" si="281"/>
        <v>0</v>
      </c>
      <c r="J755" s="69">
        <f t="shared" si="281"/>
        <v>0</v>
      </c>
      <c r="K755" s="39">
        <f t="shared" si="277"/>
        <v>0.9976750108468052</v>
      </c>
      <c r="L755" s="69">
        <f t="shared" si="281"/>
        <v>21155.1</v>
      </c>
      <c r="M755" s="69">
        <v>21155.2</v>
      </c>
      <c r="N755" s="69">
        <f t="shared" si="281"/>
        <v>0</v>
      </c>
      <c r="O755" s="94">
        <f t="shared" si="281"/>
        <v>0</v>
      </c>
      <c r="P755" s="171">
        <f t="shared" si="259"/>
        <v>0.9976750108468052</v>
      </c>
      <c r="Q755" s="48"/>
      <c r="R755" s="46"/>
      <c r="S755" s="46"/>
      <c r="T755" s="46"/>
    </row>
    <row r="756" spans="1:20" s="4" customFormat="1" ht="189" customHeight="1">
      <c r="A756" s="157" t="s">
        <v>71</v>
      </c>
      <c r="B756" s="9" t="s">
        <v>1068</v>
      </c>
      <c r="C756" s="69">
        <f aca="true" t="shared" si="282" ref="C756:C779">D756+E756+F756</f>
        <v>6246.3</v>
      </c>
      <c r="D756" s="69">
        <v>6246.3</v>
      </c>
      <c r="E756" s="69">
        <v>0</v>
      </c>
      <c r="F756" s="69">
        <v>0</v>
      </c>
      <c r="G756" s="69">
        <f>H756+I756+J756</f>
        <v>6207</v>
      </c>
      <c r="H756" s="69">
        <v>6207</v>
      </c>
      <c r="I756" s="69">
        <v>0</v>
      </c>
      <c r="J756" s="69">
        <v>0</v>
      </c>
      <c r="K756" s="39">
        <f t="shared" si="277"/>
        <v>0.993708275298977</v>
      </c>
      <c r="L756" s="69">
        <f>M756+N756+O756</f>
        <v>6207</v>
      </c>
      <c r="M756" s="69">
        <v>6207</v>
      </c>
      <c r="N756" s="69">
        <v>0</v>
      </c>
      <c r="O756" s="94">
        <v>0</v>
      </c>
      <c r="P756" s="171">
        <f t="shared" si="259"/>
        <v>0.993708275298977</v>
      </c>
      <c r="Q756" s="48"/>
      <c r="R756" s="46"/>
      <c r="S756" s="46"/>
      <c r="T756" s="46"/>
    </row>
    <row r="757" spans="1:20" s="4" customFormat="1" ht="134.25" customHeight="1">
      <c r="A757" s="157" t="s">
        <v>72</v>
      </c>
      <c r="B757" s="9" t="s">
        <v>1069</v>
      </c>
      <c r="C757" s="69">
        <f t="shared" si="282"/>
        <v>5982.4</v>
      </c>
      <c r="D757" s="69">
        <v>5982.4</v>
      </c>
      <c r="E757" s="69">
        <v>0</v>
      </c>
      <c r="F757" s="69">
        <v>0</v>
      </c>
      <c r="G757" s="69">
        <f>H757+I757+J757</f>
        <v>5972.4</v>
      </c>
      <c r="H757" s="69">
        <v>5972.4</v>
      </c>
      <c r="I757" s="69">
        <v>0</v>
      </c>
      <c r="J757" s="69">
        <v>0</v>
      </c>
      <c r="K757" s="39">
        <f t="shared" si="277"/>
        <v>0.9983284300615137</v>
      </c>
      <c r="L757" s="69">
        <f>M757+N757+O757</f>
        <v>5972.4</v>
      </c>
      <c r="M757" s="69">
        <v>5972.4</v>
      </c>
      <c r="N757" s="69">
        <v>0</v>
      </c>
      <c r="O757" s="94">
        <v>0</v>
      </c>
      <c r="P757" s="171">
        <f t="shared" si="259"/>
        <v>0.9983284300615137</v>
      </c>
      <c r="Q757" s="48"/>
      <c r="R757" s="46"/>
      <c r="S757" s="46"/>
      <c r="T757" s="46"/>
    </row>
    <row r="758" spans="1:20" s="4" customFormat="1" ht="89.25" customHeight="1">
      <c r="A758" s="157" t="s">
        <v>163</v>
      </c>
      <c r="B758" s="9" t="s">
        <v>1070</v>
      </c>
      <c r="C758" s="69">
        <f t="shared" si="282"/>
        <v>8975.7</v>
      </c>
      <c r="D758" s="69">
        <v>8975.7</v>
      </c>
      <c r="E758" s="69">
        <v>0</v>
      </c>
      <c r="F758" s="69">
        <v>0</v>
      </c>
      <c r="G758" s="69">
        <f>H758+I758+J758</f>
        <v>8975.7</v>
      </c>
      <c r="H758" s="69">
        <v>8975.7</v>
      </c>
      <c r="I758" s="69">
        <v>0</v>
      </c>
      <c r="J758" s="69">
        <v>0</v>
      </c>
      <c r="K758" s="39">
        <f t="shared" si="277"/>
        <v>1</v>
      </c>
      <c r="L758" s="69">
        <f>M758+N758+O758</f>
        <v>8975.7</v>
      </c>
      <c r="M758" s="69">
        <v>8975.7</v>
      </c>
      <c r="N758" s="69">
        <v>0</v>
      </c>
      <c r="O758" s="94">
        <v>0</v>
      </c>
      <c r="P758" s="171">
        <f t="shared" si="259"/>
        <v>1</v>
      </c>
      <c r="Q758" s="48"/>
      <c r="R758" s="46"/>
      <c r="S758" s="46"/>
      <c r="T758" s="46"/>
    </row>
    <row r="759" spans="1:20" s="4" customFormat="1" ht="87.75" customHeight="1">
      <c r="A759" s="157"/>
      <c r="B759" s="10" t="s">
        <v>176</v>
      </c>
      <c r="C759" s="70">
        <f>C760</f>
        <v>2714</v>
      </c>
      <c r="D759" s="70">
        <f aca="true" t="shared" si="283" ref="D759:O759">D760</f>
        <v>2714</v>
      </c>
      <c r="E759" s="70">
        <f t="shared" si="283"/>
        <v>0</v>
      </c>
      <c r="F759" s="70">
        <f t="shared" si="283"/>
        <v>0</v>
      </c>
      <c r="G759" s="70">
        <f t="shared" si="283"/>
        <v>2514</v>
      </c>
      <c r="H759" s="70">
        <f t="shared" si="283"/>
        <v>2514</v>
      </c>
      <c r="I759" s="70">
        <f t="shared" si="283"/>
        <v>0</v>
      </c>
      <c r="J759" s="70">
        <f t="shared" si="283"/>
        <v>0</v>
      </c>
      <c r="K759" s="39">
        <f t="shared" si="277"/>
        <v>0.9263080324244657</v>
      </c>
      <c r="L759" s="70">
        <f t="shared" si="283"/>
        <v>2514</v>
      </c>
      <c r="M759" s="70">
        <f t="shared" si="283"/>
        <v>2514</v>
      </c>
      <c r="N759" s="70">
        <f t="shared" si="283"/>
        <v>0</v>
      </c>
      <c r="O759" s="96">
        <f t="shared" si="283"/>
        <v>0</v>
      </c>
      <c r="P759" s="171">
        <f t="shared" si="259"/>
        <v>0.9263080324244657</v>
      </c>
      <c r="Q759" s="49"/>
      <c r="R759" s="46"/>
      <c r="S759" s="46"/>
      <c r="T759" s="46"/>
    </row>
    <row r="760" spans="1:20" s="4" customFormat="1" ht="93.75" customHeight="1">
      <c r="A760" s="59" t="s">
        <v>43</v>
      </c>
      <c r="B760" s="9" t="s">
        <v>1073</v>
      </c>
      <c r="C760" s="69">
        <f t="shared" si="282"/>
        <v>2714</v>
      </c>
      <c r="D760" s="69">
        <v>2714</v>
      </c>
      <c r="E760" s="69">
        <v>0</v>
      </c>
      <c r="F760" s="69">
        <v>0</v>
      </c>
      <c r="G760" s="69">
        <f>H760+I760+J760</f>
        <v>2514</v>
      </c>
      <c r="H760" s="69">
        <v>2514</v>
      </c>
      <c r="I760" s="69">
        <v>0</v>
      </c>
      <c r="J760" s="69">
        <v>0</v>
      </c>
      <c r="K760" s="39">
        <f t="shared" si="277"/>
        <v>0.9263080324244657</v>
      </c>
      <c r="L760" s="69">
        <f>M760+N760+O760</f>
        <v>2514</v>
      </c>
      <c r="M760" s="69">
        <v>2514</v>
      </c>
      <c r="N760" s="69">
        <v>0</v>
      </c>
      <c r="O760" s="94">
        <v>0</v>
      </c>
      <c r="P760" s="171">
        <f t="shared" si="259"/>
        <v>0.9263080324244657</v>
      </c>
      <c r="Q760" s="48"/>
      <c r="R760" s="46"/>
      <c r="S760" s="46"/>
      <c r="T760" s="46"/>
    </row>
    <row r="761" spans="1:20" s="4" customFormat="1" ht="140.25" customHeight="1">
      <c r="A761" s="59" t="s">
        <v>326</v>
      </c>
      <c r="B761" s="9" t="s">
        <v>1071</v>
      </c>
      <c r="C761" s="69">
        <f t="shared" si="282"/>
        <v>2714</v>
      </c>
      <c r="D761" s="69">
        <v>2714</v>
      </c>
      <c r="E761" s="69">
        <v>0</v>
      </c>
      <c r="F761" s="69">
        <v>0</v>
      </c>
      <c r="G761" s="69">
        <f>H761+I761+J761</f>
        <v>2514</v>
      </c>
      <c r="H761" s="69">
        <v>2514</v>
      </c>
      <c r="I761" s="69">
        <v>0</v>
      </c>
      <c r="J761" s="69">
        <v>0</v>
      </c>
      <c r="K761" s="39">
        <f t="shared" si="277"/>
        <v>0.9263080324244657</v>
      </c>
      <c r="L761" s="69">
        <f>M761+N761+O761</f>
        <v>2514</v>
      </c>
      <c r="M761" s="69">
        <v>2514</v>
      </c>
      <c r="N761" s="69">
        <v>0</v>
      </c>
      <c r="O761" s="95">
        <v>0</v>
      </c>
      <c r="P761" s="171">
        <f t="shared" si="259"/>
        <v>0.9263080324244657</v>
      </c>
      <c r="Q761" s="48"/>
      <c r="R761" s="46"/>
      <c r="S761" s="46"/>
      <c r="T761" s="46"/>
    </row>
    <row r="762" spans="1:20" s="4" customFormat="1" ht="168" customHeight="1">
      <c r="A762" s="59" t="s">
        <v>327</v>
      </c>
      <c r="B762" s="9" t="s">
        <v>1072</v>
      </c>
      <c r="C762" s="69">
        <f t="shared" si="282"/>
        <v>0</v>
      </c>
      <c r="D762" s="69">
        <v>0</v>
      </c>
      <c r="E762" s="69">
        <v>0</v>
      </c>
      <c r="F762" s="69">
        <v>0</v>
      </c>
      <c r="G762" s="69">
        <f>H762+I762+J762</f>
        <v>0</v>
      </c>
      <c r="H762" s="69">
        <v>0</v>
      </c>
      <c r="I762" s="69">
        <v>0</v>
      </c>
      <c r="J762" s="69">
        <v>0</v>
      </c>
      <c r="K762" s="39" t="s">
        <v>242</v>
      </c>
      <c r="L762" s="69">
        <f>M762+N762+O762</f>
        <v>0</v>
      </c>
      <c r="M762" s="69">
        <v>0</v>
      </c>
      <c r="N762" s="69">
        <v>0</v>
      </c>
      <c r="O762" s="94">
        <v>0</v>
      </c>
      <c r="P762" s="171" t="s">
        <v>242</v>
      </c>
      <c r="Q762" s="48"/>
      <c r="R762" s="46"/>
      <c r="S762" s="46"/>
      <c r="T762" s="46"/>
    </row>
    <row r="763" spans="1:20" s="4" customFormat="1" ht="112.5" customHeight="1">
      <c r="A763" s="59"/>
      <c r="B763" s="10" t="s">
        <v>177</v>
      </c>
      <c r="C763" s="70">
        <f>C764</f>
        <v>4076</v>
      </c>
      <c r="D763" s="70">
        <f aca="true" t="shared" si="284" ref="D763:O763">D764</f>
        <v>4076</v>
      </c>
      <c r="E763" s="70">
        <f t="shared" si="284"/>
        <v>0</v>
      </c>
      <c r="F763" s="70">
        <f t="shared" si="284"/>
        <v>0</v>
      </c>
      <c r="G763" s="70">
        <f t="shared" si="284"/>
        <v>3876</v>
      </c>
      <c r="H763" s="70">
        <f t="shared" si="284"/>
        <v>3876</v>
      </c>
      <c r="I763" s="70">
        <f t="shared" si="284"/>
        <v>0</v>
      </c>
      <c r="J763" s="70">
        <f t="shared" si="284"/>
        <v>0</v>
      </c>
      <c r="K763" s="39">
        <f t="shared" si="277"/>
        <v>0.9509322865554465</v>
      </c>
      <c r="L763" s="70">
        <f t="shared" si="284"/>
        <v>3876</v>
      </c>
      <c r="M763" s="70">
        <f t="shared" si="284"/>
        <v>3876</v>
      </c>
      <c r="N763" s="70">
        <f t="shared" si="284"/>
        <v>0</v>
      </c>
      <c r="O763" s="96">
        <f t="shared" si="284"/>
        <v>0</v>
      </c>
      <c r="P763" s="171">
        <f t="shared" si="259"/>
        <v>0.9509322865554465</v>
      </c>
      <c r="Q763" s="49"/>
      <c r="R763" s="46"/>
      <c r="S763" s="46"/>
      <c r="T763" s="46"/>
    </row>
    <row r="764" spans="1:20" s="4" customFormat="1" ht="98.25" customHeight="1">
      <c r="A764" s="59" t="s">
        <v>62</v>
      </c>
      <c r="B764" s="9" t="s">
        <v>1089</v>
      </c>
      <c r="C764" s="69">
        <f>D764+E764+F764</f>
        <v>4076</v>
      </c>
      <c r="D764" s="69">
        <v>4076</v>
      </c>
      <c r="E764" s="69">
        <v>0</v>
      </c>
      <c r="F764" s="69">
        <v>0</v>
      </c>
      <c r="G764" s="69">
        <f>H764+I764+J764</f>
        <v>3876</v>
      </c>
      <c r="H764" s="69">
        <v>3876</v>
      </c>
      <c r="I764" s="69">
        <v>0</v>
      </c>
      <c r="J764" s="69">
        <v>0</v>
      </c>
      <c r="K764" s="39">
        <f t="shared" si="277"/>
        <v>0.9509322865554465</v>
      </c>
      <c r="L764" s="69">
        <f>M764+N764+O764</f>
        <v>3876</v>
      </c>
      <c r="M764" s="69">
        <v>3876</v>
      </c>
      <c r="N764" s="69">
        <v>0</v>
      </c>
      <c r="O764" s="94">
        <v>0</v>
      </c>
      <c r="P764" s="171">
        <f t="shared" si="259"/>
        <v>0.9509322865554465</v>
      </c>
      <c r="Q764" s="48"/>
      <c r="R764" s="46"/>
      <c r="S764" s="46"/>
      <c r="T764" s="46"/>
    </row>
    <row r="765" spans="1:20" s="4" customFormat="1" ht="192.75" customHeight="1">
      <c r="A765" s="157" t="s">
        <v>164</v>
      </c>
      <c r="B765" s="9" t="s">
        <v>1090</v>
      </c>
      <c r="C765" s="69">
        <f t="shared" si="282"/>
        <v>4076</v>
      </c>
      <c r="D765" s="69">
        <v>4076</v>
      </c>
      <c r="E765" s="69">
        <v>0</v>
      </c>
      <c r="F765" s="69">
        <v>0</v>
      </c>
      <c r="G765" s="69">
        <f>H765+I765+J765</f>
        <v>3876</v>
      </c>
      <c r="H765" s="69">
        <v>3876</v>
      </c>
      <c r="I765" s="69">
        <v>0</v>
      </c>
      <c r="J765" s="69">
        <v>0</v>
      </c>
      <c r="K765" s="39">
        <f t="shared" si="277"/>
        <v>0.9509322865554465</v>
      </c>
      <c r="L765" s="69">
        <f>M765+N765+O765</f>
        <v>3876</v>
      </c>
      <c r="M765" s="69">
        <v>3876</v>
      </c>
      <c r="N765" s="69">
        <v>0</v>
      </c>
      <c r="O765" s="94">
        <v>0</v>
      </c>
      <c r="P765" s="171">
        <f t="shared" si="259"/>
        <v>0.9509322865554465</v>
      </c>
      <c r="Q765" s="48"/>
      <c r="R765" s="46"/>
      <c r="S765" s="46"/>
      <c r="T765" s="46"/>
    </row>
    <row r="766" spans="1:20" s="4" customFormat="1" ht="75" customHeight="1">
      <c r="A766" s="157"/>
      <c r="B766" s="10" t="s">
        <v>178</v>
      </c>
      <c r="C766" s="70">
        <f>C767</f>
        <v>3154</v>
      </c>
      <c r="D766" s="70">
        <f aca="true" t="shared" si="285" ref="D766:L766">D767</f>
        <v>3154</v>
      </c>
      <c r="E766" s="70">
        <f t="shared" si="285"/>
        <v>0</v>
      </c>
      <c r="F766" s="70">
        <f t="shared" si="285"/>
        <v>0</v>
      </c>
      <c r="G766" s="70">
        <f t="shared" si="285"/>
        <v>3054</v>
      </c>
      <c r="H766" s="70">
        <f t="shared" si="285"/>
        <v>3054</v>
      </c>
      <c r="I766" s="70">
        <f t="shared" si="285"/>
        <v>0</v>
      </c>
      <c r="J766" s="70">
        <f t="shared" si="285"/>
        <v>0</v>
      </c>
      <c r="K766" s="39">
        <f t="shared" si="277"/>
        <v>0.9682942295497781</v>
      </c>
      <c r="L766" s="70">
        <f t="shared" si="285"/>
        <v>3054</v>
      </c>
      <c r="M766" s="70">
        <f>M767</f>
        <v>3054</v>
      </c>
      <c r="N766" s="70">
        <f>N767</f>
        <v>0</v>
      </c>
      <c r="O766" s="96">
        <f>O767</f>
        <v>0</v>
      </c>
      <c r="P766" s="171">
        <f t="shared" si="259"/>
        <v>0.9682942295497781</v>
      </c>
      <c r="Q766" s="49"/>
      <c r="R766" s="46"/>
      <c r="S766" s="46"/>
      <c r="T766" s="46"/>
    </row>
    <row r="767" spans="1:20" s="4" customFormat="1" ht="81" customHeight="1">
      <c r="A767" s="59" t="s">
        <v>79</v>
      </c>
      <c r="B767" s="9" t="s">
        <v>179</v>
      </c>
      <c r="C767" s="69">
        <f>C768+C769</f>
        <v>3154</v>
      </c>
      <c r="D767" s="69">
        <v>3154</v>
      </c>
      <c r="E767" s="69">
        <f>E768+E769</f>
        <v>0</v>
      </c>
      <c r="F767" s="69">
        <f>F768+F769</f>
        <v>0</v>
      </c>
      <c r="G767" s="69">
        <f aca="true" t="shared" si="286" ref="G767:G779">H767+I767+J767</f>
        <v>3054</v>
      </c>
      <c r="H767" s="69">
        <v>3054</v>
      </c>
      <c r="I767" s="69">
        <f aca="true" t="shared" si="287" ref="I767:O767">I768+I769</f>
        <v>0</v>
      </c>
      <c r="J767" s="69">
        <f t="shared" si="287"/>
        <v>0</v>
      </c>
      <c r="K767" s="1" t="s">
        <v>242</v>
      </c>
      <c r="L767" s="69">
        <f aca="true" t="shared" si="288" ref="L767:L776">M767+N767+O767</f>
        <v>3054</v>
      </c>
      <c r="M767" s="69">
        <v>3054</v>
      </c>
      <c r="N767" s="69">
        <f t="shared" si="287"/>
        <v>0</v>
      </c>
      <c r="O767" s="94">
        <f t="shared" si="287"/>
        <v>0</v>
      </c>
      <c r="P767" s="171">
        <f t="shared" si="259"/>
        <v>0.9682942295497781</v>
      </c>
      <c r="Q767" s="49"/>
      <c r="R767" s="46"/>
      <c r="S767" s="46"/>
      <c r="T767" s="46"/>
    </row>
    <row r="768" spans="1:20" s="4" customFormat="1" ht="81.75" customHeight="1">
      <c r="A768" s="157" t="s">
        <v>168</v>
      </c>
      <c r="B768" s="9" t="s">
        <v>1091</v>
      </c>
      <c r="C768" s="69">
        <f t="shared" si="282"/>
        <v>500</v>
      </c>
      <c r="D768" s="69">
        <v>500</v>
      </c>
      <c r="E768" s="69">
        <v>0</v>
      </c>
      <c r="F768" s="69">
        <v>0</v>
      </c>
      <c r="G768" s="69">
        <f t="shared" si="286"/>
        <v>500</v>
      </c>
      <c r="H768" s="69">
        <v>500</v>
      </c>
      <c r="I768" s="69">
        <v>0</v>
      </c>
      <c r="J768" s="69">
        <v>0</v>
      </c>
      <c r="K768" s="1" t="s">
        <v>242</v>
      </c>
      <c r="L768" s="69">
        <f t="shared" si="288"/>
        <v>500</v>
      </c>
      <c r="M768" s="69">
        <v>500</v>
      </c>
      <c r="N768" s="69">
        <v>0</v>
      </c>
      <c r="O768" s="101">
        <v>0</v>
      </c>
      <c r="P768" s="171">
        <f t="shared" si="259"/>
        <v>1</v>
      </c>
      <c r="Q768" s="49"/>
      <c r="R768" s="46"/>
      <c r="S768" s="46"/>
      <c r="T768" s="46"/>
    </row>
    <row r="769" spans="1:20" s="4" customFormat="1" ht="97.5" customHeight="1">
      <c r="A769" s="157" t="s">
        <v>169</v>
      </c>
      <c r="B769" s="9" t="s">
        <v>1092</v>
      </c>
      <c r="C769" s="69">
        <f t="shared" si="282"/>
        <v>2654</v>
      </c>
      <c r="D769" s="69">
        <v>2654</v>
      </c>
      <c r="E769" s="69">
        <v>0</v>
      </c>
      <c r="F769" s="69">
        <v>0</v>
      </c>
      <c r="G769" s="69">
        <f t="shared" si="286"/>
        <v>2554</v>
      </c>
      <c r="H769" s="69">
        <v>2554</v>
      </c>
      <c r="I769" s="69">
        <v>0</v>
      </c>
      <c r="J769" s="69">
        <v>0</v>
      </c>
      <c r="K769" s="1" t="s">
        <v>242</v>
      </c>
      <c r="L769" s="69">
        <f t="shared" si="288"/>
        <v>2554</v>
      </c>
      <c r="M769" s="69">
        <v>2554</v>
      </c>
      <c r="N769" s="69">
        <v>0</v>
      </c>
      <c r="O769" s="101">
        <v>0</v>
      </c>
      <c r="P769" s="171">
        <f t="shared" si="259"/>
        <v>0.9623210248681235</v>
      </c>
      <c r="Q769" s="49"/>
      <c r="R769" s="46"/>
      <c r="S769" s="46"/>
      <c r="T769" s="46"/>
    </row>
    <row r="770" spans="1:20" s="4" customFormat="1" ht="86.25" customHeight="1">
      <c r="A770" s="157"/>
      <c r="B770" s="10" t="s">
        <v>180</v>
      </c>
      <c r="C770" s="70">
        <f>C771</f>
        <v>51167</v>
      </c>
      <c r="D770" s="70">
        <f aca="true" t="shared" si="289" ref="D770:L770">D771</f>
        <v>10841.7</v>
      </c>
      <c r="E770" s="70">
        <f t="shared" si="289"/>
        <v>40325.3</v>
      </c>
      <c r="F770" s="70">
        <f t="shared" si="289"/>
        <v>0</v>
      </c>
      <c r="G770" s="70">
        <f t="shared" si="289"/>
        <v>50581.4</v>
      </c>
      <c r="H770" s="70">
        <f t="shared" si="289"/>
        <v>10774.5</v>
      </c>
      <c r="I770" s="70">
        <f t="shared" si="289"/>
        <v>39806.9</v>
      </c>
      <c r="J770" s="70">
        <f t="shared" si="289"/>
        <v>0</v>
      </c>
      <c r="K770" s="39">
        <f t="shared" si="277"/>
        <v>0.9885551234193914</v>
      </c>
      <c r="L770" s="70">
        <f t="shared" si="289"/>
        <v>50581.5</v>
      </c>
      <c r="M770" s="70">
        <f>M771</f>
        <v>10774.5</v>
      </c>
      <c r="N770" s="70">
        <f>N771</f>
        <v>39807</v>
      </c>
      <c r="O770" s="96">
        <f>O771</f>
        <v>0</v>
      </c>
      <c r="P770" s="171">
        <f t="shared" si="259"/>
        <v>0.9885570778040534</v>
      </c>
      <c r="Q770" s="49"/>
      <c r="R770" s="46"/>
      <c r="S770" s="46"/>
      <c r="T770" s="46"/>
    </row>
    <row r="771" spans="1:20" s="4" customFormat="1" ht="66" customHeight="1">
      <c r="A771" s="59" t="s">
        <v>83</v>
      </c>
      <c r="B771" s="9" t="s">
        <v>1093</v>
      </c>
      <c r="C771" s="69">
        <f>C772+C773</f>
        <v>51167</v>
      </c>
      <c r="D771" s="69">
        <f aca="true" t="shared" si="290" ref="D771:M771">D772+D773</f>
        <v>10841.7</v>
      </c>
      <c r="E771" s="69">
        <f t="shared" si="290"/>
        <v>40325.3</v>
      </c>
      <c r="F771" s="69">
        <f t="shared" si="290"/>
        <v>0</v>
      </c>
      <c r="G771" s="69">
        <f t="shared" si="286"/>
        <v>50581.4</v>
      </c>
      <c r="H771" s="69">
        <f t="shared" si="290"/>
        <v>10774.5</v>
      </c>
      <c r="I771" s="69">
        <f>I772+I773</f>
        <v>39806.9</v>
      </c>
      <c r="J771" s="69">
        <f>J772+J773</f>
        <v>0</v>
      </c>
      <c r="K771" s="39">
        <f t="shared" si="277"/>
        <v>0.9885551234193914</v>
      </c>
      <c r="L771" s="69">
        <f>M771+N771+O771</f>
        <v>50581.5</v>
      </c>
      <c r="M771" s="69">
        <f t="shared" si="290"/>
        <v>10774.5</v>
      </c>
      <c r="N771" s="69">
        <f>N772+N773</f>
        <v>39807</v>
      </c>
      <c r="O771" s="94">
        <f>O772+O773</f>
        <v>0</v>
      </c>
      <c r="P771" s="171">
        <f t="shared" si="259"/>
        <v>0.9885570778040534</v>
      </c>
      <c r="Q771" s="48"/>
      <c r="R771" s="46"/>
      <c r="S771" s="46"/>
      <c r="T771" s="46"/>
    </row>
    <row r="772" spans="1:20" s="4" customFormat="1" ht="94.5" customHeight="1">
      <c r="A772" s="157" t="s">
        <v>170</v>
      </c>
      <c r="B772" s="9" t="s">
        <v>1094</v>
      </c>
      <c r="C772" s="69">
        <f t="shared" si="282"/>
        <v>3518.7</v>
      </c>
      <c r="D772" s="69">
        <v>2703.4</v>
      </c>
      <c r="E772" s="69">
        <v>815.3</v>
      </c>
      <c r="F772" s="69">
        <v>0</v>
      </c>
      <c r="G772" s="69">
        <f t="shared" si="286"/>
        <v>2989.2000000000003</v>
      </c>
      <c r="H772" s="69">
        <v>2636.3</v>
      </c>
      <c r="I772" s="69">
        <v>352.9</v>
      </c>
      <c r="J772" s="69">
        <v>0</v>
      </c>
      <c r="K772" s="39">
        <f t="shared" si="277"/>
        <v>0.8495182880040926</v>
      </c>
      <c r="L772" s="69">
        <f t="shared" si="288"/>
        <v>2989.3</v>
      </c>
      <c r="M772" s="69">
        <v>2636.3</v>
      </c>
      <c r="N772" s="69">
        <v>353</v>
      </c>
      <c r="O772" s="101">
        <v>0</v>
      </c>
      <c r="P772" s="171">
        <f t="shared" si="259"/>
        <v>0.8495467075908717</v>
      </c>
      <c r="Q772" s="49"/>
      <c r="R772" s="46"/>
      <c r="S772" s="46"/>
      <c r="T772" s="46"/>
    </row>
    <row r="773" spans="1:20" s="4" customFormat="1" ht="110.25" customHeight="1">
      <c r="A773" s="157" t="s">
        <v>171</v>
      </c>
      <c r="B773" s="9" t="s">
        <v>1095</v>
      </c>
      <c r="C773" s="69">
        <f t="shared" si="282"/>
        <v>47648.3</v>
      </c>
      <c r="D773" s="69">
        <v>8138.3</v>
      </c>
      <c r="E773" s="69">
        <v>39510</v>
      </c>
      <c r="F773" s="69">
        <v>0</v>
      </c>
      <c r="G773" s="69">
        <f t="shared" si="286"/>
        <v>47592.2</v>
      </c>
      <c r="H773" s="69">
        <v>8138.2</v>
      </c>
      <c r="I773" s="69">
        <v>39454</v>
      </c>
      <c r="J773" s="69">
        <v>0</v>
      </c>
      <c r="K773" s="39">
        <f t="shared" si="277"/>
        <v>0.9988226232625297</v>
      </c>
      <c r="L773" s="69">
        <f t="shared" si="288"/>
        <v>47592.2</v>
      </c>
      <c r="M773" s="69">
        <v>8138.2</v>
      </c>
      <c r="N773" s="69">
        <v>39454</v>
      </c>
      <c r="O773" s="95">
        <v>0</v>
      </c>
      <c r="P773" s="171">
        <f t="shared" si="259"/>
        <v>0.9988226232625297</v>
      </c>
      <c r="Q773" s="48"/>
      <c r="R773" s="46"/>
      <c r="S773" s="46"/>
      <c r="T773" s="46"/>
    </row>
    <row r="774" spans="1:20" s="4" customFormat="1" ht="80.25" customHeight="1">
      <c r="A774" s="157"/>
      <c r="B774" s="10" t="s">
        <v>181</v>
      </c>
      <c r="C774" s="70">
        <f aca="true" t="shared" si="291" ref="C774:O774">C775</f>
        <v>0</v>
      </c>
      <c r="D774" s="70">
        <f t="shared" si="291"/>
        <v>0</v>
      </c>
      <c r="E774" s="70">
        <f t="shared" si="291"/>
        <v>0</v>
      </c>
      <c r="F774" s="70">
        <f t="shared" si="291"/>
        <v>0</v>
      </c>
      <c r="G774" s="69">
        <f t="shared" si="286"/>
        <v>0</v>
      </c>
      <c r="H774" s="70">
        <f t="shared" si="291"/>
        <v>0</v>
      </c>
      <c r="I774" s="70">
        <f t="shared" si="291"/>
        <v>0</v>
      </c>
      <c r="J774" s="70">
        <f t="shared" si="291"/>
        <v>0</v>
      </c>
      <c r="K774" s="39" t="s">
        <v>242</v>
      </c>
      <c r="L774" s="69">
        <f t="shared" si="288"/>
        <v>0</v>
      </c>
      <c r="M774" s="70">
        <f t="shared" si="291"/>
        <v>0</v>
      </c>
      <c r="N774" s="70">
        <f t="shared" si="291"/>
        <v>0</v>
      </c>
      <c r="O774" s="96">
        <f t="shared" si="291"/>
        <v>0</v>
      </c>
      <c r="P774" s="171" t="s">
        <v>242</v>
      </c>
      <c r="Q774" s="49"/>
      <c r="R774" s="46"/>
      <c r="S774" s="46"/>
      <c r="T774" s="46"/>
    </row>
    <row r="775" spans="1:20" s="4" customFormat="1" ht="82.5" customHeight="1">
      <c r="A775" s="59" t="s">
        <v>85</v>
      </c>
      <c r="B775" s="9" t="s">
        <v>1096</v>
      </c>
      <c r="C775" s="69">
        <f>D775+E775+F775</f>
        <v>0</v>
      </c>
      <c r="D775" s="69">
        <v>0</v>
      </c>
      <c r="E775" s="69">
        <v>0</v>
      </c>
      <c r="F775" s="66">
        <v>0</v>
      </c>
      <c r="G775" s="69">
        <f t="shared" si="286"/>
        <v>0</v>
      </c>
      <c r="H775" s="66">
        <v>0</v>
      </c>
      <c r="I775" s="66">
        <v>0</v>
      </c>
      <c r="J775" s="66">
        <v>0</v>
      </c>
      <c r="K775" s="39" t="s">
        <v>242</v>
      </c>
      <c r="L775" s="69">
        <f t="shared" si="288"/>
        <v>0</v>
      </c>
      <c r="M775" s="66">
        <v>0</v>
      </c>
      <c r="N775" s="66">
        <v>0</v>
      </c>
      <c r="O775" s="101">
        <v>0</v>
      </c>
      <c r="P775" s="171" t="s">
        <v>242</v>
      </c>
      <c r="Q775" s="49"/>
      <c r="R775" s="46"/>
      <c r="S775" s="46"/>
      <c r="T775" s="46"/>
    </row>
    <row r="776" spans="1:20" s="4" customFormat="1" ht="72.75" customHeight="1">
      <c r="A776" s="157" t="s">
        <v>172</v>
      </c>
      <c r="B776" s="9" t="s">
        <v>1097</v>
      </c>
      <c r="C776" s="69">
        <f t="shared" si="282"/>
        <v>0</v>
      </c>
      <c r="D776" s="69">
        <v>0</v>
      </c>
      <c r="E776" s="69">
        <v>0</v>
      </c>
      <c r="F776" s="66">
        <v>0</v>
      </c>
      <c r="G776" s="69">
        <f t="shared" si="286"/>
        <v>0</v>
      </c>
      <c r="H776" s="66">
        <v>0</v>
      </c>
      <c r="I776" s="66">
        <v>0</v>
      </c>
      <c r="J776" s="66">
        <v>0</v>
      </c>
      <c r="K776" s="39" t="s">
        <v>242</v>
      </c>
      <c r="L776" s="69">
        <f t="shared" si="288"/>
        <v>0</v>
      </c>
      <c r="M776" s="66">
        <v>0</v>
      </c>
      <c r="N776" s="66">
        <v>0</v>
      </c>
      <c r="O776" s="101">
        <v>0</v>
      </c>
      <c r="P776" s="171" t="s">
        <v>242</v>
      </c>
      <c r="Q776" s="49"/>
      <c r="R776" s="46"/>
      <c r="S776" s="46"/>
      <c r="T776" s="46"/>
    </row>
    <row r="777" spans="1:20" s="4" customFormat="1" ht="102" customHeight="1">
      <c r="A777" s="157"/>
      <c r="B777" s="10" t="s">
        <v>182</v>
      </c>
      <c r="C777" s="70">
        <f aca="true" t="shared" si="292" ref="C777:O777">C778+C779</f>
        <v>0</v>
      </c>
      <c r="D777" s="70">
        <f t="shared" si="292"/>
        <v>0</v>
      </c>
      <c r="E777" s="70">
        <f t="shared" si="292"/>
        <v>0</v>
      </c>
      <c r="F777" s="70">
        <f t="shared" si="292"/>
        <v>0</v>
      </c>
      <c r="G777" s="69">
        <f t="shared" si="286"/>
        <v>0</v>
      </c>
      <c r="H777" s="70">
        <f t="shared" si="292"/>
        <v>0</v>
      </c>
      <c r="I777" s="70">
        <f t="shared" si="292"/>
        <v>0</v>
      </c>
      <c r="J777" s="70">
        <f t="shared" si="292"/>
        <v>0</v>
      </c>
      <c r="K777" s="39" t="s">
        <v>242</v>
      </c>
      <c r="L777" s="70">
        <f t="shared" si="292"/>
        <v>0</v>
      </c>
      <c r="M777" s="70">
        <f t="shared" si="292"/>
        <v>0</v>
      </c>
      <c r="N777" s="70">
        <f t="shared" si="292"/>
        <v>0</v>
      </c>
      <c r="O777" s="96">
        <f t="shared" si="292"/>
        <v>0</v>
      </c>
      <c r="P777" s="171" t="s">
        <v>242</v>
      </c>
      <c r="Q777" s="49"/>
      <c r="R777" s="46"/>
      <c r="S777" s="46"/>
      <c r="T777" s="46"/>
    </row>
    <row r="778" spans="1:20" s="4" customFormat="1" ht="126" customHeight="1">
      <c r="A778" s="59" t="s">
        <v>89</v>
      </c>
      <c r="B778" s="9" t="s">
        <v>184</v>
      </c>
      <c r="C778" s="69">
        <f t="shared" si="282"/>
        <v>0</v>
      </c>
      <c r="D778" s="69">
        <v>0</v>
      </c>
      <c r="E778" s="69">
        <v>0</v>
      </c>
      <c r="F778" s="66">
        <v>0</v>
      </c>
      <c r="G778" s="69">
        <f t="shared" si="286"/>
        <v>0</v>
      </c>
      <c r="H778" s="69">
        <v>0</v>
      </c>
      <c r="I778" s="69">
        <v>0</v>
      </c>
      <c r="J778" s="69">
        <v>0</v>
      </c>
      <c r="K778" s="39" t="s">
        <v>242</v>
      </c>
      <c r="L778" s="69">
        <v>0</v>
      </c>
      <c r="M778" s="69">
        <v>0</v>
      </c>
      <c r="N778" s="69">
        <v>0</v>
      </c>
      <c r="O778" s="94">
        <v>0</v>
      </c>
      <c r="P778" s="171" t="s">
        <v>242</v>
      </c>
      <c r="Q778" s="49"/>
      <c r="R778" s="46"/>
      <c r="S778" s="46"/>
      <c r="T778" s="46"/>
    </row>
    <row r="779" spans="1:20" s="4" customFormat="1" ht="86.25" customHeight="1">
      <c r="A779" s="59" t="s">
        <v>90</v>
      </c>
      <c r="B779" s="9" t="s">
        <v>183</v>
      </c>
      <c r="C779" s="69">
        <f t="shared" si="282"/>
        <v>0</v>
      </c>
      <c r="D779" s="69">
        <v>0</v>
      </c>
      <c r="E779" s="69">
        <v>0</v>
      </c>
      <c r="F779" s="66">
        <v>0</v>
      </c>
      <c r="G779" s="69">
        <f t="shared" si="286"/>
        <v>0</v>
      </c>
      <c r="H779" s="69">
        <v>0</v>
      </c>
      <c r="I779" s="69">
        <v>0</v>
      </c>
      <c r="J779" s="69">
        <v>0</v>
      </c>
      <c r="K779" s="39" t="s">
        <v>242</v>
      </c>
      <c r="L779" s="69">
        <f>M779+N779+O779</f>
        <v>0</v>
      </c>
      <c r="M779" s="69">
        <v>0</v>
      </c>
      <c r="N779" s="69">
        <v>0</v>
      </c>
      <c r="O779" s="94">
        <v>0</v>
      </c>
      <c r="P779" s="171" t="s">
        <v>242</v>
      </c>
      <c r="Q779" s="49"/>
      <c r="R779" s="46"/>
      <c r="S779" s="46"/>
      <c r="T779" s="46"/>
    </row>
    <row r="780" spans="1:20" s="61" customFormat="1" ht="74.25" customHeight="1">
      <c r="A780" s="150" t="s">
        <v>51</v>
      </c>
      <c r="B780" s="116" t="s">
        <v>19</v>
      </c>
      <c r="C780" s="112">
        <f aca="true" t="shared" si="293" ref="C780:O780">C781+C783+C786+C794+C799</f>
        <v>13430</v>
      </c>
      <c r="D780" s="112">
        <f t="shared" si="293"/>
        <v>13430</v>
      </c>
      <c r="E780" s="112">
        <f t="shared" si="293"/>
        <v>0</v>
      </c>
      <c r="F780" s="112">
        <f t="shared" si="293"/>
        <v>0</v>
      </c>
      <c r="G780" s="112">
        <f t="shared" si="293"/>
        <v>13419.7</v>
      </c>
      <c r="H780" s="112">
        <f t="shared" si="293"/>
        <v>13419.7</v>
      </c>
      <c r="I780" s="112">
        <f t="shared" si="293"/>
        <v>0</v>
      </c>
      <c r="J780" s="112">
        <f t="shared" si="293"/>
        <v>0</v>
      </c>
      <c r="K780" s="52">
        <f>G780/C780</f>
        <v>0.9992330603127327</v>
      </c>
      <c r="L780" s="112">
        <f t="shared" si="293"/>
        <v>13419.7</v>
      </c>
      <c r="M780" s="112">
        <f t="shared" si="293"/>
        <v>13419.7</v>
      </c>
      <c r="N780" s="112">
        <f t="shared" si="293"/>
        <v>0</v>
      </c>
      <c r="O780" s="114">
        <f t="shared" si="293"/>
        <v>0</v>
      </c>
      <c r="P780" s="171">
        <f aca="true" t="shared" si="294" ref="P775:P838">L780/C780</f>
        <v>0.9992330603127327</v>
      </c>
      <c r="Q780" s="129"/>
      <c r="R780" s="60"/>
      <c r="S780" s="60"/>
      <c r="T780" s="60"/>
    </row>
    <row r="781" spans="1:17" ht="61.5" customHeight="1">
      <c r="A781" s="20"/>
      <c r="B781" s="7" t="s">
        <v>193</v>
      </c>
      <c r="C781" s="70">
        <f aca="true" t="shared" si="295" ref="C781:O781">C782</f>
        <v>0</v>
      </c>
      <c r="D781" s="70">
        <f t="shared" si="295"/>
        <v>0</v>
      </c>
      <c r="E781" s="70">
        <f t="shared" si="295"/>
        <v>0</v>
      </c>
      <c r="F781" s="70">
        <f t="shared" si="295"/>
        <v>0</v>
      </c>
      <c r="G781" s="70">
        <f t="shared" si="295"/>
        <v>0</v>
      </c>
      <c r="H781" s="70">
        <f t="shared" si="295"/>
        <v>0</v>
      </c>
      <c r="I781" s="70">
        <f t="shared" si="295"/>
        <v>0</v>
      </c>
      <c r="J781" s="70">
        <f t="shared" si="295"/>
        <v>0</v>
      </c>
      <c r="K781" s="39" t="s">
        <v>242</v>
      </c>
      <c r="L781" s="70">
        <f t="shared" si="295"/>
        <v>0</v>
      </c>
      <c r="M781" s="70">
        <f t="shared" si="295"/>
        <v>0</v>
      </c>
      <c r="N781" s="70">
        <f t="shared" si="295"/>
        <v>0</v>
      </c>
      <c r="O781" s="96">
        <f t="shared" si="295"/>
        <v>0</v>
      </c>
      <c r="P781" s="171" t="s">
        <v>242</v>
      </c>
      <c r="Q781" s="48"/>
    </row>
    <row r="782" spans="1:17" ht="74.25" customHeight="1">
      <c r="A782" s="156" t="s">
        <v>39</v>
      </c>
      <c r="B782" s="11" t="s">
        <v>194</v>
      </c>
      <c r="C782" s="69">
        <f>D782+E782+F782</f>
        <v>0</v>
      </c>
      <c r="D782" s="69">
        <v>0</v>
      </c>
      <c r="E782" s="69">
        <v>0</v>
      </c>
      <c r="F782" s="69">
        <v>0</v>
      </c>
      <c r="G782" s="69">
        <v>0</v>
      </c>
      <c r="H782" s="69">
        <v>0</v>
      </c>
      <c r="I782" s="69">
        <v>0</v>
      </c>
      <c r="J782" s="69">
        <v>0</v>
      </c>
      <c r="K782" s="39" t="s">
        <v>242</v>
      </c>
      <c r="L782" s="69">
        <v>0</v>
      </c>
      <c r="M782" s="69">
        <v>0</v>
      </c>
      <c r="N782" s="69">
        <v>0</v>
      </c>
      <c r="O782" s="94">
        <v>0</v>
      </c>
      <c r="P782" s="171" t="s">
        <v>242</v>
      </c>
      <c r="Q782" s="48"/>
    </row>
    <row r="783" spans="1:17" ht="63" customHeight="1">
      <c r="A783" s="156"/>
      <c r="B783" s="31" t="s">
        <v>195</v>
      </c>
      <c r="C783" s="70">
        <f aca="true" t="shared" si="296" ref="C783:O783">C784+C785</f>
        <v>0</v>
      </c>
      <c r="D783" s="70">
        <f t="shared" si="296"/>
        <v>0</v>
      </c>
      <c r="E783" s="70">
        <f t="shared" si="296"/>
        <v>0</v>
      </c>
      <c r="F783" s="70">
        <f t="shared" si="296"/>
        <v>0</v>
      </c>
      <c r="G783" s="70">
        <f t="shared" si="296"/>
        <v>0</v>
      </c>
      <c r="H783" s="70">
        <f t="shared" si="296"/>
        <v>0</v>
      </c>
      <c r="I783" s="70">
        <f t="shared" si="296"/>
        <v>0</v>
      </c>
      <c r="J783" s="70">
        <f t="shared" si="296"/>
        <v>0</v>
      </c>
      <c r="K783" s="39" t="s">
        <v>242</v>
      </c>
      <c r="L783" s="70">
        <f t="shared" si="296"/>
        <v>0</v>
      </c>
      <c r="M783" s="70">
        <f t="shared" si="296"/>
        <v>0</v>
      </c>
      <c r="N783" s="70">
        <f t="shared" si="296"/>
        <v>0</v>
      </c>
      <c r="O783" s="96">
        <f t="shared" si="296"/>
        <v>0</v>
      </c>
      <c r="P783" s="171" t="s">
        <v>242</v>
      </c>
      <c r="Q783" s="48"/>
    </row>
    <row r="784" spans="1:17" ht="56.25" customHeight="1">
      <c r="A784" s="59" t="s">
        <v>43</v>
      </c>
      <c r="B784" s="32" t="s">
        <v>196</v>
      </c>
      <c r="C784" s="69">
        <f>D784+E784+F784</f>
        <v>0</v>
      </c>
      <c r="D784" s="69">
        <v>0</v>
      </c>
      <c r="E784" s="69">
        <v>0</v>
      </c>
      <c r="F784" s="69">
        <v>0</v>
      </c>
      <c r="G784" s="69">
        <v>0</v>
      </c>
      <c r="H784" s="69">
        <v>0</v>
      </c>
      <c r="I784" s="69">
        <v>0</v>
      </c>
      <c r="J784" s="69">
        <v>0</v>
      </c>
      <c r="K784" s="39" t="s">
        <v>242</v>
      </c>
      <c r="L784" s="69">
        <v>0</v>
      </c>
      <c r="M784" s="69">
        <v>0</v>
      </c>
      <c r="N784" s="69">
        <v>0</v>
      </c>
      <c r="O784" s="94">
        <v>0</v>
      </c>
      <c r="P784" s="171" t="s">
        <v>242</v>
      </c>
      <c r="Q784" s="48"/>
    </row>
    <row r="785" spans="1:17" ht="240.75" customHeight="1">
      <c r="A785" s="59" t="s">
        <v>44</v>
      </c>
      <c r="B785" s="32" t="s">
        <v>197</v>
      </c>
      <c r="C785" s="69">
        <f>D785+E785+F785</f>
        <v>0</v>
      </c>
      <c r="D785" s="69">
        <v>0</v>
      </c>
      <c r="E785" s="69">
        <v>0</v>
      </c>
      <c r="F785" s="69">
        <v>0</v>
      </c>
      <c r="G785" s="69">
        <v>0</v>
      </c>
      <c r="H785" s="69">
        <v>0</v>
      </c>
      <c r="I785" s="69">
        <v>0</v>
      </c>
      <c r="J785" s="69">
        <v>0</v>
      </c>
      <c r="K785" s="39" t="s">
        <v>242</v>
      </c>
      <c r="L785" s="69">
        <v>0</v>
      </c>
      <c r="M785" s="69">
        <v>0</v>
      </c>
      <c r="N785" s="69">
        <v>0</v>
      </c>
      <c r="O785" s="94">
        <v>0</v>
      </c>
      <c r="P785" s="171" t="s">
        <v>242</v>
      </c>
      <c r="Q785" s="48"/>
    </row>
    <row r="786" spans="1:17" ht="47.25" customHeight="1">
      <c r="A786" s="59"/>
      <c r="B786" s="33" t="s">
        <v>198</v>
      </c>
      <c r="C786" s="70">
        <f aca="true" t="shared" si="297" ref="C786:O786">C787+C788+C789+C790+C791+C792+C793</f>
        <v>0</v>
      </c>
      <c r="D786" s="70">
        <f t="shared" si="297"/>
        <v>0</v>
      </c>
      <c r="E786" s="70">
        <f t="shared" si="297"/>
        <v>0</v>
      </c>
      <c r="F786" s="70">
        <f t="shared" si="297"/>
        <v>0</v>
      </c>
      <c r="G786" s="70">
        <f t="shared" si="297"/>
        <v>0</v>
      </c>
      <c r="H786" s="70">
        <f t="shared" si="297"/>
        <v>0</v>
      </c>
      <c r="I786" s="70">
        <f t="shared" si="297"/>
        <v>0</v>
      </c>
      <c r="J786" s="70">
        <f t="shared" si="297"/>
        <v>0</v>
      </c>
      <c r="K786" s="39" t="s">
        <v>242</v>
      </c>
      <c r="L786" s="70">
        <f t="shared" si="297"/>
        <v>0</v>
      </c>
      <c r="M786" s="70">
        <f t="shared" si="297"/>
        <v>0</v>
      </c>
      <c r="N786" s="70">
        <f t="shared" si="297"/>
        <v>0</v>
      </c>
      <c r="O786" s="96">
        <f t="shared" si="297"/>
        <v>0</v>
      </c>
      <c r="P786" s="171" t="s">
        <v>242</v>
      </c>
      <c r="Q786" s="48"/>
    </row>
    <row r="787" spans="1:17" ht="41.25" customHeight="1">
      <c r="A787" s="59" t="s">
        <v>62</v>
      </c>
      <c r="B787" s="32" t="s">
        <v>199</v>
      </c>
      <c r="C787" s="69">
        <f>D787+E787+F787</f>
        <v>0</v>
      </c>
      <c r="D787" s="69">
        <v>0</v>
      </c>
      <c r="E787" s="69">
        <v>0</v>
      </c>
      <c r="F787" s="69">
        <v>0</v>
      </c>
      <c r="G787" s="69">
        <v>0</v>
      </c>
      <c r="H787" s="69">
        <v>0</v>
      </c>
      <c r="I787" s="69">
        <v>0</v>
      </c>
      <c r="J787" s="69">
        <v>0</v>
      </c>
      <c r="K787" s="39" t="s">
        <v>242</v>
      </c>
      <c r="L787" s="69">
        <v>0</v>
      </c>
      <c r="M787" s="69">
        <v>0</v>
      </c>
      <c r="N787" s="69">
        <v>0</v>
      </c>
      <c r="O787" s="94">
        <v>0</v>
      </c>
      <c r="P787" s="171" t="s">
        <v>242</v>
      </c>
      <c r="Q787" s="48"/>
    </row>
    <row r="788" spans="1:17" ht="39.75" customHeight="1">
      <c r="A788" s="59" t="s">
        <v>63</v>
      </c>
      <c r="B788" s="32" t="s">
        <v>200</v>
      </c>
      <c r="C788" s="69">
        <f aca="true" t="shared" si="298" ref="C788:C793">D788+E788+F788</f>
        <v>0</v>
      </c>
      <c r="D788" s="69">
        <v>0</v>
      </c>
      <c r="E788" s="69">
        <v>0</v>
      </c>
      <c r="F788" s="69">
        <v>0</v>
      </c>
      <c r="G788" s="69">
        <v>0</v>
      </c>
      <c r="H788" s="69">
        <v>0</v>
      </c>
      <c r="I788" s="69">
        <v>0</v>
      </c>
      <c r="J788" s="69">
        <v>0</v>
      </c>
      <c r="K788" s="39" t="s">
        <v>242</v>
      </c>
      <c r="L788" s="69">
        <v>0</v>
      </c>
      <c r="M788" s="69">
        <v>0</v>
      </c>
      <c r="N788" s="69">
        <v>0</v>
      </c>
      <c r="O788" s="94">
        <v>0</v>
      </c>
      <c r="P788" s="171" t="s">
        <v>242</v>
      </c>
      <c r="Q788" s="48"/>
    </row>
    <row r="789" spans="1:17" ht="19.5" customHeight="1">
      <c r="A789" s="59" t="s">
        <v>74</v>
      </c>
      <c r="B789" s="32" t="s">
        <v>201</v>
      </c>
      <c r="C789" s="69">
        <f t="shared" si="298"/>
        <v>0</v>
      </c>
      <c r="D789" s="69">
        <v>0</v>
      </c>
      <c r="E789" s="69">
        <v>0</v>
      </c>
      <c r="F789" s="69">
        <v>0</v>
      </c>
      <c r="G789" s="69">
        <v>0</v>
      </c>
      <c r="H789" s="69">
        <v>0</v>
      </c>
      <c r="I789" s="69">
        <v>0</v>
      </c>
      <c r="J789" s="69">
        <v>0</v>
      </c>
      <c r="K789" s="39" t="s">
        <v>242</v>
      </c>
      <c r="L789" s="69">
        <v>0</v>
      </c>
      <c r="M789" s="69">
        <v>0</v>
      </c>
      <c r="N789" s="69">
        <v>0</v>
      </c>
      <c r="O789" s="94">
        <v>0</v>
      </c>
      <c r="P789" s="171" t="s">
        <v>242</v>
      </c>
      <c r="Q789" s="48"/>
    </row>
    <row r="790" spans="1:17" ht="56.25" customHeight="1">
      <c r="A790" s="59" t="s">
        <v>75</v>
      </c>
      <c r="B790" s="32" t="s">
        <v>202</v>
      </c>
      <c r="C790" s="69">
        <f t="shared" si="298"/>
        <v>0</v>
      </c>
      <c r="D790" s="69">
        <v>0</v>
      </c>
      <c r="E790" s="69">
        <v>0</v>
      </c>
      <c r="F790" s="69">
        <v>0</v>
      </c>
      <c r="G790" s="69">
        <v>0</v>
      </c>
      <c r="H790" s="69">
        <v>0</v>
      </c>
      <c r="I790" s="69">
        <v>0</v>
      </c>
      <c r="J790" s="69">
        <v>0</v>
      </c>
      <c r="K790" s="39" t="s">
        <v>242</v>
      </c>
      <c r="L790" s="69">
        <v>0</v>
      </c>
      <c r="M790" s="69">
        <v>0</v>
      </c>
      <c r="N790" s="69">
        <v>0</v>
      </c>
      <c r="O790" s="94">
        <v>0</v>
      </c>
      <c r="P790" s="171" t="s">
        <v>242</v>
      </c>
      <c r="Q790" s="48"/>
    </row>
    <row r="791" spans="1:17" ht="55.5" customHeight="1">
      <c r="A791" s="59" t="s">
        <v>76</v>
      </c>
      <c r="B791" s="32" t="s">
        <v>203</v>
      </c>
      <c r="C791" s="69">
        <f t="shared" si="298"/>
        <v>0</v>
      </c>
      <c r="D791" s="69">
        <v>0</v>
      </c>
      <c r="E791" s="69">
        <v>0</v>
      </c>
      <c r="F791" s="69">
        <v>0</v>
      </c>
      <c r="G791" s="69">
        <v>0</v>
      </c>
      <c r="H791" s="69">
        <v>0</v>
      </c>
      <c r="I791" s="69">
        <v>0</v>
      </c>
      <c r="J791" s="69">
        <v>0</v>
      </c>
      <c r="K791" s="39" t="s">
        <v>242</v>
      </c>
      <c r="L791" s="69">
        <v>0</v>
      </c>
      <c r="M791" s="69">
        <v>0</v>
      </c>
      <c r="N791" s="69">
        <v>0</v>
      </c>
      <c r="O791" s="94">
        <v>0</v>
      </c>
      <c r="P791" s="171" t="s">
        <v>242</v>
      </c>
      <c r="Q791" s="48"/>
    </row>
    <row r="792" spans="1:17" ht="40.5" customHeight="1">
      <c r="A792" s="59" t="s">
        <v>77</v>
      </c>
      <c r="B792" s="32" t="s">
        <v>204</v>
      </c>
      <c r="C792" s="69">
        <f t="shared" si="298"/>
        <v>0</v>
      </c>
      <c r="D792" s="69">
        <v>0</v>
      </c>
      <c r="E792" s="69">
        <v>0</v>
      </c>
      <c r="F792" s="69">
        <v>0</v>
      </c>
      <c r="G792" s="69">
        <v>0</v>
      </c>
      <c r="H792" s="69">
        <v>0</v>
      </c>
      <c r="I792" s="69">
        <v>0</v>
      </c>
      <c r="J792" s="69">
        <v>0</v>
      </c>
      <c r="K792" s="39" t="s">
        <v>242</v>
      </c>
      <c r="L792" s="69">
        <v>0</v>
      </c>
      <c r="M792" s="69">
        <v>0</v>
      </c>
      <c r="N792" s="69">
        <v>0</v>
      </c>
      <c r="O792" s="94">
        <v>0</v>
      </c>
      <c r="P792" s="171" t="s">
        <v>242</v>
      </c>
      <c r="Q792" s="48"/>
    </row>
    <row r="793" spans="1:17" ht="40.5" customHeight="1">
      <c r="A793" s="59" t="s">
        <v>78</v>
      </c>
      <c r="B793" s="32" t="s">
        <v>205</v>
      </c>
      <c r="C793" s="69">
        <f t="shared" si="298"/>
        <v>0</v>
      </c>
      <c r="D793" s="69">
        <v>0</v>
      </c>
      <c r="E793" s="69">
        <v>0</v>
      </c>
      <c r="F793" s="69">
        <v>0</v>
      </c>
      <c r="G793" s="69">
        <v>0</v>
      </c>
      <c r="H793" s="69">
        <v>0</v>
      </c>
      <c r="I793" s="69">
        <v>0</v>
      </c>
      <c r="J793" s="69">
        <v>0</v>
      </c>
      <c r="K793" s="39" t="s">
        <v>242</v>
      </c>
      <c r="L793" s="69">
        <v>0</v>
      </c>
      <c r="M793" s="69">
        <v>0</v>
      </c>
      <c r="N793" s="69">
        <v>0</v>
      </c>
      <c r="O793" s="94">
        <v>0</v>
      </c>
      <c r="P793" s="171" t="s">
        <v>242</v>
      </c>
      <c r="Q793" s="48"/>
    </row>
    <row r="794" spans="1:17" ht="125.25" customHeight="1">
      <c r="A794" s="59"/>
      <c r="B794" s="33" t="s">
        <v>206</v>
      </c>
      <c r="C794" s="70">
        <f>C795+C796+C797+C798</f>
        <v>12983</v>
      </c>
      <c r="D794" s="70">
        <f aca="true" t="shared" si="299" ref="D794:O794">D795+D796+D797+D798</f>
        <v>12983</v>
      </c>
      <c r="E794" s="70">
        <f t="shared" si="299"/>
        <v>0</v>
      </c>
      <c r="F794" s="70">
        <f t="shared" si="299"/>
        <v>0</v>
      </c>
      <c r="G794" s="70">
        <f t="shared" si="299"/>
        <v>12972.7</v>
      </c>
      <c r="H794" s="70">
        <f t="shared" si="299"/>
        <v>12972.7</v>
      </c>
      <c r="I794" s="70">
        <f t="shared" si="299"/>
        <v>0</v>
      </c>
      <c r="J794" s="70">
        <f t="shared" si="299"/>
        <v>0</v>
      </c>
      <c r="K794" s="39">
        <f>G794/C794</f>
        <v>0.9992066548563506</v>
      </c>
      <c r="L794" s="70">
        <f t="shared" si="299"/>
        <v>12972.7</v>
      </c>
      <c r="M794" s="70">
        <f t="shared" si="299"/>
        <v>12972.7</v>
      </c>
      <c r="N794" s="70">
        <f t="shared" si="299"/>
        <v>0</v>
      </c>
      <c r="O794" s="96">
        <f t="shared" si="299"/>
        <v>0</v>
      </c>
      <c r="P794" s="171">
        <f t="shared" si="294"/>
        <v>0.9992066548563506</v>
      </c>
      <c r="Q794" s="48"/>
    </row>
    <row r="795" spans="1:17" ht="31.5" customHeight="1">
      <c r="A795" s="59" t="s">
        <v>79</v>
      </c>
      <c r="B795" s="32" t="s">
        <v>207</v>
      </c>
      <c r="C795" s="69">
        <f>D795+E795+F795</f>
        <v>0</v>
      </c>
      <c r="D795" s="69">
        <v>0</v>
      </c>
      <c r="E795" s="69">
        <v>0</v>
      </c>
      <c r="F795" s="69">
        <v>0</v>
      </c>
      <c r="G795" s="69">
        <v>0</v>
      </c>
      <c r="H795" s="69">
        <v>0</v>
      </c>
      <c r="I795" s="69">
        <v>0</v>
      </c>
      <c r="J795" s="69">
        <v>0</v>
      </c>
      <c r="K795" s="39" t="s">
        <v>242</v>
      </c>
      <c r="L795" s="69">
        <v>0</v>
      </c>
      <c r="M795" s="69">
        <v>0</v>
      </c>
      <c r="N795" s="69">
        <v>0</v>
      </c>
      <c r="O795" s="94">
        <v>0</v>
      </c>
      <c r="P795" s="171" t="s">
        <v>242</v>
      </c>
      <c r="Q795" s="48"/>
    </row>
    <row r="796" spans="1:17" ht="78" customHeight="1">
      <c r="A796" s="59" t="s">
        <v>80</v>
      </c>
      <c r="B796" s="32" t="s">
        <v>208</v>
      </c>
      <c r="C796" s="69">
        <f>D796+E796+F796</f>
        <v>12983</v>
      </c>
      <c r="D796" s="69">
        <v>12983</v>
      </c>
      <c r="E796" s="69">
        <v>0</v>
      </c>
      <c r="F796" s="69">
        <v>0</v>
      </c>
      <c r="G796" s="69">
        <f>H796+I796+J796</f>
        <v>12972.7</v>
      </c>
      <c r="H796" s="69">
        <v>12972.7</v>
      </c>
      <c r="I796" s="69">
        <v>0</v>
      </c>
      <c r="J796" s="69">
        <v>0</v>
      </c>
      <c r="K796" s="39">
        <f>G796/C796</f>
        <v>0.9992066548563506</v>
      </c>
      <c r="L796" s="69">
        <f>M796+N796+O796</f>
        <v>12972.7</v>
      </c>
      <c r="M796" s="69">
        <v>12972.7</v>
      </c>
      <c r="N796" s="69">
        <v>0</v>
      </c>
      <c r="O796" s="94">
        <v>0</v>
      </c>
      <c r="P796" s="171">
        <f t="shared" si="294"/>
        <v>0.9992066548563506</v>
      </c>
      <c r="Q796" s="48"/>
    </row>
    <row r="797" spans="1:17" ht="36" customHeight="1">
      <c r="A797" s="59" t="s">
        <v>81</v>
      </c>
      <c r="B797" s="32" t="s">
        <v>209</v>
      </c>
      <c r="C797" s="69">
        <f>D797+E797+F797</f>
        <v>0</v>
      </c>
      <c r="D797" s="69">
        <v>0</v>
      </c>
      <c r="E797" s="69">
        <v>0</v>
      </c>
      <c r="F797" s="69">
        <v>0</v>
      </c>
      <c r="G797" s="69">
        <v>0</v>
      </c>
      <c r="H797" s="69">
        <v>0</v>
      </c>
      <c r="I797" s="69">
        <v>0</v>
      </c>
      <c r="J797" s="69">
        <v>0</v>
      </c>
      <c r="K797" s="39" t="s">
        <v>242</v>
      </c>
      <c r="L797" s="69">
        <v>0</v>
      </c>
      <c r="M797" s="69">
        <v>0</v>
      </c>
      <c r="N797" s="69">
        <v>0</v>
      </c>
      <c r="O797" s="94">
        <v>0</v>
      </c>
      <c r="P797" s="171" t="s">
        <v>242</v>
      </c>
      <c r="Q797" s="48"/>
    </row>
    <row r="798" spans="1:17" ht="57.75" customHeight="1">
      <c r="A798" s="59" t="s">
        <v>82</v>
      </c>
      <c r="B798" s="32" t="s">
        <v>94</v>
      </c>
      <c r="C798" s="69">
        <f>D798+E798+F798</f>
        <v>0</v>
      </c>
      <c r="D798" s="69">
        <v>0</v>
      </c>
      <c r="E798" s="69">
        <v>0</v>
      </c>
      <c r="F798" s="69">
        <v>0</v>
      </c>
      <c r="G798" s="69">
        <v>0</v>
      </c>
      <c r="H798" s="69">
        <v>0</v>
      </c>
      <c r="I798" s="69">
        <v>0</v>
      </c>
      <c r="J798" s="69">
        <v>0</v>
      </c>
      <c r="K798" s="39" t="s">
        <v>242</v>
      </c>
      <c r="L798" s="69">
        <v>0</v>
      </c>
      <c r="M798" s="69">
        <v>0</v>
      </c>
      <c r="N798" s="69">
        <v>0</v>
      </c>
      <c r="O798" s="94">
        <v>0</v>
      </c>
      <c r="P798" s="171" t="s">
        <v>242</v>
      </c>
      <c r="Q798" s="48"/>
    </row>
    <row r="799" spans="1:17" ht="38.25" customHeight="1">
      <c r="A799" s="158"/>
      <c r="B799" s="33" t="s">
        <v>210</v>
      </c>
      <c r="C799" s="70">
        <f>C800</f>
        <v>447</v>
      </c>
      <c r="D799" s="70">
        <f aca="true" t="shared" si="300" ref="D799:O799">D800</f>
        <v>447</v>
      </c>
      <c r="E799" s="70">
        <f t="shared" si="300"/>
        <v>0</v>
      </c>
      <c r="F799" s="70">
        <f t="shared" si="300"/>
        <v>0</v>
      </c>
      <c r="G799" s="70">
        <f t="shared" si="300"/>
        <v>447</v>
      </c>
      <c r="H799" s="70">
        <f t="shared" si="300"/>
        <v>447</v>
      </c>
      <c r="I799" s="70">
        <f t="shared" si="300"/>
        <v>0</v>
      </c>
      <c r="J799" s="70">
        <f t="shared" si="300"/>
        <v>0</v>
      </c>
      <c r="K799" s="39">
        <f>G799/C799</f>
        <v>1</v>
      </c>
      <c r="L799" s="70">
        <f t="shared" si="300"/>
        <v>447</v>
      </c>
      <c r="M799" s="70">
        <f t="shared" si="300"/>
        <v>447</v>
      </c>
      <c r="N799" s="70">
        <f t="shared" si="300"/>
        <v>0</v>
      </c>
      <c r="O799" s="96">
        <f t="shared" si="300"/>
        <v>0</v>
      </c>
      <c r="P799" s="171">
        <f t="shared" si="294"/>
        <v>1</v>
      </c>
      <c r="Q799" s="48"/>
    </row>
    <row r="800" spans="1:17" ht="48" customHeight="1">
      <c r="A800" s="59" t="s">
        <v>83</v>
      </c>
      <c r="B800" s="9" t="s">
        <v>211</v>
      </c>
      <c r="C800" s="69">
        <f>D800+E800+F800</f>
        <v>447</v>
      </c>
      <c r="D800" s="69">
        <v>447</v>
      </c>
      <c r="E800" s="69">
        <v>0</v>
      </c>
      <c r="F800" s="69">
        <v>0</v>
      </c>
      <c r="G800" s="69">
        <f>H800+I800+J800</f>
        <v>447</v>
      </c>
      <c r="H800" s="69">
        <v>447</v>
      </c>
      <c r="I800" s="69">
        <v>0</v>
      </c>
      <c r="J800" s="69">
        <v>0</v>
      </c>
      <c r="K800" s="39">
        <f>G800/C800</f>
        <v>1</v>
      </c>
      <c r="L800" s="69">
        <f>M800+N800+O800+O800</f>
        <v>447</v>
      </c>
      <c r="M800" s="69">
        <v>447</v>
      </c>
      <c r="N800" s="69">
        <v>0</v>
      </c>
      <c r="O800" s="94">
        <v>0</v>
      </c>
      <c r="P800" s="171">
        <f t="shared" si="294"/>
        <v>1</v>
      </c>
      <c r="Q800" s="48"/>
    </row>
    <row r="801" spans="1:20" s="61" customFormat="1" ht="81" customHeight="1">
      <c r="A801" s="150" t="s">
        <v>59</v>
      </c>
      <c r="B801" s="116" t="s">
        <v>20</v>
      </c>
      <c r="C801" s="112">
        <f aca="true" t="shared" si="301" ref="C801:O801">C802+C806+C811</f>
        <v>400</v>
      </c>
      <c r="D801" s="112">
        <f t="shared" si="301"/>
        <v>400</v>
      </c>
      <c r="E801" s="112">
        <f t="shared" si="301"/>
        <v>0</v>
      </c>
      <c r="F801" s="112">
        <f t="shared" si="301"/>
        <v>0</v>
      </c>
      <c r="G801" s="112">
        <f>H801+I801+J801</f>
        <v>297.5</v>
      </c>
      <c r="H801" s="112">
        <f t="shared" si="301"/>
        <v>297.5</v>
      </c>
      <c r="I801" s="112">
        <f t="shared" si="301"/>
        <v>0</v>
      </c>
      <c r="J801" s="112">
        <f t="shared" si="301"/>
        <v>0</v>
      </c>
      <c r="K801" s="52">
        <f>G801/C801</f>
        <v>0.74375</v>
      </c>
      <c r="L801" s="112">
        <f>M801+N801+O801</f>
        <v>297.5</v>
      </c>
      <c r="M801" s="112">
        <f t="shared" si="301"/>
        <v>297.5</v>
      </c>
      <c r="N801" s="112">
        <f t="shared" si="301"/>
        <v>0</v>
      </c>
      <c r="O801" s="114">
        <f t="shared" si="301"/>
        <v>0</v>
      </c>
      <c r="P801" s="171">
        <f t="shared" si="294"/>
        <v>0.74375</v>
      </c>
      <c r="Q801" s="49" t="s">
        <v>1102</v>
      </c>
      <c r="R801" s="60"/>
      <c r="S801" s="60"/>
      <c r="T801" s="60"/>
    </row>
    <row r="802" spans="1:17" ht="66" customHeight="1">
      <c r="A802" s="20"/>
      <c r="B802" s="7" t="s">
        <v>212</v>
      </c>
      <c r="C802" s="70">
        <f aca="true" t="shared" si="302" ref="C802:O802">C803+C804+C805</f>
        <v>0</v>
      </c>
      <c r="D802" s="70">
        <f t="shared" si="302"/>
        <v>0</v>
      </c>
      <c r="E802" s="70">
        <f t="shared" si="302"/>
        <v>0</v>
      </c>
      <c r="F802" s="70">
        <f t="shared" si="302"/>
        <v>0</v>
      </c>
      <c r="G802" s="70">
        <f t="shared" si="302"/>
        <v>0</v>
      </c>
      <c r="H802" s="70">
        <f t="shared" si="302"/>
        <v>0</v>
      </c>
      <c r="I802" s="70">
        <f t="shared" si="302"/>
        <v>0</v>
      </c>
      <c r="J802" s="70">
        <f t="shared" si="302"/>
        <v>0</v>
      </c>
      <c r="K802" s="39" t="s">
        <v>242</v>
      </c>
      <c r="L802" s="70">
        <f t="shared" si="302"/>
        <v>0</v>
      </c>
      <c r="M802" s="70">
        <f t="shared" si="302"/>
        <v>0</v>
      </c>
      <c r="N802" s="70">
        <f t="shared" si="302"/>
        <v>0</v>
      </c>
      <c r="O802" s="96">
        <f t="shared" si="302"/>
        <v>0</v>
      </c>
      <c r="P802" s="171" t="s">
        <v>242</v>
      </c>
      <c r="Q802" s="48"/>
    </row>
    <row r="803" spans="1:17" ht="57" customHeight="1">
      <c r="A803" s="156" t="s">
        <v>39</v>
      </c>
      <c r="B803" s="34" t="s">
        <v>213</v>
      </c>
      <c r="C803" s="69">
        <f>D803+E803+F803</f>
        <v>0</v>
      </c>
      <c r="D803" s="69">
        <v>0</v>
      </c>
      <c r="E803" s="69">
        <v>0</v>
      </c>
      <c r="F803" s="69">
        <v>0</v>
      </c>
      <c r="G803" s="69">
        <v>0</v>
      </c>
      <c r="H803" s="69">
        <v>0</v>
      </c>
      <c r="I803" s="69">
        <v>0</v>
      </c>
      <c r="J803" s="69">
        <v>0</v>
      </c>
      <c r="K803" s="39" t="s">
        <v>242</v>
      </c>
      <c r="L803" s="69">
        <v>0</v>
      </c>
      <c r="M803" s="69">
        <v>0</v>
      </c>
      <c r="N803" s="69">
        <v>0</v>
      </c>
      <c r="O803" s="94">
        <v>0</v>
      </c>
      <c r="P803" s="171" t="s">
        <v>242</v>
      </c>
      <c r="Q803" s="48"/>
    </row>
    <row r="804" spans="1:17" ht="75" customHeight="1">
      <c r="A804" s="59" t="s">
        <v>40</v>
      </c>
      <c r="B804" s="32" t="s">
        <v>214</v>
      </c>
      <c r="C804" s="69">
        <f>D804+E804+F804</f>
        <v>0</v>
      </c>
      <c r="D804" s="69">
        <v>0</v>
      </c>
      <c r="E804" s="69">
        <v>0</v>
      </c>
      <c r="F804" s="69">
        <v>0</v>
      </c>
      <c r="G804" s="69">
        <v>0</v>
      </c>
      <c r="H804" s="69">
        <v>0</v>
      </c>
      <c r="I804" s="69">
        <v>0</v>
      </c>
      <c r="J804" s="69">
        <v>0</v>
      </c>
      <c r="K804" s="39" t="s">
        <v>242</v>
      </c>
      <c r="L804" s="69">
        <v>0</v>
      </c>
      <c r="M804" s="69">
        <v>0</v>
      </c>
      <c r="N804" s="69">
        <v>0</v>
      </c>
      <c r="O804" s="94">
        <v>0</v>
      </c>
      <c r="P804" s="171" t="s">
        <v>242</v>
      </c>
      <c r="Q804" s="48"/>
    </row>
    <row r="805" spans="1:17" ht="54.75" customHeight="1">
      <c r="A805" s="59" t="s">
        <v>41</v>
      </c>
      <c r="B805" s="32" t="s">
        <v>215</v>
      </c>
      <c r="C805" s="69">
        <f>D805+E805+F805</f>
        <v>0</v>
      </c>
      <c r="D805" s="69">
        <v>0</v>
      </c>
      <c r="E805" s="69">
        <v>0</v>
      </c>
      <c r="F805" s="69">
        <v>0</v>
      </c>
      <c r="G805" s="69">
        <v>0</v>
      </c>
      <c r="H805" s="69">
        <v>0</v>
      </c>
      <c r="I805" s="69">
        <v>0</v>
      </c>
      <c r="J805" s="69">
        <v>0</v>
      </c>
      <c r="K805" s="39" t="s">
        <v>242</v>
      </c>
      <c r="L805" s="69">
        <v>0</v>
      </c>
      <c r="M805" s="69">
        <v>0</v>
      </c>
      <c r="N805" s="69">
        <v>0</v>
      </c>
      <c r="O805" s="94">
        <v>0</v>
      </c>
      <c r="P805" s="171" t="s">
        <v>242</v>
      </c>
      <c r="Q805" s="48"/>
    </row>
    <row r="806" spans="1:17" ht="61.5" customHeight="1">
      <c r="A806" s="59"/>
      <c r="B806" s="33" t="s">
        <v>216</v>
      </c>
      <c r="C806" s="70">
        <f aca="true" t="shared" si="303" ref="C806:O806">C807+C808+C809+C810</f>
        <v>0</v>
      </c>
      <c r="D806" s="70">
        <f t="shared" si="303"/>
        <v>0</v>
      </c>
      <c r="E806" s="70">
        <f t="shared" si="303"/>
        <v>0</v>
      </c>
      <c r="F806" s="70">
        <f t="shared" si="303"/>
        <v>0</v>
      </c>
      <c r="G806" s="70">
        <f t="shared" si="303"/>
        <v>0</v>
      </c>
      <c r="H806" s="70">
        <f t="shared" si="303"/>
        <v>0</v>
      </c>
      <c r="I806" s="70">
        <f t="shared" si="303"/>
        <v>0</v>
      </c>
      <c r="J806" s="70">
        <f t="shared" si="303"/>
        <v>0</v>
      </c>
      <c r="K806" s="39" t="s">
        <v>242</v>
      </c>
      <c r="L806" s="70">
        <f t="shared" si="303"/>
        <v>0</v>
      </c>
      <c r="M806" s="70">
        <f t="shared" si="303"/>
        <v>0</v>
      </c>
      <c r="N806" s="70">
        <f t="shared" si="303"/>
        <v>0</v>
      </c>
      <c r="O806" s="96">
        <f t="shared" si="303"/>
        <v>0</v>
      </c>
      <c r="P806" s="171" t="s">
        <v>242</v>
      </c>
      <c r="Q806" s="48"/>
    </row>
    <row r="807" spans="1:17" ht="65.25" customHeight="1">
      <c r="A807" s="59" t="s">
        <v>43</v>
      </c>
      <c r="B807" s="32" t="s">
        <v>217</v>
      </c>
      <c r="C807" s="69">
        <f>D807+E807+F807</f>
        <v>0</v>
      </c>
      <c r="D807" s="69">
        <v>0</v>
      </c>
      <c r="E807" s="69">
        <v>0</v>
      </c>
      <c r="F807" s="69">
        <v>0</v>
      </c>
      <c r="G807" s="69">
        <v>0</v>
      </c>
      <c r="H807" s="69">
        <v>0</v>
      </c>
      <c r="I807" s="69">
        <v>0</v>
      </c>
      <c r="J807" s="69">
        <v>0</v>
      </c>
      <c r="K807" s="39" t="s">
        <v>242</v>
      </c>
      <c r="L807" s="69">
        <v>0</v>
      </c>
      <c r="M807" s="69">
        <v>0</v>
      </c>
      <c r="N807" s="69">
        <v>0</v>
      </c>
      <c r="O807" s="94">
        <v>0</v>
      </c>
      <c r="P807" s="171" t="s">
        <v>242</v>
      </c>
      <c r="Q807" s="48"/>
    </row>
    <row r="808" spans="1:17" ht="48" customHeight="1">
      <c r="A808" s="59" t="s">
        <v>44</v>
      </c>
      <c r="B808" s="32" t="s">
        <v>219</v>
      </c>
      <c r="C808" s="69">
        <f aca="true" t="shared" si="304" ref="C808:C849">D808+E808+F808</f>
        <v>0</v>
      </c>
      <c r="D808" s="69">
        <v>0</v>
      </c>
      <c r="E808" s="69">
        <v>0</v>
      </c>
      <c r="F808" s="69">
        <v>0</v>
      </c>
      <c r="G808" s="69">
        <v>0</v>
      </c>
      <c r="H808" s="69">
        <v>0</v>
      </c>
      <c r="I808" s="69">
        <v>0</v>
      </c>
      <c r="J808" s="69">
        <v>0</v>
      </c>
      <c r="K808" s="39" t="s">
        <v>242</v>
      </c>
      <c r="L808" s="69">
        <v>0</v>
      </c>
      <c r="M808" s="69">
        <v>0</v>
      </c>
      <c r="N808" s="69">
        <v>0</v>
      </c>
      <c r="O808" s="94">
        <v>0</v>
      </c>
      <c r="P808" s="171" t="s">
        <v>242</v>
      </c>
      <c r="Q808" s="48"/>
    </row>
    <row r="809" spans="1:17" ht="207" customHeight="1">
      <c r="A809" s="59" t="s">
        <v>45</v>
      </c>
      <c r="B809" s="32" t="s">
        <v>218</v>
      </c>
      <c r="C809" s="69">
        <f t="shared" si="304"/>
        <v>0</v>
      </c>
      <c r="D809" s="69">
        <v>0</v>
      </c>
      <c r="E809" s="69">
        <v>0</v>
      </c>
      <c r="F809" s="69">
        <v>0</v>
      </c>
      <c r="G809" s="69">
        <v>0</v>
      </c>
      <c r="H809" s="69">
        <v>0</v>
      </c>
      <c r="I809" s="69">
        <v>0</v>
      </c>
      <c r="J809" s="69">
        <v>0</v>
      </c>
      <c r="K809" s="39" t="s">
        <v>242</v>
      </c>
      <c r="L809" s="69">
        <v>0</v>
      </c>
      <c r="M809" s="69">
        <v>0</v>
      </c>
      <c r="N809" s="69">
        <v>0</v>
      </c>
      <c r="O809" s="94">
        <v>0</v>
      </c>
      <c r="P809" s="171" t="s">
        <v>242</v>
      </c>
      <c r="Q809" s="48"/>
    </row>
    <row r="810" spans="1:17" ht="71.25" customHeight="1">
      <c r="A810" s="59" t="s">
        <v>46</v>
      </c>
      <c r="B810" s="32" t="s">
        <v>220</v>
      </c>
      <c r="C810" s="69">
        <f t="shared" si="304"/>
        <v>0</v>
      </c>
      <c r="D810" s="69">
        <v>0</v>
      </c>
      <c r="E810" s="69">
        <v>0</v>
      </c>
      <c r="F810" s="69">
        <v>0</v>
      </c>
      <c r="G810" s="69">
        <v>0</v>
      </c>
      <c r="H810" s="69">
        <v>0</v>
      </c>
      <c r="I810" s="69">
        <v>0</v>
      </c>
      <c r="J810" s="69">
        <v>0</v>
      </c>
      <c r="K810" s="39" t="s">
        <v>242</v>
      </c>
      <c r="L810" s="69">
        <v>0</v>
      </c>
      <c r="M810" s="69">
        <v>0</v>
      </c>
      <c r="N810" s="69">
        <v>0</v>
      </c>
      <c r="O810" s="94">
        <v>0</v>
      </c>
      <c r="P810" s="171" t="s">
        <v>242</v>
      </c>
      <c r="Q810" s="48"/>
    </row>
    <row r="811" spans="1:17" ht="63" customHeight="1">
      <c r="A811" s="59"/>
      <c r="B811" s="10" t="s">
        <v>221</v>
      </c>
      <c r="C811" s="70">
        <f aca="true" t="shared" si="305" ref="C811:O811">C812+C813+C814+C815+C816</f>
        <v>400</v>
      </c>
      <c r="D811" s="70">
        <f t="shared" si="305"/>
        <v>400</v>
      </c>
      <c r="E811" s="70">
        <f t="shared" si="305"/>
        <v>0</v>
      </c>
      <c r="F811" s="70">
        <f t="shared" si="305"/>
        <v>0</v>
      </c>
      <c r="G811" s="70">
        <f>H811</f>
        <v>297.5</v>
      </c>
      <c r="H811" s="70">
        <f t="shared" si="305"/>
        <v>297.5</v>
      </c>
      <c r="I811" s="70">
        <f t="shared" si="305"/>
        <v>0</v>
      </c>
      <c r="J811" s="70">
        <f t="shared" si="305"/>
        <v>0</v>
      </c>
      <c r="K811" s="39">
        <f>G811/C811</f>
        <v>0.74375</v>
      </c>
      <c r="L811" s="70">
        <f>M811</f>
        <v>297.5</v>
      </c>
      <c r="M811" s="70">
        <f t="shared" si="305"/>
        <v>297.5</v>
      </c>
      <c r="N811" s="70">
        <f t="shared" si="305"/>
        <v>0</v>
      </c>
      <c r="O811" s="96">
        <f t="shared" si="305"/>
        <v>0</v>
      </c>
      <c r="P811" s="171">
        <f t="shared" si="294"/>
        <v>0.74375</v>
      </c>
      <c r="Q811" s="48"/>
    </row>
    <row r="812" spans="1:17" ht="42" customHeight="1">
      <c r="A812" s="59" t="s">
        <v>62</v>
      </c>
      <c r="B812" s="32" t="s">
        <v>95</v>
      </c>
      <c r="C812" s="69">
        <f t="shared" si="304"/>
        <v>400</v>
      </c>
      <c r="D812" s="69">
        <v>400</v>
      </c>
      <c r="E812" s="69">
        <v>0</v>
      </c>
      <c r="F812" s="69">
        <v>0</v>
      </c>
      <c r="G812" s="69">
        <f>H812</f>
        <v>297.5</v>
      </c>
      <c r="H812" s="69">
        <v>297.5</v>
      </c>
      <c r="I812" s="69">
        <v>0</v>
      </c>
      <c r="J812" s="69">
        <v>0</v>
      </c>
      <c r="K812" s="39">
        <f>G812/C812</f>
        <v>0.74375</v>
      </c>
      <c r="L812" s="69">
        <f>M812</f>
        <v>297.5</v>
      </c>
      <c r="M812" s="69">
        <v>297.5</v>
      </c>
      <c r="N812" s="69">
        <v>0</v>
      </c>
      <c r="O812" s="94">
        <v>0</v>
      </c>
      <c r="P812" s="171">
        <f t="shared" si="294"/>
        <v>0.74375</v>
      </c>
      <c r="Q812" s="48"/>
    </row>
    <row r="813" spans="1:17" ht="94.5" customHeight="1">
      <c r="A813" s="59" t="s">
        <v>63</v>
      </c>
      <c r="B813" s="32" t="s">
        <v>225</v>
      </c>
      <c r="C813" s="69">
        <f t="shared" si="304"/>
        <v>0</v>
      </c>
      <c r="D813" s="69">
        <v>0</v>
      </c>
      <c r="E813" s="69">
        <v>0</v>
      </c>
      <c r="F813" s="69">
        <v>0</v>
      </c>
      <c r="G813" s="69">
        <v>0</v>
      </c>
      <c r="H813" s="69">
        <v>0</v>
      </c>
      <c r="I813" s="69">
        <v>0</v>
      </c>
      <c r="J813" s="69">
        <v>0</v>
      </c>
      <c r="K813" s="39" t="s">
        <v>242</v>
      </c>
      <c r="L813" s="69">
        <v>0</v>
      </c>
      <c r="M813" s="69">
        <v>0</v>
      </c>
      <c r="N813" s="69">
        <v>0</v>
      </c>
      <c r="O813" s="94">
        <v>0</v>
      </c>
      <c r="P813" s="171" t="s">
        <v>242</v>
      </c>
      <c r="Q813" s="48"/>
    </row>
    <row r="814" spans="1:17" ht="73.5" customHeight="1">
      <c r="A814" s="59" t="s">
        <v>74</v>
      </c>
      <c r="B814" s="32" t="s">
        <v>224</v>
      </c>
      <c r="C814" s="69">
        <f t="shared" si="304"/>
        <v>0</v>
      </c>
      <c r="D814" s="69">
        <v>0</v>
      </c>
      <c r="E814" s="69">
        <v>0</v>
      </c>
      <c r="F814" s="69">
        <v>0</v>
      </c>
      <c r="G814" s="69">
        <v>0</v>
      </c>
      <c r="H814" s="69">
        <v>0</v>
      </c>
      <c r="I814" s="69">
        <v>0</v>
      </c>
      <c r="J814" s="69">
        <v>0</v>
      </c>
      <c r="K814" s="39" t="s">
        <v>242</v>
      </c>
      <c r="L814" s="69">
        <v>0</v>
      </c>
      <c r="M814" s="69">
        <v>0</v>
      </c>
      <c r="N814" s="69">
        <v>0</v>
      </c>
      <c r="O814" s="94">
        <v>0</v>
      </c>
      <c r="P814" s="171" t="s">
        <v>242</v>
      </c>
      <c r="Q814" s="48"/>
    </row>
    <row r="815" spans="1:17" ht="60" customHeight="1">
      <c r="A815" s="59" t="s">
        <v>75</v>
      </c>
      <c r="B815" s="32" t="s">
        <v>223</v>
      </c>
      <c r="C815" s="69">
        <f t="shared" si="304"/>
        <v>0</v>
      </c>
      <c r="D815" s="69">
        <v>0</v>
      </c>
      <c r="E815" s="69">
        <v>0</v>
      </c>
      <c r="F815" s="69">
        <v>0</v>
      </c>
      <c r="G815" s="69">
        <v>0</v>
      </c>
      <c r="H815" s="69">
        <v>0</v>
      </c>
      <c r="I815" s="69">
        <v>0</v>
      </c>
      <c r="J815" s="69">
        <v>0</v>
      </c>
      <c r="K815" s="39" t="s">
        <v>242</v>
      </c>
      <c r="L815" s="69">
        <v>0</v>
      </c>
      <c r="M815" s="69">
        <v>0</v>
      </c>
      <c r="N815" s="69">
        <v>0</v>
      </c>
      <c r="O815" s="94">
        <v>0</v>
      </c>
      <c r="P815" s="171" t="s">
        <v>242</v>
      </c>
      <c r="Q815" s="48"/>
    </row>
    <row r="816" spans="1:17" ht="53.25" customHeight="1">
      <c r="A816" s="59" t="s">
        <v>76</v>
      </c>
      <c r="B816" s="32" t="s">
        <v>222</v>
      </c>
      <c r="C816" s="69">
        <f t="shared" si="304"/>
        <v>0</v>
      </c>
      <c r="D816" s="69">
        <v>0</v>
      </c>
      <c r="E816" s="69">
        <v>0</v>
      </c>
      <c r="F816" s="69">
        <v>0</v>
      </c>
      <c r="G816" s="69">
        <v>0</v>
      </c>
      <c r="H816" s="69">
        <v>0</v>
      </c>
      <c r="I816" s="69">
        <v>0</v>
      </c>
      <c r="J816" s="69">
        <v>0</v>
      </c>
      <c r="K816" s="39" t="s">
        <v>242</v>
      </c>
      <c r="L816" s="69">
        <v>0</v>
      </c>
      <c r="M816" s="69">
        <v>0</v>
      </c>
      <c r="N816" s="69">
        <v>0</v>
      </c>
      <c r="O816" s="94">
        <v>0</v>
      </c>
      <c r="P816" s="171" t="s">
        <v>242</v>
      </c>
      <c r="Q816" s="48"/>
    </row>
    <row r="817" spans="1:20" s="61" customFormat="1" ht="75" customHeight="1">
      <c r="A817" s="150" t="s">
        <v>69</v>
      </c>
      <c r="B817" s="116" t="s">
        <v>21</v>
      </c>
      <c r="C817" s="112">
        <f>C818+C831</f>
        <v>7690.5</v>
      </c>
      <c r="D817" s="112">
        <f>D818+D831</f>
        <v>7690.5</v>
      </c>
      <c r="E817" s="112">
        <f>E818+E831</f>
        <v>0</v>
      </c>
      <c r="F817" s="112">
        <f>F818+F831</f>
        <v>0</v>
      </c>
      <c r="G817" s="112">
        <f>G818+G831</f>
        <v>7413.5</v>
      </c>
      <c r="H817" s="112">
        <f aca="true" t="shared" si="306" ref="H817:O817">H818+H831</f>
        <v>7413.5</v>
      </c>
      <c r="I817" s="112">
        <f t="shared" si="306"/>
        <v>0</v>
      </c>
      <c r="J817" s="112">
        <f t="shared" si="306"/>
        <v>0</v>
      </c>
      <c r="K817" s="52">
        <f>G817/C817</f>
        <v>0.9639815356608803</v>
      </c>
      <c r="L817" s="112">
        <f t="shared" si="306"/>
        <v>7413.4</v>
      </c>
      <c r="M817" s="112">
        <f t="shared" si="306"/>
        <v>7413.4</v>
      </c>
      <c r="N817" s="112">
        <f t="shared" si="306"/>
        <v>0</v>
      </c>
      <c r="O817" s="114">
        <f t="shared" si="306"/>
        <v>0</v>
      </c>
      <c r="P817" s="171">
        <f t="shared" si="294"/>
        <v>0.9639685326051621</v>
      </c>
      <c r="Q817" s="129"/>
      <c r="R817" s="60"/>
      <c r="S817" s="60"/>
      <c r="T817" s="60"/>
    </row>
    <row r="818" spans="1:17" ht="85.5" customHeight="1">
      <c r="A818" s="20"/>
      <c r="B818" s="7" t="s">
        <v>226</v>
      </c>
      <c r="C818" s="70">
        <f>C819+C820+C821+C822</f>
        <v>7547.7</v>
      </c>
      <c r="D818" s="70">
        <f aca="true" t="shared" si="307" ref="D818:O818">D819+D820+D821+D822</f>
        <v>7547.7</v>
      </c>
      <c r="E818" s="70">
        <f t="shared" si="307"/>
        <v>0</v>
      </c>
      <c r="F818" s="70">
        <f t="shared" si="307"/>
        <v>0</v>
      </c>
      <c r="G818" s="70">
        <f>G819+G820+G821+G822</f>
        <v>7364.5</v>
      </c>
      <c r="H818" s="70">
        <f t="shared" si="307"/>
        <v>7364.5</v>
      </c>
      <c r="I818" s="70">
        <f t="shared" si="307"/>
        <v>0</v>
      </c>
      <c r="J818" s="70">
        <f t="shared" si="307"/>
        <v>0</v>
      </c>
      <c r="K818" s="39">
        <f>G818/C818</f>
        <v>0.9757277051287148</v>
      </c>
      <c r="L818" s="70">
        <f t="shared" si="307"/>
        <v>7364.4</v>
      </c>
      <c r="M818" s="70">
        <f t="shared" si="307"/>
        <v>7364.4</v>
      </c>
      <c r="N818" s="70">
        <f t="shared" si="307"/>
        <v>0</v>
      </c>
      <c r="O818" s="96">
        <f t="shared" si="307"/>
        <v>0</v>
      </c>
      <c r="P818" s="171">
        <f t="shared" si="294"/>
        <v>0.9757144560594618</v>
      </c>
      <c r="Q818" s="48"/>
    </row>
    <row r="819" spans="1:17" ht="39.75" customHeight="1">
      <c r="A819" s="156" t="s">
        <v>39</v>
      </c>
      <c r="B819" s="34" t="s">
        <v>227</v>
      </c>
      <c r="C819" s="69">
        <f t="shared" si="304"/>
        <v>0</v>
      </c>
      <c r="D819" s="69">
        <v>0</v>
      </c>
      <c r="E819" s="69">
        <v>0</v>
      </c>
      <c r="F819" s="69">
        <v>0</v>
      </c>
      <c r="G819" s="69">
        <v>0</v>
      </c>
      <c r="H819" s="69">
        <v>0</v>
      </c>
      <c r="I819" s="69">
        <v>0</v>
      </c>
      <c r="J819" s="69">
        <v>0</v>
      </c>
      <c r="K819" s="39" t="s">
        <v>242</v>
      </c>
      <c r="L819" s="69">
        <v>0</v>
      </c>
      <c r="M819" s="69">
        <v>0</v>
      </c>
      <c r="N819" s="69">
        <v>0</v>
      </c>
      <c r="O819" s="94">
        <v>0</v>
      </c>
      <c r="P819" s="171" t="s">
        <v>242</v>
      </c>
      <c r="Q819" s="48"/>
    </row>
    <row r="820" spans="1:17" ht="36.75" customHeight="1">
      <c r="A820" s="59" t="s">
        <v>40</v>
      </c>
      <c r="B820" s="32" t="s">
        <v>228</v>
      </c>
      <c r="C820" s="69">
        <f t="shared" si="304"/>
        <v>0</v>
      </c>
      <c r="D820" s="69">
        <v>0</v>
      </c>
      <c r="E820" s="69">
        <v>0</v>
      </c>
      <c r="F820" s="69">
        <v>0</v>
      </c>
      <c r="G820" s="69">
        <v>0</v>
      </c>
      <c r="H820" s="69">
        <v>0</v>
      </c>
      <c r="I820" s="69">
        <v>0</v>
      </c>
      <c r="J820" s="69">
        <v>0</v>
      </c>
      <c r="K820" s="39" t="s">
        <v>242</v>
      </c>
      <c r="L820" s="69">
        <v>0</v>
      </c>
      <c r="M820" s="69">
        <v>0</v>
      </c>
      <c r="N820" s="69">
        <v>0</v>
      </c>
      <c r="O820" s="94">
        <v>0</v>
      </c>
      <c r="P820" s="171" t="s">
        <v>242</v>
      </c>
      <c r="Q820" s="48"/>
    </row>
    <row r="821" spans="1:17" ht="38.25" customHeight="1">
      <c r="A821" s="59" t="s">
        <v>41</v>
      </c>
      <c r="B821" s="32" t="s">
        <v>96</v>
      </c>
      <c r="C821" s="69">
        <f t="shared" si="304"/>
        <v>220.2</v>
      </c>
      <c r="D821" s="69">
        <v>220.2</v>
      </c>
      <c r="E821" s="69">
        <v>0</v>
      </c>
      <c r="F821" s="69">
        <v>0</v>
      </c>
      <c r="G821" s="69">
        <f>H821+I821+J821</f>
        <v>137</v>
      </c>
      <c r="H821" s="69">
        <v>137</v>
      </c>
      <c r="I821" s="69">
        <v>0</v>
      </c>
      <c r="J821" s="69">
        <v>0</v>
      </c>
      <c r="K821" s="39">
        <f>G821/C821</f>
        <v>0.6221616712079928</v>
      </c>
      <c r="L821" s="69">
        <f>M821+N821+O821</f>
        <v>137</v>
      </c>
      <c r="M821" s="69">
        <v>137</v>
      </c>
      <c r="N821" s="69">
        <v>0</v>
      </c>
      <c r="O821" s="94">
        <v>0</v>
      </c>
      <c r="P821" s="171">
        <f t="shared" si="294"/>
        <v>0.6221616712079928</v>
      </c>
      <c r="Q821" s="48"/>
    </row>
    <row r="822" spans="1:17" ht="51.75" customHeight="1">
      <c r="A822" s="59" t="s">
        <v>60</v>
      </c>
      <c r="B822" s="32" t="s">
        <v>229</v>
      </c>
      <c r="C822" s="69">
        <f>C823+C824+C825+C826+C827+C828+C829+C830</f>
        <v>7327.5</v>
      </c>
      <c r="D822" s="69">
        <f aca="true" t="shared" si="308" ref="D822:O822">D823+D824+D825+D826+D827+D828+D829+D830</f>
        <v>7327.5</v>
      </c>
      <c r="E822" s="69">
        <f t="shared" si="308"/>
        <v>0</v>
      </c>
      <c r="F822" s="69">
        <f t="shared" si="308"/>
        <v>0</v>
      </c>
      <c r="G822" s="69">
        <f>G823+G824+G825+G826+G827+G828+G829+G830</f>
        <v>7227.5</v>
      </c>
      <c r="H822" s="69">
        <f t="shared" si="308"/>
        <v>7227.5</v>
      </c>
      <c r="I822" s="69">
        <f t="shared" si="308"/>
        <v>0</v>
      </c>
      <c r="J822" s="69">
        <f t="shared" si="308"/>
        <v>0</v>
      </c>
      <c r="K822" s="39">
        <f>G822/C822</f>
        <v>0.9863527806209484</v>
      </c>
      <c r="L822" s="69">
        <f t="shared" si="308"/>
        <v>7227.4</v>
      </c>
      <c r="M822" s="69">
        <f t="shared" si="308"/>
        <v>7227.4</v>
      </c>
      <c r="N822" s="69">
        <f t="shared" si="308"/>
        <v>0</v>
      </c>
      <c r="O822" s="94">
        <f t="shared" si="308"/>
        <v>0</v>
      </c>
      <c r="P822" s="171">
        <f t="shared" si="294"/>
        <v>0.9863391334015694</v>
      </c>
      <c r="Q822" s="48"/>
    </row>
    <row r="823" spans="1:17" ht="62.25" customHeight="1">
      <c r="A823" s="157" t="s">
        <v>185</v>
      </c>
      <c r="B823" s="32" t="s">
        <v>230</v>
      </c>
      <c r="C823" s="69">
        <f t="shared" si="304"/>
        <v>198</v>
      </c>
      <c r="D823" s="69">
        <v>198</v>
      </c>
      <c r="E823" s="69">
        <v>0</v>
      </c>
      <c r="F823" s="69">
        <v>0</v>
      </c>
      <c r="G823" s="69">
        <f>H823+I823+J823</f>
        <v>198</v>
      </c>
      <c r="H823" s="69">
        <v>198</v>
      </c>
      <c r="I823" s="69">
        <v>0</v>
      </c>
      <c r="J823" s="69">
        <v>0</v>
      </c>
      <c r="K823" s="39">
        <f>G823/C823</f>
        <v>1</v>
      </c>
      <c r="L823" s="69">
        <f>M823+N823+O823</f>
        <v>198</v>
      </c>
      <c r="M823" s="69">
        <v>198</v>
      </c>
      <c r="N823" s="69">
        <v>0</v>
      </c>
      <c r="O823" s="94">
        <v>0</v>
      </c>
      <c r="P823" s="171">
        <f t="shared" si="294"/>
        <v>1</v>
      </c>
      <c r="Q823" s="65"/>
    </row>
    <row r="824" spans="1:17" ht="87.75" customHeight="1">
      <c r="A824" s="157" t="s">
        <v>186</v>
      </c>
      <c r="B824" s="32" t="s">
        <v>231</v>
      </c>
      <c r="C824" s="69">
        <f>D824+E824+F824</f>
        <v>2990</v>
      </c>
      <c r="D824" s="69">
        <v>2990</v>
      </c>
      <c r="E824" s="69">
        <v>0</v>
      </c>
      <c r="F824" s="69">
        <v>0</v>
      </c>
      <c r="G824" s="69">
        <f>H824+I824+J824</f>
        <v>2890</v>
      </c>
      <c r="H824" s="69">
        <v>2890</v>
      </c>
      <c r="I824" s="69">
        <v>0</v>
      </c>
      <c r="J824" s="69">
        <v>0</v>
      </c>
      <c r="K824" s="39">
        <f>G824/C824</f>
        <v>0.9665551839464883</v>
      </c>
      <c r="L824" s="69">
        <f>M824+N824+O824</f>
        <v>2890</v>
      </c>
      <c r="M824" s="69">
        <v>2890</v>
      </c>
      <c r="N824" s="69">
        <v>0</v>
      </c>
      <c r="O824" s="94">
        <v>0</v>
      </c>
      <c r="P824" s="171">
        <f t="shared" si="294"/>
        <v>0.9665551839464883</v>
      </c>
      <c r="Q824" s="48"/>
    </row>
    <row r="825" spans="1:17" ht="52.5" customHeight="1">
      <c r="A825" s="157" t="s">
        <v>187</v>
      </c>
      <c r="B825" s="9" t="s">
        <v>232</v>
      </c>
      <c r="C825" s="69">
        <f t="shared" si="304"/>
        <v>0</v>
      </c>
      <c r="D825" s="69">
        <v>0</v>
      </c>
      <c r="E825" s="69">
        <v>0</v>
      </c>
      <c r="F825" s="69">
        <v>0</v>
      </c>
      <c r="G825" s="69">
        <v>0</v>
      </c>
      <c r="H825" s="69">
        <v>0</v>
      </c>
      <c r="I825" s="69">
        <v>0</v>
      </c>
      <c r="J825" s="69">
        <v>0</v>
      </c>
      <c r="K825" s="39" t="s">
        <v>242</v>
      </c>
      <c r="L825" s="69">
        <v>0</v>
      </c>
      <c r="M825" s="69">
        <v>0</v>
      </c>
      <c r="N825" s="69">
        <v>0</v>
      </c>
      <c r="O825" s="94">
        <v>0</v>
      </c>
      <c r="P825" s="171" t="s">
        <v>242</v>
      </c>
      <c r="Q825" s="48"/>
    </row>
    <row r="826" spans="1:17" ht="61.5" customHeight="1">
      <c r="A826" s="157" t="s">
        <v>188</v>
      </c>
      <c r="B826" s="9" t="s">
        <v>97</v>
      </c>
      <c r="C826" s="69">
        <f t="shared" si="304"/>
        <v>0</v>
      </c>
      <c r="D826" s="69">
        <v>0</v>
      </c>
      <c r="E826" s="69">
        <v>0</v>
      </c>
      <c r="F826" s="69">
        <v>0</v>
      </c>
      <c r="G826" s="69">
        <f>H826+I826+J826</f>
        <v>0</v>
      </c>
      <c r="H826" s="69">
        <v>0</v>
      </c>
      <c r="I826" s="69">
        <v>0</v>
      </c>
      <c r="J826" s="69">
        <v>0</v>
      </c>
      <c r="K826" s="39" t="s">
        <v>242</v>
      </c>
      <c r="L826" s="69">
        <f>M826+N826+O826</f>
        <v>0</v>
      </c>
      <c r="M826" s="69">
        <v>0</v>
      </c>
      <c r="N826" s="69">
        <v>0</v>
      </c>
      <c r="O826" s="94">
        <v>0</v>
      </c>
      <c r="P826" s="171" t="s">
        <v>242</v>
      </c>
      <c r="Q826" s="48"/>
    </row>
    <row r="827" spans="1:17" ht="63" customHeight="1">
      <c r="A827" s="157" t="s">
        <v>189</v>
      </c>
      <c r="B827" s="9" t="s">
        <v>1074</v>
      </c>
      <c r="C827" s="69">
        <f t="shared" si="304"/>
        <v>1139.5</v>
      </c>
      <c r="D827" s="69">
        <v>1139.5</v>
      </c>
      <c r="E827" s="69">
        <v>0</v>
      </c>
      <c r="F827" s="69">
        <v>0</v>
      </c>
      <c r="G827" s="69">
        <f>H827+I827+J827</f>
        <v>1139.5</v>
      </c>
      <c r="H827" s="69">
        <v>1139.5</v>
      </c>
      <c r="I827" s="69">
        <v>0</v>
      </c>
      <c r="J827" s="69">
        <v>0</v>
      </c>
      <c r="K827" s="39" t="s">
        <v>242</v>
      </c>
      <c r="L827" s="69">
        <f>M827+N827+O827</f>
        <v>1139.4</v>
      </c>
      <c r="M827" s="69">
        <v>1139.4</v>
      </c>
      <c r="N827" s="69">
        <v>0</v>
      </c>
      <c r="O827" s="94">
        <v>0</v>
      </c>
      <c r="P827" s="171">
        <f t="shared" si="294"/>
        <v>0.9999122422114963</v>
      </c>
      <c r="Q827" s="48"/>
    </row>
    <row r="828" spans="1:17" ht="59.25" customHeight="1">
      <c r="A828" s="157" t="s">
        <v>190</v>
      </c>
      <c r="B828" s="9" t="s">
        <v>1075</v>
      </c>
      <c r="C828" s="69">
        <f t="shared" si="304"/>
        <v>0</v>
      </c>
      <c r="D828" s="69">
        <v>0</v>
      </c>
      <c r="E828" s="69">
        <v>0</v>
      </c>
      <c r="F828" s="69">
        <v>0</v>
      </c>
      <c r="G828" s="69">
        <f>H828+I828+J828</f>
        <v>0</v>
      </c>
      <c r="H828" s="69">
        <v>0</v>
      </c>
      <c r="I828" s="69">
        <v>0</v>
      </c>
      <c r="J828" s="69">
        <v>0</v>
      </c>
      <c r="K828" s="39" t="s">
        <v>242</v>
      </c>
      <c r="L828" s="69">
        <f>M828+N828+O828</f>
        <v>0</v>
      </c>
      <c r="M828" s="69">
        <v>0</v>
      </c>
      <c r="N828" s="69">
        <v>0</v>
      </c>
      <c r="O828" s="94">
        <v>0</v>
      </c>
      <c r="P828" s="171" t="s">
        <v>242</v>
      </c>
      <c r="Q828" s="48"/>
    </row>
    <row r="829" spans="1:17" ht="59.25" customHeight="1">
      <c r="A829" s="157" t="s">
        <v>1077</v>
      </c>
      <c r="B829" s="9" t="s">
        <v>233</v>
      </c>
      <c r="C829" s="69">
        <f t="shared" si="304"/>
        <v>0</v>
      </c>
      <c r="D829" s="69">
        <v>0</v>
      </c>
      <c r="E829" s="69">
        <v>0</v>
      </c>
      <c r="F829" s="69">
        <v>0</v>
      </c>
      <c r="G829" s="69">
        <f>H829+I829+J829</f>
        <v>0</v>
      </c>
      <c r="H829" s="69">
        <v>0</v>
      </c>
      <c r="I829" s="69">
        <v>0</v>
      </c>
      <c r="J829" s="69">
        <v>0</v>
      </c>
      <c r="K829" s="39" t="s">
        <v>242</v>
      </c>
      <c r="L829" s="69">
        <f>M829+N829+O829</f>
        <v>0</v>
      </c>
      <c r="M829" s="69">
        <v>0</v>
      </c>
      <c r="N829" s="69">
        <v>0</v>
      </c>
      <c r="O829" s="94">
        <v>0</v>
      </c>
      <c r="P829" s="171" t="s">
        <v>242</v>
      </c>
      <c r="Q829" s="48"/>
    </row>
    <row r="830" spans="1:17" ht="59.25" customHeight="1">
      <c r="A830" s="157" t="s">
        <v>1078</v>
      </c>
      <c r="B830" s="9" t="s">
        <v>1076</v>
      </c>
      <c r="C830" s="69">
        <f t="shared" si="304"/>
        <v>3000</v>
      </c>
      <c r="D830" s="69">
        <v>3000</v>
      </c>
      <c r="E830" s="69">
        <v>0</v>
      </c>
      <c r="F830" s="69">
        <v>0</v>
      </c>
      <c r="G830" s="69">
        <f>H830+I830+J830</f>
        <v>3000</v>
      </c>
      <c r="H830" s="69">
        <v>3000</v>
      </c>
      <c r="I830" s="69">
        <v>0</v>
      </c>
      <c r="J830" s="69">
        <v>0</v>
      </c>
      <c r="K830" s="39" t="s">
        <v>242</v>
      </c>
      <c r="L830" s="69">
        <f>M830+N830+O830</f>
        <v>3000</v>
      </c>
      <c r="M830" s="69">
        <v>3000</v>
      </c>
      <c r="N830" s="69">
        <v>0</v>
      </c>
      <c r="O830" s="94">
        <v>0</v>
      </c>
      <c r="P830" s="171">
        <f t="shared" si="294"/>
        <v>1</v>
      </c>
      <c r="Q830" s="48"/>
    </row>
    <row r="831" spans="1:17" ht="59.25" customHeight="1">
      <c r="A831" s="157"/>
      <c r="B831" s="10" t="s">
        <v>234</v>
      </c>
      <c r="C831" s="70">
        <f aca="true" t="shared" si="309" ref="C831:O831">C832</f>
        <v>142.8</v>
      </c>
      <c r="D831" s="70">
        <f t="shared" si="309"/>
        <v>142.8</v>
      </c>
      <c r="E831" s="70">
        <f t="shared" si="309"/>
        <v>0</v>
      </c>
      <c r="F831" s="70">
        <f t="shared" si="309"/>
        <v>0</v>
      </c>
      <c r="G831" s="70">
        <f t="shared" si="309"/>
        <v>49</v>
      </c>
      <c r="H831" s="70">
        <f t="shared" si="309"/>
        <v>49</v>
      </c>
      <c r="I831" s="70">
        <f t="shared" si="309"/>
        <v>0</v>
      </c>
      <c r="J831" s="70">
        <f t="shared" si="309"/>
        <v>0</v>
      </c>
      <c r="K831" s="39">
        <f aca="true" t="shared" si="310" ref="K831:K844">G831/C831</f>
        <v>0.34313725490196073</v>
      </c>
      <c r="L831" s="70">
        <f t="shared" si="309"/>
        <v>49</v>
      </c>
      <c r="M831" s="70">
        <f t="shared" si="309"/>
        <v>49</v>
      </c>
      <c r="N831" s="70">
        <f t="shared" si="309"/>
        <v>0</v>
      </c>
      <c r="O831" s="96">
        <f t="shared" si="309"/>
        <v>0</v>
      </c>
      <c r="P831" s="171">
        <f t="shared" si="294"/>
        <v>0.34313725490196073</v>
      </c>
      <c r="Q831" s="48"/>
    </row>
    <row r="832" spans="1:17" ht="42" customHeight="1">
      <c r="A832" s="59" t="s">
        <v>43</v>
      </c>
      <c r="B832" s="9" t="s">
        <v>98</v>
      </c>
      <c r="C832" s="69">
        <f t="shared" si="304"/>
        <v>142.8</v>
      </c>
      <c r="D832" s="69">
        <v>142.8</v>
      </c>
      <c r="E832" s="69">
        <v>0</v>
      </c>
      <c r="F832" s="69">
        <v>0</v>
      </c>
      <c r="G832" s="69">
        <f>H832+I832+J832</f>
        <v>49</v>
      </c>
      <c r="H832" s="69">
        <v>49</v>
      </c>
      <c r="I832" s="69">
        <v>0</v>
      </c>
      <c r="J832" s="69">
        <v>0</v>
      </c>
      <c r="K832" s="39">
        <f t="shared" si="310"/>
        <v>0.34313725490196073</v>
      </c>
      <c r="L832" s="69">
        <f>M832+N832+O832</f>
        <v>49</v>
      </c>
      <c r="M832" s="69">
        <v>49</v>
      </c>
      <c r="N832" s="69">
        <v>0</v>
      </c>
      <c r="O832" s="94">
        <v>0</v>
      </c>
      <c r="P832" s="171">
        <f t="shared" si="294"/>
        <v>0.34313725490196073</v>
      </c>
      <c r="Q832" s="48"/>
    </row>
    <row r="833" spans="1:20" s="121" customFormat="1" ht="78" customHeight="1">
      <c r="A833" s="115" t="s">
        <v>84</v>
      </c>
      <c r="B833" s="116" t="s">
        <v>22</v>
      </c>
      <c r="C833" s="112">
        <f aca="true" t="shared" si="311" ref="C833:O833">C835</f>
        <v>7867</v>
      </c>
      <c r="D833" s="112">
        <f t="shared" si="311"/>
        <v>2394</v>
      </c>
      <c r="E833" s="112">
        <f t="shared" si="311"/>
        <v>5473</v>
      </c>
      <c r="F833" s="112">
        <f t="shared" si="311"/>
        <v>0</v>
      </c>
      <c r="G833" s="112">
        <f t="shared" si="311"/>
        <v>7867</v>
      </c>
      <c r="H833" s="112">
        <f t="shared" si="311"/>
        <v>2394</v>
      </c>
      <c r="I833" s="112">
        <f t="shared" si="311"/>
        <v>5473</v>
      </c>
      <c r="J833" s="112">
        <f t="shared" si="311"/>
        <v>0</v>
      </c>
      <c r="K833" s="52">
        <f t="shared" si="310"/>
        <v>1</v>
      </c>
      <c r="L833" s="112">
        <f t="shared" si="311"/>
        <v>7867</v>
      </c>
      <c r="M833" s="112">
        <f t="shared" si="311"/>
        <v>2394</v>
      </c>
      <c r="N833" s="112">
        <f t="shared" si="311"/>
        <v>5473</v>
      </c>
      <c r="O833" s="114">
        <f t="shared" si="311"/>
        <v>0</v>
      </c>
      <c r="P833" s="171">
        <f t="shared" si="294"/>
        <v>1</v>
      </c>
      <c r="Q833" s="119"/>
      <c r="R833" s="120"/>
      <c r="S833" s="120"/>
      <c r="T833" s="120"/>
    </row>
    <row r="834" spans="1:20" s="4" customFormat="1" ht="107.25" customHeight="1">
      <c r="A834" s="3"/>
      <c r="B834" s="7" t="s">
        <v>235</v>
      </c>
      <c r="C834" s="70">
        <f aca="true" t="shared" si="312" ref="C834:O834">C835</f>
        <v>7867</v>
      </c>
      <c r="D834" s="70">
        <f t="shared" si="312"/>
        <v>2394</v>
      </c>
      <c r="E834" s="70">
        <f t="shared" si="312"/>
        <v>5473</v>
      </c>
      <c r="F834" s="70">
        <f t="shared" si="312"/>
        <v>0</v>
      </c>
      <c r="G834" s="70">
        <f t="shared" si="312"/>
        <v>7867</v>
      </c>
      <c r="H834" s="70">
        <f t="shared" si="312"/>
        <v>2394</v>
      </c>
      <c r="I834" s="70">
        <f t="shared" si="312"/>
        <v>5473</v>
      </c>
      <c r="J834" s="70">
        <f t="shared" si="312"/>
        <v>0</v>
      </c>
      <c r="K834" s="39">
        <f t="shared" si="310"/>
        <v>1</v>
      </c>
      <c r="L834" s="70">
        <f t="shared" si="312"/>
        <v>7867</v>
      </c>
      <c r="M834" s="70">
        <f t="shared" si="312"/>
        <v>2394</v>
      </c>
      <c r="N834" s="70">
        <f t="shared" si="312"/>
        <v>5473</v>
      </c>
      <c r="O834" s="96">
        <f t="shared" si="312"/>
        <v>0</v>
      </c>
      <c r="P834" s="171">
        <f t="shared" si="294"/>
        <v>1</v>
      </c>
      <c r="Q834" s="49"/>
      <c r="R834" s="46"/>
      <c r="S834" s="46"/>
      <c r="T834" s="46"/>
    </row>
    <row r="835" spans="1:20" s="4" customFormat="1" ht="50.25" customHeight="1">
      <c r="A835" s="159" t="s">
        <v>39</v>
      </c>
      <c r="B835" s="62" t="s">
        <v>1079</v>
      </c>
      <c r="C835" s="69">
        <f>D835+E835+F835</f>
        <v>7867</v>
      </c>
      <c r="D835" s="69">
        <f>D836+D837</f>
        <v>2394</v>
      </c>
      <c r="E835" s="69">
        <f>E836+E837</f>
        <v>5473</v>
      </c>
      <c r="F835" s="69">
        <f>F836+F837</f>
        <v>0</v>
      </c>
      <c r="G835" s="69">
        <f>H835+I835+J835</f>
        <v>7867</v>
      </c>
      <c r="H835" s="69">
        <f>H836+H837</f>
        <v>2394</v>
      </c>
      <c r="I835" s="69">
        <f>I836+I837</f>
        <v>5473</v>
      </c>
      <c r="J835" s="69">
        <f>J836+J837</f>
        <v>0</v>
      </c>
      <c r="K835" s="39">
        <f t="shared" si="310"/>
        <v>1</v>
      </c>
      <c r="L835" s="69">
        <f>M835+N835+O835</f>
        <v>7867</v>
      </c>
      <c r="M835" s="69">
        <f>M836+M837</f>
        <v>2394</v>
      </c>
      <c r="N835" s="69">
        <f>N836+N837</f>
        <v>5473</v>
      </c>
      <c r="O835" s="94">
        <f>O836+O837</f>
        <v>0</v>
      </c>
      <c r="P835" s="171">
        <f t="shared" si="294"/>
        <v>1</v>
      </c>
      <c r="Q835" s="49"/>
      <c r="R835" s="46"/>
      <c r="S835" s="46"/>
      <c r="T835" s="46"/>
    </row>
    <row r="836" spans="1:20" s="4" customFormat="1" ht="50.25" customHeight="1">
      <c r="A836" s="160" t="s">
        <v>31</v>
      </c>
      <c r="B836" s="35" t="s">
        <v>1080</v>
      </c>
      <c r="C836" s="69">
        <f>D836+E836+F836</f>
        <v>7767</v>
      </c>
      <c r="D836" s="69">
        <v>2344</v>
      </c>
      <c r="E836" s="69">
        <v>5423</v>
      </c>
      <c r="F836" s="69">
        <v>0</v>
      </c>
      <c r="G836" s="69">
        <f>H836+I836+J836</f>
        <v>7767</v>
      </c>
      <c r="H836" s="69">
        <v>2344</v>
      </c>
      <c r="I836" s="69">
        <v>5423</v>
      </c>
      <c r="J836" s="69">
        <v>0</v>
      </c>
      <c r="K836" s="39">
        <f t="shared" si="310"/>
        <v>1</v>
      </c>
      <c r="L836" s="69">
        <f>M836+N836+O836</f>
        <v>7767</v>
      </c>
      <c r="M836" s="69">
        <v>2344</v>
      </c>
      <c r="N836" s="69">
        <v>5423</v>
      </c>
      <c r="O836" s="94">
        <v>0</v>
      </c>
      <c r="P836" s="171">
        <f t="shared" si="294"/>
        <v>1</v>
      </c>
      <c r="Q836" s="49"/>
      <c r="R836" s="46"/>
      <c r="S836" s="46"/>
      <c r="T836" s="46"/>
    </row>
    <row r="837" spans="1:20" s="4" customFormat="1" ht="50.25" customHeight="1">
      <c r="A837" s="160" t="s">
        <v>132</v>
      </c>
      <c r="B837" s="35" t="s">
        <v>1081</v>
      </c>
      <c r="C837" s="69">
        <f>D837+E837+F837</f>
        <v>100</v>
      </c>
      <c r="D837" s="69">
        <v>50</v>
      </c>
      <c r="E837" s="69">
        <v>50</v>
      </c>
      <c r="F837" s="69">
        <v>0</v>
      </c>
      <c r="G837" s="69">
        <f>H837+I837+J837</f>
        <v>100</v>
      </c>
      <c r="H837" s="69">
        <v>50</v>
      </c>
      <c r="I837" s="69">
        <v>50</v>
      </c>
      <c r="J837" s="69">
        <v>0</v>
      </c>
      <c r="K837" s="39">
        <f t="shared" si="310"/>
        <v>1</v>
      </c>
      <c r="L837" s="69">
        <f>M837+N837+O837</f>
        <v>100</v>
      </c>
      <c r="M837" s="69">
        <v>50</v>
      </c>
      <c r="N837" s="69">
        <v>50</v>
      </c>
      <c r="O837" s="94">
        <v>0</v>
      </c>
      <c r="P837" s="171">
        <f t="shared" si="294"/>
        <v>1</v>
      </c>
      <c r="Q837" s="49"/>
      <c r="R837" s="46"/>
      <c r="S837" s="46"/>
      <c r="T837" s="46"/>
    </row>
    <row r="838" spans="1:20" s="121" customFormat="1" ht="261" customHeight="1">
      <c r="A838" s="115" t="s">
        <v>52</v>
      </c>
      <c r="B838" s="146" t="s">
        <v>99</v>
      </c>
      <c r="C838" s="112">
        <f>C839+C850</f>
        <v>501121.50000000006</v>
      </c>
      <c r="D838" s="112">
        <f aca="true" t="shared" si="313" ref="D838:O838">D839+D850</f>
        <v>480164.20000000007</v>
      </c>
      <c r="E838" s="112">
        <f t="shared" si="313"/>
        <v>20957.3</v>
      </c>
      <c r="F838" s="112">
        <f t="shared" si="313"/>
        <v>0</v>
      </c>
      <c r="G838" s="112">
        <f t="shared" si="313"/>
        <v>497165.10000000003</v>
      </c>
      <c r="H838" s="112">
        <f t="shared" si="313"/>
        <v>476208.00000000006</v>
      </c>
      <c r="I838" s="112">
        <f t="shared" si="313"/>
        <v>20957.1</v>
      </c>
      <c r="J838" s="112">
        <f t="shared" si="313"/>
        <v>0</v>
      </c>
      <c r="K838" s="52">
        <f t="shared" si="310"/>
        <v>0.9921049086898087</v>
      </c>
      <c r="L838" s="112">
        <f t="shared" si="313"/>
        <v>497165.10000000003</v>
      </c>
      <c r="M838" s="112">
        <f t="shared" si="313"/>
        <v>476208.00000000006</v>
      </c>
      <c r="N838" s="112">
        <f t="shared" si="313"/>
        <v>20957.1</v>
      </c>
      <c r="O838" s="114">
        <f t="shared" si="313"/>
        <v>0</v>
      </c>
      <c r="P838" s="171">
        <f t="shared" si="294"/>
        <v>0.9921049086898087</v>
      </c>
      <c r="Q838" s="119"/>
      <c r="R838" s="120"/>
      <c r="S838" s="120"/>
      <c r="T838" s="120"/>
    </row>
    <row r="839" spans="1:20" s="4" customFormat="1" ht="171.75" customHeight="1">
      <c r="A839" s="3"/>
      <c r="B839" s="19" t="s">
        <v>236</v>
      </c>
      <c r="C839" s="70">
        <f>C840+C841+C842+C843+C844+C845+C846+C847+C848+C849</f>
        <v>482086.9000000001</v>
      </c>
      <c r="D839" s="70">
        <f aca="true" t="shared" si="314" ref="D839:O839">D840+D841+D842+D843+D844+D845+D846+D847+D848+D849</f>
        <v>477174.9000000001</v>
      </c>
      <c r="E839" s="70">
        <f t="shared" si="314"/>
        <v>4912</v>
      </c>
      <c r="F839" s="70">
        <f t="shared" si="314"/>
        <v>0</v>
      </c>
      <c r="G839" s="70">
        <f t="shared" si="314"/>
        <v>478207.80000000005</v>
      </c>
      <c r="H839" s="70">
        <f t="shared" si="314"/>
        <v>473295.80000000005</v>
      </c>
      <c r="I839" s="70">
        <f t="shared" si="314"/>
        <v>4912</v>
      </c>
      <c r="J839" s="70">
        <f t="shared" si="314"/>
        <v>0</v>
      </c>
      <c r="K839" s="39">
        <f t="shared" si="310"/>
        <v>0.9919535253913765</v>
      </c>
      <c r="L839" s="70">
        <f t="shared" si="314"/>
        <v>478207.80000000005</v>
      </c>
      <c r="M839" s="70">
        <f t="shared" si="314"/>
        <v>473295.80000000005</v>
      </c>
      <c r="N839" s="70">
        <f t="shared" si="314"/>
        <v>4912</v>
      </c>
      <c r="O839" s="96">
        <f t="shared" si="314"/>
        <v>0</v>
      </c>
      <c r="P839" s="171">
        <f aca="true" t="shared" si="315" ref="P839:P865">L839/C839</f>
        <v>0.9919535253913765</v>
      </c>
      <c r="Q839" s="49"/>
      <c r="R839" s="46"/>
      <c r="S839" s="46"/>
      <c r="T839" s="46"/>
    </row>
    <row r="840" spans="1:20" s="4" customFormat="1" ht="46.5" customHeight="1">
      <c r="A840" s="156" t="s">
        <v>39</v>
      </c>
      <c r="B840" s="32" t="s">
        <v>100</v>
      </c>
      <c r="C840" s="69">
        <f t="shared" si="304"/>
        <v>262593.3</v>
      </c>
      <c r="D840" s="69">
        <v>262593.3</v>
      </c>
      <c r="E840" s="69">
        <v>0</v>
      </c>
      <c r="F840" s="69">
        <v>0</v>
      </c>
      <c r="G840" s="69">
        <f aca="true" t="shared" si="316" ref="G840:G849">H840+I840+J840</f>
        <v>258938.2</v>
      </c>
      <c r="H840" s="69">
        <v>258938.2</v>
      </c>
      <c r="I840" s="69">
        <v>0</v>
      </c>
      <c r="J840" s="69">
        <v>0</v>
      </c>
      <c r="K840" s="39">
        <f t="shared" si="310"/>
        <v>0.9860807568205282</v>
      </c>
      <c r="L840" s="69">
        <f aca="true" t="shared" si="317" ref="L840:L849">M840+N840+O840</f>
        <v>258938.2</v>
      </c>
      <c r="M840" s="69">
        <v>258938.2</v>
      </c>
      <c r="N840" s="69">
        <v>0</v>
      </c>
      <c r="O840" s="94">
        <v>0</v>
      </c>
      <c r="P840" s="171">
        <f t="shared" si="315"/>
        <v>0.9860807568205282</v>
      </c>
      <c r="Q840" s="49"/>
      <c r="R840" s="46"/>
      <c r="S840" s="46"/>
      <c r="T840" s="46"/>
    </row>
    <row r="841" spans="1:20" s="4" customFormat="1" ht="38.25" customHeight="1">
      <c r="A841" s="59" t="s">
        <v>40</v>
      </c>
      <c r="B841" s="32" t="s">
        <v>101</v>
      </c>
      <c r="C841" s="69">
        <f t="shared" si="304"/>
        <v>42760.4</v>
      </c>
      <c r="D841" s="69">
        <v>42760.4</v>
      </c>
      <c r="E841" s="69">
        <v>0</v>
      </c>
      <c r="F841" s="69">
        <v>0</v>
      </c>
      <c r="G841" s="69">
        <f t="shared" si="316"/>
        <v>42649.5</v>
      </c>
      <c r="H841" s="69">
        <v>42649.5</v>
      </c>
      <c r="I841" s="69">
        <v>0</v>
      </c>
      <c r="J841" s="69">
        <v>0</v>
      </c>
      <c r="K841" s="39">
        <f t="shared" si="310"/>
        <v>0.9974064788916848</v>
      </c>
      <c r="L841" s="69">
        <f t="shared" si="317"/>
        <v>42649.5</v>
      </c>
      <c r="M841" s="69">
        <v>42649.5</v>
      </c>
      <c r="N841" s="69">
        <v>0</v>
      </c>
      <c r="O841" s="94">
        <v>0</v>
      </c>
      <c r="P841" s="171">
        <f t="shared" si="315"/>
        <v>0.9974064788916848</v>
      </c>
      <c r="Q841" s="49"/>
      <c r="R841" s="46"/>
      <c r="S841" s="46"/>
      <c r="T841" s="46"/>
    </row>
    <row r="842" spans="1:20" s="4" customFormat="1" ht="41.25" customHeight="1">
      <c r="A842" s="59" t="s">
        <v>41</v>
      </c>
      <c r="B842" s="32" t="s">
        <v>102</v>
      </c>
      <c r="C842" s="69">
        <f t="shared" si="304"/>
        <v>12074</v>
      </c>
      <c r="D842" s="69">
        <v>12074</v>
      </c>
      <c r="E842" s="69">
        <v>0</v>
      </c>
      <c r="F842" s="69">
        <v>0</v>
      </c>
      <c r="G842" s="69">
        <f t="shared" si="316"/>
        <v>12019</v>
      </c>
      <c r="H842" s="69">
        <v>12019</v>
      </c>
      <c r="I842" s="69">
        <v>0</v>
      </c>
      <c r="J842" s="69">
        <v>0</v>
      </c>
      <c r="K842" s="39">
        <f t="shared" si="310"/>
        <v>0.9954447573297995</v>
      </c>
      <c r="L842" s="69">
        <f t="shared" si="317"/>
        <v>12019</v>
      </c>
      <c r="M842" s="69">
        <v>12019</v>
      </c>
      <c r="N842" s="69">
        <v>0</v>
      </c>
      <c r="O842" s="94">
        <v>0</v>
      </c>
      <c r="P842" s="171">
        <f t="shared" si="315"/>
        <v>0.9954447573297995</v>
      </c>
      <c r="Q842" s="49"/>
      <c r="R842" s="46"/>
      <c r="S842" s="46"/>
      <c r="T842" s="46"/>
    </row>
    <row r="843" spans="1:20" s="4" customFormat="1" ht="62.25" customHeight="1">
      <c r="A843" s="59" t="s">
        <v>60</v>
      </c>
      <c r="B843" s="32" t="s">
        <v>103</v>
      </c>
      <c r="C843" s="69">
        <f t="shared" si="304"/>
        <v>74926.1</v>
      </c>
      <c r="D843" s="69">
        <v>74926.1</v>
      </c>
      <c r="E843" s="69">
        <v>0</v>
      </c>
      <c r="F843" s="69">
        <v>0</v>
      </c>
      <c r="G843" s="69">
        <f t="shared" si="316"/>
        <v>74914.3</v>
      </c>
      <c r="H843" s="69">
        <v>74914.3</v>
      </c>
      <c r="I843" s="69">
        <v>0</v>
      </c>
      <c r="J843" s="69">
        <v>0</v>
      </c>
      <c r="K843" s="39">
        <f t="shared" si="310"/>
        <v>0.9998425114879861</v>
      </c>
      <c r="L843" s="69">
        <f t="shared" si="317"/>
        <v>74914.3</v>
      </c>
      <c r="M843" s="69">
        <v>74914.3</v>
      </c>
      <c r="N843" s="69">
        <v>0</v>
      </c>
      <c r="O843" s="94">
        <v>0</v>
      </c>
      <c r="P843" s="171">
        <f t="shared" si="315"/>
        <v>0.9998425114879861</v>
      </c>
      <c r="Q843" s="49"/>
      <c r="R843" s="46"/>
      <c r="S843" s="46"/>
      <c r="T843" s="46"/>
    </row>
    <row r="844" spans="1:20" s="4" customFormat="1" ht="66.75" customHeight="1">
      <c r="A844" s="59" t="s">
        <v>61</v>
      </c>
      <c r="B844" s="32" t="s">
        <v>104</v>
      </c>
      <c r="C844" s="69">
        <f t="shared" si="304"/>
        <v>38352.9</v>
      </c>
      <c r="D844" s="69">
        <v>38352.9</v>
      </c>
      <c r="E844" s="69">
        <v>0</v>
      </c>
      <c r="F844" s="69">
        <v>0</v>
      </c>
      <c r="G844" s="69">
        <f t="shared" si="316"/>
        <v>38352.9</v>
      </c>
      <c r="H844" s="69">
        <v>38352.9</v>
      </c>
      <c r="I844" s="69">
        <v>0</v>
      </c>
      <c r="J844" s="69">
        <v>0</v>
      </c>
      <c r="K844" s="39">
        <f t="shared" si="310"/>
        <v>1</v>
      </c>
      <c r="L844" s="69">
        <f t="shared" si="317"/>
        <v>38352.9</v>
      </c>
      <c r="M844" s="69">
        <v>38352.9</v>
      </c>
      <c r="N844" s="69">
        <v>0</v>
      </c>
      <c r="O844" s="94">
        <v>0</v>
      </c>
      <c r="P844" s="171">
        <f t="shared" si="315"/>
        <v>1</v>
      </c>
      <c r="Q844" s="49"/>
      <c r="R844" s="46"/>
      <c r="S844" s="46"/>
      <c r="T844" s="46"/>
    </row>
    <row r="845" spans="1:20" s="4" customFormat="1" ht="45" customHeight="1">
      <c r="A845" s="59" t="s">
        <v>244</v>
      </c>
      <c r="B845" s="32" t="s">
        <v>1082</v>
      </c>
      <c r="C845" s="69">
        <f t="shared" si="304"/>
        <v>43048.8</v>
      </c>
      <c r="D845" s="69">
        <v>43048.8</v>
      </c>
      <c r="E845" s="69">
        <v>0</v>
      </c>
      <c r="F845" s="69">
        <v>0</v>
      </c>
      <c r="G845" s="69">
        <f t="shared" si="316"/>
        <v>43044.9</v>
      </c>
      <c r="H845" s="69">
        <v>43044.9</v>
      </c>
      <c r="I845" s="69">
        <v>0</v>
      </c>
      <c r="J845" s="69">
        <v>0</v>
      </c>
      <c r="K845" s="39">
        <f>G845/C845</f>
        <v>0.999909405140213</v>
      </c>
      <c r="L845" s="69">
        <f t="shared" si="317"/>
        <v>43044.9</v>
      </c>
      <c r="M845" s="69">
        <v>43044.9</v>
      </c>
      <c r="N845" s="69">
        <v>0</v>
      </c>
      <c r="O845" s="94">
        <v>0</v>
      </c>
      <c r="P845" s="171">
        <f t="shared" si="315"/>
        <v>0.999909405140213</v>
      </c>
      <c r="Q845" s="49"/>
      <c r="R845" s="46"/>
      <c r="S845" s="46"/>
      <c r="T845" s="46"/>
    </row>
    <row r="846" spans="1:20" s="4" customFormat="1" ht="45" customHeight="1">
      <c r="A846" s="59" t="s">
        <v>245</v>
      </c>
      <c r="B846" s="32" t="s">
        <v>107</v>
      </c>
      <c r="C846" s="69">
        <f t="shared" si="304"/>
        <v>4912</v>
      </c>
      <c r="D846" s="69">
        <v>0</v>
      </c>
      <c r="E846" s="69">
        <v>4912</v>
      </c>
      <c r="F846" s="69">
        <v>0</v>
      </c>
      <c r="G846" s="69">
        <f t="shared" si="316"/>
        <v>4912</v>
      </c>
      <c r="H846" s="69">
        <v>0</v>
      </c>
      <c r="I846" s="69">
        <v>4912</v>
      </c>
      <c r="J846" s="69">
        <v>0</v>
      </c>
      <c r="K846" s="39">
        <f>G846/C846</f>
        <v>1</v>
      </c>
      <c r="L846" s="69">
        <f t="shared" si="317"/>
        <v>4912</v>
      </c>
      <c r="M846" s="69">
        <v>0</v>
      </c>
      <c r="N846" s="69">
        <v>4912</v>
      </c>
      <c r="O846" s="94">
        <v>0</v>
      </c>
      <c r="P846" s="171">
        <f t="shared" si="315"/>
        <v>1</v>
      </c>
      <c r="Q846" s="49"/>
      <c r="R846" s="46"/>
      <c r="S846" s="46"/>
      <c r="T846" s="46"/>
    </row>
    <row r="847" spans="1:20" s="4" customFormat="1" ht="45" customHeight="1">
      <c r="A847" s="59" t="s">
        <v>248</v>
      </c>
      <c r="B847" s="32" t="s">
        <v>1083</v>
      </c>
      <c r="C847" s="69">
        <f t="shared" si="304"/>
        <v>3023.9</v>
      </c>
      <c r="D847" s="69">
        <v>3023.9</v>
      </c>
      <c r="E847" s="69">
        <v>0</v>
      </c>
      <c r="F847" s="69">
        <v>0</v>
      </c>
      <c r="G847" s="69">
        <f t="shared" si="316"/>
        <v>3023.9</v>
      </c>
      <c r="H847" s="69">
        <v>3023.9</v>
      </c>
      <c r="I847" s="69">
        <v>0</v>
      </c>
      <c r="J847" s="69">
        <v>0</v>
      </c>
      <c r="K847" s="39">
        <f>G847/C847</f>
        <v>1</v>
      </c>
      <c r="L847" s="69">
        <f t="shared" si="317"/>
        <v>3023.9</v>
      </c>
      <c r="M847" s="69">
        <v>3023.9</v>
      </c>
      <c r="N847" s="69">
        <v>0</v>
      </c>
      <c r="O847" s="94">
        <v>0</v>
      </c>
      <c r="P847" s="171">
        <f t="shared" si="315"/>
        <v>1</v>
      </c>
      <c r="Q847" s="49"/>
      <c r="R847" s="46"/>
      <c r="S847" s="46"/>
      <c r="T847" s="46"/>
    </row>
    <row r="848" spans="1:20" s="4" customFormat="1" ht="83.25" customHeight="1">
      <c r="A848" s="59" t="s">
        <v>257</v>
      </c>
      <c r="B848" s="32" t="s">
        <v>1084</v>
      </c>
      <c r="C848" s="69">
        <f t="shared" si="304"/>
        <v>8.6</v>
      </c>
      <c r="D848" s="69">
        <v>8.6</v>
      </c>
      <c r="E848" s="69">
        <v>0</v>
      </c>
      <c r="F848" s="69">
        <v>0</v>
      </c>
      <c r="G848" s="69">
        <f t="shared" si="316"/>
        <v>0</v>
      </c>
      <c r="H848" s="69">
        <v>0</v>
      </c>
      <c r="I848" s="69">
        <v>0</v>
      </c>
      <c r="J848" s="69">
        <v>0</v>
      </c>
      <c r="K848" s="39">
        <f>G848/C848</f>
        <v>0</v>
      </c>
      <c r="L848" s="69">
        <f t="shared" si="317"/>
        <v>0</v>
      </c>
      <c r="M848" s="69">
        <v>0</v>
      </c>
      <c r="N848" s="69">
        <v>0</v>
      </c>
      <c r="O848" s="94">
        <v>0</v>
      </c>
      <c r="P848" s="171">
        <f t="shared" si="315"/>
        <v>0</v>
      </c>
      <c r="Q848" s="49"/>
      <c r="R848" s="46"/>
      <c r="S848" s="46"/>
      <c r="T848" s="46"/>
    </row>
    <row r="849" spans="1:20" s="4" customFormat="1" ht="45" customHeight="1">
      <c r="A849" s="59" t="s">
        <v>255</v>
      </c>
      <c r="B849" s="32" t="s">
        <v>1085</v>
      </c>
      <c r="C849" s="69">
        <f t="shared" si="304"/>
        <v>386.9</v>
      </c>
      <c r="D849" s="69">
        <v>386.9</v>
      </c>
      <c r="E849" s="69">
        <v>0</v>
      </c>
      <c r="F849" s="69">
        <v>0</v>
      </c>
      <c r="G849" s="69">
        <f t="shared" si="316"/>
        <v>353.1</v>
      </c>
      <c r="H849" s="69">
        <v>353.1</v>
      </c>
      <c r="I849" s="69">
        <v>0</v>
      </c>
      <c r="J849" s="69">
        <v>0</v>
      </c>
      <c r="K849" s="39">
        <f>G849/C849</f>
        <v>0.9126389247867667</v>
      </c>
      <c r="L849" s="69">
        <f t="shared" si="317"/>
        <v>353.1</v>
      </c>
      <c r="M849" s="69">
        <v>353.1</v>
      </c>
      <c r="N849" s="69">
        <v>0</v>
      </c>
      <c r="O849" s="94">
        <v>0</v>
      </c>
      <c r="P849" s="171">
        <f t="shared" si="315"/>
        <v>0.9126389247867667</v>
      </c>
      <c r="Q849" s="49"/>
      <c r="R849" s="46"/>
      <c r="S849" s="46"/>
      <c r="T849" s="46"/>
    </row>
    <row r="850" spans="1:20" s="4" customFormat="1" ht="74.25" customHeight="1">
      <c r="A850" s="59"/>
      <c r="B850" s="10" t="s">
        <v>237</v>
      </c>
      <c r="C850" s="70">
        <f>C851+C852+C853+C854+C855+C856+C857+C858</f>
        <v>19034.6</v>
      </c>
      <c r="D850" s="70">
        <f aca="true" t="shared" si="318" ref="D850:O850">D851+D852+D853+D854+D855+D856+D857+D858</f>
        <v>2989.3</v>
      </c>
      <c r="E850" s="70">
        <f t="shared" si="318"/>
        <v>16045.3</v>
      </c>
      <c r="F850" s="70">
        <f t="shared" si="318"/>
        <v>0</v>
      </c>
      <c r="G850" s="70">
        <f>G851+G852+G853+G854+G855+G856+G857+G858</f>
        <v>18957.3</v>
      </c>
      <c r="H850" s="70">
        <f t="shared" si="318"/>
        <v>2912.2</v>
      </c>
      <c r="I850" s="70">
        <f t="shared" si="318"/>
        <v>16045.1</v>
      </c>
      <c r="J850" s="70">
        <f t="shared" si="318"/>
        <v>0</v>
      </c>
      <c r="K850" s="39">
        <f aca="true" t="shared" si="319" ref="K850:K873">G850/C850</f>
        <v>0.9959389742889265</v>
      </c>
      <c r="L850" s="70">
        <f t="shared" si="318"/>
        <v>18957.3</v>
      </c>
      <c r="M850" s="70">
        <f t="shared" si="318"/>
        <v>2912.2</v>
      </c>
      <c r="N850" s="70">
        <f t="shared" si="318"/>
        <v>16045.1</v>
      </c>
      <c r="O850" s="96">
        <f t="shared" si="318"/>
        <v>0</v>
      </c>
      <c r="P850" s="171">
        <f t="shared" si="315"/>
        <v>0.9959389742889265</v>
      </c>
      <c r="Q850" s="49"/>
      <c r="R850" s="46"/>
      <c r="S850" s="46"/>
      <c r="T850" s="46"/>
    </row>
    <row r="851" spans="1:20" s="4" customFormat="1" ht="81" customHeight="1">
      <c r="A851" s="59" t="s">
        <v>43</v>
      </c>
      <c r="B851" s="32" t="s">
        <v>105</v>
      </c>
      <c r="C851" s="69">
        <f>D851+E851+F851</f>
        <v>98.2</v>
      </c>
      <c r="D851" s="69">
        <v>98.2</v>
      </c>
      <c r="E851" s="69">
        <v>0</v>
      </c>
      <c r="F851" s="69">
        <v>0</v>
      </c>
      <c r="G851" s="69">
        <f>H851+I851+J851</f>
        <v>98.2</v>
      </c>
      <c r="H851" s="69">
        <v>98.2</v>
      </c>
      <c r="I851" s="69">
        <v>0</v>
      </c>
      <c r="J851" s="69">
        <v>0</v>
      </c>
      <c r="K851" s="39">
        <f t="shared" si="319"/>
        <v>1</v>
      </c>
      <c r="L851" s="69">
        <f>M851+N851+O851</f>
        <v>98.2</v>
      </c>
      <c r="M851" s="69">
        <v>98.2</v>
      </c>
      <c r="N851" s="69">
        <v>0</v>
      </c>
      <c r="O851" s="94">
        <v>0</v>
      </c>
      <c r="P851" s="171">
        <f t="shared" si="315"/>
        <v>1</v>
      </c>
      <c r="Q851" s="49"/>
      <c r="R851" s="46"/>
      <c r="S851" s="46"/>
      <c r="T851" s="46"/>
    </row>
    <row r="852" spans="1:20" s="4" customFormat="1" ht="57" customHeight="1">
      <c r="A852" s="59" t="s">
        <v>44</v>
      </c>
      <c r="B852" s="32" t="s">
        <v>106</v>
      </c>
      <c r="C852" s="69">
        <f aca="true" t="shared" si="320" ref="C852:C858">D852+E852+F852</f>
        <v>472.8</v>
      </c>
      <c r="D852" s="69">
        <v>472.8</v>
      </c>
      <c r="E852" s="69">
        <v>0</v>
      </c>
      <c r="F852" s="69">
        <v>0</v>
      </c>
      <c r="G852" s="69">
        <f aca="true" t="shared" si="321" ref="G852:G858">H852+I852+J852</f>
        <v>462.8</v>
      </c>
      <c r="H852" s="69">
        <v>462.8</v>
      </c>
      <c r="I852" s="69">
        <v>0</v>
      </c>
      <c r="J852" s="69">
        <v>0</v>
      </c>
      <c r="K852" s="39">
        <f t="shared" si="319"/>
        <v>0.9788494077834179</v>
      </c>
      <c r="L852" s="69">
        <f aca="true" t="shared" si="322" ref="L852:L858">M852+N852+O852</f>
        <v>462.8</v>
      </c>
      <c r="M852" s="69">
        <v>462.8</v>
      </c>
      <c r="N852" s="69">
        <v>0</v>
      </c>
      <c r="O852" s="94">
        <v>0</v>
      </c>
      <c r="P852" s="171">
        <f t="shared" si="315"/>
        <v>0.9788494077834179</v>
      </c>
      <c r="Q852" s="49"/>
      <c r="R852" s="46"/>
      <c r="S852" s="46"/>
      <c r="T852" s="46"/>
    </row>
    <row r="853" spans="1:20" s="4" customFormat="1" ht="54.75" customHeight="1">
      <c r="A853" s="59" t="s">
        <v>45</v>
      </c>
      <c r="B853" s="32" t="s">
        <v>238</v>
      </c>
      <c r="C853" s="69">
        <f t="shared" si="320"/>
        <v>250</v>
      </c>
      <c r="D853" s="69">
        <v>250</v>
      </c>
      <c r="E853" s="69">
        <v>0</v>
      </c>
      <c r="F853" s="69">
        <v>0</v>
      </c>
      <c r="G853" s="69">
        <f t="shared" si="321"/>
        <v>182.9</v>
      </c>
      <c r="H853" s="69">
        <v>182.9</v>
      </c>
      <c r="I853" s="69">
        <v>0</v>
      </c>
      <c r="J853" s="69">
        <v>0</v>
      </c>
      <c r="K853" s="39">
        <f t="shared" si="319"/>
        <v>0.7316</v>
      </c>
      <c r="L853" s="69">
        <f t="shared" si="322"/>
        <v>182.9</v>
      </c>
      <c r="M853" s="69">
        <v>182.9</v>
      </c>
      <c r="N853" s="69">
        <v>0</v>
      </c>
      <c r="O853" s="94">
        <v>0</v>
      </c>
      <c r="P853" s="171">
        <f t="shared" si="315"/>
        <v>0.7316</v>
      </c>
      <c r="Q853" s="49"/>
      <c r="R853" s="46"/>
      <c r="S853" s="46"/>
      <c r="T853" s="46"/>
    </row>
    <row r="854" spans="1:20" s="4" customFormat="1" ht="100.5" customHeight="1">
      <c r="A854" s="59" t="s">
        <v>46</v>
      </c>
      <c r="B854" s="32" t="s">
        <v>239</v>
      </c>
      <c r="C854" s="69">
        <f t="shared" si="320"/>
        <v>5403.3</v>
      </c>
      <c r="D854" s="69">
        <v>0</v>
      </c>
      <c r="E854" s="69">
        <v>5403.3</v>
      </c>
      <c r="F854" s="69">
        <v>0</v>
      </c>
      <c r="G854" s="69">
        <f t="shared" si="321"/>
        <v>5403.1</v>
      </c>
      <c r="H854" s="69">
        <v>0</v>
      </c>
      <c r="I854" s="69">
        <v>5403.1</v>
      </c>
      <c r="J854" s="69">
        <v>0</v>
      </c>
      <c r="K854" s="39"/>
      <c r="L854" s="69">
        <f t="shared" si="322"/>
        <v>5403.1</v>
      </c>
      <c r="M854" s="69">
        <v>0</v>
      </c>
      <c r="N854" s="69">
        <v>5403.1</v>
      </c>
      <c r="O854" s="94">
        <v>0</v>
      </c>
      <c r="P854" s="171">
        <f t="shared" si="315"/>
        <v>0.9999629855828845</v>
      </c>
      <c r="Q854" s="49"/>
      <c r="R854" s="46"/>
      <c r="S854" s="46"/>
      <c r="T854" s="46"/>
    </row>
    <row r="855" spans="1:20" s="4" customFormat="1" ht="54" customHeight="1">
      <c r="A855" s="59" t="s">
        <v>47</v>
      </c>
      <c r="B855" s="32" t="s">
        <v>240</v>
      </c>
      <c r="C855" s="69">
        <f t="shared" si="320"/>
        <v>0</v>
      </c>
      <c r="D855" s="69">
        <v>0</v>
      </c>
      <c r="E855" s="69">
        <v>0</v>
      </c>
      <c r="F855" s="69">
        <v>0</v>
      </c>
      <c r="G855" s="69">
        <f t="shared" si="321"/>
        <v>0</v>
      </c>
      <c r="H855" s="69">
        <v>0</v>
      </c>
      <c r="I855" s="69">
        <v>0</v>
      </c>
      <c r="J855" s="69">
        <v>0</v>
      </c>
      <c r="K855" s="39"/>
      <c r="L855" s="69">
        <f t="shared" si="322"/>
        <v>0</v>
      </c>
      <c r="M855" s="69">
        <v>0</v>
      </c>
      <c r="N855" s="69">
        <v>0</v>
      </c>
      <c r="O855" s="94">
        <v>0</v>
      </c>
      <c r="P855" s="171" t="s">
        <v>242</v>
      </c>
      <c r="Q855" s="49"/>
      <c r="R855" s="46"/>
      <c r="S855" s="46"/>
      <c r="T855" s="46"/>
    </row>
    <row r="856" spans="1:20" s="4" customFormat="1" ht="40.5" customHeight="1">
      <c r="A856" s="59" t="s">
        <v>48</v>
      </c>
      <c r="B856" s="32" t="s">
        <v>1086</v>
      </c>
      <c r="C856" s="69">
        <f t="shared" si="320"/>
        <v>30.9</v>
      </c>
      <c r="D856" s="69">
        <v>30.9</v>
      </c>
      <c r="E856" s="69">
        <v>0</v>
      </c>
      <c r="F856" s="69">
        <v>0</v>
      </c>
      <c r="G856" s="69">
        <f t="shared" si="321"/>
        <v>30.9</v>
      </c>
      <c r="H856" s="69">
        <v>30.9</v>
      </c>
      <c r="I856" s="69">
        <v>0</v>
      </c>
      <c r="J856" s="69">
        <v>0</v>
      </c>
      <c r="K856" s="39">
        <f t="shared" si="319"/>
        <v>1</v>
      </c>
      <c r="L856" s="69">
        <f t="shared" si="322"/>
        <v>30.9</v>
      </c>
      <c r="M856" s="69">
        <v>30.9</v>
      </c>
      <c r="N856" s="69">
        <v>0</v>
      </c>
      <c r="O856" s="94">
        <v>0</v>
      </c>
      <c r="P856" s="171">
        <f t="shared" si="315"/>
        <v>1</v>
      </c>
      <c r="Q856" s="49"/>
      <c r="R856" s="46"/>
      <c r="S856" s="46"/>
      <c r="T856" s="46"/>
    </row>
    <row r="857" spans="1:20" s="4" customFormat="1" ht="75.75" customHeight="1">
      <c r="A857" s="59" t="s">
        <v>49</v>
      </c>
      <c r="B857" s="32" t="s">
        <v>1087</v>
      </c>
      <c r="C857" s="69">
        <f t="shared" si="320"/>
        <v>2137.4</v>
      </c>
      <c r="D857" s="69">
        <v>2137.4</v>
      </c>
      <c r="E857" s="69">
        <v>0</v>
      </c>
      <c r="F857" s="69">
        <v>0</v>
      </c>
      <c r="G857" s="69">
        <f t="shared" si="321"/>
        <v>2137.4</v>
      </c>
      <c r="H857" s="69">
        <v>2137.4</v>
      </c>
      <c r="I857" s="69">
        <v>0</v>
      </c>
      <c r="J857" s="69">
        <v>0</v>
      </c>
      <c r="K857" s="39">
        <f t="shared" si="319"/>
        <v>1</v>
      </c>
      <c r="L857" s="69">
        <f t="shared" si="322"/>
        <v>2137.4</v>
      </c>
      <c r="M857" s="69">
        <v>2137.4</v>
      </c>
      <c r="N857" s="69">
        <v>0</v>
      </c>
      <c r="O857" s="94">
        <v>0</v>
      </c>
      <c r="P857" s="171">
        <f t="shared" si="315"/>
        <v>1</v>
      </c>
      <c r="Q857" s="49"/>
      <c r="R857" s="46"/>
      <c r="S857" s="46"/>
      <c r="T857" s="46"/>
    </row>
    <row r="858" spans="1:20" s="4" customFormat="1" ht="75" customHeight="1">
      <c r="A858" s="59" t="s">
        <v>191</v>
      </c>
      <c r="B858" s="32" t="s">
        <v>1088</v>
      </c>
      <c r="C858" s="69">
        <f t="shared" si="320"/>
        <v>10642</v>
      </c>
      <c r="D858" s="69">
        <v>0</v>
      </c>
      <c r="E858" s="69">
        <v>10642</v>
      </c>
      <c r="F858" s="69">
        <v>0</v>
      </c>
      <c r="G858" s="69">
        <f t="shared" si="321"/>
        <v>10642</v>
      </c>
      <c r="H858" s="69">
        <v>0</v>
      </c>
      <c r="I858" s="69">
        <v>10642</v>
      </c>
      <c r="J858" s="69">
        <v>0</v>
      </c>
      <c r="K858" s="39">
        <f t="shared" si="319"/>
        <v>1</v>
      </c>
      <c r="L858" s="69">
        <f t="shared" si="322"/>
        <v>10642</v>
      </c>
      <c r="M858" s="69">
        <v>0</v>
      </c>
      <c r="N858" s="69">
        <v>10642</v>
      </c>
      <c r="O858" s="94">
        <v>0</v>
      </c>
      <c r="P858" s="171">
        <f t="shared" si="315"/>
        <v>1</v>
      </c>
      <c r="Q858" s="49"/>
      <c r="R858" s="46"/>
      <c r="S858" s="46"/>
      <c r="T858" s="46"/>
    </row>
    <row r="859" spans="1:20" s="4" customFormat="1" ht="117" customHeight="1">
      <c r="A859" s="150" t="s">
        <v>122</v>
      </c>
      <c r="B859" s="113" t="s">
        <v>57</v>
      </c>
      <c r="C859" s="112">
        <f>C860+C862+C866</f>
        <v>26077</v>
      </c>
      <c r="D859" s="112">
        <f aca="true" t="shared" si="323" ref="D859:O859">D860+D862+D866</f>
        <v>0</v>
      </c>
      <c r="E859" s="112">
        <f t="shared" si="323"/>
        <v>0</v>
      </c>
      <c r="F859" s="112">
        <f t="shared" si="323"/>
        <v>26077</v>
      </c>
      <c r="G859" s="112">
        <f t="shared" si="323"/>
        <v>26215</v>
      </c>
      <c r="H859" s="112">
        <f t="shared" si="323"/>
        <v>0</v>
      </c>
      <c r="I859" s="112">
        <f t="shared" si="323"/>
        <v>0</v>
      </c>
      <c r="J859" s="112">
        <f t="shared" si="323"/>
        <v>26215</v>
      </c>
      <c r="K859" s="39">
        <f t="shared" si="319"/>
        <v>1.0052920197875523</v>
      </c>
      <c r="L859" s="112">
        <f t="shared" si="323"/>
        <v>26215</v>
      </c>
      <c r="M859" s="112">
        <f t="shared" si="323"/>
        <v>0</v>
      </c>
      <c r="N859" s="112">
        <f t="shared" si="323"/>
        <v>0</v>
      </c>
      <c r="O859" s="114">
        <f t="shared" si="323"/>
        <v>26215</v>
      </c>
      <c r="P859" s="171">
        <f t="shared" si="315"/>
        <v>1.0052920197875523</v>
      </c>
      <c r="Q859" s="49"/>
      <c r="R859" s="46"/>
      <c r="S859" s="46"/>
      <c r="T859" s="46"/>
    </row>
    <row r="860" spans="1:20" s="4" customFormat="1" ht="54.75" customHeight="1">
      <c r="A860" s="153"/>
      <c r="B860" s="19" t="s">
        <v>243</v>
      </c>
      <c r="C860" s="70">
        <f aca="true" t="shared" si="324" ref="C860:O860">C861</f>
        <v>4096</v>
      </c>
      <c r="D860" s="70">
        <f t="shared" si="324"/>
        <v>0</v>
      </c>
      <c r="E860" s="70">
        <f t="shared" si="324"/>
        <v>0</v>
      </c>
      <c r="F860" s="70">
        <f t="shared" si="324"/>
        <v>4096</v>
      </c>
      <c r="G860" s="70">
        <f t="shared" si="324"/>
        <v>4204</v>
      </c>
      <c r="H860" s="70">
        <f t="shared" si="324"/>
        <v>0</v>
      </c>
      <c r="I860" s="70">
        <f t="shared" si="324"/>
        <v>0</v>
      </c>
      <c r="J860" s="70">
        <f t="shared" si="324"/>
        <v>4204</v>
      </c>
      <c r="K860" s="39">
        <f t="shared" si="319"/>
        <v>1.0263671875</v>
      </c>
      <c r="L860" s="70">
        <f t="shared" si="324"/>
        <v>4204</v>
      </c>
      <c r="M860" s="70">
        <f t="shared" si="324"/>
        <v>0</v>
      </c>
      <c r="N860" s="70">
        <f t="shared" si="324"/>
        <v>0</v>
      </c>
      <c r="O860" s="96">
        <f t="shared" si="324"/>
        <v>4204</v>
      </c>
      <c r="P860" s="171">
        <f t="shared" si="315"/>
        <v>1.0263671875</v>
      </c>
      <c r="Q860" s="49"/>
      <c r="R860" s="46"/>
      <c r="S860" s="46"/>
      <c r="T860" s="46"/>
    </row>
    <row r="861" spans="1:20" s="4" customFormat="1" ht="63" customHeight="1">
      <c r="A861" s="160" t="s">
        <v>39</v>
      </c>
      <c r="B861" s="35" t="s">
        <v>304</v>
      </c>
      <c r="C861" s="69">
        <f>D861+E861+F861</f>
        <v>4096</v>
      </c>
      <c r="D861" s="69">
        <v>0</v>
      </c>
      <c r="E861" s="69">
        <v>0</v>
      </c>
      <c r="F861" s="69">
        <v>4096</v>
      </c>
      <c r="G861" s="68">
        <f>H861+I861+J861</f>
        <v>4204</v>
      </c>
      <c r="H861" s="69">
        <v>0</v>
      </c>
      <c r="I861" s="69">
        <v>0</v>
      </c>
      <c r="J861" s="69">
        <v>4204</v>
      </c>
      <c r="K861" s="39">
        <f t="shared" si="319"/>
        <v>1.0263671875</v>
      </c>
      <c r="L861" s="69">
        <f>M861+N861+O861</f>
        <v>4204</v>
      </c>
      <c r="M861" s="69">
        <v>0</v>
      </c>
      <c r="N861" s="69"/>
      <c r="O861" s="94">
        <v>4204</v>
      </c>
      <c r="P861" s="171">
        <f t="shared" si="315"/>
        <v>1.0263671875</v>
      </c>
      <c r="Q861" s="49"/>
      <c r="R861" s="46"/>
      <c r="S861" s="46"/>
      <c r="T861" s="46"/>
    </row>
    <row r="862" spans="1:20" s="4" customFormat="1" ht="58.5" customHeight="1">
      <c r="A862" s="161"/>
      <c r="B862" s="31" t="s">
        <v>305</v>
      </c>
      <c r="C862" s="70">
        <f>C863+C864+C865</f>
        <v>16401</v>
      </c>
      <c r="D862" s="70">
        <f aca="true" t="shared" si="325" ref="D862:O862">D863+D864+D865</f>
        <v>0</v>
      </c>
      <c r="E862" s="70">
        <f t="shared" si="325"/>
        <v>0</v>
      </c>
      <c r="F862" s="70">
        <f>F863+F864+F865</f>
        <v>16401</v>
      </c>
      <c r="G862" s="70">
        <f t="shared" si="325"/>
        <v>16401</v>
      </c>
      <c r="H862" s="70">
        <f t="shared" si="325"/>
        <v>0</v>
      </c>
      <c r="I862" s="70">
        <f t="shared" si="325"/>
        <v>0</v>
      </c>
      <c r="J862" s="70">
        <f t="shared" si="325"/>
        <v>16401</v>
      </c>
      <c r="K862" s="39">
        <f t="shared" si="319"/>
        <v>1</v>
      </c>
      <c r="L862" s="70">
        <f t="shared" si="325"/>
        <v>16401</v>
      </c>
      <c r="M862" s="70">
        <f t="shared" si="325"/>
        <v>0</v>
      </c>
      <c r="N862" s="70">
        <f t="shared" si="325"/>
        <v>0</v>
      </c>
      <c r="O862" s="96">
        <f t="shared" si="325"/>
        <v>16401</v>
      </c>
      <c r="P862" s="171">
        <f t="shared" si="315"/>
        <v>1</v>
      </c>
      <c r="Q862" s="49"/>
      <c r="R862" s="46"/>
      <c r="S862" s="46"/>
      <c r="T862" s="46"/>
    </row>
    <row r="863" spans="1:20" s="4" customFormat="1" ht="66">
      <c r="A863" s="59" t="s">
        <v>43</v>
      </c>
      <c r="B863" s="9" t="s">
        <v>307</v>
      </c>
      <c r="C863" s="69">
        <f>D863+E863+F863</f>
        <v>16401</v>
      </c>
      <c r="D863" s="69">
        <v>0</v>
      </c>
      <c r="E863" s="69">
        <v>0</v>
      </c>
      <c r="F863" s="69">
        <v>16401</v>
      </c>
      <c r="G863" s="68">
        <f>H863+I863+J863</f>
        <v>16401</v>
      </c>
      <c r="H863" s="69">
        <v>0</v>
      </c>
      <c r="I863" s="69">
        <v>0</v>
      </c>
      <c r="J863" s="69">
        <v>16401</v>
      </c>
      <c r="K863" s="39">
        <f t="shared" si="319"/>
        <v>1</v>
      </c>
      <c r="L863" s="69">
        <f>M863+N863+O863</f>
        <v>16401</v>
      </c>
      <c r="M863" s="69">
        <v>0</v>
      </c>
      <c r="N863" s="69">
        <v>0</v>
      </c>
      <c r="O863" s="94">
        <v>16401</v>
      </c>
      <c r="P863" s="171">
        <f t="shared" si="315"/>
        <v>1</v>
      </c>
      <c r="Q863" s="49"/>
      <c r="R863" s="46"/>
      <c r="S863" s="46"/>
      <c r="T863" s="46"/>
    </row>
    <row r="864" spans="1:20" s="4" customFormat="1" ht="64.5" customHeight="1">
      <c r="A864" s="59" t="s">
        <v>44</v>
      </c>
      <c r="B864" s="9" t="s">
        <v>308</v>
      </c>
      <c r="C864" s="69">
        <f>D864+E864+F864</f>
        <v>0</v>
      </c>
      <c r="D864" s="69">
        <v>0</v>
      </c>
      <c r="E864" s="69">
        <v>0</v>
      </c>
      <c r="F864" s="69">
        <v>0</v>
      </c>
      <c r="G864" s="68">
        <f>H864+I864+J864</f>
        <v>0</v>
      </c>
      <c r="H864" s="69">
        <v>0</v>
      </c>
      <c r="I864" s="69">
        <v>0</v>
      </c>
      <c r="J864" s="69">
        <v>0</v>
      </c>
      <c r="K864" s="39" t="s">
        <v>242</v>
      </c>
      <c r="L864" s="69">
        <f>M864+N864+O864</f>
        <v>0</v>
      </c>
      <c r="M864" s="69">
        <v>0</v>
      </c>
      <c r="N864" s="69">
        <v>0</v>
      </c>
      <c r="O864" s="94">
        <v>0</v>
      </c>
      <c r="P864" s="171" t="s">
        <v>242</v>
      </c>
      <c r="Q864" s="49"/>
      <c r="R864" s="46"/>
      <c r="S864" s="46"/>
      <c r="T864" s="46"/>
    </row>
    <row r="865" spans="1:20" s="4" customFormat="1" ht="66">
      <c r="A865" s="59" t="s">
        <v>45</v>
      </c>
      <c r="B865" s="9" t="s">
        <v>309</v>
      </c>
      <c r="C865" s="69">
        <f>D865+E865+F865</f>
        <v>0</v>
      </c>
      <c r="D865" s="69">
        <v>0</v>
      </c>
      <c r="E865" s="69">
        <v>0</v>
      </c>
      <c r="F865" s="69">
        <v>0</v>
      </c>
      <c r="G865" s="68">
        <f>H865+I865+J865</f>
        <v>0</v>
      </c>
      <c r="H865" s="69">
        <v>0</v>
      </c>
      <c r="I865" s="69">
        <v>0</v>
      </c>
      <c r="J865" s="69">
        <v>0</v>
      </c>
      <c r="K865" s="39" t="s">
        <v>242</v>
      </c>
      <c r="L865" s="69">
        <f>M865+N865+O865</f>
        <v>0</v>
      </c>
      <c r="M865" s="69">
        <v>0</v>
      </c>
      <c r="N865" s="69">
        <v>0</v>
      </c>
      <c r="O865" s="94">
        <v>0</v>
      </c>
      <c r="P865" s="171" t="s">
        <v>242</v>
      </c>
      <c r="Q865" s="49"/>
      <c r="R865" s="46"/>
      <c r="S865" s="46"/>
      <c r="T865" s="46"/>
    </row>
    <row r="866" spans="1:20" s="4" customFormat="1" ht="77.25" customHeight="1">
      <c r="A866" s="162"/>
      <c r="B866" s="10" t="s">
        <v>306</v>
      </c>
      <c r="C866" s="70">
        <f>C867+C868+C869+C870+C871+C872</f>
        <v>5580</v>
      </c>
      <c r="D866" s="70">
        <f aca="true" t="shared" si="326" ref="D866:L866">D867+D868+D869+D870+D871+D872</f>
        <v>0</v>
      </c>
      <c r="E866" s="70">
        <f t="shared" si="326"/>
        <v>0</v>
      </c>
      <c r="F866" s="70">
        <f t="shared" si="326"/>
        <v>5580</v>
      </c>
      <c r="G866" s="70">
        <f t="shared" si="326"/>
        <v>5610</v>
      </c>
      <c r="H866" s="70">
        <f t="shared" si="326"/>
        <v>0</v>
      </c>
      <c r="I866" s="70">
        <f t="shared" si="326"/>
        <v>0</v>
      </c>
      <c r="J866" s="70">
        <f t="shared" si="326"/>
        <v>5610</v>
      </c>
      <c r="K866" s="39">
        <f t="shared" si="319"/>
        <v>1.0053763440860215</v>
      </c>
      <c r="L866" s="70">
        <f t="shared" si="326"/>
        <v>5610</v>
      </c>
      <c r="M866" s="70">
        <f>M867+M868+M869+M870+M871+M872</f>
        <v>0</v>
      </c>
      <c r="N866" s="70">
        <f>N867+N868+N869+N870+N871+N872</f>
        <v>0</v>
      </c>
      <c r="O866" s="96">
        <f>O867+O868+O869+O870+O871+O872</f>
        <v>5610</v>
      </c>
      <c r="P866" s="171">
        <f>L866/C866</f>
        <v>1.0053763440860215</v>
      </c>
      <c r="Q866" s="108"/>
      <c r="R866" s="46"/>
      <c r="S866" s="46"/>
      <c r="T866" s="46"/>
    </row>
    <row r="867" spans="1:20" s="4" customFormat="1" ht="46.5" customHeight="1">
      <c r="A867" s="59" t="s">
        <v>62</v>
      </c>
      <c r="B867" s="9" t="s">
        <v>310</v>
      </c>
      <c r="C867" s="69">
        <f aca="true" t="shared" si="327" ref="C867:C872">D867+E867+F867</f>
        <v>0</v>
      </c>
      <c r="D867" s="69">
        <v>0</v>
      </c>
      <c r="E867" s="69">
        <v>0</v>
      </c>
      <c r="F867" s="69">
        <v>0</v>
      </c>
      <c r="G867" s="68">
        <f aca="true" t="shared" si="328" ref="G867:G872">H867+I867+J867</f>
        <v>0</v>
      </c>
      <c r="H867" s="69">
        <v>0</v>
      </c>
      <c r="I867" s="69">
        <v>0</v>
      </c>
      <c r="J867" s="69">
        <v>0</v>
      </c>
      <c r="K867" s="39"/>
      <c r="L867" s="69">
        <f aca="true" t="shared" si="329" ref="L867:L872">M867+N867+O867</f>
        <v>0</v>
      </c>
      <c r="M867" s="69">
        <v>0</v>
      </c>
      <c r="N867" s="69">
        <v>0</v>
      </c>
      <c r="O867" s="94">
        <v>0</v>
      </c>
      <c r="P867" s="171" t="s">
        <v>242</v>
      </c>
      <c r="Q867" s="49"/>
      <c r="R867" s="46"/>
      <c r="S867" s="46"/>
      <c r="T867" s="46"/>
    </row>
    <row r="868" spans="1:20" s="4" customFormat="1" ht="48" customHeight="1">
      <c r="A868" s="59" t="s">
        <v>63</v>
      </c>
      <c r="B868" s="9" t="s">
        <v>848</v>
      </c>
      <c r="C868" s="69">
        <f t="shared" si="327"/>
        <v>0</v>
      </c>
      <c r="D868" s="69">
        <v>0</v>
      </c>
      <c r="E868" s="69">
        <v>0</v>
      </c>
      <c r="F868" s="69">
        <v>0</v>
      </c>
      <c r="G868" s="68">
        <f t="shared" si="328"/>
        <v>0</v>
      </c>
      <c r="H868" s="69">
        <v>0</v>
      </c>
      <c r="I868" s="69">
        <v>0</v>
      </c>
      <c r="J868" s="69">
        <v>0</v>
      </c>
      <c r="K868" s="39" t="s">
        <v>242</v>
      </c>
      <c r="L868" s="69">
        <f t="shared" si="329"/>
        <v>0</v>
      </c>
      <c r="M868" s="69">
        <v>0</v>
      </c>
      <c r="N868" s="69">
        <v>0</v>
      </c>
      <c r="O868" s="94">
        <v>0</v>
      </c>
      <c r="P868" s="171" t="s">
        <v>242</v>
      </c>
      <c r="Q868" s="49"/>
      <c r="R868" s="46"/>
      <c r="S868" s="46"/>
      <c r="T868" s="46"/>
    </row>
    <row r="869" spans="1:20" s="4" customFormat="1" ht="44.25" customHeight="1">
      <c r="A869" s="59" t="s">
        <v>74</v>
      </c>
      <c r="B869" s="9" t="s">
        <v>311</v>
      </c>
      <c r="C869" s="69">
        <f t="shared" si="327"/>
        <v>0</v>
      </c>
      <c r="D869" s="69">
        <v>0</v>
      </c>
      <c r="E869" s="69">
        <v>0</v>
      </c>
      <c r="F869" s="69">
        <v>0</v>
      </c>
      <c r="G869" s="68">
        <f t="shared" si="328"/>
        <v>0</v>
      </c>
      <c r="H869" s="69">
        <v>0</v>
      </c>
      <c r="I869" s="69">
        <v>0</v>
      </c>
      <c r="J869" s="69">
        <v>0</v>
      </c>
      <c r="K869" s="39" t="s">
        <v>242</v>
      </c>
      <c r="L869" s="69">
        <f t="shared" si="329"/>
        <v>0</v>
      </c>
      <c r="M869" s="69">
        <v>0</v>
      </c>
      <c r="N869" s="69">
        <v>0</v>
      </c>
      <c r="O869" s="94">
        <v>0</v>
      </c>
      <c r="P869" s="171" t="s">
        <v>242</v>
      </c>
      <c r="Q869" s="49"/>
      <c r="R869" s="46"/>
      <c r="S869" s="46"/>
      <c r="T869" s="46"/>
    </row>
    <row r="870" spans="1:20" s="4" customFormat="1" ht="88.5" customHeight="1">
      <c r="A870" s="59" t="s">
        <v>75</v>
      </c>
      <c r="B870" s="9" t="s">
        <v>849</v>
      </c>
      <c r="C870" s="69">
        <f t="shared" si="327"/>
        <v>1500</v>
      </c>
      <c r="D870" s="69">
        <v>0</v>
      </c>
      <c r="E870" s="69">
        <v>0</v>
      </c>
      <c r="F870" s="69">
        <v>1500</v>
      </c>
      <c r="G870" s="68">
        <f t="shared" si="328"/>
        <v>1500</v>
      </c>
      <c r="H870" s="69">
        <v>0</v>
      </c>
      <c r="I870" s="69">
        <v>0</v>
      </c>
      <c r="J870" s="69">
        <v>1500</v>
      </c>
      <c r="K870" s="39">
        <f t="shared" si="319"/>
        <v>1</v>
      </c>
      <c r="L870" s="69">
        <f t="shared" si="329"/>
        <v>1500</v>
      </c>
      <c r="M870" s="69">
        <v>0</v>
      </c>
      <c r="N870" s="69">
        <v>0</v>
      </c>
      <c r="O870" s="94">
        <v>1500</v>
      </c>
      <c r="P870" s="171">
        <f>L870/C870</f>
        <v>1</v>
      </c>
      <c r="Q870" s="49"/>
      <c r="R870" s="46"/>
      <c r="S870" s="46"/>
      <c r="T870" s="46"/>
    </row>
    <row r="871" spans="1:20" s="4" customFormat="1" ht="51" customHeight="1">
      <c r="A871" s="59" t="s">
        <v>76</v>
      </c>
      <c r="B871" s="9" t="s">
        <v>850</v>
      </c>
      <c r="C871" s="69">
        <f t="shared" si="327"/>
        <v>3500</v>
      </c>
      <c r="D871" s="69">
        <v>0</v>
      </c>
      <c r="E871" s="69">
        <v>0</v>
      </c>
      <c r="F871" s="69">
        <v>3500</v>
      </c>
      <c r="G871" s="68">
        <f t="shared" si="328"/>
        <v>3530</v>
      </c>
      <c r="H871" s="69">
        <v>0</v>
      </c>
      <c r="I871" s="69">
        <v>0</v>
      </c>
      <c r="J871" s="69">
        <v>3530</v>
      </c>
      <c r="K871" s="39">
        <f t="shared" si="319"/>
        <v>1.0085714285714287</v>
      </c>
      <c r="L871" s="69">
        <f t="shared" si="329"/>
        <v>3530</v>
      </c>
      <c r="M871" s="69">
        <v>0</v>
      </c>
      <c r="N871" s="69">
        <v>0</v>
      </c>
      <c r="O871" s="94">
        <v>3530</v>
      </c>
      <c r="P871" s="171">
        <f>L871/C871</f>
        <v>1.0085714285714287</v>
      </c>
      <c r="Q871" s="49"/>
      <c r="R871" s="46"/>
      <c r="S871" s="46"/>
      <c r="T871" s="46"/>
    </row>
    <row r="872" spans="1:20" s="4" customFormat="1" ht="99" customHeight="1">
      <c r="A872" s="59" t="s">
        <v>77</v>
      </c>
      <c r="B872" s="9" t="s">
        <v>851</v>
      </c>
      <c r="C872" s="69">
        <f t="shared" si="327"/>
        <v>580</v>
      </c>
      <c r="D872" s="69">
        <v>0</v>
      </c>
      <c r="E872" s="69">
        <v>0</v>
      </c>
      <c r="F872" s="69">
        <v>580</v>
      </c>
      <c r="G872" s="68">
        <f t="shared" si="328"/>
        <v>580</v>
      </c>
      <c r="H872" s="69">
        <v>0</v>
      </c>
      <c r="I872" s="69">
        <v>0</v>
      </c>
      <c r="J872" s="69">
        <v>580</v>
      </c>
      <c r="K872" s="171">
        <f t="shared" si="319"/>
        <v>1</v>
      </c>
      <c r="L872" s="69">
        <f t="shared" si="329"/>
        <v>580</v>
      </c>
      <c r="M872" s="69">
        <v>0</v>
      </c>
      <c r="N872" s="69">
        <v>0</v>
      </c>
      <c r="O872" s="94">
        <v>580</v>
      </c>
      <c r="P872" s="171">
        <f>L872/C872</f>
        <v>1</v>
      </c>
      <c r="Q872" s="49"/>
      <c r="R872" s="46"/>
      <c r="S872" s="46"/>
      <c r="T872" s="46"/>
    </row>
    <row r="873" spans="1:20" s="131" customFormat="1" ht="48" customHeight="1">
      <c r="A873" s="167"/>
      <c r="B873" s="111" t="s">
        <v>1109</v>
      </c>
      <c r="C873" s="168">
        <f>C859+C739+C726+C660+C591+C513+C474+C452+C408+C334+C272+C69+C42+C7</f>
        <v>14043406.4</v>
      </c>
      <c r="D873" s="168">
        <f>D859+D739+D726+D660+D591+D513+D474+D452+D408+D334+D272+D69+D42+D7</f>
        <v>2982738.13</v>
      </c>
      <c r="E873" s="168">
        <f>E859+E739+E726+E660+E591+E513+E474+E452+E408+E334+E272+E69+E42+E7</f>
        <v>3777404.67</v>
      </c>
      <c r="F873" s="168">
        <f>F859+F739+F726+F660+F591+F513+F474+F452+F408+F334+F272+F69+F42+F7</f>
        <v>7283263.6</v>
      </c>
      <c r="G873" s="168">
        <f>H873+I873+J873</f>
        <v>13823884.129999999</v>
      </c>
      <c r="H873" s="168">
        <f>H859+H739+H726+H660+H591+H513+H474+H452+H408+H334+H272+H69+H42+H7</f>
        <v>2954484.9000000004</v>
      </c>
      <c r="I873" s="168">
        <f>I859+I739+I726+I660+I591+I513+I474+I452+I408+I334+I272+I69+I42+I7</f>
        <v>3400463.4</v>
      </c>
      <c r="J873" s="168">
        <f>J859+J739+J726+J660+J591+J513+J474+J452+J408+J334+J272+J69+J42+J7</f>
        <v>7468935.829999999</v>
      </c>
      <c r="K873" s="172">
        <f t="shared" si="319"/>
        <v>0.9843683032629461</v>
      </c>
      <c r="L873" s="168">
        <f>M873+N873+O873</f>
        <v>13810955.879999999</v>
      </c>
      <c r="M873" s="168">
        <f>M859+M739+M726+M660+M591+M513+M474+M452+M408+M334+M272+M69+M42+M7</f>
        <v>2962965.0100000002</v>
      </c>
      <c r="N873" s="168">
        <f>N859+N739+N726+N660+N591+N513+N474+N452+N408+N334+N272+N69+N42+N7</f>
        <v>3399433.46</v>
      </c>
      <c r="O873" s="169">
        <f>O859+O739+O726+O660+O591+O513+O474+O452+O408+O334+O272+O69+O42+O7</f>
        <v>7448557.409999999</v>
      </c>
      <c r="P873" s="172">
        <f>L873/C873</f>
        <v>0.98344771109095</v>
      </c>
      <c r="Q873" s="170"/>
      <c r="R873" s="130"/>
      <c r="S873" s="130"/>
      <c r="T873" s="130"/>
    </row>
    <row r="874" spans="2:17" ht="35.25" customHeight="1" hidden="1">
      <c r="B874" s="88" t="s">
        <v>123</v>
      </c>
      <c r="D874" s="2">
        <v>2492841.8</v>
      </c>
      <c r="E874" s="2">
        <v>3786604.7</v>
      </c>
      <c r="F874" s="56">
        <v>2774070.6</v>
      </c>
      <c r="H874" s="2">
        <v>2463504</v>
      </c>
      <c r="I874" s="2">
        <v>3019976.53</v>
      </c>
      <c r="J874" s="56">
        <v>1550708.82</v>
      </c>
      <c r="K874" s="38"/>
      <c r="M874" s="2">
        <v>2467420.1</v>
      </c>
      <c r="N874" s="2">
        <v>3012990.5</v>
      </c>
      <c r="O874" s="56">
        <v>1550185.41</v>
      </c>
      <c r="P874" s="38"/>
      <c r="Q874" s="42"/>
    </row>
    <row r="875" spans="2:17" ht="27.75" customHeight="1" hidden="1">
      <c r="B875" s="89" t="s">
        <v>124</v>
      </c>
      <c r="D875" s="79">
        <f>D873-D874</f>
        <v>489896.3300000001</v>
      </c>
      <c r="E875" s="79">
        <f>E873-E874</f>
        <v>-9200.03000000026</v>
      </c>
      <c r="F875" s="80">
        <f>F873-F874</f>
        <v>4509193</v>
      </c>
      <c r="G875" s="79"/>
      <c r="H875" s="79">
        <f>H873-H874</f>
        <v>490980.9000000004</v>
      </c>
      <c r="I875" s="79">
        <f>I873-I874</f>
        <v>380486.8700000001</v>
      </c>
      <c r="J875" s="80">
        <f>J873-J874</f>
        <v>5918227.009999999</v>
      </c>
      <c r="K875" s="40"/>
      <c r="L875" s="79"/>
      <c r="M875" s="79">
        <f>M873-M874</f>
        <v>495544.91000000015</v>
      </c>
      <c r="N875" s="79">
        <f>N873-N874</f>
        <v>386442.95999999996</v>
      </c>
      <c r="O875" s="80">
        <f>O873-O874</f>
        <v>5898371.999999999</v>
      </c>
      <c r="P875" s="40"/>
      <c r="Q875" s="42"/>
    </row>
    <row r="876" spans="2:17" ht="84.75" customHeight="1">
      <c r="B876" s="164"/>
      <c r="C876" s="165"/>
      <c r="D876" s="165"/>
      <c r="E876" s="165"/>
      <c r="F876" s="166"/>
      <c r="G876" s="165"/>
      <c r="L876" s="130"/>
      <c r="Q876" s="42"/>
    </row>
    <row r="877" spans="2:17" ht="25.5" customHeight="1">
      <c r="B877" s="164"/>
      <c r="C877" s="165"/>
      <c r="D877" s="165"/>
      <c r="E877" s="165"/>
      <c r="F877" s="166"/>
      <c r="G877" s="165"/>
      <c r="Q877" s="42"/>
    </row>
    <row r="878" spans="2:17" ht="21.75" customHeight="1">
      <c r="B878" s="164"/>
      <c r="C878" s="165"/>
      <c r="D878" s="165"/>
      <c r="E878" s="165"/>
      <c r="F878" s="166"/>
      <c r="G878" s="165"/>
      <c r="Q878" s="42"/>
    </row>
    <row r="879" spans="2:17" ht="27.75" customHeight="1">
      <c r="B879" s="164"/>
      <c r="C879" s="165"/>
      <c r="D879" s="165"/>
      <c r="E879" s="165"/>
      <c r="F879" s="166"/>
      <c r="G879" s="165"/>
      <c r="Q879" s="42"/>
    </row>
    <row r="880" spans="2:17" ht="48" customHeight="1">
      <c r="B880" s="164"/>
      <c r="C880" s="165"/>
      <c r="D880" s="165"/>
      <c r="E880" s="165"/>
      <c r="F880" s="166"/>
      <c r="G880" s="165"/>
      <c r="Q880" s="42"/>
    </row>
    <row r="881" spans="2:17" ht="48" customHeight="1">
      <c r="B881" s="164"/>
      <c r="C881" s="165"/>
      <c r="D881" s="165"/>
      <c r="E881" s="165"/>
      <c r="F881" s="166"/>
      <c r="G881" s="165"/>
      <c r="Q881" s="42"/>
    </row>
    <row r="882" spans="2:17" ht="48" customHeight="1">
      <c r="B882" s="164"/>
      <c r="C882" s="165"/>
      <c r="D882" s="165"/>
      <c r="E882" s="165"/>
      <c r="F882" s="166"/>
      <c r="G882" s="165"/>
      <c r="Q882" s="42"/>
    </row>
    <row r="883" spans="2:17" ht="30.75" customHeight="1">
      <c r="B883" s="164"/>
      <c r="C883" s="165"/>
      <c r="D883" s="165"/>
      <c r="E883" s="165"/>
      <c r="F883" s="166"/>
      <c r="G883" s="165"/>
      <c r="Q883" s="42"/>
    </row>
    <row r="884" spans="2:17" ht="48" customHeight="1">
      <c r="B884" s="90"/>
      <c r="C884" s="36"/>
      <c r="D884" s="36"/>
      <c r="E884" s="36"/>
      <c r="F884" s="58"/>
      <c r="G884" s="36"/>
      <c r="Q884" s="42"/>
    </row>
    <row r="885" ht="48" customHeight="1">
      <c r="Q885" s="42"/>
    </row>
    <row r="886" ht="48" customHeight="1">
      <c r="Q886" s="42"/>
    </row>
    <row r="887" ht="48" customHeight="1">
      <c r="Q887" s="42"/>
    </row>
    <row r="888" ht="48" customHeight="1">
      <c r="Q888" s="42"/>
    </row>
    <row r="889" ht="48" customHeight="1">
      <c r="Q889" s="42"/>
    </row>
    <row r="890" ht="48" customHeight="1">
      <c r="Q890" s="42"/>
    </row>
    <row r="891" ht="48" customHeight="1">
      <c r="Q891" s="42"/>
    </row>
    <row r="892" ht="48" customHeight="1">
      <c r="Q892" s="42"/>
    </row>
    <row r="893" ht="48" customHeight="1">
      <c r="Q893" s="42"/>
    </row>
    <row r="894" ht="48" customHeight="1">
      <c r="Q894" s="42"/>
    </row>
    <row r="895" ht="48" customHeight="1">
      <c r="Q895" s="42"/>
    </row>
    <row r="896" ht="48" customHeight="1">
      <c r="Q896" s="42"/>
    </row>
    <row r="897" ht="48" customHeight="1">
      <c r="Q897" s="42"/>
    </row>
    <row r="898" ht="48" customHeight="1">
      <c r="Q898" s="42"/>
    </row>
    <row r="899" ht="48" customHeight="1">
      <c r="Q899" s="42"/>
    </row>
    <row r="900" ht="48" customHeight="1">
      <c r="Q900" s="42"/>
    </row>
    <row r="901" ht="48" customHeight="1">
      <c r="Q901" s="42"/>
    </row>
    <row r="902" ht="48" customHeight="1">
      <c r="Q902" s="42"/>
    </row>
  </sheetData>
  <sheetProtection/>
  <mergeCells count="13">
    <mergeCell ref="A1:Q1"/>
    <mergeCell ref="A2:Q2"/>
    <mergeCell ref="Q3:Q5"/>
    <mergeCell ref="G3:J4"/>
    <mergeCell ref="A3:A5"/>
    <mergeCell ref="C3:F4"/>
    <mergeCell ref="L3:O4"/>
    <mergeCell ref="B3:B5"/>
    <mergeCell ref="P3:P5"/>
    <mergeCell ref="Q324:Q326"/>
    <mergeCell ref="K3:K5"/>
    <mergeCell ref="Q113:Q114"/>
    <mergeCell ref="Q178:Q197"/>
  </mergeCells>
  <printOptions horizontalCentered="1"/>
  <pageMargins left="0" right="0" top="0" bottom="0.5905511811023623" header="0.3937007874015748" footer="0.5118110236220472"/>
  <pageSetup fitToHeight="61" fitToWidth="1" orientation="landscape" paperSize="9" scale="42" r:id="rId1"/>
  <headerFooter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5" sqref="C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User</cp:lastModifiedBy>
  <cp:lastPrinted>2018-03-21T06:58:25Z</cp:lastPrinted>
  <dcterms:created xsi:type="dcterms:W3CDTF">2010-05-17T05:37:16Z</dcterms:created>
  <dcterms:modified xsi:type="dcterms:W3CDTF">2018-04-06T08:43:25Z</dcterms:modified>
  <cp:category/>
  <cp:version/>
  <cp:contentType/>
  <cp:contentStatus/>
</cp:coreProperties>
</file>