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" yWindow="375" windowWidth="11250" windowHeight="8895" activeTab="4"/>
  </bookViews>
  <sheets>
    <sheet name="Лист1" sheetId="1" r:id="rId1"/>
    <sheet name="Лист2" sheetId="2" r:id="rId2"/>
    <sheet name="Лист3" sheetId="3" r:id="rId3"/>
    <sheet name="29.02 из гасу" sheetId="4" r:id="rId4"/>
    <sheet name="с 2014" sheetId="5" r:id="rId5"/>
  </sheets>
  <definedNames>
    <definedName name="_xlnm._FilterDatabase" localSheetId="3" hidden="1">'29.02 из гасу'!$A$11:$Q$11</definedName>
    <definedName name="_xlnm.Print_Titles" localSheetId="3">'29.02 из гасу'!$9:$10</definedName>
    <definedName name="_xlnm.Print_Titles" localSheetId="0">Лист1!$9:$10</definedName>
    <definedName name="_xlnm.Print_Titles" localSheetId="4">'с 2014'!$8:$10</definedName>
    <definedName name="_xlnm.Print_Area" localSheetId="3">'29.02 из гасу'!$A$1:$N$406</definedName>
    <definedName name="_xlnm.Print_Area" localSheetId="0">Лист1!$A$3:$K$406</definedName>
    <definedName name="_xlnm.Print_Area" localSheetId="1">Лист2!$A$1:$H$13</definedName>
    <definedName name="_xlnm.Print_Area" localSheetId="4">'с 2014'!$A$1:$N$430</definedName>
  </definedNames>
  <calcPr calcId="124519"/>
</workbook>
</file>

<file path=xl/calcChain.xml><?xml version="1.0" encoding="utf-8"?>
<calcChain xmlns="http://schemas.openxmlformats.org/spreadsheetml/2006/main">
  <c r="J38" i="5"/>
  <c r="J37"/>
  <c r="J36"/>
  <c r="J35" s="1"/>
  <c r="J54"/>
  <c r="J48"/>
  <c r="J41"/>
  <c r="J343"/>
  <c r="J341"/>
  <c r="J340"/>
  <c r="N223"/>
  <c r="M67"/>
  <c r="N67"/>
  <c r="M36"/>
  <c r="M37"/>
  <c r="M38"/>
  <c r="N38" s="1"/>
  <c r="H155"/>
  <c r="H425"/>
  <c r="H429"/>
  <c r="H69"/>
  <c r="H427" s="1"/>
  <c r="H68"/>
  <c r="H426" s="1"/>
  <c r="K35"/>
  <c r="K37"/>
  <c r="K36"/>
  <c r="K100"/>
  <c r="M100"/>
  <c r="N100" s="1"/>
  <c r="M99"/>
  <c r="M286"/>
  <c r="N286" s="1"/>
  <c r="M285"/>
  <c r="N285" s="1"/>
  <c r="M339"/>
  <c r="N339" s="1"/>
  <c r="I425"/>
  <c r="K286"/>
  <c r="K285"/>
  <c r="N349"/>
  <c r="I156"/>
  <c r="I155"/>
  <c r="I100"/>
  <c r="I99"/>
  <c r="I69"/>
  <c r="I68"/>
  <c r="I341"/>
  <c r="I340"/>
  <c r="I286"/>
  <c r="I285"/>
  <c r="I37"/>
  <c r="I36"/>
  <c r="N347"/>
  <c r="N346"/>
  <c r="J15"/>
  <c r="L15" s="1"/>
  <c r="J13"/>
  <c r="J426" s="1"/>
  <c r="J427"/>
  <c r="J174"/>
  <c r="J18"/>
  <c r="M158"/>
  <c r="N158" s="1"/>
  <c r="M156"/>
  <c r="M155"/>
  <c r="K156"/>
  <c r="K155"/>
  <c r="M174"/>
  <c r="N394"/>
  <c r="N393"/>
  <c r="J247"/>
  <c r="L247" s="1"/>
  <c r="K223"/>
  <c r="L223" s="1"/>
  <c r="M101"/>
  <c r="N99"/>
  <c r="K99"/>
  <c r="L99" s="1"/>
  <c r="N69"/>
  <c r="N68"/>
  <c r="K68"/>
  <c r="L68" s="1"/>
  <c r="M81"/>
  <c r="N81" s="1"/>
  <c r="L50"/>
  <c r="J167"/>
  <c r="L342"/>
  <c r="N377"/>
  <c r="L377"/>
  <c r="N370"/>
  <c r="L370"/>
  <c r="L363"/>
  <c r="L356"/>
  <c r="M414"/>
  <c r="N324"/>
  <c r="N317"/>
  <c r="L286"/>
  <c r="N288"/>
  <c r="N291"/>
  <c r="N296"/>
  <c r="N278"/>
  <c r="M266"/>
  <c r="N266"/>
  <c r="M259"/>
  <c r="N254"/>
  <c r="M247"/>
  <c r="M240"/>
  <c r="N240" s="1"/>
  <c r="L184"/>
  <c r="N184"/>
  <c r="L177"/>
  <c r="L178"/>
  <c r="N177"/>
  <c r="N178"/>
  <c r="N170"/>
  <c r="M167"/>
  <c r="N167" s="1"/>
  <c r="N140"/>
  <c r="N128"/>
  <c r="N122"/>
  <c r="M105"/>
  <c r="M98" s="1"/>
  <c r="N98" s="1"/>
  <c r="M74"/>
  <c r="N74" s="1"/>
  <c r="M54"/>
  <c r="N54" s="1"/>
  <c r="M48"/>
  <c r="N48" s="1"/>
  <c r="M41"/>
  <c r="N41" s="1"/>
  <c r="N42"/>
  <c r="N43"/>
  <c r="N44"/>
  <c r="N45"/>
  <c r="N49"/>
  <c r="N50"/>
  <c r="N51"/>
  <c r="N55"/>
  <c r="N57"/>
  <c r="N60"/>
  <c r="N61"/>
  <c r="N70"/>
  <c r="N71"/>
  <c r="N75"/>
  <c r="N76"/>
  <c r="N78"/>
  <c r="N82"/>
  <c r="N90"/>
  <c r="N106"/>
  <c r="N108"/>
  <c r="N123"/>
  <c r="N129"/>
  <c r="N131"/>
  <c r="N136"/>
  <c r="N141"/>
  <c r="N146"/>
  <c r="N147"/>
  <c r="N155"/>
  <c r="N157"/>
  <c r="N168"/>
  <c r="N175"/>
  <c r="N194"/>
  <c r="N197"/>
  <c r="N198"/>
  <c r="N199"/>
  <c r="N202"/>
  <c r="N203"/>
  <c r="N210"/>
  <c r="N212"/>
  <c r="N216"/>
  <c r="N217"/>
  <c r="N222"/>
  <c r="N228"/>
  <c r="N229"/>
  <c r="N234"/>
  <c r="N235"/>
  <c r="N243"/>
  <c r="N244"/>
  <c r="N248"/>
  <c r="N250"/>
  <c r="N251"/>
  <c r="N256"/>
  <c r="N261"/>
  <c r="N262"/>
  <c r="N263"/>
  <c r="N268"/>
  <c r="N269"/>
  <c r="N281"/>
  <c r="N287"/>
  <c r="N292"/>
  <c r="N293"/>
  <c r="N297"/>
  <c r="N298"/>
  <c r="N300"/>
  <c r="N303"/>
  <c r="N305"/>
  <c r="N307"/>
  <c r="N310"/>
  <c r="N311"/>
  <c r="N314"/>
  <c r="N318"/>
  <c r="N320"/>
  <c r="N321"/>
  <c r="N325"/>
  <c r="N327"/>
  <c r="N328"/>
  <c r="N334"/>
  <c r="N335"/>
  <c r="N342"/>
  <c r="N356"/>
  <c r="N360"/>
  <c r="N361"/>
  <c r="N363"/>
  <c r="N367"/>
  <c r="N368"/>
  <c r="N374"/>
  <c r="N375"/>
  <c r="N379"/>
  <c r="N380"/>
  <c r="N381"/>
  <c r="N382"/>
  <c r="N383"/>
  <c r="N384"/>
  <c r="N385"/>
  <c r="N386"/>
  <c r="N387"/>
  <c r="N388"/>
  <c r="N389"/>
  <c r="N390"/>
  <c r="N395"/>
  <c r="N396"/>
  <c r="N407"/>
  <c r="N408"/>
  <c r="N409"/>
  <c r="N411"/>
  <c r="N416"/>
  <c r="N417"/>
  <c r="N418"/>
  <c r="N419"/>
  <c r="N420"/>
  <c r="N12"/>
  <c r="N18"/>
  <c r="N25"/>
  <c r="N24"/>
  <c r="N19"/>
  <c r="N21"/>
  <c r="L250"/>
  <c r="L243"/>
  <c r="L155"/>
  <c r="L18"/>
  <c r="J429"/>
  <c r="I429"/>
  <c r="L324"/>
  <c r="L317"/>
  <c r="L269"/>
  <c r="L262"/>
  <c r="L263"/>
  <c r="J406"/>
  <c r="L406" s="1"/>
  <c r="L417"/>
  <c r="L418"/>
  <c r="E419"/>
  <c r="D419"/>
  <c r="L254"/>
  <c r="L251"/>
  <c r="L244"/>
  <c r="L241"/>
  <c r="L335"/>
  <c r="L320"/>
  <c r="L321"/>
  <c r="K287"/>
  <c r="K423"/>
  <c r="L285"/>
  <c r="L341"/>
  <c r="L340"/>
  <c r="L61"/>
  <c r="L60"/>
  <c r="G60"/>
  <c r="F60"/>
  <c r="G425"/>
  <c r="G423"/>
  <c r="E423"/>
  <c r="D423"/>
  <c r="C423"/>
  <c r="B423"/>
  <c r="E422"/>
  <c r="D422"/>
  <c r="C422"/>
  <c r="B422"/>
  <c r="E421"/>
  <c r="D421"/>
  <c r="C421"/>
  <c r="B421"/>
  <c r="L416"/>
  <c r="L414"/>
  <c r="D414"/>
  <c r="L409"/>
  <c r="L408"/>
  <c r="L407"/>
  <c r="F406"/>
  <c r="B406"/>
  <c r="L395"/>
  <c r="L394"/>
  <c r="L393"/>
  <c r="F393"/>
  <c r="L375"/>
  <c r="L374"/>
  <c r="L368"/>
  <c r="L367"/>
  <c r="F367"/>
  <c r="L361"/>
  <c r="L360"/>
  <c r="F360"/>
  <c r="G354"/>
  <c r="D353"/>
  <c r="F353"/>
  <c r="L348"/>
  <c r="L347"/>
  <c r="L346"/>
  <c r="D346"/>
  <c r="F346" s="1"/>
  <c r="L339"/>
  <c r="D339"/>
  <c r="F339" s="1"/>
  <c r="B339"/>
  <c r="J331"/>
  <c r="L331" s="1"/>
  <c r="D331"/>
  <c r="L325"/>
  <c r="L318"/>
  <c r="D317"/>
  <c r="L314"/>
  <c r="L311"/>
  <c r="G311"/>
  <c r="L310"/>
  <c r="F310"/>
  <c r="L305"/>
  <c r="L303"/>
  <c r="D303"/>
  <c r="F303" s="1"/>
  <c r="B303"/>
  <c r="L298"/>
  <c r="L297"/>
  <c r="G297"/>
  <c r="L296"/>
  <c r="D296"/>
  <c r="F296" s="1"/>
  <c r="B296"/>
  <c r="L293"/>
  <c r="L292"/>
  <c r="L291"/>
  <c r="D291"/>
  <c r="L284"/>
  <c r="D284"/>
  <c r="F284" s="1"/>
  <c r="N280"/>
  <c r="D272"/>
  <c r="L268"/>
  <c r="D266"/>
  <c r="J423"/>
  <c r="N423" s="1"/>
  <c r="D259"/>
  <c r="D254"/>
  <c r="L248"/>
  <c r="D247"/>
  <c r="L240"/>
  <c r="D240"/>
  <c r="L235"/>
  <c r="L234"/>
  <c r="F234"/>
  <c r="L229"/>
  <c r="L228"/>
  <c r="L222"/>
  <c r="F222"/>
  <c r="L217"/>
  <c r="L216"/>
  <c r="L210"/>
  <c r="G210"/>
  <c r="N209"/>
  <c r="F209"/>
  <c r="L203"/>
  <c r="L202"/>
  <c r="D202"/>
  <c r="L194"/>
  <c r="D194"/>
  <c r="F188"/>
  <c r="G182"/>
  <c r="D181"/>
  <c r="F181" s="1"/>
  <c r="L175"/>
  <c r="G175"/>
  <c r="G155" s="1"/>
  <c r="D174"/>
  <c r="F174" s="1"/>
  <c r="L168"/>
  <c r="D167"/>
  <c r="F167" s="1"/>
  <c r="D161"/>
  <c r="F161" s="1"/>
  <c r="L158"/>
  <c r="L157"/>
  <c r="G157"/>
  <c r="G156"/>
  <c r="L154"/>
  <c r="D154"/>
  <c r="F154" s="1"/>
  <c r="L147"/>
  <c r="G147"/>
  <c r="L146"/>
  <c r="F146"/>
  <c r="L141"/>
  <c r="L140"/>
  <c r="F140"/>
  <c r="L136"/>
  <c r="G135"/>
  <c r="L134"/>
  <c r="D134"/>
  <c r="F134" s="1"/>
  <c r="L131"/>
  <c r="L129"/>
  <c r="L128"/>
  <c r="D128"/>
  <c r="F128" s="1"/>
  <c r="L123"/>
  <c r="L122"/>
  <c r="D122"/>
  <c r="L108"/>
  <c r="L106"/>
  <c r="G106"/>
  <c r="L105"/>
  <c r="D105"/>
  <c r="F105" s="1"/>
  <c r="L101"/>
  <c r="G100"/>
  <c r="D98"/>
  <c r="F98" s="1"/>
  <c r="L90"/>
  <c r="N88"/>
  <c r="F88"/>
  <c r="L82"/>
  <c r="L78"/>
  <c r="L76"/>
  <c r="L75"/>
  <c r="L74"/>
  <c r="C74"/>
  <c r="L71"/>
  <c r="L70"/>
  <c r="L69"/>
  <c r="L67"/>
  <c r="D67"/>
  <c r="F67" s="1"/>
  <c r="L57"/>
  <c r="L55"/>
  <c r="L54"/>
  <c r="G54"/>
  <c r="D54"/>
  <c r="F54" s="1"/>
  <c r="L51"/>
  <c r="L49"/>
  <c r="L48"/>
  <c r="G48"/>
  <c r="D48"/>
  <c r="F48" s="1"/>
  <c r="B48"/>
  <c r="L44"/>
  <c r="L43"/>
  <c r="L42"/>
  <c r="L41"/>
  <c r="D41"/>
  <c r="F41" s="1"/>
  <c r="L38"/>
  <c r="L37"/>
  <c r="L36"/>
  <c r="D35"/>
  <c r="F35" s="1"/>
  <c r="F31"/>
  <c r="F30"/>
  <c r="L25"/>
  <c r="L24"/>
  <c r="F24"/>
  <c r="L19"/>
  <c r="D18"/>
  <c r="L12"/>
  <c r="D12"/>
  <c r="F12" s="1"/>
  <c r="N21" i="4"/>
  <c r="N406"/>
  <c r="K406"/>
  <c r="L404"/>
  <c r="N404"/>
  <c r="I404"/>
  <c r="K404" s="1"/>
  <c r="G403"/>
  <c r="M402"/>
  <c r="L402"/>
  <c r="J402"/>
  <c r="I402"/>
  <c r="E402"/>
  <c r="D402"/>
  <c r="M401"/>
  <c r="J401"/>
  <c r="G401"/>
  <c r="E401"/>
  <c r="D401"/>
  <c r="C401"/>
  <c r="B401"/>
  <c r="E400"/>
  <c r="D400"/>
  <c r="C400"/>
  <c r="B400"/>
  <c r="L399"/>
  <c r="I399"/>
  <c r="E399"/>
  <c r="D399"/>
  <c r="C399"/>
  <c r="B399"/>
  <c r="N396"/>
  <c r="K396"/>
  <c r="L395"/>
  <c r="N395" s="1"/>
  <c r="I395"/>
  <c r="K395" s="1"/>
  <c r="N393"/>
  <c r="K393"/>
  <c r="D393"/>
  <c r="N388"/>
  <c r="K388"/>
  <c r="N387"/>
  <c r="K387"/>
  <c r="N386"/>
  <c r="K386"/>
  <c r="N385"/>
  <c r="K385"/>
  <c r="F385"/>
  <c r="B385"/>
  <c r="N375"/>
  <c r="K375"/>
  <c r="N374"/>
  <c r="K374"/>
  <c r="N373"/>
  <c r="K373"/>
  <c r="F373"/>
  <c r="N356"/>
  <c r="K356"/>
  <c r="N355"/>
  <c r="K355"/>
  <c r="N351"/>
  <c r="K351"/>
  <c r="N350"/>
  <c r="K350"/>
  <c r="F350"/>
  <c r="N345"/>
  <c r="K345"/>
  <c r="N344"/>
  <c r="K344"/>
  <c r="F344"/>
  <c r="N340"/>
  <c r="K340"/>
  <c r="N339"/>
  <c r="K339"/>
  <c r="G339"/>
  <c r="N338"/>
  <c r="K338"/>
  <c r="D338"/>
  <c r="F338" s="1"/>
  <c r="N334"/>
  <c r="K334"/>
  <c r="N333"/>
  <c r="K333"/>
  <c r="N332"/>
  <c r="K332"/>
  <c r="D332"/>
  <c r="F332" s="1"/>
  <c r="N329"/>
  <c r="K329"/>
  <c r="H329"/>
  <c r="N328"/>
  <c r="K328"/>
  <c r="H328"/>
  <c r="N327"/>
  <c r="K327"/>
  <c r="H327"/>
  <c r="N326"/>
  <c r="K326"/>
  <c r="D326"/>
  <c r="F326" s="1"/>
  <c r="B326"/>
  <c r="N320"/>
  <c r="N319"/>
  <c r="K319"/>
  <c r="L318"/>
  <c r="N318" s="1"/>
  <c r="I318"/>
  <c r="K318" s="1"/>
  <c r="D318"/>
  <c r="N315"/>
  <c r="K315"/>
  <c r="N314"/>
  <c r="K314"/>
  <c r="N313"/>
  <c r="K313"/>
  <c r="N308"/>
  <c r="N307"/>
  <c r="K307"/>
  <c r="L306"/>
  <c r="N306" s="1"/>
  <c r="I306"/>
  <c r="K306" s="1"/>
  <c r="D306"/>
  <c r="N303"/>
  <c r="K303"/>
  <c r="N302"/>
  <c r="K302"/>
  <c r="G302"/>
  <c r="N301"/>
  <c r="K301"/>
  <c r="F301"/>
  <c r="N298"/>
  <c r="K298"/>
  <c r="N297"/>
  <c r="N296"/>
  <c r="K296"/>
  <c r="D296"/>
  <c r="F296" s="1"/>
  <c r="B296"/>
  <c r="N291"/>
  <c r="K291"/>
  <c r="N290"/>
  <c r="K290"/>
  <c r="G290"/>
  <c r="N289"/>
  <c r="K289"/>
  <c r="D289"/>
  <c r="F289" s="1"/>
  <c r="B289"/>
  <c r="N286"/>
  <c r="K286"/>
  <c r="N285"/>
  <c r="K285"/>
  <c r="N284"/>
  <c r="K284"/>
  <c r="D284"/>
  <c r="N280"/>
  <c r="K280"/>
  <c r="N279"/>
  <c r="K279"/>
  <c r="N278"/>
  <c r="K278"/>
  <c r="N277"/>
  <c r="K277"/>
  <c r="D277"/>
  <c r="F277"/>
  <c r="L274"/>
  <c r="I274"/>
  <c r="L273"/>
  <c r="I273"/>
  <c r="L271"/>
  <c r="I271"/>
  <c r="D265"/>
  <c r="L261"/>
  <c r="N261" s="1"/>
  <c r="I261"/>
  <c r="K261" s="1"/>
  <c r="N260"/>
  <c r="I259"/>
  <c r="K259" s="1"/>
  <c r="D259"/>
  <c r="L255"/>
  <c r="L401" s="1"/>
  <c r="I255"/>
  <c r="I401" s="1"/>
  <c r="L254"/>
  <c r="L405" s="1"/>
  <c r="N405" s="1"/>
  <c r="I254"/>
  <c r="K254" s="1"/>
  <c r="N253"/>
  <c r="D252"/>
  <c r="N249"/>
  <c r="K249"/>
  <c r="N248"/>
  <c r="K248"/>
  <c r="L247"/>
  <c r="N247" s="1"/>
  <c r="I247"/>
  <c r="K247" s="1"/>
  <c r="D247"/>
  <c r="N244"/>
  <c r="K244"/>
  <c r="N243"/>
  <c r="K243"/>
  <c r="N242"/>
  <c r="K242"/>
  <c r="D242"/>
  <c r="N239"/>
  <c r="K239"/>
  <c r="N238"/>
  <c r="K238"/>
  <c r="N237"/>
  <c r="K237"/>
  <c r="D237"/>
  <c r="N233"/>
  <c r="K233"/>
  <c r="N232"/>
  <c r="K232"/>
  <c r="F232"/>
  <c r="N228"/>
  <c r="K228"/>
  <c r="N227"/>
  <c r="K227"/>
  <c r="N224"/>
  <c r="K224"/>
  <c r="N223"/>
  <c r="K223"/>
  <c r="F223"/>
  <c r="N219"/>
  <c r="K219"/>
  <c r="N218"/>
  <c r="K218"/>
  <c r="N213"/>
  <c r="K213"/>
  <c r="G213"/>
  <c r="N212"/>
  <c r="L212"/>
  <c r="I212"/>
  <c r="K212" s="1"/>
  <c r="F212"/>
  <c r="N207"/>
  <c r="K207"/>
  <c r="N206"/>
  <c r="K206"/>
  <c r="D206"/>
  <c r="N203"/>
  <c r="K203"/>
  <c r="N202"/>
  <c r="K202"/>
  <c r="L199"/>
  <c r="N199" s="1"/>
  <c r="K199"/>
  <c r="I199"/>
  <c r="D199"/>
  <c r="N195"/>
  <c r="K195"/>
  <c r="N194"/>
  <c r="K194"/>
  <c r="F194"/>
  <c r="N191"/>
  <c r="K191"/>
  <c r="N190"/>
  <c r="K190"/>
  <c r="N189"/>
  <c r="K189"/>
  <c r="G189"/>
  <c r="L188"/>
  <c r="N188" s="1"/>
  <c r="I188"/>
  <c r="K188" s="1"/>
  <c r="D188"/>
  <c r="F188" s="1"/>
  <c r="N185"/>
  <c r="K185"/>
  <c r="N184"/>
  <c r="K184"/>
  <c r="N183"/>
  <c r="K183"/>
  <c r="G183"/>
  <c r="G163"/>
  <c r="L182"/>
  <c r="N182" s="1"/>
  <c r="I182"/>
  <c r="K182" s="1"/>
  <c r="D182"/>
  <c r="F182" s="1"/>
  <c r="N178"/>
  <c r="K178"/>
  <c r="N177"/>
  <c r="N176"/>
  <c r="K176"/>
  <c r="N175"/>
  <c r="L175"/>
  <c r="I175"/>
  <c r="K175" s="1"/>
  <c r="D175"/>
  <c r="F175" s="1"/>
  <c r="N172"/>
  <c r="K172"/>
  <c r="N171"/>
  <c r="N170"/>
  <c r="K170"/>
  <c r="L169"/>
  <c r="N169" s="1"/>
  <c r="I169"/>
  <c r="K169" s="1"/>
  <c r="D169"/>
  <c r="F169"/>
  <c r="N166"/>
  <c r="K166"/>
  <c r="N165"/>
  <c r="K165"/>
  <c r="G165"/>
  <c r="N164"/>
  <c r="K164"/>
  <c r="G164"/>
  <c r="N163"/>
  <c r="K163"/>
  <c r="N162"/>
  <c r="K162"/>
  <c r="D162"/>
  <c r="F162"/>
  <c r="N159"/>
  <c r="K159"/>
  <c r="N158"/>
  <c r="K158"/>
  <c r="G158"/>
  <c r="N157"/>
  <c r="K157"/>
  <c r="F157"/>
  <c r="N154"/>
  <c r="K154"/>
  <c r="N153"/>
  <c r="K153"/>
  <c r="N152"/>
  <c r="K152"/>
  <c r="F152"/>
  <c r="N136"/>
  <c r="K136"/>
  <c r="N135"/>
  <c r="K135"/>
  <c r="N134"/>
  <c r="K134"/>
  <c r="G134"/>
  <c r="L133"/>
  <c r="N133"/>
  <c r="I133"/>
  <c r="K133" s="1"/>
  <c r="D133"/>
  <c r="F133" s="1"/>
  <c r="N130"/>
  <c r="K130"/>
  <c r="N129"/>
  <c r="N128"/>
  <c r="K128"/>
  <c r="N127"/>
  <c r="K127"/>
  <c r="D127"/>
  <c r="F127" s="1"/>
  <c r="N124"/>
  <c r="K124"/>
  <c r="N123"/>
  <c r="K123"/>
  <c r="N122"/>
  <c r="K122"/>
  <c r="L121"/>
  <c r="N121" s="1"/>
  <c r="I121"/>
  <c r="K121" s="1"/>
  <c r="D121"/>
  <c r="N107"/>
  <c r="K107"/>
  <c r="N106"/>
  <c r="K106"/>
  <c r="N105"/>
  <c r="K105"/>
  <c r="G105"/>
  <c r="L104"/>
  <c r="N104" s="1"/>
  <c r="K104"/>
  <c r="I104"/>
  <c r="D104"/>
  <c r="F104" s="1"/>
  <c r="N101"/>
  <c r="K101"/>
  <c r="N100"/>
  <c r="K100"/>
  <c r="M99"/>
  <c r="N99" s="1"/>
  <c r="J99"/>
  <c r="J400" s="1"/>
  <c r="G99"/>
  <c r="G405" s="1"/>
  <c r="N98"/>
  <c r="K98"/>
  <c r="L97"/>
  <c r="N97" s="1"/>
  <c r="I97"/>
  <c r="F97"/>
  <c r="D97"/>
  <c r="N89"/>
  <c r="K89"/>
  <c r="L87"/>
  <c r="N87" s="1"/>
  <c r="I87"/>
  <c r="K87" s="1"/>
  <c r="F87"/>
  <c r="N84"/>
  <c r="K84"/>
  <c r="N83"/>
  <c r="K83"/>
  <c r="N81"/>
  <c r="K81"/>
  <c r="L80"/>
  <c r="N80" s="1"/>
  <c r="I80"/>
  <c r="K80" s="1"/>
  <c r="N77"/>
  <c r="K77"/>
  <c r="N76"/>
  <c r="K76"/>
  <c r="N75"/>
  <c r="K75"/>
  <c r="N74"/>
  <c r="K74"/>
  <c r="N73"/>
  <c r="K73"/>
  <c r="C73"/>
  <c r="N70"/>
  <c r="K70"/>
  <c r="N69"/>
  <c r="K69"/>
  <c r="N68"/>
  <c r="K68"/>
  <c r="N67"/>
  <c r="K67"/>
  <c r="N66"/>
  <c r="K66"/>
  <c r="D66"/>
  <c r="F66" s="1"/>
  <c r="N61"/>
  <c r="K61"/>
  <c r="N60"/>
  <c r="K60"/>
  <c r="G60"/>
  <c r="F60"/>
  <c r="N57"/>
  <c r="K57"/>
  <c r="N56"/>
  <c r="K56"/>
  <c r="N55"/>
  <c r="K55"/>
  <c r="N54"/>
  <c r="K54"/>
  <c r="G54"/>
  <c r="D54"/>
  <c r="F54" s="1"/>
  <c r="N51"/>
  <c r="K51"/>
  <c r="N50"/>
  <c r="K50"/>
  <c r="N49"/>
  <c r="K49"/>
  <c r="N48"/>
  <c r="K48"/>
  <c r="G48"/>
  <c r="D48"/>
  <c r="F48" s="1"/>
  <c r="B48"/>
  <c r="N44"/>
  <c r="K44"/>
  <c r="N43"/>
  <c r="K43"/>
  <c r="N42"/>
  <c r="K42"/>
  <c r="N41"/>
  <c r="K41"/>
  <c r="D41"/>
  <c r="F41"/>
  <c r="N38"/>
  <c r="K38"/>
  <c r="N37"/>
  <c r="K37"/>
  <c r="N36"/>
  <c r="K36"/>
  <c r="N35"/>
  <c r="K35"/>
  <c r="D35"/>
  <c r="F35" s="1"/>
  <c r="N31"/>
  <c r="K31"/>
  <c r="F31"/>
  <c r="N30"/>
  <c r="K30"/>
  <c r="F30"/>
  <c r="N25"/>
  <c r="K25"/>
  <c r="N24"/>
  <c r="K24"/>
  <c r="F24"/>
  <c r="N19"/>
  <c r="K19"/>
  <c r="N18"/>
  <c r="K18"/>
  <c r="D18"/>
  <c r="N15"/>
  <c r="K15"/>
  <c r="N14"/>
  <c r="K14"/>
  <c r="M399"/>
  <c r="J13"/>
  <c r="K13" s="1"/>
  <c r="N12"/>
  <c r="K12"/>
  <c r="D12"/>
  <c r="F12" s="1"/>
  <c r="N25" i="1"/>
  <c r="N24"/>
  <c r="N406"/>
  <c r="N396"/>
  <c r="N393"/>
  <c r="N386"/>
  <c r="N387"/>
  <c r="N388"/>
  <c r="N385"/>
  <c r="N374"/>
  <c r="N375"/>
  <c r="N373"/>
  <c r="N355"/>
  <c r="N356"/>
  <c r="N351"/>
  <c r="N350"/>
  <c r="N345"/>
  <c r="N344"/>
  <c r="N339"/>
  <c r="N340"/>
  <c r="N338"/>
  <c r="N333"/>
  <c r="N334"/>
  <c r="N332"/>
  <c r="N327"/>
  <c r="N328"/>
  <c r="N329"/>
  <c r="N326"/>
  <c r="N319"/>
  <c r="N320"/>
  <c r="N314"/>
  <c r="N315"/>
  <c r="N313"/>
  <c r="N307"/>
  <c r="N308"/>
  <c r="N302"/>
  <c r="N303"/>
  <c r="N301"/>
  <c r="N297"/>
  <c r="N298"/>
  <c r="N296"/>
  <c r="N290"/>
  <c r="N291"/>
  <c r="N289"/>
  <c r="N285"/>
  <c r="N286"/>
  <c r="N284"/>
  <c r="N280"/>
  <c r="N278"/>
  <c r="N279"/>
  <c r="N277"/>
  <c r="N260"/>
  <c r="N253"/>
  <c r="N248"/>
  <c r="N249"/>
  <c r="N244"/>
  <c r="N243"/>
  <c r="N242"/>
  <c r="N239"/>
  <c r="N238"/>
  <c r="N237"/>
  <c r="N233"/>
  <c r="N232"/>
  <c r="N228"/>
  <c r="N227"/>
  <c r="N224"/>
  <c r="N223"/>
  <c r="N219"/>
  <c r="N218"/>
  <c r="N213"/>
  <c r="N207"/>
  <c r="N206"/>
  <c r="N203"/>
  <c r="N202"/>
  <c r="N195"/>
  <c r="N194"/>
  <c r="N189"/>
  <c r="N190"/>
  <c r="N191"/>
  <c r="N183"/>
  <c r="N184"/>
  <c r="N185"/>
  <c r="N176"/>
  <c r="N177"/>
  <c r="N178"/>
  <c r="N170"/>
  <c r="N171"/>
  <c r="N172"/>
  <c r="N163"/>
  <c r="N164"/>
  <c r="N165"/>
  <c r="N166"/>
  <c r="N162"/>
  <c r="N158"/>
  <c r="N159"/>
  <c r="N157"/>
  <c r="N153"/>
  <c r="N154"/>
  <c r="N152"/>
  <c r="N134"/>
  <c r="N135"/>
  <c r="N136"/>
  <c r="N128"/>
  <c r="N129"/>
  <c r="N130"/>
  <c r="N127"/>
  <c r="N122"/>
  <c r="N123"/>
  <c r="N124"/>
  <c r="N105"/>
  <c r="N106"/>
  <c r="N107"/>
  <c r="N98"/>
  <c r="N100"/>
  <c r="N101"/>
  <c r="N88"/>
  <c r="N89"/>
  <c r="N81"/>
  <c r="N82"/>
  <c r="N83"/>
  <c r="N84"/>
  <c r="N74"/>
  <c r="N75"/>
  <c r="N76"/>
  <c r="N77"/>
  <c r="N73"/>
  <c r="N67"/>
  <c r="N68"/>
  <c r="N69"/>
  <c r="N70"/>
  <c r="N66"/>
  <c r="N61"/>
  <c r="N60"/>
  <c r="N55"/>
  <c r="N56"/>
  <c r="N57"/>
  <c r="N54"/>
  <c r="N49"/>
  <c r="N50"/>
  <c r="N51"/>
  <c r="N48"/>
  <c r="N42"/>
  <c r="N43"/>
  <c r="N44"/>
  <c r="N41"/>
  <c r="N36"/>
  <c r="N37"/>
  <c r="N38"/>
  <c r="N35"/>
  <c r="N31"/>
  <c r="N30"/>
  <c r="N19"/>
  <c r="N18"/>
  <c r="N14"/>
  <c r="N15"/>
  <c r="N12"/>
  <c r="L404"/>
  <c r="N404" s="1"/>
  <c r="L402"/>
  <c r="L399"/>
  <c r="L395"/>
  <c r="N395" s="1"/>
  <c r="L318"/>
  <c r="N318" s="1"/>
  <c r="L306"/>
  <c r="N306" s="1"/>
  <c r="L274"/>
  <c r="L273"/>
  <c r="L271" s="1"/>
  <c r="L261"/>
  <c r="N261" s="1"/>
  <c r="L255"/>
  <c r="L401" s="1"/>
  <c r="L254"/>
  <c r="L400" s="1"/>
  <c r="L247"/>
  <c r="N247" s="1"/>
  <c r="L212"/>
  <c r="N212" s="1"/>
  <c r="L199"/>
  <c r="N199" s="1"/>
  <c r="L188"/>
  <c r="N188" s="1"/>
  <c r="L182"/>
  <c r="N182" s="1"/>
  <c r="L175"/>
  <c r="N175" s="1"/>
  <c r="L169"/>
  <c r="N169" s="1"/>
  <c r="L133"/>
  <c r="N133" s="1"/>
  <c r="L121"/>
  <c r="N121" s="1"/>
  <c r="L104"/>
  <c r="N104" s="1"/>
  <c r="L97"/>
  <c r="N97" s="1"/>
  <c r="L87"/>
  <c r="N87" s="1"/>
  <c r="L80"/>
  <c r="N80" s="1"/>
  <c r="M402"/>
  <c r="M401"/>
  <c r="M99"/>
  <c r="N99" s="1"/>
  <c r="M13"/>
  <c r="M399" s="1"/>
  <c r="H329"/>
  <c r="H328"/>
  <c r="H327"/>
  <c r="I404"/>
  <c r="K404"/>
  <c r="G165"/>
  <c r="G164"/>
  <c r="G99"/>
  <c r="K396"/>
  <c r="K393"/>
  <c r="K386"/>
  <c r="K387"/>
  <c r="K388"/>
  <c r="K385"/>
  <c r="K375"/>
  <c r="K374"/>
  <c r="K373"/>
  <c r="K356"/>
  <c r="K355"/>
  <c r="K351"/>
  <c r="K350"/>
  <c r="K345"/>
  <c r="K344"/>
  <c r="K339"/>
  <c r="K340"/>
  <c r="K338"/>
  <c r="K333"/>
  <c r="K334"/>
  <c r="K332"/>
  <c r="K327"/>
  <c r="K328"/>
  <c r="K329"/>
  <c r="K326"/>
  <c r="K319"/>
  <c r="K314"/>
  <c r="K315"/>
  <c r="K313"/>
  <c r="K307"/>
  <c r="K303"/>
  <c r="K302"/>
  <c r="K301"/>
  <c r="K298"/>
  <c r="K296"/>
  <c r="K290"/>
  <c r="K291"/>
  <c r="K289"/>
  <c r="K285"/>
  <c r="K286"/>
  <c r="K284"/>
  <c r="K278"/>
  <c r="K279"/>
  <c r="K280"/>
  <c r="K277"/>
  <c r="K249"/>
  <c r="K248"/>
  <c r="K243"/>
  <c r="K244"/>
  <c r="K242"/>
  <c r="K238"/>
  <c r="K239"/>
  <c r="K237"/>
  <c r="K233"/>
  <c r="K232"/>
  <c r="K228"/>
  <c r="K227"/>
  <c r="K219"/>
  <c r="K218"/>
  <c r="K224"/>
  <c r="K223"/>
  <c r="K213"/>
  <c r="K207"/>
  <c r="K206"/>
  <c r="K202"/>
  <c r="K203"/>
  <c r="K195"/>
  <c r="K194"/>
  <c r="K189"/>
  <c r="K134"/>
  <c r="K122"/>
  <c r="J99"/>
  <c r="K99"/>
  <c r="K49"/>
  <c r="K43"/>
  <c r="K190"/>
  <c r="K191"/>
  <c r="K183"/>
  <c r="K184"/>
  <c r="K185"/>
  <c r="K176"/>
  <c r="K178"/>
  <c r="K170"/>
  <c r="K172"/>
  <c r="K163"/>
  <c r="K164"/>
  <c r="K165"/>
  <c r="K166"/>
  <c r="K162"/>
  <c r="K158"/>
  <c r="K159"/>
  <c r="K157"/>
  <c r="K153"/>
  <c r="K154"/>
  <c r="K152"/>
  <c r="K135"/>
  <c r="K136"/>
  <c r="K128"/>
  <c r="K130"/>
  <c r="K127"/>
  <c r="K123"/>
  <c r="K124"/>
  <c r="K105"/>
  <c r="K106"/>
  <c r="K107"/>
  <c r="K98"/>
  <c r="K100"/>
  <c r="K101"/>
  <c r="K89"/>
  <c r="K81"/>
  <c r="K83"/>
  <c r="K84"/>
  <c r="K74"/>
  <c r="K75"/>
  <c r="K76"/>
  <c r="K77"/>
  <c r="K73"/>
  <c r="K67"/>
  <c r="K68"/>
  <c r="K69"/>
  <c r="K70"/>
  <c r="K66"/>
  <c r="K61"/>
  <c r="K60"/>
  <c r="K55"/>
  <c r="K56"/>
  <c r="K57"/>
  <c r="K54"/>
  <c r="K50"/>
  <c r="K51"/>
  <c r="K48"/>
  <c r="K44"/>
  <c r="K42"/>
  <c r="K41"/>
  <c r="K36"/>
  <c r="K37"/>
  <c r="K38"/>
  <c r="K35"/>
  <c r="K31"/>
  <c r="K30"/>
  <c r="K25"/>
  <c r="K24"/>
  <c r="K19"/>
  <c r="K18"/>
  <c r="K14"/>
  <c r="J13"/>
  <c r="K13"/>
  <c r="G403"/>
  <c r="G339"/>
  <c r="G302"/>
  <c r="G290"/>
  <c r="G213"/>
  <c r="G189"/>
  <c r="G183"/>
  <c r="G158"/>
  <c r="G134"/>
  <c r="G105"/>
  <c r="G60"/>
  <c r="G54"/>
  <c r="G48"/>
  <c r="I274"/>
  <c r="I273"/>
  <c r="I271" s="1"/>
  <c r="I261"/>
  <c r="K261" s="1"/>
  <c r="I255"/>
  <c r="I254"/>
  <c r="K254"/>
  <c r="I395"/>
  <c r="K395"/>
  <c r="I87"/>
  <c r="K87"/>
  <c r="I80"/>
  <c r="K80"/>
  <c r="I212"/>
  <c r="K212"/>
  <c r="I199"/>
  <c r="K199"/>
  <c r="I188"/>
  <c r="K188"/>
  <c r="I182"/>
  <c r="K182"/>
  <c r="I175"/>
  <c r="K175"/>
  <c r="I169"/>
  <c r="K169"/>
  <c r="I318"/>
  <c r="K318"/>
  <c r="I306"/>
  <c r="K306"/>
  <c r="D296"/>
  <c r="F296"/>
  <c r="B296"/>
  <c r="I133"/>
  <c r="K133" s="1"/>
  <c r="I121"/>
  <c r="K121" s="1"/>
  <c r="I104"/>
  <c r="K104" s="1"/>
  <c r="I97"/>
  <c r="K97" s="1"/>
  <c r="I247"/>
  <c r="K247" s="1"/>
  <c r="I399"/>
  <c r="J401"/>
  <c r="J402"/>
  <c r="I402"/>
  <c r="K406"/>
  <c r="K15"/>
  <c r="K12"/>
  <c r="G401"/>
  <c r="D199"/>
  <c r="F157"/>
  <c r="D252"/>
  <c r="E402"/>
  <c r="E401"/>
  <c r="E400"/>
  <c r="E399"/>
  <c r="D12"/>
  <c r="F12" s="1"/>
  <c r="D35"/>
  <c r="D66"/>
  <c r="F66" s="1"/>
  <c r="D97"/>
  <c r="F97" s="1"/>
  <c r="D162"/>
  <c r="F162" s="1"/>
  <c r="D237"/>
  <c r="D277"/>
  <c r="F277"/>
  <c r="D306"/>
  <c r="D326"/>
  <c r="F326" s="1"/>
  <c r="D393"/>
  <c r="B326"/>
  <c r="B385"/>
  <c r="D338"/>
  <c r="F338" s="1"/>
  <c r="D332"/>
  <c r="F332" s="1"/>
  <c r="D318"/>
  <c r="D289"/>
  <c r="F289" s="1"/>
  <c r="B289"/>
  <c r="D284"/>
  <c r="D265"/>
  <c r="D259"/>
  <c r="D247"/>
  <c r="D242"/>
  <c r="C73"/>
  <c r="D54"/>
  <c r="F54"/>
  <c r="D48"/>
  <c r="F48"/>
  <c r="B48"/>
  <c r="D41"/>
  <c r="F41" s="1"/>
  <c r="D18"/>
  <c r="C401"/>
  <c r="C400"/>
  <c r="C399"/>
  <c r="B401"/>
  <c r="B400"/>
  <c r="B399"/>
  <c r="D402"/>
  <c r="D401"/>
  <c r="D400"/>
  <c r="D399"/>
  <c r="D206"/>
  <c r="D188"/>
  <c r="F188" s="1"/>
  <c r="D182"/>
  <c r="F182" s="1"/>
  <c r="D175"/>
  <c r="F175" s="1"/>
  <c r="D169"/>
  <c r="F169" s="1"/>
  <c r="D133"/>
  <c r="F133" s="1"/>
  <c r="D121"/>
  <c r="D127"/>
  <c r="F127"/>
  <c r="D104"/>
  <c r="F104"/>
  <c r="F385"/>
  <c r="F373"/>
  <c r="F350"/>
  <c r="F344"/>
  <c r="F301"/>
  <c r="F232"/>
  <c r="F223"/>
  <c r="F212"/>
  <c r="F194"/>
  <c r="F152"/>
  <c r="F87"/>
  <c r="F60"/>
  <c r="F35"/>
  <c r="F31"/>
  <c r="F30"/>
  <c r="F24"/>
  <c r="J400"/>
  <c r="L405"/>
  <c r="N405" s="1"/>
  <c r="L252"/>
  <c r="N252" s="1"/>
  <c r="L403"/>
  <c r="N403" s="1"/>
  <c r="I400"/>
  <c r="I252"/>
  <c r="K252" s="1"/>
  <c r="I405"/>
  <c r="K405" s="1"/>
  <c r="I401"/>
  <c r="J399"/>
  <c r="N13" i="4"/>
  <c r="G400"/>
  <c r="K97"/>
  <c r="K99"/>
  <c r="I405"/>
  <c r="K405" s="1"/>
  <c r="L261" i="5"/>
  <c r="L98"/>
  <c r="L266"/>
  <c r="J259"/>
  <c r="N259" s="1"/>
  <c r="N241"/>
  <c r="J422"/>
  <c r="N422" s="1"/>
  <c r="J421"/>
  <c r="N421" s="1"/>
  <c r="L81"/>
  <c r="L288"/>
  <c r="N406"/>
  <c r="N134"/>
  <c r="L88"/>
  <c r="N340"/>
  <c r="N341"/>
  <c r="N101"/>
  <c r="L287"/>
  <c r="K429"/>
  <c r="N13"/>
  <c r="L13"/>
  <c r="L259"/>
  <c r="N247"/>
  <c r="L209"/>
  <c r="L174"/>
  <c r="L167"/>
  <c r="K427"/>
  <c r="L427" s="1"/>
  <c r="L100"/>
  <c r="J428"/>
  <c r="L428" s="1"/>
  <c r="N15"/>
  <c r="K421"/>
  <c r="G422"/>
  <c r="M428"/>
  <c r="N105"/>
  <c r="N414"/>
  <c r="N36"/>
  <c r="N37"/>
  <c r="N174" l="1"/>
  <c r="L429"/>
  <c r="G427"/>
  <c r="G99"/>
  <c r="L35"/>
  <c r="N254" i="1"/>
  <c r="G98" i="4"/>
  <c r="I426" i="5"/>
  <c r="K422"/>
  <c r="G98" i="1"/>
  <c r="G163"/>
  <c r="G400"/>
  <c r="M400"/>
  <c r="L259"/>
  <c r="N259" s="1"/>
  <c r="J399" i="4"/>
  <c r="M400"/>
  <c r="M154" i="5"/>
  <c r="N154" s="1"/>
  <c r="I427"/>
  <c r="M426"/>
  <c r="M427"/>
  <c r="M35"/>
  <c r="N35" s="1"/>
  <c r="N428"/>
  <c r="N427"/>
  <c r="G404" i="4"/>
  <c r="G399"/>
  <c r="G421" i="5"/>
  <c r="G426"/>
  <c r="L426"/>
  <c r="J425"/>
  <c r="L425" s="1"/>
  <c r="G399" i="1"/>
  <c r="G404"/>
  <c r="N426" i="5"/>
  <c r="N13" i="1"/>
  <c r="N331" i="5"/>
  <c r="L400" i="4"/>
  <c r="N254"/>
  <c r="L259"/>
  <c r="N259" s="1"/>
  <c r="L252"/>
  <c r="I403" i="1"/>
  <c r="K403" s="1"/>
  <c r="I259"/>
  <c r="K259" s="1"/>
  <c r="G405"/>
  <c r="I252" i="4"/>
  <c r="I400"/>
  <c r="M284" i="5"/>
  <c r="N284" l="1"/>
  <c r="M425"/>
  <c r="N425" s="1"/>
  <c r="K252" i="4"/>
  <c r="I403"/>
  <c r="K403" s="1"/>
  <c r="N252"/>
  <c r="L403"/>
  <c r="N403" s="1"/>
</calcChain>
</file>

<file path=xl/sharedStrings.xml><?xml version="1.0" encoding="utf-8"?>
<sst xmlns="http://schemas.openxmlformats.org/spreadsheetml/2006/main" count="1106" uniqueCount="152">
  <si>
    <t xml:space="preserve">11.  Муниципальная программа Щёлковского муниципального района «Предпринимательство Щёлковского муниципального района» на 2015-2019 годы                    </t>
  </si>
  <si>
    <t>12. Муниципальная программа Щёлковского муниципального района «Информационная и внутренняя политика Щёлковского муниципального района» на 2015-2019 годы</t>
  </si>
  <si>
    <t>13. Муниципальная программа Щёлковского муниципального района «Эффективная власть в Щёлковском муниципальном районе» на 2015-2019 годы</t>
  </si>
  <si>
    <t xml:space="preserve">увеличение доли детей и молодежи регулярно занимающихся физической культурой и спортом </t>
  </si>
  <si>
    <t>увеличение доли людей с ограниченными возможностями здоровья регулярно занимающихся физической культурой и спортом</t>
  </si>
  <si>
    <t>Повышение заработной платы работникам подведомственных учреждений</t>
  </si>
  <si>
    <t>увеличение численности членов сборных команд МО по различным видам спорта</t>
  </si>
  <si>
    <t xml:space="preserve">увеличение количества проводимых физкультурно-массовых и спортивных мероприятий </t>
  </si>
  <si>
    <t>Увеличение финансирования на  пропаганду физической культуры и спорта</t>
  </si>
  <si>
    <t>присвоение квалификационных категорий тренерам, инструкторам-методистам, инструкторам по спорту</t>
  </si>
  <si>
    <t>Обеспеченность населения врачами</t>
  </si>
  <si>
    <t>Соотношение врачи/средние медицинские работники</t>
  </si>
  <si>
    <t>Снижение доли расп-ространенности потребления табака среди взрослого населения</t>
  </si>
  <si>
    <t>Снижение потребления алкогольной продукции (в перерасчете на абсолютный алкоголь)</t>
  </si>
  <si>
    <t>Число лиц, принявших участие в массовых мероприятиях профилактической направленности</t>
  </si>
  <si>
    <t>Увеличение продолжительности жизни населения</t>
  </si>
  <si>
    <t>Обеспечение полноценным питанием беременных женщин, кормящих матерей и детей до 3-х лет</t>
  </si>
  <si>
    <t>Выполнение объема поставок молоч-ной и диетической продукции для обе-спечения полноценным питанием бе-ременных женщин, кормящих матерей и детей в возрасте до 3-х лет в соответствии с контрактами</t>
  </si>
  <si>
    <t>увеличение доли участников официальных спортивно-массовых мероприятий в Щелковском муниципальном районе</t>
  </si>
  <si>
    <t>Сокращение численности АУП</t>
  </si>
  <si>
    <t>Утверждено в бюджете по муниципальным программам с учетом изменений (сводная бюджетная роспись на 01.04.2015)                   (тыс. руб.)</t>
  </si>
  <si>
    <t>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</t>
  </si>
  <si>
    <t>Сумма максимально допустимой задолженности по арендной плате за землю</t>
  </si>
  <si>
    <t>Сумма поступлений от продажи земельных участков</t>
  </si>
  <si>
    <t>Сумма поступлений от приватизации недвижимого имущества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</si>
  <si>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</si>
  <si>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 xml:space="preserve">Площадь земельных участков, подлежащая постановке на кадастровый учёт в границах муниципального образования </t>
  </si>
  <si>
    <t xml:space="preserve">Процент обеспечения многодетных семей земельными участками от количества многодетных семей, состоящих на учёте </t>
  </si>
  <si>
    <t>ВСЕГО ПО МУНИЦИПАЛЬНЫМ ПРОГРАММАМ,                    в т.ч.</t>
  </si>
  <si>
    <t xml:space="preserve">Процент земельных участков, категория и ВРИ которых подлежит установлению от земель, категории и ВРИ которых не установлены </t>
  </si>
  <si>
    <t>Сумма поступлений от земельного налога</t>
  </si>
  <si>
    <t>Процент оформления земельных участков и объектов недвижимости в муниципальную собственность Щёлковского муниципального района от количества объектов, находящихся в реестре муниципальной собственности</t>
  </si>
  <si>
    <t xml:space="preserve">Площадь земельных участков, подлежащих оформлению в муниципальную собственность </t>
  </si>
  <si>
    <t xml:space="preserve">Площадь земельных участков, подлежащая оформлению в собственность Московской области 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</si>
  <si>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архивов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</si>
  <si>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</si>
  <si>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</si>
  <si>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</si>
  <si>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Доля запросов, поступивших в электронном виде в муниципальные архивы,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</si>
  <si>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 в муниципальном архиве</t>
  </si>
  <si>
    <t>Доля выплаченных объемов денежного содержания, прочих и иных выплат от запланированных к выплате на уровне 100 процентов</t>
  </si>
  <si>
    <t xml:space="preserve">Подпрограмма "Развитие парковых территорий, парков культуры и отдыха                    </t>
  </si>
  <si>
    <t>тыс. руб.</t>
  </si>
  <si>
    <t>%</t>
  </si>
  <si>
    <t>Исполнение  муниципальных программ по бюджету за 1 квартал 2015 года</t>
  </si>
  <si>
    <t xml:space="preserve"> Подпрограмма "Обеспечение жильем молодых семей"               </t>
  </si>
  <si>
    <t>внебюджетные источники</t>
  </si>
  <si>
    <t>средства бюджетов поселений</t>
  </si>
  <si>
    <t>внебюджетные средства</t>
  </si>
  <si>
    <t>средства бюджета поселений</t>
  </si>
  <si>
    <t>увеличение доли регулярно занимающихся физической культурой и спор-том в Щелковском муниципальном районе</t>
  </si>
  <si>
    <t xml:space="preserve">Наименование программ (подпрограмм) и планируемые результаты реализации  </t>
  </si>
  <si>
    <t>Снижение доли распространенности потребления табака среди детей и подростков</t>
  </si>
  <si>
    <t>Снижение смертности от ДТП</t>
  </si>
  <si>
    <t>Ввод в эксплуатацию фельдшерско-акушерских пунктов</t>
  </si>
  <si>
    <t>Ввод в эксплуатацию офисов врачей общей практики</t>
  </si>
  <si>
    <t>бюджет ЩМР</t>
  </si>
  <si>
    <t>Всего</t>
  </si>
  <si>
    <t>межбюджетные трансферты</t>
  </si>
  <si>
    <t xml:space="preserve">1. Муниципальная программа Щёлковского муниципального района «Развитие и функционирование дорожно-транспортного комплекса Щёлковского муниципального района» на 2015-2019 гг. </t>
  </si>
  <si>
    <t xml:space="preserve">2. Муниципальная программа Щёлковского муниципального района «Архитектура и градостроительство Щёлковского муниципального района» на 2015-2019 годы                    </t>
  </si>
  <si>
    <t xml:space="preserve">4. Муниципальная программа Щёлковского муниципального района «Развитие жилищно-коммунального хозяйства Щёлковского муниципального района» на 2015-2019 годы                    </t>
  </si>
  <si>
    <t xml:space="preserve">Подпрограмма "Транспортное обслуживание населения  и безопасность дорожного движения"                    </t>
  </si>
  <si>
    <t xml:space="preserve">Подпрограмма "Развитие  дорожного хозяйства"                    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</si>
  <si>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</si>
  <si>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</si>
  <si>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"Дополнительное образование, воспитание детей"         </t>
  </si>
  <si>
    <t xml:space="preserve">Обеспечивающая подпрограмма  деятельности Комитета по вопросам образования и делам молодежи Администрации Щёлковского муниципального района                    </t>
  </si>
  <si>
    <t xml:space="preserve">Подпрограмма  "Развитие коммунальной инфраструктуры"                    </t>
  </si>
  <si>
    <t xml:space="preserve">Подпрограмма " Благоустройство и освещение"                    </t>
  </si>
  <si>
    <t xml:space="preserve">Подпрограмма "Предоставление мер социальной поддержки и субсидии по оплате жилого помещения и коммунальных услуг гражданам Российской федерации, имеющих место жительства в Щёлковском муниципальном районе"                    </t>
  </si>
  <si>
    <t xml:space="preserve">Подпрограмма «Доступная среда»                    </t>
  </si>
  <si>
    <t xml:space="preserve">5. Муниципальная программа Щёлковского муниципального района "Спорт Щёлковского  муниципального района"  на 2015-2019 годы                 </t>
  </si>
  <si>
    <t xml:space="preserve"> Подпрограмма «Развитие физической культуры и спорта»            </t>
  </si>
  <si>
    <t xml:space="preserve">Подпрограмма «Развитие спортивной инфраструктуры»     </t>
  </si>
  <si>
    <t xml:space="preserve"> Подпрограмма «Молодое поколение»  </t>
  </si>
  <si>
    <t xml:space="preserve">  Подпрограмма «Создание условий для оказания медицинской помощи населению» </t>
  </si>
  <si>
    <t xml:space="preserve"> Обеспечивающая  подпрограмма</t>
  </si>
  <si>
    <t xml:space="preserve">6. Муниципальная программа Щёлковского муниципального района «Культура Щёлковского муниципального района» на 2015-2019 годы                    </t>
  </si>
  <si>
    <t xml:space="preserve">Подпрограмма "Развитие музейного дела и экспозиционно-выставочная деятельность"                    </t>
  </si>
  <si>
    <t xml:space="preserve"> Подпрограмма "Развитие библиотечного дела"                    </t>
  </si>
  <si>
    <t xml:space="preserve">Подпрограмма "Организация культурно-досуговой деятельности"                    </t>
  </si>
  <si>
    <t xml:space="preserve">Подпрограмма "Развитие театральной деятельности"                    </t>
  </si>
  <si>
    <t xml:space="preserve">Подпрограмма "Развитие и укрепление культурных связей с городами-побратимами"                    </t>
  </si>
  <si>
    <t xml:space="preserve">Подпрограмма "Развитие туризма"                    </t>
  </si>
  <si>
    <t xml:space="preserve">Обеспечивающая  подпрограмма                    </t>
  </si>
  <si>
    <t xml:space="preserve">7.  Муниципальная программа Щёлковского муниципального района «Экология и окружающая среда Щёлковского муниципального района» на 2015-2019 годы                    </t>
  </si>
  <si>
    <t xml:space="preserve">средства бюджетов поселений </t>
  </si>
  <si>
    <t>средства бюджетов  поселений</t>
  </si>
  <si>
    <t>Утверждено в бюджете от 16.12.2014 № 16.12.2014 № 49/9-15-НПА</t>
  </si>
  <si>
    <t>Утверждено по муниципальным программам по состоянию на 01.04.2015 2015 год  (тыс. руб.)</t>
  </si>
  <si>
    <t>Подпрограмма "Энергосбережение и повышение энергетической эффективности"</t>
  </si>
  <si>
    <t xml:space="preserve">Подпрограмма "Развитие газификации сельских населенных пунктов"           </t>
  </si>
  <si>
    <t xml:space="preserve"> Подпрограмма "Обеспечение жильем отдельных категорий граждан"               </t>
  </si>
  <si>
    <t>Подпрограмма "О поддержке отдельных категорий граждан при улучшении ими жилищных условий с использованием ипотечных жилищных кредитов"</t>
  </si>
  <si>
    <t xml:space="preserve">Подпрограмма "Развитие малого и среднего предпринимательства"              </t>
  </si>
  <si>
    <t xml:space="preserve">Подпрограмма "Развитие потребительского рынка  и услуг"  </t>
  </si>
  <si>
    <t xml:space="preserve"> Подпрограмма "Развитие конкуренции"</t>
  </si>
  <si>
    <t xml:space="preserve">Подпрограмма "Информирование населения о деятельности органов местного самоуправления"                    </t>
  </si>
  <si>
    <t xml:space="preserve">Подпрограмма "Развитие наружного оформления и социальной рекламы"         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</si>
  <si>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многофункционального центра предоставления государственных и муниципальных услуг</t>
  </si>
  <si>
    <t xml:space="preserve"> Подпрограмма "Развитие информационно-коммуникационных технологий для повышения эффективности процессов управления"                    </t>
  </si>
  <si>
    <t>Подпрограмма "Совершенствование муниципальной службы"</t>
  </si>
  <si>
    <t>Подпрограмма "Управление муниципальными финансами"</t>
  </si>
  <si>
    <t>Подпрограмма " Развитие муниципального имущественного комплекса"</t>
  </si>
  <si>
    <t xml:space="preserve"> Подпрограмма "Развитие архивного дела" </t>
  </si>
  <si>
    <t xml:space="preserve">Обеспечивающая подпрограмма  </t>
  </si>
  <si>
    <t xml:space="preserve">8. Муниципальная программа Щёлковского муниципального района «Безопасность Щёлковского муниципального района» на 2015-2019 годы                    </t>
  </si>
  <si>
    <t xml:space="preserve">Подпрограмма "Профилактика преступлений и иных правонарушений" </t>
  </si>
  <si>
    <t>Подпрограмма "Обеспечение безопасности жизнедеятельности населения "</t>
  </si>
  <si>
    <t xml:space="preserve">9.  Муниципальная программа Щёлковского муниципального района «Энергоэффективность и развитие энергетики  на территории Щёлковского муниципального района» на 2015-2019 годы                    </t>
  </si>
  <si>
    <t xml:space="preserve">10.  Муниципальная программа Щёлковского муниципального района «Жилище Щёлковского муниципального района» на 2015-2019 годы                    </t>
  </si>
  <si>
    <t>Подпрограмма "Доступная среда"</t>
  </si>
  <si>
    <t>14. Муниципальная программа Щёлковского муниципального района «Сельское хозяйство   Щёлковского муниципального района» на 2015-2020 годы</t>
  </si>
  <si>
    <t xml:space="preserve"> </t>
  </si>
  <si>
    <t xml:space="preserve">3. Муниципальная программа Щёлковского муниципального района «Образование Щёлковского муниципального района" на 2015-2019 гг </t>
  </si>
  <si>
    <t>Информация о финансировании муниципальных программ Щелковского муниципального района за 2015 год</t>
  </si>
  <si>
    <t>Исполнение программы, %</t>
  </si>
  <si>
    <t xml:space="preserve">Подпрограмма "Создание условий для устойчивого экономического развития"              </t>
  </si>
  <si>
    <t>Утверждено в бюджете  от 22.12.2015 № 236/31-91- НПА                               (тыс. руб.)</t>
  </si>
  <si>
    <t>Утверждено по программе (тыс.руб.)</t>
  </si>
  <si>
    <t xml:space="preserve">  </t>
  </si>
  <si>
    <t>Сводная бюджетная роспись от 31.12.2015</t>
  </si>
  <si>
    <t>2015 год</t>
  </si>
  <si>
    <t>Исполнение бюджета</t>
  </si>
  <si>
    <t>2014 год</t>
  </si>
  <si>
    <t xml:space="preserve"> начинать отсюда</t>
  </si>
  <si>
    <t>Исполнение бюджета (тыс.руб.)</t>
  </si>
  <si>
    <t>Сводная бюджетная роспись от 31.12.2015                          (тыс. руб.)</t>
  </si>
  <si>
    <t>Оперативный отчет о выполнении муниципальной программы Московской области 
««Эффективная власть в Щёлковском муниципальном районе» на 2015-2019 годы» за 2015 год 
 Государственный заказчик: Управление по экономической политике Администрации Щёлковского муниципального района
 Источник финансирования: Средства местного бюджета муниципального района (городского округа)</t>
  </si>
  <si>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</si>
  <si>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</si>
  <si>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2015 год 
 (тыс. руб.) </t>
  </si>
  <si>
    <t xml:space="preserve">Выполнено 
 (тыс. руб.) </t>
  </si>
  <si>
    <t>Степень и результаты выполнения  мероприятия в соответствии с перечнем стандартных процедур</t>
  </si>
  <si>
    <t xml:space="preserve">Профинансировано 
 (тыс. руб.) </t>
  </si>
  <si>
    <t>Подпрограмма 6</t>
  </si>
  <si>
    <t>Развитие архивного дела</t>
  </si>
  <si>
    <t xml:space="preserve">93,6%
</t>
  </si>
  <si>
    <t>Мероприятие 1.1</t>
  </si>
  <si>
    <t>Обеспечение деятельности Архивного управления Администрации Щёлковского муниципального района</t>
  </si>
  <si>
    <t>Оперативный отчет о выполнении муниципальной программы Московской области 
««Эффективная власть в Щёлковском муниципальном районе» на 2015-2019 годы» за 2015 год 
 Государственный заказчик: Управление по экономической политике Администрации Щёлковского муниципального района
 Источник финансирования: Средства бюджета Московской области</t>
  </si>
  <si>
    <t xml:space="preserve">100%
</t>
  </si>
  <si>
    <t xml:space="preserve"> %</t>
  </si>
  <si>
    <t>тыс.руб</t>
  </si>
  <si>
    <t>Исполнение  муниципальных программ  (кассовый расход)</t>
  </si>
  <si>
    <t>Исполнение  муниципальных программ  (фактический расход)</t>
  </si>
  <si>
    <t xml:space="preserve">Подпрограмма "Развитие парковых территорий, парков культуры и отдыха"               </t>
  </si>
  <si>
    <t>Сводная бюджетная роспись на 01.04.2016</t>
  </si>
  <si>
    <t>Утверждено в бюджете на 2016 год</t>
  </si>
  <si>
    <t xml:space="preserve">межбюджетные трансферты </t>
  </si>
  <si>
    <t>Информация о ходе реализации муниципальных программ Щёлковского муниципального района за 1 квартал 2016 года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</si>
</sst>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20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2">
    <xf numFmtId="0" fontId="0" fillId="0" borderId="0" xfId="0"/>
    <xf numFmtId="165" fontId="0" fillId="0" borderId="0" xfId="0" applyNumberFormat="1"/>
    <xf numFmtId="165" fontId="0" fillId="0" borderId="0" xfId="0" applyNumberFormat="1" applyFill="1"/>
    <xf numFmtId="165" fontId="1" fillId="0" borderId="0" xfId="0" applyNumberFormat="1" applyFont="1" applyFill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horizontal="right" vertical="center"/>
    </xf>
    <xf numFmtId="165" fontId="7" fillId="0" borderId="5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5" fontId="6" fillId="0" borderId="7" xfId="0" applyNumberFormat="1" applyFont="1" applyFill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left" vertical="center" wrapText="1"/>
    </xf>
    <xf numFmtId="165" fontId="4" fillId="0" borderId="8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5" fontId="6" fillId="0" borderId="8" xfId="0" applyNumberFormat="1" applyFont="1" applyFill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right" vertical="center" wrapText="1"/>
    </xf>
    <xf numFmtId="165" fontId="8" fillId="0" borderId="8" xfId="0" applyNumberFormat="1" applyFont="1" applyFill="1" applyBorder="1" applyAlignment="1">
      <alignment horizontal="left" vertical="center" wrapText="1"/>
    </xf>
    <xf numFmtId="165" fontId="8" fillId="0" borderId="8" xfId="0" applyNumberFormat="1" applyFont="1" applyFill="1" applyBorder="1" applyAlignment="1">
      <alignment horizontal="right" vertical="center"/>
    </xf>
    <xf numFmtId="165" fontId="8" fillId="0" borderId="8" xfId="0" applyNumberFormat="1" applyFont="1" applyFill="1" applyBorder="1" applyAlignment="1">
      <alignment horizontal="right" vertical="center" wrapText="1"/>
    </xf>
    <xf numFmtId="165" fontId="4" fillId="0" borderId="8" xfId="0" applyNumberFormat="1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 vertical="center"/>
    </xf>
    <xf numFmtId="165" fontId="5" fillId="0" borderId="8" xfId="0" applyNumberFormat="1" applyFont="1" applyFill="1" applyBorder="1"/>
    <xf numFmtId="165" fontId="10" fillId="0" borderId="8" xfId="0" applyNumberFormat="1" applyFont="1" applyBorder="1" applyAlignment="1">
      <alignment horizontal="right"/>
    </xf>
    <xf numFmtId="165" fontId="4" fillId="0" borderId="8" xfId="0" applyNumberFormat="1" applyFont="1" applyBorder="1"/>
    <xf numFmtId="165" fontId="4" fillId="0" borderId="8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 wrapText="1"/>
    </xf>
    <xf numFmtId="165" fontId="4" fillId="0" borderId="8" xfId="0" applyNumberFormat="1" applyFont="1" applyFill="1" applyBorder="1"/>
    <xf numFmtId="165" fontId="11" fillId="0" borderId="8" xfId="0" applyNumberFormat="1" applyFont="1" applyBorder="1" applyAlignment="1">
      <alignment horizontal="right" vertical="center"/>
    </xf>
    <xf numFmtId="165" fontId="6" fillId="0" borderId="8" xfId="0" applyNumberFormat="1" applyFont="1" applyBorder="1"/>
    <xf numFmtId="165" fontId="6" fillId="0" borderId="8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 wrapText="1"/>
    </xf>
    <xf numFmtId="165" fontId="6" fillId="0" borderId="8" xfId="0" applyNumberFormat="1" applyFont="1" applyFill="1" applyBorder="1"/>
    <xf numFmtId="165" fontId="11" fillId="0" borderId="8" xfId="0" applyNumberFormat="1" applyFont="1" applyFill="1" applyBorder="1" applyAlignment="1">
      <alignment horizontal="right" vertical="center"/>
    </xf>
    <xf numFmtId="165" fontId="5" fillId="0" borderId="8" xfId="0" applyNumberFormat="1" applyFont="1" applyBorder="1"/>
    <xf numFmtId="165" fontId="12" fillId="0" borderId="8" xfId="0" applyNumberFormat="1" applyFont="1" applyBorder="1" applyAlignment="1">
      <alignment horizontal="right" vertical="center"/>
    </xf>
    <xf numFmtId="165" fontId="12" fillId="0" borderId="8" xfId="0" applyNumberFormat="1" applyFont="1" applyFill="1" applyBorder="1" applyAlignment="1">
      <alignment horizontal="right" vertical="center"/>
    </xf>
    <xf numFmtId="165" fontId="8" fillId="0" borderId="8" xfId="0" applyNumberFormat="1" applyFont="1" applyBorder="1" applyAlignment="1">
      <alignment horizontal="right" vertical="center"/>
    </xf>
    <xf numFmtId="165" fontId="8" fillId="0" borderId="8" xfId="0" applyNumberFormat="1" applyFont="1" applyBorder="1" applyAlignment="1">
      <alignment horizontal="right" vertical="center" wrapText="1"/>
    </xf>
    <xf numFmtId="165" fontId="7" fillId="0" borderId="8" xfId="0" applyNumberFormat="1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vertical="top" wrapText="1"/>
    </xf>
    <xf numFmtId="165" fontId="7" fillId="0" borderId="8" xfId="0" applyNumberFormat="1" applyFont="1" applyFill="1" applyBorder="1" applyAlignment="1">
      <alignment vertical="top" wrapText="1"/>
    </xf>
    <xf numFmtId="165" fontId="12" fillId="0" borderId="8" xfId="0" applyNumberFormat="1" applyFont="1" applyFill="1" applyBorder="1" applyAlignment="1" applyProtection="1">
      <alignment horizontal="left" vertical="center" wrapText="1"/>
      <protection locked="0" hidden="1"/>
    </xf>
    <xf numFmtId="165" fontId="6" fillId="0" borderId="8" xfId="0" applyNumberFormat="1" applyFont="1" applyFill="1" applyBorder="1" applyAlignment="1">
      <alignment horizontal="left" vertical="center"/>
    </xf>
    <xf numFmtId="165" fontId="12" fillId="0" borderId="8" xfId="0" applyNumberFormat="1" applyFont="1" applyFill="1" applyBorder="1" applyAlignment="1" applyProtection="1">
      <alignment vertical="center" wrapText="1"/>
      <protection locked="0" hidden="1"/>
    </xf>
    <xf numFmtId="165" fontId="8" fillId="0" borderId="8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Border="1" applyAlignment="1">
      <alignment horizontal="right" vertical="center"/>
    </xf>
    <xf numFmtId="165" fontId="9" fillId="0" borderId="8" xfId="0" applyNumberFormat="1" applyFont="1" applyFill="1" applyBorder="1" applyAlignment="1">
      <alignment horizontal="right" vertical="center"/>
    </xf>
    <xf numFmtId="165" fontId="6" fillId="0" borderId="8" xfId="0" applyNumberFormat="1" applyFont="1" applyBorder="1" applyAlignment="1">
      <alignment wrapText="1"/>
    </xf>
    <xf numFmtId="165" fontId="6" fillId="0" borderId="8" xfId="0" applyNumberFormat="1" applyFont="1" applyBorder="1" applyAlignment="1">
      <alignment vertical="center" wrapText="1"/>
    </xf>
    <xf numFmtId="165" fontId="11" fillId="0" borderId="8" xfId="0" applyNumberFormat="1" applyFont="1" applyBorder="1"/>
    <xf numFmtId="165" fontId="6" fillId="0" borderId="8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horizontal="justify" vertical="center"/>
    </xf>
    <xf numFmtId="165" fontId="12" fillId="0" borderId="8" xfId="0" applyNumberFormat="1" applyFont="1" applyFill="1" applyBorder="1" applyAlignment="1" applyProtection="1">
      <alignment horizontal="left" vertical="top" wrapText="1"/>
      <protection locked="0" hidden="1"/>
    </xf>
    <xf numFmtId="165" fontId="4" fillId="0" borderId="8" xfId="0" applyNumberFormat="1" applyFont="1" applyFill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165" fontId="7" fillId="0" borderId="8" xfId="0" applyNumberFormat="1" applyFont="1" applyFill="1" applyBorder="1" applyAlignment="1">
      <alignment horizontal="left" vertical="center" wrapText="1"/>
    </xf>
    <xf numFmtId="165" fontId="7" fillId="0" borderId="8" xfId="0" applyNumberFormat="1" applyFont="1" applyFill="1" applyBorder="1" applyAlignment="1">
      <alignment wrapText="1"/>
    </xf>
    <xf numFmtId="165" fontId="6" fillId="0" borderId="7" xfId="0" applyNumberFormat="1" applyFont="1" applyFill="1" applyBorder="1" applyAlignment="1">
      <alignment horizontal="left" vertical="center" wrapText="1"/>
    </xf>
    <xf numFmtId="165" fontId="11" fillId="0" borderId="7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 wrapText="1"/>
    </xf>
    <xf numFmtId="165" fontId="6" fillId="0" borderId="11" xfId="0" applyNumberFormat="1" applyFont="1" applyBorder="1"/>
    <xf numFmtId="165" fontId="5" fillId="0" borderId="0" xfId="0" applyNumberFormat="1" applyFont="1" applyBorder="1"/>
    <xf numFmtId="165" fontId="5" fillId="0" borderId="0" xfId="0" applyNumberFormat="1" applyFont="1"/>
    <xf numFmtId="165" fontId="5" fillId="0" borderId="0" xfId="0" applyNumberFormat="1" applyFont="1" applyFill="1"/>
    <xf numFmtId="165" fontId="7" fillId="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/>
    <xf numFmtId="165" fontId="13" fillId="0" borderId="10" xfId="0" applyNumberFormat="1" applyFont="1" applyBorder="1"/>
    <xf numFmtId="165" fontId="13" fillId="0" borderId="10" xfId="0" applyNumberFormat="1" applyFont="1" applyFill="1" applyBorder="1"/>
    <xf numFmtId="165" fontId="9" fillId="0" borderId="10" xfId="0" applyNumberFormat="1" applyFont="1" applyFill="1" applyBorder="1" applyAlignment="1">
      <alignment horizontal="right" vertical="center"/>
    </xf>
    <xf numFmtId="165" fontId="11" fillId="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/>
    <xf numFmtId="165" fontId="6" fillId="0" borderId="10" xfId="0" applyNumberFormat="1" applyFont="1" applyBorder="1" applyAlignment="1">
      <alignment horizontal="right" vertical="center"/>
    </xf>
    <xf numFmtId="165" fontId="11" fillId="0" borderId="6" xfId="0" applyNumberFormat="1" applyFont="1" applyFill="1" applyBorder="1" applyAlignment="1">
      <alignment horizontal="right" vertical="center"/>
    </xf>
    <xf numFmtId="165" fontId="5" fillId="0" borderId="12" xfId="0" applyNumberFormat="1" applyFont="1" applyFill="1" applyBorder="1"/>
    <xf numFmtId="165" fontId="5" fillId="0" borderId="10" xfId="0" applyNumberFormat="1" applyFont="1" applyFill="1" applyBorder="1"/>
    <xf numFmtId="165" fontId="4" fillId="0" borderId="13" xfId="0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5" fontId="6" fillId="0" borderId="13" xfId="0" applyNumberFormat="1" applyFont="1" applyFill="1" applyBorder="1" applyAlignment="1">
      <alignment horizontal="right" vertical="center" wrapText="1"/>
    </xf>
    <xf numFmtId="165" fontId="6" fillId="0" borderId="14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/>
    </xf>
    <xf numFmtId="165" fontId="11" fillId="0" borderId="13" xfId="0" applyNumberFormat="1" applyFont="1" applyFill="1" applyBorder="1" applyAlignment="1">
      <alignment horizontal="right" vertical="center"/>
    </xf>
    <xf numFmtId="165" fontId="12" fillId="0" borderId="13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165" fontId="11" fillId="0" borderId="13" xfId="0" applyNumberFormat="1" applyFont="1" applyBorder="1" applyAlignment="1">
      <alignment horizontal="right" vertical="center"/>
    </xf>
    <xf numFmtId="165" fontId="12" fillId="0" borderId="13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 vertical="center"/>
    </xf>
    <xf numFmtId="165" fontId="8" fillId="0" borderId="13" xfId="0" applyNumberFormat="1" applyFont="1" applyBorder="1" applyAlignment="1">
      <alignment horizontal="right" vertical="center"/>
    </xf>
    <xf numFmtId="165" fontId="8" fillId="0" borderId="13" xfId="0" applyNumberFormat="1" applyFont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/>
    </xf>
    <xf numFmtId="165" fontId="11" fillId="0" borderId="13" xfId="0" applyNumberFormat="1" applyFont="1" applyFill="1" applyBorder="1"/>
    <xf numFmtId="165" fontId="11" fillId="0" borderId="13" xfId="0" applyNumberFormat="1" applyFont="1" applyBorder="1"/>
    <xf numFmtId="165" fontId="6" fillId="0" borderId="13" xfId="0" applyNumberFormat="1" applyFont="1" applyFill="1" applyBorder="1"/>
    <xf numFmtId="165" fontId="8" fillId="0" borderId="13" xfId="0" applyNumberFormat="1" applyFont="1" applyFill="1" applyBorder="1"/>
    <xf numFmtId="165" fontId="6" fillId="0" borderId="13" xfId="0" applyNumberFormat="1" applyFont="1" applyBorder="1"/>
    <xf numFmtId="165" fontId="13" fillId="2" borderId="13" xfId="0" applyNumberFormat="1" applyFont="1" applyFill="1" applyBorder="1" applyAlignment="1">
      <alignment horizontal="right" wrapText="1"/>
    </xf>
    <xf numFmtId="165" fontId="14" fillId="2" borderId="13" xfId="0" applyNumberFormat="1" applyFont="1" applyFill="1" applyBorder="1" applyAlignment="1">
      <alignment horizontal="right" wrapText="1"/>
    </xf>
    <xf numFmtId="165" fontId="6" fillId="0" borderId="13" xfId="0" applyNumberFormat="1" applyFont="1" applyBorder="1" applyAlignment="1">
      <alignment horizontal="right" vertical="center" wrapText="1"/>
    </xf>
    <xf numFmtId="165" fontId="7" fillId="0" borderId="13" xfId="0" applyNumberFormat="1" applyFont="1" applyBorder="1" applyAlignment="1">
      <alignment horizontal="right" vertical="center" wrapText="1"/>
    </xf>
    <xf numFmtId="165" fontId="8" fillId="0" borderId="13" xfId="0" applyNumberFormat="1" applyFont="1" applyFill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/>
    <xf numFmtId="165" fontId="16" fillId="0" borderId="13" xfId="0" applyNumberFormat="1" applyFont="1" applyFill="1" applyBorder="1" applyAlignment="1">
      <alignment horizontal="right" wrapText="1"/>
    </xf>
    <xf numFmtId="165" fontId="11" fillId="0" borderId="15" xfId="0" applyNumberFormat="1" applyFont="1" applyBorder="1" applyAlignment="1">
      <alignment horizontal="right" vertical="center"/>
    </xf>
    <xf numFmtId="165" fontId="6" fillId="0" borderId="16" xfId="0" applyNumberFormat="1" applyFont="1" applyBorder="1"/>
    <xf numFmtId="165" fontId="5" fillId="0" borderId="13" xfId="0" applyNumberFormat="1" applyFont="1" applyFill="1" applyBorder="1"/>
    <xf numFmtId="165" fontId="0" fillId="0" borderId="8" xfId="0" applyNumberFormat="1" applyBorder="1"/>
    <xf numFmtId="165" fontId="0" fillId="0" borderId="8" xfId="0" applyNumberFormat="1" applyFill="1" applyBorder="1"/>
    <xf numFmtId="165" fontId="8" fillId="3" borderId="13" xfId="0" applyNumberFormat="1" applyFont="1" applyFill="1" applyBorder="1" applyAlignment="1">
      <alignment horizontal="right" vertical="center"/>
    </xf>
    <xf numFmtId="165" fontId="6" fillId="3" borderId="13" xfId="0" applyNumberFormat="1" applyFont="1" applyFill="1" applyBorder="1" applyAlignment="1">
      <alignment horizontal="right" vertical="center"/>
    </xf>
    <xf numFmtId="165" fontId="16" fillId="2" borderId="8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vertical="center" wrapText="1"/>
    </xf>
    <xf numFmtId="165" fontId="7" fillId="4" borderId="5" xfId="0" applyNumberFormat="1" applyFont="1" applyFill="1" applyBorder="1" applyAlignment="1">
      <alignment horizontal="right" vertical="center"/>
    </xf>
    <xf numFmtId="165" fontId="6" fillId="4" borderId="6" xfId="0" applyNumberFormat="1" applyFont="1" applyFill="1" applyBorder="1" applyAlignment="1">
      <alignment horizontal="right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4" fillId="4" borderId="13" xfId="0" applyNumberFormat="1" applyFont="1" applyFill="1" applyBorder="1" applyAlignment="1">
      <alignment horizontal="right" vertical="center"/>
    </xf>
    <xf numFmtId="165" fontId="4" fillId="4" borderId="8" xfId="0" applyNumberFormat="1" applyFont="1" applyFill="1" applyBorder="1" applyAlignment="1">
      <alignment horizontal="right" vertical="center"/>
    </xf>
    <xf numFmtId="164" fontId="4" fillId="4" borderId="8" xfId="0" applyNumberFormat="1" applyFont="1" applyFill="1" applyBorder="1" applyAlignment="1">
      <alignment horizontal="right" vertical="center" wrapText="1"/>
    </xf>
    <xf numFmtId="165" fontId="6" fillId="4" borderId="13" xfId="0" applyNumberFormat="1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>
      <alignment horizontal="right" vertical="center" wrapText="1"/>
    </xf>
    <xf numFmtId="165" fontId="8" fillId="4" borderId="13" xfId="0" applyNumberFormat="1" applyFont="1" applyFill="1" applyBorder="1" applyAlignment="1">
      <alignment horizontal="right" vertical="center"/>
    </xf>
    <xf numFmtId="165" fontId="8" fillId="4" borderId="8" xfId="0" applyNumberFormat="1" applyFont="1" applyFill="1" applyBorder="1" applyAlignment="1">
      <alignment horizontal="right" vertical="center"/>
    </xf>
    <xf numFmtId="165" fontId="7" fillId="4" borderId="13" xfId="0" applyNumberFormat="1" applyFont="1" applyFill="1" applyBorder="1" applyAlignment="1">
      <alignment horizontal="right" vertical="center" wrapText="1"/>
    </xf>
    <xf numFmtId="165" fontId="7" fillId="4" borderId="8" xfId="0" applyNumberFormat="1" applyFont="1" applyFill="1" applyBorder="1" applyAlignment="1">
      <alignment horizontal="right" vertical="center"/>
    </xf>
    <xf numFmtId="165" fontId="4" fillId="4" borderId="13" xfId="0" applyNumberFormat="1" applyFont="1" applyFill="1" applyBorder="1" applyAlignment="1">
      <alignment horizontal="right" vertical="center" wrapText="1"/>
    </xf>
    <xf numFmtId="165" fontId="6" fillId="4" borderId="13" xfId="0" applyNumberFormat="1" applyFont="1" applyFill="1" applyBorder="1" applyAlignment="1">
      <alignment horizontal="right" vertical="center" wrapText="1"/>
    </xf>
    <xf numFmtId="165" fontId="6" fillId="4" borderId="14" xfId="0" applyNumberFormat="1" applyFont="1" applyFill="1" applyBorder="1" applyAlignment="1">
      <alignment horizontal="right" vertical="center"/>
    </xf>
    <xf numFmtId="164" fontId="6" fillId="4" borderId="10" xfId="0" applyNumberFormat="1" applyFont="1" applyFill="1" applyBorder="1" applyAlignment="1">
      <alignment horizontal="right" vertical="center"/>
    </xf>
    <xf numFmtId="165" fontId="5" fillId="4" borderId="8" xfId="0" applyNumberFormat="1" applyFont="1" applyFill="1" applyBorder="1"/>
    <xf numFmtId="4" fontId="10" fillId="4" borderId="13" xfId="0" applyNumberFormat="1" applyFont="1" applyFill="1" applyBorder="1" applyAlignment="1">
      <alignment horizontal="right"/>
    </xf>
    <xf numFmtId="165" fontId="11" fillId="4" borderId="13" xfId="0" applyNumberFormat="1" applyFont="1" applyFill="1" applyBorder="1" applyAlignment="1">
      <alignment horizontal="right" vertical="center"/>
    </xf>
    <xf numFmtId="165" fontId="12" fillId="4" borderId="13" xfId="0" applyNumberFormat="1" applyFont="1" applyFill="1" applyBorder="1" applyAlignment="1">
      <alignment horizontal="right" vertical="center"/>
    </xf>
    <xf numFmtId="4" fontId="12" fillId="4" borderId="13" xfId="0" applyNumberFormat="1" applyFont="1" applyFill="1" applyBorder="1" applyAlignment="1">
      <alignment horizontal="right" vertical="center"/>
    </xf>
    <xf numFmtId="4" fontId="11" fillId="4" borderId="13" xfId="0" applyNumberFormat="1" applyFont="1" applyFill="1" applyBorder="1" applyAlignment="1">
      <alignment horizontal="right" vertical="center"/>
    </xf>
    <xf numFmtId="165" fontId="8" fillId="4" borderId="8" xfId="0" applyNumberFormat="1" applyFont="1" applyFill="1" applyBorder="1" applyAlignment="1">
      <alignment horizontal="right" vertical="center" wrapText="1"/>
    </xf>
    <xf numFmtId="165" fontId="7" fillId="4" borderId="13" xfId="0" applyNumberFormat="1" applyFont="1" applyFill="1" applyBorder="1" applyAlignment="1">
      <alignment horizontal="right" vertical="center"/>
    </xf>
    <xf numFmtId="165" fontId="8" fillId="4" borderId="13" xfId="0" applyNumberFormat="1" applyFont="1" applyFill="1" applyBorder="1" applyAlignment="1">
      <alignment horizontal="right" vertical="center" wrapText="1"/>
    </xf>
    <xf numFmtId="165" fontId="9" fillId="4" borderId="13" xfId="0" applyNumberFormat="1" applyFont="1" applyFill="1" applyBorder="1" applyAlignment="1">
      <alignment horizontal="right" vertical="center"/>
    </xf>
    <xf numFmtId="165" fontId="11" fillId="4" borderId="8" xfId="0" applyNumberFormat="1" applyFont="1" applyFill="1" applyBorder="1" applyAlignment="1">
      <alignment horizontal="right" vertical="center"/>
    </xf>
    <xf numFmtId="165" fontId="11" fillId="4" borderId="13" xfId="0" applyNumberFormat="1" applyFont="1" applyFill="1" applyBorder="1"/>
    <xf numFmtId="165" fontId="6" fillId="4" borderId="13" xfId="0" applyNumberFormat="1" applyFont="1" applyFill="1" applyBorder="1"/>
    <xf numFmtId="165" fontId="6" fillId="4" borderId="8" xfId="0" applyNumberFormat="1" applyFont="1" applyFill="1" applyBorder="1"/>
    <xf numFmtId="165" fontId="8" fillId="4" borderId="13" xfId="0" applyNumberFormat="1" applyFont="1" applyFill="1" applyBorder="1"/>
    <xf numFmtId="165" fontId="8" fillId="4" borderId="8" xfId="0" applyNumberFormat="1" applyFont="1" applyFill="1" applyBorder="1"/>
    <xf numFmtId="165" fontId="4" fillId="4" borderId="8" xfId="0" applyNumberFormat="1" applyFont="1" applyFill="1" applyBorder="1"/>
    <xf numFmtId="165" fontId="16" fillId="4" borderId="8" xfId="0" applyNumberFormat="1" applyFont="1" applyFill="1" applyBorder="1" applyAlignment="1">
      <alignment horizontal="right" wrapText="1"/>
    </xf>
    <xf numFmtId="165" fontId="13" fillId="4" borderId="13" xfId="0" applyNumberFormat="1" applyFont="1" applyFill="1" applyBorder="1" applyAlignment="1">
      <alignment horizontal="right" wrapText="1"/>
    </xf>
    <xf numFmtId="165" fontId="14" fillId="4" borderId="13" xfId="0" applyNumberFormat="1" applyFont="1" applyFill="1" applyBorder="1" applyAlignment="1">
      <alignment horizontal="right" wrapText="1"/>
    </xf>
    <xf numFmtId="165" fontId="9" fillId="4" borderId="13" xfId="0" applyNumberFormat="1" applyFont="1" applyFill="1" applyBorder="1" applyAlignment="1">
      <alignment horizontal="right" vertical="center" wrapText="1"/>
    </xf>
    <xf numFmtId="165" fontId="4" fillId="4" borderId="13" xfId="0" applyNumberFormat="1" applyFont="1" applyFill="1" applyBorder="1"/>
    <xf numFmtId="165" fontId="16" fillId="4" borderId="13" xfId="0" applyNumberFormat="1" applyFont="1" applyFill="1" applyBorder="1" applyAlignment="1">
      <alignment horizontal="right" wrapText="1"/>
    </xf>
    <xf numFmtId="165" fontId="11" fillId="4" borderId="15" xfId="0" applyNumberFormat="1" applyFont="1" applyFill="1" applyBorder="1" applyAlignment="1">
      <alignment horizontal="right" vertical="center"/>
    </xf>
    <xf numFmtId="165" fontId="11" fillId="4" borderId="7" xfId="0" applyNumberFormat="1" applyFont="1" applyFill="1" applyBorder="1" applyAlignment="1">
      <alignment horizontal="right" vertical="center"/>
    </xf>
    <xf numFmtId="165" fontId="9" fillId="4" borderId="8" xfId="0" applyNumberFormat="1" applyFont="1" applyFill="1" applyBorder="1" applyAlignment="1">
      <alignment horizontal="right" vertical="center"/>
    </xf>
    <xf numFmtId="165" fontId="6" fillId="4" borderId="16" xfId="0" applyNumberFormat="1" applyFont="1" applyFill="1" applyBorder="1"/>
    <xf numFmtId="165" fontId="6" fillId="4" borderId="11" xfId="0" applyNumberFormat="1" applyFont="1" applyFill="1" applyBorder="1"/>
    <xf numFmtId="165" fontId="5" fillId="4" borderId="13" xfId="0" applyNumberFormat="1" applyFont="1" applyFill="1" applyBorder="1"/>
    <xf numFmtId="165" fontId="16" fillId="2" borderId="0" xfId="0" applyNumberFormat="1" applyFont="1" applyFill="1" applyBorder="1" applyAlignment="1">
      <alignment horizontal="right" wrapText="1"/>
    </xf>
    <xf numFmtId="165" fontId="6" fillId="3" borderId="8" xfId="0" applyNumberFormat="1" applyFont="1" applyFill="1" applyBorder="1" applyAlignment="1">
      <alignment horizontal="left" vertical="center" wrapText="1"/>
    </xf>
    <xf numFmtId="165" fontId="4" fillId="3" borderId="8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right" vertical="center" wrapText="1"/>
    </xf>
    <xf numFmtId="165" fontId="4" fillId="3" borderId="10" xfId="0" applyNumberFormat="1" applyFont="1" applyFill="1" applyBorder="1" applyAlignment="1">
      <alignment horizontal="right" vertical="center"/>
    </xf>
    <xf numFmtId="165" fontId="4" fillId="3" borderId="13" xfId="0" applyNumberFormat="1" applyFont="1" applyFill="1" applyBorder="1" applyAlignment="1">
      <alignment horizontal="right" vertical="center"/>
    </xf>
    <xf numFmtId="164" fontId="4" fillId="3" borderId="8" xfId="0" applyNumberFormat="1" applyFont="1" applyFill="1" applyBorder="1" applyAlignment="1">
      <alignment horizontal="right" vertical="center" wrapText="1"/>
    </xf>
    <xf numFmtId="0" fontId="18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9" xfId="0" applyNumberFormat="1" applyFont="1" applyFill="1" applyBorder="1" applyAlignment="1" applyProtection="1">
      <alignment horizontal="right" vertical="top" wrapText="1"/>
      <protection locked="0"/>
    </xf>
    <xf numFmtId="0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24" xfId="0" applyNumberFormat="1" applyFont="1" applyFill="1" applyBorder="1" applyAlignment="1" applyProtection="1">
      <alignment horizontal="right" vertical="top" wrapText="1"/>
      <protection locked="0"/>
    </xf>
    <xf numFmtId="0" fontId="18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6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26" xfId="0" applyNumberFormat="1" applyFont="1" applyFill="1" applyBorder="1" applyAlignment="1" applyProtection="1">
      <alignment horizontal="right" vertical="top" wrapText="1"/>
      <protection locked="0"/>
    </xf>
    <xf numFmtId="4" fontId="18" fillId="0" borderId="27" xfId="0" applyNumberFormat="1" applyFont="1" applyFill="1" applyBorder="1" applyAlignment="1" applyProtection="1">
      <alignment horizontal="right" vertical="top" wrapText="1"/>
      <protection locked="0"/>
    </xf>
    <xf numFmtId="165" fontId="11" fillId="0" borderId="7" xfId="0" applyNumberFormat="1" applyFont="1" applyFill="1" applyBorder="1" applyAlignment="1">
      <alignment horizontal="right" vertical="center"/>
    </xf>
    <xf numFmtId="165" fontId="10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wrapText="1"/>
    </xf>
    <xf numFmtId="165" fontId="6" fillId="0" borderId="8" xfId="0" applyNumberFormat="1" applyFont="1" applyFill="1" applyBorder="1" applyAlignment="1">
      <alignment vertical="center" wrapText="1"/>
    </xf>
    <xf numFmtId="165" fontId="11" fillId="0" borderId="8" xfId="0" applyNumberFormat="1" applyFont="1" applyFill="1" applyBorder="1"/>
    <xf numFmtId="4" fontId="6" fillId="0" borderId="8" xfId="0" applyNumberFormat="1" applyFont="1" applyFill="1" applyBorder="1" applyAlignment="1">
      <alignment horizontal="right" vertical="center"/>
    </xf>
    <xf numFmtId="165" fontId="4" fillId="0" borderId="7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/>
    <xf numFmtId="165" fontId="6" fillId="0" borderId="28" xfId="0" applyNumberFormat="1" applyFont="1" applyFill="1" applyBorder="1" applyAlignment="1">
      <alignment horizontal="right" vertical="center"/>
    </xf>
    <xf numFmtId="165" fontId="4" fillId="0" borderId="29" xfId="0" applyNumberFormat="1" applyFont="1" applyFill="1" applyBorder="1" applyAlignment="1">
      <alignment vertical="top" wrapText="1"/>
    </xf>
    <xf numFmtId="165" fontId="0" fillId="0" borderId="18" xfId="0" applyNumberFormat="1" applyFill="1" applyBorder="1"/>
    <xf numFmtId="165" fontId="6" fillId="0" borderId="9" xfId="0" applyNumberFormat="1" applyFont="1" applyFill="1" applyBorder="1" applyAlignment="1">
      <alignment horizontal="left" vertical="center" wrapText="1"/>
    </xf>
    <xf numFmtId="165" fontId="0" fillId="0" borderId="0" xfId="0" applyNumberFormat="1" applyBorder="1"/>
    <xf numFmtId="4" fontId="4" fillId="0" borderId="8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right" vertical="center"/>
    </xf>
    <xf numFmtId="165" fontId="0" fillId="0" borderId="31" xfId="0" applyNumberFormat="1" applyFill="1" applyBorder="1"/>
    <xf numFmtId="165" fontId="0" fillId="0" borderId="32" xfId="0" applyNumberFormat="1" applyFill="1" applyBorder="1"/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ill="1" applyBorder="1"/>
    <xf numFmtId="165" fontId="6" fillId="0" borderId="34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6" fillId="0" borderId="33" xfId="0" applyNumberFormat="1" applyFont="1" applyFill="1" applyBorder="1" applyAlignment="1">
      <alignment horizontal="right" vertical="center" wrapText="1"/>
    </xf>
    <xf numFmtId="165" fontId="0" fillId="0" borderId="8" xfId="0" applyNumberFormat="1" applyFont="1" applyFill="1" applyBorder="1"/>
    <xf numFmtId="165" fontId="0" fillId="0" borderId="33" xfId="0" applyNumberFormat="1" applyFont="1" applyFill="1" applyBorder="1"/>
    <xf numFmtId="165" fontId="1" fillId="0" borderId="0" xfId="0" applyNumberFormat="1" applyFont="1"/>
    <xf numFmtId="165" fontId="11" fillId="0" borderId="11" xfId="0" applyNumberFormat="1" applyFont="1" applyFill="1" applyBorder="1" applyAlignment="1">
      <alignment horizontal="right" vertical="center"/>
    </xf>
    <xf numFmtId="165" fontId="11" fillId="0" borderId="12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65" fontId="9" fillId="0" borderId="11" xfId="0" applyNumberFormat="1" applyFont="1" applyFill="1" applyBorder="1" applyAlignment="1">
      <alignment horizontal="right" vertical="center"/>
    </xf>
    <xf numFmtId="164" fontId="4" fillId="0" borderId="35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165" fontId="5" fillId="0" borderId="7" xfId="0" applyNumberFormat="1" applyFont="1" applyFill="1" applyBorder="1"/>
    <xf numFmtId="4" fontId="6" fillId="0" borderId="7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 wrapText="1"/>
    </xf>
    <xf numFmtId="165" fontId="6" fillId="0" borderId="7" xfId="0" applyNumberFormat="1" applyFont="1" applyFill="1" applyBorder="1" applyAlignment="1">
      <alignment horizontal="right" vertical="center" wrapText="1"/>
    </xf>
    <xf numFmtId="165" fontId="0" fillId="0" borderId="7" xfId="0" applyNumberFormat="1" applyFill="1" applyBorder="1"/>
    <xf numFmtId="165" fontId="4" fillId="0" borderId="9" xfId="0" applyNumberFormat="1" applyFont="1" applyFill="1" applyBorder="1" applyAlignment="1">
      <alignment horizontal="left" vertical="center" wrapText="1"/>
    </xf>
    <xf numFmtId="165" fontId="8" fillId="0" borderId="9" xfId="0" applyNumberFormat="1" applyFont="1" applyFill="1" applyBorder="1" applyAlignment="1">
      <alignment horizontal="left" vertical="center" wrapText="1"/>
    </xf>
    <xf numFmtId="165" fontId="4" fillId="0" borderId="9" xfId="0" applyNumberFormat="1" applyFont="1" applyFill="1" applyBorder="1" applyAlignment="1">
      <alignment vertical="top" wrapText="1"/>
    </xf>
    <xf numFmtId="165" fontId="5" fillId="0" borderId="9" xfId="0" applyNumberFormat="1" applyFont="1" applyFill="1" applyBorder="1"/>
    <xf numFmtId="165" fontId="6" fillId="0" borderId="9" xfId="0" applyNumberFormat="1" applyFont="1" applyFill="1" applyBorder="1" applyAlignment="1">
      <alignment vertical="top" wrapText="1"/>
    </xf>
    <xf numFmtId="165" fontId="7" fillId="0" borderId="9" xfId="0" applyNumberFormat="1" applyFont="1" applyFill="1" applyBorder="1" applyAlignment="1">
      <alignment vertical="top" wrapText="1"/>
    </xf>
    <xf numFmtId="165" fontId="12" fillId="0" borderId="9" xfId="0" applyNumberFormat="1" applyFont="1" applyFill="1" applyBorder="1" applyAlignment="1" applyProtection="1">
      <alignment horizontal="left" vertical="center" wrapText="1"/>
      <protection locked="0" hidden="1"/>
    </xf>
    <xf numFmtId="165" fontId="6" fillId="0" borderId="9" xfId="0" applyNumberFormat="1" applyFont="1" applyFill="1" applyBorder="1" applyAlignment="1">
      <alignment horizontal="left" vertical="center"/>
    </xf>
    <xf numFmtId="165" fontId="12" fillId="0" borderId="9" xfId="0" applyNumberFormat="1" applyFont="1" applyFill="1" applyBorder="1" applyAlignment="1" applyProtection="1">
      <alignment vertical="center" wrapText="1"/>
      <protection locked="0" hidden="1"/>
    </xf>
    <xf numFmtId="165" fontId="6" fillId="0" borderId="9" xfId="0" applyNumberFormat="1" applyFont="1" applyFill="1" applyBorder="1" applyAlignment="1">
      <alignment wrapText="1"/>
    </xf>
    <xf numFmtId="165" fontId="6" fillId="0" borderId="9" xfId="0" applyNumberFormat="1" applyFont="1" applyFill="1" applyBorder="1" applyAlignment="1">
      <alignment vertical="center" wrapText="1"/>
    </xf>
    <xf numFmtId="165" fontId="12" fillId="0" borderId="9" xfId="0" applyNumberFormat="1" applyFont="1" applyFill="1" applyBorder="1" applyAlignment="1" applyProtection="1">
      <alignment horizontal="left" vertical="top" wrapText="1"/>
      <protection locked="0" hidden="1"/>
    </xf>
    <xf numFmtId="165" fontId="7" fillId="0" borderId="9" xfId="0" applyNumberFormat="1" applyFont="1" applyFill="1" applyBorder="1" applyAlignment="1">
      <alignment horizontal="left" vertical="center" wrapText="1"/>
    </xf>
    <xf numFmtId="165" fontId="6" fillId="0" borderId="9" xfId="0" applyNumberFormat="1" applyFont="1" applyFill="1" applyBorder="1"/>
    <xf numFmtId="165" fontId="6" fillId="0" borderId="36" xfId="0" applyNumberFormat="1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left" vertical="center" wrapText="1"/>
    </xf>
    <xf numFmtId="165" fontId="7" fillId="0" borderId="9" xfId="0" applyNumberFormat="1" applyFont="1" applyFill="1" applyBorder="1" applyAlignment="1">
      <alignment wrapText="1"/>
    </xf>
    <xf numFmtId="165" fontId="6" fillId="0" borderId="38" xfId="0" applyNumberFormat="1" applyFont="1" applyFill="1" applyBorder="1" applyAlignment="1">
      <alignment horizontal="left" vertical="center" wrapText="1"/>
    </xf>
    <xf numFmtId="165" fontId="5" fillId="0" borderId="34" xfId="0" applyNumberFormat="1" applyFont="1" applyFill="1" applyBorder="1"/>
    <xf numFmtId="164" fontId="4" fillId="0" borderId="34" xfId="0" applyNumberFormat="1" applyFont="1" applyFill="1" applyBorder="1" applyAlignment="1">
      <alignment horizontal="right" vertical="center" wrapText="1"/>
    </xf>
    <xf numFmtId="164" fontId="4" fillId="0" borderId="39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/>
    <xf numFmtId="165" fontId="1" fillId="0" borderId="0" xfId="0" applyNumberFormat="1" applyFont="1" applyFill="1"/>
    <xf numFmtId="165" fontId="16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5" fillId="0" borderId="44" xfId="0" applyNumberFormat="1" applyFont="1" applyFill="1" applyBorder="1" applyAlignment="1">
      <alignment horizontal="center" vertical="center" wrapText="1"/>
    </xf>
    <xf numFmtId="165" fontId="4" fillId="0" borderId="42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47" xfId="0" applyNumberFormat="1" applyFont="1" applyFill="1" applyBorder="1" applyAlignment="1">
      <alignment horizontal="center" vertical="center" wrapText="1"/>
    </xf>
    <xf numFmtId="165" fontId="4" fillId="0" borderId="48" xfId="0" applyNumberFormat="1" applyFont="1" applyFill="1" applyBorder="1" applyAlignment="1">
      <alignment horizontal="center" vertical="center" wrapText="1"/>
    </xf>
    <xf numFmtId="165" fontId="4" fillId="0" borderId="49" xfId="0" applyNumberFormat="1" applyFont="1" applyFill="1" applyBorder="1" applyAlignment="1">
      <alignment horizontal="center" vertical="center" wrapText="1"/>
    </xf>
    <xf numFmtId="165" fontId="15" fillId="0" borderId="42" xfId="0" applyNumberFormat="1" applyFont="1" applyBorder="1" applyAlignment="1">
      <alignment horizontal="center" vertical="center" wrapText="1"/>
    </xf>
    <xf numFmtId="165" fontId="15" fillId="0" borderId="43" xfId="0" applyNumberFormat="1" applyFont="1" applyBorder="1" applyAlignment="1">
      <alignment horizontal="center" vertical="center" wrapText="1"/>
    </xf>
    <xf numFmtId="165" fontId="15" fillId="0" borderId="30" xfId="0" applyNumberFormat="1" applyFont="1" applyBorder="1" applyAlignment="1">
      <alignment horizontal="center" vertical="center" wrapText="1"/>
    </xf>
    <xf numFmtId="165" fontId="15" fillId="0" borderId="18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50" xfId="0" applyNumberFormat="1" applyFont="1" applyBorder="1" applyAlignment="1">
      <alignment horizontal="center" vertical="center" wrapText="1"/>
    </xf>
    <xf numFmtId="165" fontId="4" fillId="4" borderId="43" xfId="0" applyNumberFormat="1" applyFont="1" applyFill="1" applyBorder="1" applyAlignment="1">
      <alignment horizontal="center" vertical="center" wrapText="1"/>
    </xf>
    <xf numFmtId="165" fontId="4" fillId="4" borderId="30" xfId="0" applyNumberFormat="1" applyFont="1" applyFill="1" applyBorder="1" applyAlignment="1">
      <alignment horizontal="center" vertical="center" wrapText="1"/>
    </xf>
    <xf numFmtId="0" fontId="0" fillId="4" borderId="30" xfId="0" applyFill="1" applyBorder="1"/>
    <xf numFmtId="165" fontId="4" fillId="0" borderId="29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30" xfId="0" applyBorder="1"/>
    <xf numFmtId="165" fontId="4" fillId="0" borderId="43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0" borderId="44" xfId="0" applyNumberFormat="1" applyFont="1" applyFill="1" applyBorder="1" applyAlignment="1">
      <alignment horizontal="center" vertical="center" wrapText="1"/>
    </xf>
    <xf numFmtId="165" fontId="1" fillId="0" borderId="45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165" fontId="1" fillId="4" borderId="44" xfId="0" applyNumberFormat="1" applyFont="1" applyFill="1" applyBorder="1" applyAlignment="1">
      <alignment horizontal="center" vertical="center" wrapText="1"/>
    </xf>
    <xf numFmtId="165" fontId="1" fillId="4" borderId="45" xfId="0" applyNumberFormat="1" applyFont="1" applyFill="1" applyBorder="1" applyAlignment="1">
      <alignment horizontal="center" vertical="center" wrapText="1"/>
    </xf>
    <xf numFmtId="165" fontId="4" fillId="4" borderId="46" xfId="0" applyNumberFormat="1" applyFont="1" applyFill="1" applyBorder="1" applyAlignment="1">
      <alignment horizontal="center" vertical="center" wrapText="1"/>
    </xf>
    <xf numFmtId="0" fontId="0" fillId="4" borderId="41" xfId="0" applyFill="1" applyBorder="1"/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5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41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165" fontId="4" fillId="0" borderId="46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"/>
  <sheetViews>
    <sheetView zoomScale="120" zoomScaleNormal="120" workbookViewId="0">
      <selection activeCell="P12" sqref="P12"/>
    </sheetView>
  </sheetViews>
  <sheetFormatPr defaultRowHeight="12.75"/>
  <cols>
    <col min="1" max="1" width="48" style="1" customWidth="1"/>
    <col min="2" max="2" width="15.42578125" style="1" hidden="1" customWidth="1"/>
    <col min="3" max="3" width="16.5703125" style="1" hidden="1" customWidth="1"/>
    <col min="4" max="4" width="13" style="1" hidden="1" customWidth="1"/>
    <col min="5" max="5" width="10.42578125" style="1" hidden="1" customWidth="1"/>
    <col min="6" max="6" width="8.42578125" style="1" hidden="1" customWidth="1"/>
    <col min="7" max="7" width="18.42578125" style="2" customWidth="1"/>
    <col min="8" max="8" width="16.5703125" style="1" hidden="1" customWidth="1"/>
    <col min="9" max="9" width="18.85546875" style="1" hidden="1" customWidth="1"/>
    <col min="10" max="10" width="17.5703125" style="1" hidden="1" customWidth="1"/>
    <col min="11" max="11" width="17.85546875" style="1" hidden="1" customWidth="1"/>
    <col min="12" max="12" width="18.85546875" style="1" hidden="1" customWidth="1"/>
    <col min="13" max="13" width="17.5703125" style="1" customWidth="1"/>
    <col min="14" max="14" width="17.85546875" style="1" customWidth="1"/>
    <col min="15" max="16384" width="9.140625" style="1"/>
  </cols>
  <sheetData>
    <row r="1" spans="1:14" ht="12.75" customHeight="1">
      <c r="A1" s="2"/>
      <c r="B1" s="3"/>
      <c r="C1" s="3"/>
      <c r="D1" s="3"/>
      <c r="E1" s="3"/>
      <c r="F1" s="3"/>
      <c r="G1" s="3"/>
      <c r="I1" s="3"/>
      <c r="J1" s="3"/>
      <c r="K1" s="3"/>
      <c r="L1" s="3"/>
      <c r="M1" s="3"/>
      <c r="N1" s="3"/>
    </row>
    <row r="2" spans="1:14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</row>
    <row r="3" spans="1:14" ht="18" customHeight="1">
      <c r="A3" s="263" t="s">
        <v>116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126"/>
      <c r="M3" s="126"/>
      <c r="N3" s="126"/>
    </row>
    <row r="4" spans="1:14" ht="15.7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126"/>
      <c r="M4" s="126"/>
      <c r="N4" s="126"/>
    </row>
    <row r="5" spans="1:14" hidden="1">
      <c r="A5" s="2"/>
      <c r="B5" s="2"/>
      <c r="C5" s="2"/>
      <c r="D5" s="2"/>
      <c r="E5" s="2"/>
      <c r="F5" s="2"/>
      <c r="I5" s="2"/>
      <c r="J5" s="2"/>
      <c r="K5" s="2"/>
      <c r="L5" s="2"/>
      <c r="M5" s="2"/>
      <c r="N5" s="2"/>
    </row>
    <row r="6" spans="1:14" hidden="1">
      <c r="A6" s="2"/>
      <c r="B6" s="2"/>
      <c r="C6" s="2"/>
      <c r="D6" s="2"/>
      <c r="E6" s="2"/>
      <c r="F6" s="2"/>
      <c r="I6" s="2"/>
      <c r="J6" s="2"/>
      <c r="K6" s="2"/>
      <c r="L6" s="2"/>
      <c r="M6" s="2"/>
      <c r="N6" s="2"/>
    </row>
    <row r="7" spans="1:14" ht="13.5" thickBot="1">
      <c r="A7" s="2"/>
      <c r="B7" s="2"/>
      <c r="C7" s="2"/>
      <c r="D7" s="2"/>
      <c r="E7" s="2"/>
      <c r="F7" s="2"/>
      <c r="I7" s="2"/>
      <c r="J7" s="2"/>
      <c r="K7" s="2"/>
      <c r="L7" s="2"/>
      <c r="M7" s="2"/>
      <c r="N7" s="2"/>
    </row>
    <row r="8" spans="1:14" ht="18" customHeight="1" thickBot="1">
      <c r="A8" s="268" t="s">
        <v>51</v>
      </c>
      <c r="B8" s="128"/>
      <c r="C8" s="128"/>
      <c r="D8" s="128"/>
      <c r="E8" s="128"/>
      <c r="F8" s="128"/>
      <c r="G8" s="271" t="s">
        <v>119</v>
      </c>
      <c r="H8" s="274" t="s">
        <v>122</v>
      </c>
      <c r="I8" s="289" t="s">
        <v>125</v>
      </c>
      <c r="J8" s="290"/>
      <c r="K8" s="291"/>
      <c r="L8" s="286" t="s">
        <v>123</v>
      </c>
      <c r="M8" s="287"/>
      <c r="N8" s="288"/>
    </row>
    <row r="9" spans="1:14" ht="63.75" customHeight="1" thickBot="1">
      <c r="A9" s="269"/>
      <c r="B9" s="266" t="s">
        <v>89</v>
      </c>
      <c r="C9" s="280" t="s">
        <v>20</v>
      </c>
      <c r="D9" s="266" t="s">
        <v>90</v>
      </c>
      <c r="E9" s="264" t="s">
        <v>44</v>
      </c>
      <c r="F9" s="265"/>
      <c r="G9" s="272"/>
      <c r="H9" s="275"/>
      <c r="I9" s="277" t="s">
        <v>120</v>
      </c>
      <c r="J9" s="292" t="s">
        <v>124</v>
      </c>
      <c r="K9" s="277" t="s">
        <v>117</v>
      </c>
      <c r="L9" s="266" t="s">
        <v>120</v>
      </c>
      <c r="M9" s="282" t="s">
        <v>124</v>
      </c>
      <c r="N9" s="266" t="s">
        <v>117</v>
      </c>
    </row>
    <row r="10" spans="1:14" ht="81.75" customHeight="1" thickBot="1">
      <c r="A10" s="270"/>
      <c r="B10" s="267"/>
      <c r="C10" s="281"/>
      <c r="D10" s="267"/>
      <c r="E10" s="4" t="s">
        <v>42</v>
      </c>
      <c r="F10" s="127" t="s">
        <v>43</v>
      </c>
      <c r="G10" s="273"/>
      <c r="H10" s="276"/>
      <c r="I10" s="278"/>
      <c r="J10" s="293"/>
      <c r="K10" s="279"/>
      <c r="L10" s="285"/>
      <c r="M10" s="283"/>
      <c r="N10" s="284"/>
    </row>
    <row r="11" spans="1:14" ht="77.25" customHeight="1">
      <c r="A11" s="5" t="s">
        <v>59</v>
      </c>
      <c r="B11" s="6"/>
      <c r="C11" s="7"/>
      <c r="D11" s="8"/>
      <c r="E11" s="9"/>
      <c r="F11" s="9"/>
      <c r="G11" s="7"/>
      <c r="I11" s="129"/>
      <c r="J11" s="130"/>
      <c r="K11" s="131"/>
      <c r="L11" s="8"/>
      <c r="M11" s="9"/>
      <c r="N11" s="10"/>
    </row>
    <row r="12" spans="1:14" ht="16.899999999999999" customHeight="1">
      <c r="A12" s="11" t="s">
        <v>57</v>
      </c>
      <c r="B12" s="12">
        <v>21205</v>
      </c>
      <c r="C12" s="12">
        <v>22980</v>
      </c>
      <c r="D12" s="12">
        <f>D13+D15</f>
        <v>224405</v>
      </c>
      <c r="E12" s="12">
        <v>3043</v>
      </c>
      <c r="F12" s="13">
        <f>E12/D12</f>
        <v>1.3560303914796908E-2</v>
      </c>
      <c r="G12" s="72">
        <v>30964.400000000001</v>
      </c>
      <c r="H12" s="12">
        <v>30964.400000000001</v>
      </c>
      <c r="I12" s="132">
        <v>34164.400000000001</v>
      </c>
      <c r="J12" s="133">
        <v>29502.67</v>
      </c>
      <c r="K12" s="134">
        <f>J12/I12</f>
        <v>0.86355006966315806</v>
      </c>
      <c r="L12" s="85">
        <v>34164.400000000001</v>
      </c>
      <c r="M12" s="12">
        <v>29502.67</v>
      </c>
      <c r="N12" s="14">
        <f>M12/L12</f>
        <v>0.86355006966315806</v>
      </c>
    </row>
    <row r="13" spans="1:14" ht="16.899999999999999" customHeight="1">
      <c r="A13" s="11" t="s">
        <v>56</v>
      </c>
      <c r="B13" s="15">
        <v>21205</v>
      </c>
      <c r="C13" s="15">
        <v>21205</v>
      </c>
      <c r="D13" s="15">
        <v>21205</v>
      </c>
      <c r="E13" s="15">
        <v>3043</v>
      </c>
      <c r="F13" s="16"/>
      <c r="G13" s="24">
        <v>21205</v>
      </c>
      <c r="H13" s="121">
        <v>30964.400000000001</v>
      </c>
      <c r="I13" s="135">
        <v>21205</v>
      </c>
      <c r="J13" s="136">
        <f>J19+J25</f>
        <v>29502.71</v>
      </c>
      <c r="K13" s="134">
        <f>J13/I13</f>
        <v>1.3913091252063192</v>
      </c>
      <c r="L13" s="86">
        <v>21205</v>
      </c>
      <c r="M13" s="15">
        <f>M19+M25</f>
        <v>29502.71</v>
      </c>
      <c r="N13" s="14">
        <f>M13/L13</f>
        <v>1.3913091252063192</v>
      </c>
    </row>
    <row r="14" spans="1:14" ht="15" customHeight="1">
      <c r="A14" s="11" t="s">
        <v>58</v>
      </c>
      <c r="B14" s="15">
        <v>0</v>
      </c>
      <c r="C14" s="15">
        <v>1775</v>
      </c>
      <c r="D14" s="15">
        <v>0</v>
      </c>
      <c r="E14" s="15">
        <v>0</v>
      </c>
      <c r="F14" s="16"/>
      <c r="G14" s="24">
        <v>9759.4</v>
      </c>
      <c r="H14" s="121"/>
      <c r="I14" s="135">
        <v>9759.4</v>
      </c>
      <c r="J14" s="136"/>
      <c r="K14" s="134">
        <f>J14/I14</f>
        <v>0</v>
      </c>
      <c r="L14" s="86">
        <v>9759.4</v>
      </c>
      <c r="M14" s="15"/>
      <c r="N14" s="14">
        <f>M14/L14</f>
        <v>0</v>
      </c>
    </row>
    <row r="15" spans="1:14" ht="15.75" customHeight="1">
      <c r="A15" s="11" t="s">
        <v>46</v>
      </c>
      <c r="B15" s="15"/>
      <c r="C15" s="15"/>
      <c r="D15" s="15">
        <v>203200</v>
      </c>
      <c r="E15" s="15"/>
      <c r="F15" s="16"/>
      <c r="G15" s="24"/>
      <c r="H15" s="121"/>
      <c r="I15" s="135">
        <v>3200</v>
      </c>
      <c r="J15" s="136"/>
      <c r="K15" s="134">
        <f>J15/I15</f>
        <v>0</v>
      </c>
      <c r="L15" s="86">
        <v>3200</v>
      </c>
      <c r="M15" s="15"/>
      <c r="N15" s="14">
        <f>M15/L15</f>
        <v>0</v>
      </c>
    </row>
    <row r="16" spans="1:14" ht="18.600000000000001" customHeight="1">
      <c r="A16" s="11"/>
      <c r="B16" s="15"/>
      <c r="C16" s="15"/>
      <c r="D16" s="15"/>
      <c r="E16" s="15"/>
      <c r="F16" s="16"/>
      <c r="G16" s="24"/>
      <c r="H16" s="121"/>
      <c r="I16" s="135"/>
      <c r="J16" s="136"/>
      <c r="K16" s="137"/>
      <c r="L16" s="86"/>
      <c r="M16" s="15"/>
      <c r="N16" s="16"/>
    </row>
    <row r="17" spans="1:14" ht="47.25" customHeight="1">
      <c r="A17" s="17" t="s">
        <v>62</v>
      </c>
      <c r="B17" s="15"/>
      <c r="C17" s="15"/>
      <c r="D17" s="15"/>
      <c r="E17" s="15"/>
      <c r="F17" s="16"/>
      <c r="G17" s="24"/>
      <c r="H17" s="121"/>
      <c r="I17" s="135"/>
      <c r="J17" s="136"/>
      <c r="K17" s="137"/>
      <c r="L17" s="86"/>
      <c r="M17" s="15"/>
      <c r="N17" s="16"/>
    </row>
    <row r="18" spans="1:14" ht="16.899999999999999" customHeight="1">
      <c r="A18" s="11" t="s">
        <v>57</v>
      </c>
      <c r="B18" s="18">
        <v>869</v>
      </c>
      <c r="C18" s="18">
        <v>869</v>
      </c>
      <c r="D18" s="18">
        <f>D19+D21</f>
        <v>204069</v>
      </c>
      <c r="E18" s="18">
        <v>0</v>
      </c>
      <c r="F18" s="19">
        <v>0</v>
      </c>
      <c r="G18" s="73">
        <v>561</v>
      </c>
      <c r="H18" s="121">
        <v>561</v>
      </c>
      <c r="I18" s="138">
        <v>3761</v>
      </c>
      <c r="J18" s="139">
        <v>201.51</v>
      </c>
      <c r="K18" s="134">
        <f>J18/I18</f>
        <v>5.3578835416112733E-2</v>
      </c>
      <c r="L18" s="87">
        <v>3761</v>
      </c>
      <c r="M18" s="18">
        <v>201.51</v>
      </c>
      <c r="N18" s="14">
        <f>M18/L18</f>
        <v>5.3578835416112733E-2</v>
      </c>
    </row>
    <row r="19" spans="1:14" ht="16.899999999999999" customHeight="1">
      <c r="A19" s="11" t="s">
        <v>56</v>
      </c>
      <c r="B19" s="15">
        <v>869</v>
      </c>
      <c r="C19" s="15">
        <v>869</v>
      </c>
      <c r="D19" s="15">
        <v>869</v>
      </c>
      <c r="E19" s="15">
        <v>0</v>
      </c>
      <c r="F19" s="16">
        <v>0</v>
      </c>
      <c r="G19" s="24">
        <v>561</v>
      </c>
      <c r="H19" s="121">
        <v>561</v>
      </c>
      <c r="I19" s="135">
        <v>561</v>
      </c>
      <c r="J19" s="139">
        <v>201.51</v>
      </c>
      <c r="K19" s="134">
        <f>J19/I19</f>
        <v>0.35919786096256684</v>
      </c>
      <c r="L19" s="86">
        <v>561</v>
      </c>
      <c r="M19" s="18">
        <v>201.51</v>
      </c>
      <c r="N19" s="14">
        <f>M19/L19</f>
        <v>0.35919786096256684</v>
      </c>
    </row>
    <row r="20" spans="1:14" ht="16.899999999999999" customHeight="1">
      <c r="A20" s="11" t="s">
        <v>58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24"/>
      <c r="H20" s="121"/>
      <c r="I20" s="135">
        <v>0</v>
      </c>
      <c r="J20" s="136"/>
      <c r="K20" s="137"/>
      <c r="L20" s="86">
        <v>0</v>
      </c>
      <c r="M20" s="15"/>
      <c r="N20" s="16"/>
    </row>
    <row r="21" spans="1:14" ht="16.899999999999999" customHeight="1">
      <c r="A21" s="11" t="s">
        <v>46</v>
      </c>
      <c r="B21" s="15"/>
      <c r="C21" s="15"/>
      <c r="D21" s="15">
        <v>203200</v>
      </c>
      <c r="E21" s="15"/>
      <c r="F21" s="16"/>
      <c r="G21" s="24"/>
      <c r="H21" s="121"/>
      <c r="I21" s="135">
        <v>3200</v>
      </c>
      <c r="J21" s="136"/>
      <c r="K21" s="137"/>
      <c r="L21" s="86">
        <v>3200</v>
      </c>
      <c r="M21" s="15"/>
      <c r="N21" s="16"/>
    </row>
    <row r="22" spans="1:14" ht="16.899999999999999" customHeight="1">
      <c r="A22" s="11"/>
      <c r="B22" s="11"/>
      <c r="C22" s="15"/>
      <c r="D22" s="15"/>
      <c r="E22" s="15"/>
      <c r="F22" s="16"/>
      <c r="G22" s="24"/>
      <c r="H22" s="121"/>
      <c r="I22" s="135"/>
      <c r="J22" s="136"/>
      <c r="K22" s="137"/>
      <c r="L22" s="86"/>
      <c r="M22" s="15"/>
      <c r="N22" s="16"/>
    </row>
    <row r="23" spans="1:14" ht="31.5" customHeight="1">
      <c r="A23" s="17" t="s">
        <v>63</v>
      </c>
      <c r="B23" s="17"/>
      <c r="C23" s="15"/>
      <c r="D23" s="15"/>
      <c r="E23" s="15"/>
      <c r="F23" s="16"/>
      <c r="G23" s="24"/>
      <c r="H23" s="121"/>
      <c r="I23" s="135"/>
      <c r="J23" s="136"/>
      <c r="K23" s="137"/>
      <c r="L23" s="86"/>
      <c r="M23" s="15"/>
      <c r="N23" s="16"/>
    </row>
    <row r="24" spans="1:14" ht="16.899999999999999" customHeight="1">
      <c r="A24" s="11" t="s">
        <v>57</v>
      </c>
      <c r="B24" s="18">
        <v>20336</v>
      </c>
      <c r="C24" s="18">
        <v>22111</v>
      </c>
      <c r="D24" s="18">
        <v>20336</v>
      </c>
      <c r="E24" s="18">
        <v>3043</v>
      </c>
      <c r="F24" s="19">
        <f>E24/D24</f>
        <v>0.14963611329661683</v>
      </c>
      <c r="G24" s="73">
        <v>30403.4</v>
      </c>
      <c r="H24" s="121">
        <v>30403.4</v>
      </c>
      <c r="I24" s="138">
        <v>30403.4</v>
      </c>
      <c r="J24" s="139">
        <v>29301.16</v>
      </c>
      <c r="K24" s="134">
        <f>J24/I24</f>
        <v>0.96374615996895074</v>
      </c>
      <c r="L24" s="87">
        <v>30403.4</v>
      </c>
      <c r="M24" s="18">
        <v>29301.16</v>
      </c>
      <c r="N24" s="14">
        <f>M24/L24</f>
        <v>0.96374615996895074</v>
      </c>
    </row>
    <row r="25" spans="1:14" ht="16.899999999999999" customHeight="1">
      <c r="A25" s="11" t="s">
        <v>56</v>
      </c>
      <c r="B25" s="15">
        <v>20336</v>
      </c>
      <c r="C25" s="15">
        <v>20336</v>
      </c>
      <c r="D25" s="15">
        <v>20336</v>
      </c>
      <c r="E25" s="15">
        <v>3043</v>
      </c>
      <c r="F25" s="16"/>
      <c r="G25" s="24">
        <v>20644</v>
      </c>
      <c r="H25" s="121">
        <v>30403.4</v>
      </c>
      <c r="I25" s="135">
        <v>20644</v>
      </c>
      <c r="J25" s="136">
        <v>29301.200000000001</v>
      </c>
      <c r="K25" s="134">
        <f>J25/I25</f>
        <v>1.4193567138151522</v>
      </c>
      <c r="L25" s="86">
        <v>20644</v>
      </c>
      <c r="M25" s="15">
        <v>29301.200000000001</v>
      </c>
      <c r="N25" s="14">
        <f>M25/L25</f>
        <v>1.4193567138151522</v>
      </c>
    </row>
    <row r="26" spans="1:14" ht="16.899999999999999" customHeight="1">
      <c r="A26" s="11" t="s">
        <v>58</v>
      </c>
      <c r="B26" s="15">
        <v>0</v>
      </c>
      <c r="C26" s="15">
        <v>1775</v>
      </c>
      <c r="D26" s="15"/>
      <c r="E26" s="15">
        <v>0</v>
      </c>
      <c r="F26" s="16"/>
      <c r="G26" s="24">
        <v>9759.4</v>
      </c>
      <c r="H26" s="121"/>
      <c r="I26" s="135">
        <v>9759.4</v>
      </c>
      <c r="J26" s="136"/>
      <c r="K26" s="137"/>
      <c r="L26" s="86">
        <v>9759.4</v>
      </c>
      <c r="M26" s="15"/>
      <c r="N26" s="16"/>
    </row>
    <row r="27" spans="1:14" ht="16.899999999999999" customHeight="1">
      <c r="A27" s="11" t="s">
        <v>46</v>
      </c>
      <c r="B27" s="11"/>
      <c r="C27" s="15"/>
      <c r="D27" s="15"/>
      <c r="E27" s="15"/>
      <c r="F27" s="16"/>
      <c r="G27" s="24"/>
      <c r="H27" s="121"/>
      <c r="I27" s="135"/>
      <c r="J27" s="136"/>
      <c r="K27" s="137"/>
      <c r="L27" s="86"/>
      <c r="M27" s="15"/>
      <c r="N27" s="16"/>
    </row>
    <row r="28" spans="1:14" ht="15.75">
      <c r="A28" s="11"/>
      <c r="B28" s="11"/>
      <c r="C28" s="15"/>
      <c r="D28" s="15"/>
      <c r="E28" s="15"/>
      <c r="F28" s="15"/>
      <c r="G28" s="24"/>
      <c r="H28" s="121"/>
      <c r="I28" s="135"/>
      <c r="J28" s="136"/>
      <c r="K28" s="136"/>
      <c r="L28" s="86"/>
      <c r="M28" s="15"/>
      <c r="N28" s="15"/>
    </row>
    <row r="29" spans="1:14" ht="51" customHeight="1">
      <c r="A29" s="20" t="s">
        <v>60</v>
      </c>
      <c r="B29" s="20"/>
      <c r="C29" s="21"/>
      <c r="D29" s="22"/>
      <c r="E29" s="21"/>
      <c r="F29" s="16"/>
      <c r="G29" s="71"/>
      <c r="H29" s="121"/>
      <c r="I29" s="140"/>
      <c r="J29" s="141"/>
      <c r="K29" s="137"/>
      <c r="L29" s="88"/>
      <c r="M29" s="21"/>
      <c r="N29" s="16"/>
    </row>
    <row r="30" spans="1:14" ht="15.75">
      <c r="A30" s="11" t="s">
        <v>57</v>
      </c>
      <c r="B30" s="13">
        <v>4000</v>
      </c>
      <c r="C30" s="12">
        <v>4000</v>
      </c>
      <c r="D30" s="13">
        <v>4000</v>
      </c>
      <c r="E30" s="12">
        <v>0</v>
      </c>
      <c r="F30" s="13">
        <f>E30/D30</f>
        <v>0</v>
      </c>
      <c r="G30" s="72">
        <v>3700</v>
      </c>
      <c r="H30" s="12">
        <v>3700</v>
      </c>
      <c r="I30" s="142">
        <v>4000</v>
      </c>
      <c r="J30" s="133">
        <v>0</v>
      </c>
      <c r="K30" s="134">
        <f>J30/I30</f>
        <v>0</v>
      </c>
      <c r="L30" s="89">
        <v>4000</v>
      </c>
      <c r="M30" s="12">
        <v>0</v>
      </c>
      <c r="N30" s="14">
        <f>M30/L30</f>
        <v>0</v>
      </c>
    </row>
    <row r="31" spans="1:14" ht="15.75">
      <c r="A31" s="11" t="s">
        <v>56</v>
      </c>
      <c r="B31" s="16">
        <v>4000</v>
      </c>
      <c r="C31" s="15">
        <v>4000</v>
      </c>
      <c r="D31" s="16">
        <v>4000</v>
      </c>
      <c r="E31" s="15">
        <v>0</v>
      </c>
      <c r="F31" s="13">
        <f>E31/D31</f>
        <v>0</v>
      </c>
      <c r="G31" s="24">
        <v>3700</v>
      </c>
      <c r="H31" s="121">
        <v>3700</v>
      </c>
      <c r="I31" s="143">
        <v>4000</v>
      </c>
      <c r="J31" s="136">
        <v>0</v>
      </c>
      <c r="K31" s="134">
        <f>J31/I31</f>
        <v>0</v>
      </c>
      <c r="L31" s="90">
        <v>4000</v>
      </c>
      <c r="M31" s="15">
        <v>0</v>
      </c>
      <c r="N31" s="14">
        <f>M31/L31</f>
        <v>0</v>
      </c>
    </row>
    <row r="32" spans="1:14" ht="15.75">
      <c r="A32" s="11" t="s">
        <v>58</v>
      </c>
      <c r="B32" s="16">
        <v>0</v>
      </c>
      <c r="C32" s="15">
        <v>0</v>
      </c>
      <c r="D32" s="16">
        <v>0</v>
      </c>
      <c r="E32" s="15">
        <v>0</v>
      </c>
      <c r="F32" s="16">
        <v>0</v>
      </c>
      <c r="G32" s="24"/>
      <c r="H32" s="121"/>
      <c r="I32" s="143"/>
      <c r="J32" s="136"/>
      <c r="K32" s="137"/>
      <c r="L32" s="90"/>
      <c r="M32" s="15"/>
      <c r="N32" s="16"/>
    </row>
    <row r="33" spans="1:14" ht="16.899999999999999" customHeight="1">
      <c r="A33" s="11"/>
      <c r="B33" s="11"/>
      <c r="C33" s="15"/>
      <c r="D33" s="15"/>
      <c r="E33" s="15"/>
      <c r="F33" s="16"/>
      <c r="G33" s="24"/>
      <c r="H33" s="121"/>
      <c r="I33" s="135"/>
      <c r="J33" s="136"/>
      <c r="K33" s="137"/>
      <c r="L33" s="86"/>
      <c r="M33" s="15"/>
      <c r="N33" s="16"/>
    </row>
    <row r="34" spans="1:14" s="2" customFormat="1" ht="65.25" customHeight="1">
      <c r="A34" s="23" t="s">
        <v>115</v>
      </c>
      <c r="B34" s="21"/>
      <c r="C34" s="21"/>
      <c r="D34" s="21"/>
      <c r="E34" s="15"/>
      <c r="F34" s="21"/>
      <c r="G34" s="71"/>
      <c r="H34" s="122"/>
      <c r="I34" s="144"/>
      <c r="J34" s="145"/>
      <c r="K34" s="146"/>
      <c r="L34" s="91"/>
      <c r="M34" s="25"/>
      <c r="N34" s="26"/>
    </row>
    <row r="35" spans="1:14" ht="16.149999999999999" customHeight="1">
      <c r="A35" s="11" t="s">
        <v>57</v>
      </c>
      <c r="B35" s="27">
        <v>3787745.4</v>
      </c>
      <c r="C35" s="28">
        <v>4356079.96</v>
      </c>
      <c r="D35" s="27">
        <f>D36+D37+D38</f>
        <v>4715155.5</v>
      </c>
      <c r="E35" s="29">
        <v>604162.11</v>
      </c>
      <c r="F35" s="30">
        <f>E35/D35</f>
        <v>0.12813195874452071</v>
      </c>
      <c r="G35" s="72">
        <v>4378681.9000000004</v>
      </c>
      <c r="H35" s="12">
        <v>4400616.87</v>
      </c>
      <c r="I35" s="147">
        <v>5167004.2</v>
      </c>
      <c r="J35" s="133">
        <v>4002861.14</v>
      </c>
      <c r="K35" s="134">
        <f>J35/I35</f>
        <v>0.77469670723317774</v>
      </c>
      <c r="L35" s="92">
        <v>5167004.2</v>
      </c>
      <c r="M35" s="12">
        <v>4002861.14</v>
      </c>
      <c r="N35" s="14">
        <f>M35/L35</f>
        <v>0.77469670723317774</v>
      </c>
    </row>
    <row r="36" spans="1:14" ht="16.899999999999999" customHeight="1">
      <c r="A36" s="11" t="s">
        <v>56</v>
      </c>
      <c r="B36" s="32">
        <v>1494769.4</v>
      </c>
      <c r="C36" s="33">
        <v>1490569.4</v>
      </c>
      <c r="D36" s="32">
        <v>1494769.4</v>
      </c>
      <c r="E36" s="34">
        <v>253576.36</v>
      </c>
      <c r="F36" s="35"/>
      <c r="G36" s="74">
        <v>1476117.7</v>
      </c>
      <c r="H36" s="121">
        <v>1472547.41</v>
      </c>
      <c r="I36" s="148">
        <v>1477336.29</v>
      </c>
      <c r="J36" s="136">
        <v>1214401.4099999999</v>
      </c>
      <c r="K36" s="134">
        <f>J36/I36</f>
        <v>0.82202096991741802</v>
      </c>
      <c r="L36" s="93">
        <v>1477336.29</v>
      </c>
      <c r="M36" s="15">
        <v>1214401.4099999999</v>
      </c>
      <c r="N36" s="14">
        <f>M36/L36</f>
        <v>0.82202096991741802</v>
      </c>
    </row>
    <row r="37" spans="1:14" ht="17.45" customHeight="1">
      <c r="A37" s="11" t="s">
        <v>58</v>
      </c>
      <c r="B37" s="32">
        <v>2292976</v>
      </c>
      <c r="C37" s="33">
        <v>2865510.56</v>
      </c>
      <c r="D37" s="32">
        <v>2292976</v>
      </c>
      <c r="E37" s="34">
        <v>350585.75</v>
      </c>
      <c r="F37" s="35"/>
      <c r="G37" s="74">
        <v>2902564.1</v>
      </c>
      <c r="H37" s="121">
        <v>2928069.46</v>
      </c>
      <c r="I37" s="148">
        <v>2880913.44</v>
      </c>
      <c r="J37" s="136">
        <v>2788459.73</v>
      </c>
      <c r="K37" s="134">
        <f>J37/I37</f>
        <v>0.96790819581167287</v>
      </c>
      <c r="L37" s="93">
        <v>2880913.44</v>
      </c>
      <c r="M37" s="15">
        <v>2788459.73</v>
      </c>
      <c r="N37" s="14">
        <f>M37/L37</f>
        <v>0.96790819581167287</v>
      </c>
    </row>
    <row r="38" spans="1:14" ht="17.45" customHeight="1">
      <c r="A38" s="11" t="s">
        <v>46</v>
      </c>
      <c r="B38" s="32"/>
      <c r="C38" s="33"/>
      <c r="D38" s="32">
        <v>927410.1</v>
      </c>
      <c r="E38" s="34"/>
      <c r="F38" s="35"/>
      <c r="G38" s="74">
        <v>0</v>
      </c>
      <c r="H38" s="121"/>
      <c r="I38" s="148">
        <v>808754.47</v>
      </c>
      <c r="J38" s="136"/>
      <c r="K38" s="134">
        <f>J38/I38</f>
        <v>0</v>
      </c>
      <c r="L38" s="93">
        <v>808754.47</v>
      </c>
      <c r="M38" s="15"/>
      <c r="N38" s="14">
        <f>M38/L38</f>
        <v>0</v>
      </c>
    </row>
    <row r="39" spans="1:14" ht="19.149999999999999" customHeight="1">
      <c r="A39" s="38"/>
      <c r="B39" s="32"/>
      <c r="C39" s="33"/>
      <c r="D39" s="32"/>
      <c r="E39" s="34"/>
      <c r="F39" s="35"/>
      <c r="G39" s="74"/>
      <c r="H39" s="121"/>
      <c r="I39" s="148"/>
      <c r="J39" s="136"/>
      <c r="K39" s="137"/>
      <c r="L39" s="93"/>
      <c r="M39" s="15"/>
      <c r="N39" s="35"/>
    </row>
    <row r="40" spans="1:14" ht="17.45" customHeight="1">
      <c r="A40" s="17" t="s">
        <v>64</v>
      </c>
      <c r="B40" s="39"/>
      <c r="C40" s="34"/>
      <c r="D40" s="39"/>
      <c r="E40" s="34"/>
      <c r="F40" s="35"/>
      <c r="G40" s="24"/>
      <c r="H40" s="121"/>
      <c r="I40" s="149"/>
      <c r="J40" s="136"/>
      <c r="K40" s="137"/>
      <c r="L40" s="94"/>
      <c r="M40" s="15"/>
      <c r="N40" s="35"/>
    </row>
    <row r="41" spans="1:14" ht="17.45" customHeight="1">
      <c r="A41" s="11" t="s">
        <v>57</v>
      </c>
      <c r="B41" s="39">
        <v>1572175.6</v>
      </c>
      <c r="C41" s="41">
        <v>2137997.16</v>
      </c>
      <c r="D41" s="39">
        <f>D42+D43+D44</f>
        <v>1958275.6</v>
      </c>
      <c r="E41" s="41">
        <v>235495.71</v>
      </c>
      <c r="F41" s="42">
        <f>E41/D41</f>
        <v>0.12025667377972742</v>
      </c>
      <c r="G41" s="75">
        <v>2004080.7</v>
      </c>
      <c r="H41" s="121">
        <v>2013102.09</v>
      </c>
      <c r="I41" s="150">
        <v>2500247.44</v>
      </c>
      <c r="J41" s="139">
        <v>1737376.84</v>
      </c>
      <c r="K41" s="134">
        <f>J41/I41</f>
        <v>0.69488195936319008</v>
      </c>
      <c r="L41" s="95">
        <v>2500247.44</v>
      </c>
      <c r="M41" s="18">
        <v>1737376.84</v>
      </c>
      <c r="N41" s="14">
        <f>M41/L41</f>
        <v>0.69488195936319008</v>
      </c>
    </row>
    <row r="42" spans="1:14" ht="17.45" customHeight="1">
      <c r="A42" s="11" t="s">
        <v>56</v>
      </c>
      <c r="B42" s="32">
        <v>653202.6</v>
      </c>
      <c r="C42" s="34">
        <v>653202.6</v>
      </c>
      <c r="D42" s="32">
        <v>653202.6</v>
      </c>
      <c r="E42" s="34">
        <v>100795.98</v>
      </c>
      <c r="F42" s="35"/>
      <c r="G42" s="75">
        <v>548200</v>
      </c>
      <c r="H42" s="121">
        <v>548200.1</v>
      </c>
      <c r="I42" s="148">
        <v>553014.80000000005</v>
      </c>
      <c r="J42" s="136">
        <v>407571.9</v>
      </c>
      <c r="K42" s="134">
        <f>J42/I42</f>
        <v>0.73699998625714902</v>
      </c>
      <c r="L42" s="93">
        <v>553014.80000000005</v>
      </c>
      <c r="M42" s="15">
        <v>407571.9</v>
      </c>
      <c r="N42" s="14">
        <f>M42/L42</f>
        <v>0.73699998625714902</v>
      </c>
    </row>
    <row r="43" spans="1:14" ht="17.45" customHeight="1">
      <c r="A43" s="11" t="s">
        <v>58</v>
      </c>
      <c r="B43" s="32">
        <v>918973</v>
      </c>
      <c r="C43" s="34">
        <v>1484794.56</v>
      </c>
      <c r="D43" s="32">
        <v>918973</v>
      </c>
      <c r="E43" s="34">
        <v>134699.73000000001</v>
      </c>
      <c r="F43" s="35"/>
      <c r="G43" s="75">
        <v>1455880.7</v>
      </c>
      <c r="H43" s="121">
        <v>1464902.02</v>
      </c>
      <c r="I43" s="151">
        <v>1456582.64</v>
      </c>
      <c r="J43" s="136">
        <v>1329804.99</v>
      </c>
      <c r="K43" s="134">
        <f>J43/I43</f>
        <v>0.91296226762664157</v>
      </c>
      <c r="L43" s="96">
        <v>1456582.64</v>
      </c>
      <c r="M43" s="15">
        <v>1329804.99</v>
      </c>
      <c r="N43" s="14">
        <f>M43/L43</f>
        <v>0.91296226762664157</v>
      </c>
    </row>
    <row r="44" spans="1:14" ht="17.45" customHeight="1">
      <c r="A44" s="11" t="s">
        <v>46</v>
      </c>
      <c r="B44" s="32"/>
      <c r="C44" s="34"/>
      <c r="D44" s="32">
        <v>386100</v>
      </c>
      <c r="E44" s="34"/>
      <c r="F44" s="35"/>
      <c r="G44" s="24">
        <v>0</v>
      </c>
      <c r="H44" s="121"/>
      <c r="I44" s="151">
        <v>490650</v>
      </c>
      <c r="J44" s="136"/>
      <c r="K44" s="134">
        <f>J44/I44</f>
        <v>0</v>
      </c>
      <c r="L44" s="96">
        <v>490650</v>
      </c>
      <c r="M44" s="34"/>
      <c r="N44" s="14">
        <f>M44/L44</f>
        <v>0</v>
      </c>
    </row>
    <row r="45" spans="1:14" ht="17.45" customHeight="1">
      <c r="A45" s="11"/>
      <c r="B45" s="32"/>
      <c r="C45" s="34"/>
      <c r="D45" s="32"/>
      <c r="E45" s="34"/>
      <c r="F45" s="35"/>
      <c r="G45" s="24"/>
      <c r="H45" s="121"/>
      <c r="I45" s="148"/>
      <c r="J45" s="136"/>
      <c r="K45" s="137"/>
      <c r="L45" s="97"/>
      <c r="M45" s="34"/>
      <c r="N45" s="35"/>
    </row>
    <row r="46" spans="1:14" ht="17.45" customHeight="1">
      <c r="A46" s="11"/>
      <c r="B46" s="32"/>
      <c r="C46" s="34"/>
      <c r="D46" s="32"/>
      <c r="E46" s="34"/>
      <c r="F46" s="35"/>
      <c r="G46" s="24"/>
      <c r="H46" s="121"/>
      <c r="I46" s="148"/>
      <c r="J46" s="136"/>
      <c r="K46" s="137"/>
      <c r="L46" s="97"/>
      <c r="M46" s="34"/>
      <c r="N46" s="35"/>
    </row>
    <row r="47" spans="1:14" ht="17.45" customHeight="1">
      <c r="A47" s="17" t="s">
        <v>65</v>
      </c>
      <c r="B47" s="39"/>
      <c r="C47" s="34"/>
      <c r="D47" s="39"/>
      <c r="E47" s="34"/>
      <c r="F47" s="35"/>
      <c r="G47" s="24"/>
      <c r="H47" s="121"/>
      <c r="I47" s="149"/>
      <c r="J47" s="136"/>
      <c r="K47" s="137"/>
      <c r="L47" s="98"/>
      <c r="M47" s="34"/>
      <c r="N47" s="35"/>
    </row>
    <row r="48" spans="1:14" ht="17.45" customHeight="1">
      <c r="A48" s="11" t="s">
        <v>57</v>
      </c>
      <c r="B48" s="39">
        <f>B49+B50</f>
        <v>1651048.8</v>
      </c>
      <c r="C48" s="34">
        <v>1655761.8</v>
      </c>
      <c r="D48" s="39">
        <f>D49+D50+D51</f>
        <v>2182255.9</v>
      </c>
      <c r="E48" s="34">
        <v>260204.48</v>
      </c>
      <c r="F48" s="42">
        <f>E48/D48</f>
        <v>0.11923646534762491</v>
      </c>
      <c r="G48" s="24">
        <f>G49+G50</f>
        <v>1697815.4</v>
      </c>
      <c r="H48" s="121">
        <v>1709425.42</v>
      </c>
      <c r="I48" s="149">
        <v>1979586.96</v>
      </c>
      <c r="J48" s="136">
        <v>1632636.97</v>
      </c>
      <c r="K48" s="134">
        <f>J48/I48</f>
        <v>0.82473617122634513</v>
      </c>
      <c r="L48" s="94">
        <v>1979586.96</v>
      </c>
      <c r="M48" s="34">
        <v>1632636.97</v>
      </c>
      <c r="N48" s="14">
        <f>M48/L48</f>
        <v>0.82473617122634513</v>
      </c>
    </row>
    <row r="49" spans="1:14" ht="17.45" customHeight="1">
      <c r="A49" s="11" t="s">
        <v>56</v>
      </c>
      <c r="B49" s="32">
        <v>277045.8</v>
      </c>
      <c r="C49" s="34">
        <v>277045.8</v>
      </c>
      <c r="D49" s="32">
        <v>277045.8</v>
      </c>
      <c r="E49" s="34">
        <v>44318.46</v>
      </c>
      <c r="F49" s="42"/>
      <c r="G49" s="75">
        <v>260620</v>
      </c>
      <c r="H49" s="121">
        <v>257419.59</v>
      </c>
      <c r="I49" s="148">
        <v>257299.69</v>
      </c>
      <c r="J49" s="136">
        <v>185153.9</v>
      </c>
      <c r="K49" s="134">
        <f>J49/I49</f>
        <v>0.71960405393414972</v>
      </c>
      <c r="L49" s="97">
        <v>257299.69</v>
      </c>
      <c r="M49" s="34">
        <v>185153.9</v>
      </c>
      <c r="N49" s="14">
        <f>M49/L49</f>
        <v>0.71960405393414972</v>
      </c>
    </row>
    <row r="50" spans="1:14" ht="17.45" customHeight="1">
      <c r="A50" s="11" t="s">
        <v>58</v>
      </c>
      <c r="B50" s="32">
        <v>1374003</v>
      </c>
      <c r="C50" s="34">
        <v>1378716</v>
      </c>
      <c r="D50" s="32">
        <v>1374003</v>
      </c>
      <c r="E50" s="34">
        <v>215886.02</v>
      </c>
      <c r="F50" s="42"/>
      <c r="G50" s="75">
        <v>1437195.4</v>
      </c>
      <c r="H50" s="121">
        <v>1452005.81</v>
      </c>
      <c r="I50" s="148">
        <v>1414222.8</v>
      </c>
      <c r="J50" s="136">
        <v>1447483.12</v>
      </c>
      <c r="K50" s="134">
        <f>J50/I50</f>
        <v>1.0235184441942247</v>
      </c>
      <c r="L50" s="97">
        <v>1414222.8</v>
      </c>
      <c r="M50" s="34">
        <v>1447483.12</v>
      </c>
      <c r="N50" s="14">
        <f>M50/L50</f>
        <v>1.0235184441942247</v>
      </c>
    </row>
    <row r="51" spans="1:14" ht="17.45" customHeight="1">
      <c r="A51" s="11" t="s">
        <v>46</v>
      </c>
      <c r="B51" s="32"/>
      <c r="C51" s="34"/>
      <c r="D51" s="32">
        <v>531207.1</v>
      </c>
      <c r="E51" s="34"/>
      <c r="F51" s="42"/>
      <c r="G51" s="24">
        <v>0</v>
      </c>
      <c r="H51" s="121"/>
      <c r="I51" s="148">
        <v>308064.46999999997</v>
      </c>
      <c r="J51" s="136"/>
      <c r="K51" s="134">
        <f>J51/I51</f>
        <v>0</v>
      </c>
      <c r="L51" s="97">
        <v>308064.46999999997</v>
      </c>
      <c r="M51" s="34"/>
      <c r="N51" s="14">
        <f>M51/L51</f>
        <v>0</v>
      </c>
    </row>
    <row r="52" spans="1:14" ht="17.45" customHeight="1">
      <c r="A52" s="11"/>
      <c r="B52" s="32"/>
      <c r="C52" s="34"/>
      <c r="D52" s="32"/>
      <c r="E52" s="34"/>
      <c r="F52" s="42"/>
      <c r="G52" s="24"/>
      <c r="H52" s="121"/>
      <c r="I52" s="148"/>
      <c r="J52" s="136"/>
      <c r="K52" s="152"/>
      <c r="L52" s="97"/>
      <c r="M52" s="34"/>
      <c r="N52" s="42"/>
    </row>
    <row r="53" spans="1:14" ht="34.5" customHeight="1">
      <c r="A53" s="17" t="s">
        <v>66</v>
      </c>
      <c r="B53" s="39"/>
      <c r="C53" s="34"/>
      <c r="D53" s="39"/>
      <c r="E53" s="34"/>
      <c r="F53" s="42"/>
      <c r="G53" s="24"/>
      <c r="H53" s="121"/>
      <c r="I53" s="149"/>
      <c r="J53" s="136"/>
      <c r="K53" s="152"/>
      <c r="L53" s="98"/>
      <c r="M53" s="34"/>
      <c r="N53" s="42"/>
    </row>
    <row r="54" spans="1:14" ht="17.45" customHeight="1">
      <c r="A54" s="11" t="s">
        <v>57</v>
      </c>
      <c r="B54" s="39">
        <v>404467</v>
      </c>
      <c r="C54" s="34">
        <v>402267</v>
      </c>
      <c r="D54" s="39">
        <f>D55+D57</f>
        <v>414507</v>
      </c>
      <c r="E54" s="34">
        <v>87320.63</v>
      </c>
      <c r="F54" s="42">
        <f>E54/D54</f>
        <v>0.21066141223188029</v>
      </c>
      <c r="G54" s="24">
        <f>G55+G56</f>
        <v>528428.69999999995</v>
      </c>
      <c r="H54" s="121">
        <v>529732.31999999995</v>
      </c>
      <c r="I54" s="149">
        <v>543787.19999999995</v>
      </c>
      <c r="J54" s="136">
        <v>501043.94</v>
      </c>
      <c r="K54" s="134">
        <f>J54/I54</f>
        <v>0.92139708327080894</v>
      </c>
      <c r="L54" s="94">
        <v>543787.19999999995</v>
      </c>
      <c r="M54" s="34">
        <v>501043.94</v>
      </c>
      <c r="N54" s="14">
        <f>M54/L54</f>
        <v>0.92139708327080894</v>
      </c>
    </row>
    <row r="55" spans="1:14" ht="17.45" customHeight="1">
      <c r="A55" s="11" t="s">
        <v>56</v>
      </c>
      <c r="B55" s="32">
        <v>404467</v>
      </c>
      <c r="C55" s="34">
        <v>400267</v>
      </c>
      <c r="D55" s="32">
        <v>404467</v>
      </c>
      <c r="E55" s="34">
        <v>87320.63</v>
      </c>
      <c r="F55" s="35"/>
      <c r="G55" s="75">
        <v>518940.7</v>
      </c>
      <c r="H55" s="121">
        <v>518570.68</v>
      </c>
      <c r="I55" s="148">
        <v>523639.2</v>
      </c>
      <c r="J55" s="136">
        <v>489882.3</v>
      </c>
      <c r="K55" s="134">
        <f>J55/I55</f>
        <v>0.93553404710724475</v>
      </c>
      <c r="L55" s="97">
        <v>523639.2</v>
      </c>
      <c r="M55" s="34">
        <v>489882.3</v>
      </c>
      <c r="N55" s="14">
        <f>M55/L55</f>
        <v>0.93553404710724475</v>
      </c>
    </row>
    <row r="56" spans="1:14" ht="17.45" customHeight="1">
      <c r="A56" s="11" t="s">
        <v>58</v>
      </c>
      <c r="B56" s="32">
        <v>0</v>
      </c>
      <c r="C56" s="34">
        <v>2000</v>
      </c>
      <c r="D56" s="32">
        <v>0</v>
      </c>
      <c r="E56" s="34">
        <v>0</v>
      </c>
      <c r="F56" s="35"/>
      <c r="G56" s="75">
        <v>9488</v>
      </c>
      <c r="H56" s="121">
        <v>11161.62</v>
      </c>
      <c r="I56" s="148">
        <v>10108</v>
      </c>
      <c r="J56" s="136">
        <v>11161.62</v>
      </c>
      <c r="K56" s="134">
        <f>J56/I56</f>
        <v>1.1042362485160271</v>
      </c>
      <c r="L56" s="97">
        <v>10108</v>
      </c>
      <c r="M56" s="34">
        <v>11161.62</v>
      </c>
      <c r="N56" s="14">
        <f>M56/L56</f>
        <v>1.1042362485160271</v>
      </c>
    </row>
    <row r="57" spans="1:14" ht="17.45" customHeight="1">
      <c r="A57" s="11" t="s">
        <v>46</v>
      </c>
      <c r="B57" s="32"/>
      <c r="C57" s="34"/>
      <c r="D57" s="32">
        <v>10040</v>
      </c>
      <c r="E57" s="34"/>
      <c r="F57" s="35"/>
      <c r="G57" s="24">
        <v>0</v>
      </c>
      <c r="H57" s="121"/>
      <c r="I57" s="148">
        <v>10040</v>
      </c>
      <c r="J57" s="136"/>
      <c r="K57" s="134">
        <f>J57/I57</f>
        <v>0</v>
      </c>
      <c r="L57" s="97">
        <v>10040</v>
      </c>
      <c r="M57" s="34"/>
      <c r="N57" s="14">
        <f>M57/L57</f>
        <v>0</v>
      </c>
    </row>
    <row r="58" spans="1:14" ht="17.45" customHeight="1">
      <c r="A58" s="11"/>
      <c r="B58" s="32"/>
      <c r="C58" s="34"/>
      <c r="D58" s="32"/>
      <c r="E58" s="34"/>
      <c r="F58" s="35"/>
      <c r="G58" s="24"/>
      <c r="H58" s="121"/>
      <c r="I58" s="148"/>
      <c r="J58" s="136"/>
      <c r="K58" s="137"/>
      <c r="L58" s="97"/>
      <c r="M58" s="34"/>
      <c r="N58" s="35"/>
    </row>
    <row r="59" spans="1:14" ht="69.75" customHeight="1">
      <c r="A59" s="17" t="s">
        <v>67</v>
      </c>
      <c r="B59" s="34"/>
      <c r="C59" s="34"/>
      <c r="D59" s="34"/>
      <c r="E59" s="34"/>
      <c r="F59" s="35"/>
      <c r="G59" s="24"/>
      <c r="H59" s="121"/>
      <c r="I59" s="135"/>
      <c r="J59" s="136"/>
      <c r="K59" s="137"/>
      <c r="L59" s="99"/>
      <c r="M59" s="34"/>
      <c r="N59" s="35"/>
    </row>
    <row r="60" spans="1:14" ht="17.45" customHeight="1">
      <c r="A60" s="11" t="s">
        <v>57</v>
      </c>
      <c r="B60" s="41">
        <v>160054</v>
      </c>
      <c r="C60" s="41">
        <v>160054</v>
      </c>
      <c r="D60" s="41">
        <v>160054</v>
      </c>
      <c r="E60" s="41">
        <v>21141.29</v>
      </c>
      <c r="F60" s="42">
        <f>E60/D60</f>
        <v>0.13208848263710998</v>
      </c>
      <c r="G60" s="73">
        <f>G61</f>
        <v>148357</v>
      </c>
      <c r="H60" s="121">
        <v>148357.04</v>
      </c>
      <c r="I60" s="138">
        <v>143382.6</v>
      </c>
      <c r="J60" s="139">
        <v>131803.39000000001</v>
      </c>
      <c r="K60" s="134">
        <f>J60/I60</f>
        <v>0.9192425719717735</v>
      </c>
      <c r="L60" s="87">
        <v>143382.6</v>
      </c>
      <c r="M60" s="41">
        <v>131803.39000000001</v>
      </c>
      <c r="N60" s="14">
        <f>M60/L60</f>
        <v>0.9192425719717735</v>
      </c>
    </row>
    <row r="61" spans="1:14" ht="17.45" customHeight="1">
      <c r="A61" s="11" t="s">
        <v>56</v>
      </c>
      <c r="B61" s="34">
        <v>160054</v>
      </c>
      <c r="C61" s="34">
        <v>160054</v>
      </c>
      <c r="D61" s="34">
        <v>160054</v>
      </c>
      <c r="E61" s="34">
        <v>21141.29</v>
      </c>
      <c r="F61" s="35"/>
      <c r="G61" s="75">
        <v>148357</v>
      </c>
      <c r="H61" s="121">
        <v>148357</v>
      </c>
      <c r="I61" s="135">
        <v>143382.6</v>
      </c>
      <c r="J61" s="136">
        <v>131803.4</v>
      </c>
      <c r="K61" s="134">
        <f>J61/I61</f>
        <v>0.91924264171524295</v>
      </c>
      <c r="L61" s="99">
        <v>143382.6</v>
      </c>
      <c r="M61" s="34">
        <v>131803.4</v>
      </c>
      <c r="N61" s="14">
        <f>M61/L61</f>
        <v>0.91924264171524295</v>
      </c>
    </row>
    <row r="62" spans="1:14" ht="17.45" customHeight="1">
      <c r="A62" s="11" t="s">
        <v>58</v>
      </c>
      <c r="B62" s="34">
        <v>0</v>
      </c>
      <c r="C62" s="34">
        <v>0</v>
      </c>
      <c r="D62" s="34">
        <v>0</v>
      </c>
      <c r="E62" s="34">
        <v>0</v>
      </c>
      <c r="F62" s="35"/>
      <c r="G62" s="24">
        <v>0</v>
      </c>
      <c r="H62" s="121"/>
      <c r="I62" s="135">
        <v>0</v>
      </c>
      <c r="J62" s="136"/>
      <c r="K62" s="134"/>
      <c r="L62" s="99">
        <v>0</v>
      </c>
      <c r="M62" s="34"/>
      <c r="N62" s="14"/>
    </row>
    <row r="63" spans="1:14" ht="17.45" customHeight="1">
      <c r="A63" s="11"/>
      <c r="B63" s="34"/>
      <c r="C63" s="34"/>
      <c r="D63" s="34"/>
      <c r="E63" s="34"/>
      <c r="F63" s="35"/>
      <c r="G63" s="24"/>
      <c r="H63" s="121"/>
      <c r="I63" s="135"/>
      <c r="J63" s="136"/>
      <c r="K63" s="137"/>
      <c r="L63" s="99"/>
      <c r="M63" s="34"/>
      <c r="N63" s="35"/>
    </row>
    <row r="64" spans="1:14" ht="17.45" customHeight="1">
      <c r="A64" s="11"/>
      <c r="B64" s="11"/>
      <c r="C64" s="34"/>
      <c r="D64" s="34"/>
      <c r="E64" s="34"/>
      <c r="F64" s="35"/>
      <c r="G64" s="24"/>
      <c r="H64" s="121"/>
      <c r="I64" s="135"/>
      <c r="J64" s="136"/>
      <c r="K64" s="137"/>
      <c r="L64" s="99"/>
      <c r="M64" s="34"/>
      <c r="N64" s="35"/>
    </row>
    <row r="65" spans="1:14" ht="80.25" customHeight="1">
      <c r="A65" s="20" t="s">
        <v>61</v>
      </c>
      <c r="B65" s="20"/>
      <c r="C65" s="43"/>
      <c r="D65" s="43"/>
      <c r="E65" s="43"/>
      <c r="F65" s="34"/>
      <c r="G65" s="71"/>
      <c r="H65" s="121"/>
      <c r="I65" s="153"/>
      <c r="J65" s="141"/>
      <c r="K65" s="136"/>
      <c r="L65" s="100"/>
      <c r="M65" s="43"/>
      <c r="N65" s="34"/>
    </row>
    <row r="66" spans="1:14" ht="16.149999999999999" customHeight="1">
      <c r="A66" s="11" t="s">
        <v>57</v>
      </c>
      <c r="B66" s="29">
        <v>67847.399999999994</v>
      </c>
      <c r="C66" s="29">
        <v>67847.399999999994</v>
      </c>
      <c r="D66" s="29">
        <f>D67+D68+D69+D70</f>
        <v>449130.4</v>
      </c>
      <c r="E66" s="29">
        <v>15516.96</v>
      </c>
      <c r="F66" s="30">
        <f>E66/D66</f>
        <v>3.4548897157707426E-2</v>
      </c>
      <c r="G66" s="72">
        <v>301777.09999999998</v>
      </c>
      <c r="H66" s="12">
        <v>301777.07</v>
      </c>
      <c r="I66" s="132">
        <v>1132320.5</v>
      </c>
      <c r="J66" s="133">
        <v>278547.24</v>
      </c>
      <c r="K66" s="134">
        <f>J66/I66</f>
        <v>0.24599681803870899</v>
      </c>
      <c r="L66" s="85">
        <v>1132320.5</v>
      </c>
      <c r="M66" s="12">
        <v>278547.24</v>
      </c>
      <c r="N66" s="14">
        <f>M66/L66</f>
        <v>0.24599681803870899</v>
      </c>
    </row>
    <row r="67" spans="1:14" ht="16.899999999999999" customHeight="1">
      <c r="A67" s="11" t="s">
        <v>56</v>
      </c>
      <c r="B67" s="34">
        <v>11041.4</v>
      </c>
      <c r="C67" s="34">
        <v>11041.4</v>
      </c>
      <c r="D67" s="34">
        <v>11041.4</v>
      </c>
      <c r="E67" s="34">
        <v>0</v>
      </c>
      <c r="F67" s="35"/>
      <c r="G67" s="24">
        <v>20692.099999999999</v>
      </c>
      <c r="H67" s="121">
        <v>20692.12</v>
      </c>
      <c r="I67" s="135">
        <v>45764.1</v>
      </c>
      <c r="J67" s="136">
        <v>11289</v>
      </c>
      <c r="K67" s="134">
        <f>J67/I67</f>
        <v>0.24667807298734162</v>
      </c>
      <c r="L67" s="86">
        <v>45764.1</v>
      </c>
      <c r="M67" s="15">
        <v>11289</v>
      </c>
      <c r="N67" s="14">
        <f>M67/L67</f>
        <v>0.24667807298734162</v>
      </c>
    </row>
    <row r="68" spans="1:14" ht="18.600000000000001" customHeight="1">
      <c r="A68" s="11" t="s">
        <v>58</v>
      </c>
      <c r="B68" s="34">
        <v>56806</v>
      </c>
      <c r="C68" s="34">
        <v>56806</v>
      </c>
      <c r="D68" s="34">
        <v>56806</v>
      </c>
      <c r="E68" s="34">
        <v>15516.96</v>
      </c>
      <c r="F68" s="35"/>
      <c r="G68" s="24">
        <v>98747.5</v>
      </c>
      <c r="H68" s="121">
        <v>281084.95</v>
      </c>
      <c r="I68" s="135">
        <v>98747.5</v>
      </c>
      <c r="J68" s="136">
        <v>90916.31</v>
      </c>
      <c r="K68" s="134">
        <f>J68/I68</f>
        <v>0.92069480240006074</v>
      </c>
      <c r="L68" s="86">
        <v>98747.5</v>
      </c>
      <c r="M68" s="15">
        <v>90916.31</v>
      </c>
      <c r="N68" s="14">
        <f>M68/L68</f>
        <v>0.92069480240006074</v>
      </c>
    </row>
    <row r="69" spans="1:14" ht="13.9" customHeight="1">
      <c r="A69" s="44" t="s">
        <v>47</v>
      </c>
      <c r="B69" s="43"/>
      <c r="C69" s="43"/>
      <c r="D69" s="34">
        <v>61095</v>
      </c>
      <c r="E69" s="43"/>
      <c r="F69" s="34"/>
      <c r="G69" s="24">
        <v>182337.5</v>
      </c>
      <c r="H69" s="121"/>
      <c r="I69" s="135">
        <v>239015.4</v>
      </c>
      <c r="J69" s="136">
        <v>176341.9</v>
      </c>
      <c r="K69" s="134">
        <f>J69/I69</f>
        <v>0.73778467830943106</v>
      </c>
      <c r="L69" s="86">
        <v>239015.4</v>
      </c>
      <c r="M69" s="15">
        <v>176341.9</v>
      </c>
      <c r="N69" s="14">
        <f>M69/L69</f>
        <v>0.73778467830943106</v>
      </c>
    </row>
    <row r="70" spans="1:14" ht="13.9" customHeight="1">
      <c r="A70" s="44" t="s">
        <v>46</v>
      </c>
      <c r="B70" s="43"/>
      <c r="C70" s="43"/>
      <c r="D70" s="34">
        <v>320188</v>
      </c>
      <c r="E70" s="43"/>
      <c r="F70" s="34"/>
      <c r="G70" s="24"/>
      <c r="H70" s="121"/>
      <c r="I70" s="135">
        <v>748793.5</v>
      </c>
      <c r="J70" s="136"/>
      <c r="K70" s="134">
        <f>J70/I70</f>
        <v>0</v>
      </c>
      <c r="L70" s="86">
        <v>748793.5</v>
      </c>
      <c r="M70" s="15"/>
      <c r="N70" s="14">
        <f>M70/L70</f>
        <v>0</v>
      </c>
    </row>
    <row r="71" spans="1:14" ht="13.9" customHeight="1">
      <c r="A71" s="45"/>
      <c r="B71" s="43"/>
      <c r="C71" s="43"/>
      <c r="D71" s="43"/>
      <c r="E71" s="43"/>
      <c r="F71" s="34"/>
      <c r="G71" s="71"/>
      <c r="H71" s="121"/>
      <c r="I71" s="153"/>
      <c r="J71" s="141"/>
      <c r="K71" s="136"/>
      <c r="L71" s="101"/>
      <c r="M71" s="21"/>
      <c r="N71" s="15"/>
    </row>
    <row r="72" spans="1:14" ht="29.45" customHeight="1">
      <c r="A72" s="46" t="s">
        <v>68</v>
      </c>
      <c r="B72" s="41"/>
      <c r="C72" s="41"/>
      <c r="D72" s="41"/>
      <c r="E72" s="41"/>
      <c r="F72" s="34"/>
      <c r="G72" s="73"/>
      <c r="H72" s="121"/>
      <c r="I72" s="138"/>
      <c r="J72" s="139"/>
      <c r="K72" s="136"/>
      <c r="L72" s="87"/>
      <c r="M72" s="18"/>
      <c r="N72" s="15"/>
    </row>
    <row r="73" spans="1:14" ht="15.75">
      <c r="A73" s="11" t="s">
        <v>57</v>
      </c>
      <c r="B73" s="41">
        <v>8320.2000000000007</v>
      </c>
      <c r="C73" s="41">
        <f>C74+C76+C77</f>
        <v>345758.2</v>
      </c>
      <c r="D73" s="41">
        <v>8320.2000000000007</v>
      </c>
      <c r="E73" s="41">
        <v>0</v>
      </c>
      <c r="F73" s="42">
        <v>0</v>
      </c>
      <c r="G73" s="76">
        <v>235030.7</v>
      </c>
      <c r="H73" s="121">
        <v>235030.67</v>
      </c>
      <c r="I73" s="135">
        <v>923754.1</v>
      </c>
      <c r="J73" s="139">
        <v>213628.5</v>
      </c>
      <c r="K73" s="134">
        <f>J73/I73</f>
        <v>0.23126121984194711</v>
      </c>
      <c r="L73" s="86">
        <v>923754.1</v>
      </c>
      <c r="M73" s="18">
        <v>213628.5</v>
      </c>
      <c r="N73" s="14">
        <f>M73/L73</f>
        <v>0.23126121984194711</v>
      </c>
    </row>
    <row r="74" spans="1:14" ht="15.75">
      <c r="A74" s="11" t="s">
        <v>56</v>
      </c>
      <c r="B74" s="34">
        <v>8320.2000000000007</v>
      </c>
      <c r="C74" s="34">
        <v>8320.2000000000007</v>
      </c>
      <c r="D74" s="34">
        <v>8320</v>
      </c>
      <c r="E74" s="34">
        <v>0</v>
      </c>
      <c r="F74" s="35"/>
      <c r="G74" s="76">
        <v>19041.7</v>
      </c>
      <c r="H74" s="121">
        <v>19041.75</v>
      </c>
      <c r="I74" s="135">
        <v>44113.7</v>
      </c>
      <c r="J74" s="136">
        <v>10789</v>
      </c>
      <c r="K74" s="134">
        <f>J74/I74</f>
        <v>0.24457254775727269</v>
      </c>
      <c r="L74" s="86">
        <v>44113.7</v>
      </c>
      <c r="M74" s="15">
        <v>10789</v>
      </c>
      <c r="N74" s="14">
        <f>M74/L74</f>
        <v>0.24457254775727269</v>
      </c>
    </row>
    <row r="75" spans="1:14" ht="15.75">
      <c r="A75" s="11" t="s">
        <v>58</v>
      </c>
      <c r="B75" s="34">
        <v>0</v>
      </c>
      <c r="C75" s="34">
        <v>0</v>
      </c>
      <c r="D75" s="34">
        <v>0</v>
      </c>
      <c r="E75" s="34">
        <v>0</v>
      </c>
      <c r="F75" s="35"/>
      <c r="G75" s="76">
        <v>33651.5</v>
      </c>
      <c r="H75" s="121">
        <v>215988.95</v>
      </c>
      <c r="I75" s="135">
        <v>33651.5</v>
      </c>
      <c r="J75" s="136">
        <v>26497.57</v>
      </c>
      <c r="K75" s="134">
        <f>J75/I75</f>
        <v>0.78741125952780711</v>
      </c>
      <c r="L75" s="86">
        <v>33651.5</v>
      </c>
      <c r="M75" s="15">
        <v>26497.57</v>
      </c>
      <c r="N75" s="14">
        <f>M75/L75</f>
        <v>0.78741125952780711</v>
      </c>
    </row>
    <row r="76" spans="1:14" ht="15.75">
      <c r="A76" s="44" t="s">
        <v>47</v>
      </c>
      <c r="B76" s="34"/>
      <c r="C76" s="34">
        <v>18050</v>
      </c>
      <c r="D76" s="34"/>
      <c r="E76" s="34"/>
      <c r="F76" s="35"/>
      <c r="G76" s="76">
        <v>182337.5</v>
      </c>
      <c r="H76" s="121"/>
      <c r="I76" s="135">
        <v>97995.4</v>
      </c>
      <c r="J76" s="136">
        <v>176341.9</v>
      </c>
      <c r="K76" s="134">
        <f>J76/I76</f>
        <v>1.7994916087898003</v>
      </c>
      <c r="L76" s="86">
        <v>97995.4</v>
      </c>
      <c r="M76" s="15">
        <v>176341.9</v>
      </c>
      <c r="N76" s="14">
        <f>M76/L76</f>
        <v>1.7994916087898003</v>
      </c>
    </row>
    <row r="77" spans="1:14" ht="15.75">
      <c r="A77" s="44" t="s">
        <v>46</v>
      </c>
      <c r="B77" s="34"/>
      <c r="C77" s="34">
        <v>319388</v>
      </c>
      <c r="D77" s="34"/>
      <c r="E77" s="34"/>
      <c r="F77" s="35"/>
      <c r="G77" s="24"/>
      <c r="H77" s="121"/>
      <c r="I77" s="135">
        <v>747993.5</v>
      </c>
      <c r="J77" s="136"/>
      <c r="K77" s="134">
        <f>J77/I77</f>
        <v>0</v>
      </c>
      <c r="L77" s="86">
        <v>747993.5</v>
      </c>
      <c r="M77" s="15"/>
      <c r="N77" s="14">
        <f>M77/L77</f>
        <v>0</v>
      </c>
    </row>
    <row r="78" spans="1:14" ht="15.75">
      <c r="A78" s="47"/>
      <c r="B78" s="47"/>
      <c r="C78" s="34"/>
      <c r="D78" s="34"/>
      <c r="E78" s="34"/>
      <c r="F78" s="34"/>
      <c r="G78" s="24"/>
      <c r="H78" s="121"/>
      <c r="I78" s="135"/>
      <c r="J78" s="136"/>
      <c r="K78" s="136"/>
      <c r="L78" s="99"/>
      <c r="M78" s="15"/>
      <c r="N78" s="15"/>
    </row>
    <row r="79" spans="1:14" ht="17.25" customHeight="1">
      <c r="A79" s="48" t="s">
        <v>69</v>
      </c>
      <c r="B79" s="48"/>
      <c r="C79" s="41"/>
      <c r="D79" s="41"/>
      <c r="E79" s="41"/>
      <c r="F79" s="34"/>
      <c r="G79" s="73"/>
      <c r="H79" s="121"/>
      <c r="I79" s="138"/>
      <c r="J79" s="139"/>
      <c r="K79" s="136"/>
      <c r="L79" s="102"/>
      <c r="M79" s="18"/>
      <c r="N79" s="15"/>
    </row>
    <row r="80" spans="1:14" ht="15.6" customHeight="1">
      <c r="A80" s="11" t="s">
        <v>57</v>
      </c>
      <c r="B80" s="41">
        <v>1650.4</v>
      </c>
      <c r="C80" s="41">
        <v>1650.4</v>
      </c>
      <c r="D80" s="41">
        <v>1650.4</v>
      </c>
      <c r="E80" s="41">
        <v>0</v>
      </c>
      <c r="F80" s="42">
        <v>0</v>
      </c>
      <c r="G80" s="76">
        <v>1650.4</v>
      </c>
      <c r="H80" s="121">
        <v>1650.4</v>
      </c>
      <c r="I80" s="135">
        <f>I81+I82+I83+I84</f>
        <v>143470.39999999999</v>
      </c>
      <c r="J80" s="139">
        <v>500</v>
      </c>
      <c r="K80" s="134">
        <f>J80/I80</f>
        <v>3.4850394227659504E-3</v>
      </c>
      <c r="L80" s="86">
        <f>L81+L82+L83+L84</f>
        <v>143470.39999999999</v>
      </c>
      <c r="M80" s="18">
        <v>500</v>
      </c>
      <c r="N80" s="14">
        <f>M80/L80</f>
        <v>3.4850394227659504E-3</v>
      </c>
    </row>
    <row r="81" spans="1:14" ht="15.75">
      <c r="A81" s="11" t="s">
        <v>56</v>
      </c>
      <c r="B81" s="34">
        <v>1650.4</v>
      </c>
      <c r="C81" s="34">
        <v>1650.4</v>
      </c>
      <c r="D81" s="34">
        <v>1650.4</v>
      </c>
      <c r="E81" s="34">
        <v>0</v>
      </c>
      <c r="F81" s="35"/>
      <c r="G81" s="76">
        <v>1650.4</v>
      </c>
      <c r="H81" s="121">
        <v>1650.4</v>
      </c>
      <c r="I81" s="135">
        <v>1650.4</v>
      </c>
      <c r="J81" s="136">
        <v>500</v>
      </c>
      <c r="K81" s="134">
        <f>J81/I81</f>
        <v>0.30295685894328644</v>
      </c>
      <c r="L81" s="86">
        <v>1650.4</v>
      </c>
      <c r="M81" s="15">
        <v>500</v>
      </c>
      <c r="N81" s="14">
        <f>M81/L81</f>
        <v>0.30295685894328644</v>
      </c>
    </row>
    <row r="82" spans="1:14" ht="15.6" customHeight="1">
      <c r="A82" s="11" t="s">
        <v>58</v>
      </c>
      <c r="B82" s="34">
        <v>0</v>
      </c>
      <c r="C82" s="34">
        <v>0</v>
      </c>
      <c r="D82" s="34">
        <v>0</v>
      </c>
      <c r="E82" s="34">
        <v>0</v>
      </c>
      <c r="F82" s="35"/>
      <c r="G82" s="24"/>
      <c r="H82" s="121"/>
      <c r="I82" s="135">
        <v>0</v>
      </c>
      <c r="J82" s="136"/>
      <c r="K82" s="134"/>
      <c r="L82" s="86">
        <v>0</v>
      </c>
      <c r="M82" s="15"/>
      <c r="N82" s="14" t="e">
        <f>M82/L82</f>
        <v>#DIV/0!</v>
      </c>
    </row>
    <row r="83" spans="1:14" ht="15.6" customHeight="1">
      <c r="A83" s="44" t="s">
        <v>47</v>
      </c>
      <c r="B83" s="34"/>
      <c r="C83" s="34"/>
      <c r="D83" s="34"/>
      <c r="E83" s="34"/>
      <c r="F83" s="35"/>
      <c r="G83" s="24"/>
      <c r="H83" s="121"/>
      <c r="I83" s="135">
        <v>141020</v>
      </c>
      <c r="J83" s="136"/>
      <c r="K83" s="134">
        <f>J83/I83</f>
        <v>0</v>
      </c>
      <c r="L83" s="86">
        <v>141020</v>
      </c>
      <c r="M83" s="15"/>
      <c r="N83" s="14">
        <f>M83/L83</f>
        <v>0</v>
      </c>
    </row>
    <row r="84" spans="1:14" ht="15.6" customHeight="1">
      <c r="A84" s="44" t="s">
        <v>46</v>
      </c>
      <c r="B84" s="34"/>
      <c r="C84" s="34"/>
      <c r="D84" s="34"/>
      <c r="E84" s="34"/>
      <c r="F84" s="35"/>
      <c r="G84" s="24"/>
      <c r="H84" s="121"/>
      <c r="I84" s="135">
        <v>800</v>
      </c>
      <c r="J84" s="136"/>
      <c r="K84" s="134">
        <f>J84/I84</f>
        <v>0</v>
      </c>
      <c r="L84" s="86">
        <v>800</v>
      </c>
      <c r="M84" s="15"/>
      <c r="N84" s="14">
        <f>M84/L84</f>
        <v>0</v>
      </c>
    </row>
    <row r="85" spans="1:14" ht="15.75">
      <c r="A85" s="47"/>
      <c r="B85" s="47"/>
      <c r="C85" s="34"/>
      <c r="D85" s="34"/>
      <c r="E85" s="34"/>
      <c r="F85" s="34"/>
      <c r="G85" s="24"/>
      <c r="H85" s="121"/>
      <c r="I85" s="135"/>
      <c r="J85" s="136"/>
      <c r="K85" s="136"/>
      <c r="L85" s="99"/>
      <c r="M85" s="15"/>
      <c r="N85" s="15"/>
    </row>
    <row r="86" spans="1:14" ht="91.5" customHeight="1">
      <c r="A86" s="46" t="s">
        <v>70</v>
      </c>
      <c r="B86" s="46"/>
      <c r="C86" s="41"/>
      <c r="D86" s="41"/>
      <c r="E86" s="41"/>
      <c r="F86" s="34"/>
      <c r="G86" s="73"/>
      <c r="H86" s="121"/>
      <c r="I86" s="138"/>
      <c r="J86" s="139"/>
      <c r="K86" s="136"/>
      <c r="L86" s="102"/>
      <c r="M86" s="18"/>
      <c r="N86" s="15"/>
    </row>
    <row r="87" spans="1:14" ht="15.75">
      <c r="A87" s="11" t="s">
        <v>57</v>
      </c>
      <c r="B87" s="49">
        <v>56806</v>
      </c>
      <c r="C87" s="49">
        <v>56806</v>
      </c>
      <c r="D87" s="49">
        <v>56806</v>
      </c>
      <c r="E87" s="41">
        <v>15516.96</v>
      </c>
      <c r="F87" s="42">
        <f>E87/D87</f>
        <v>0.27315706087385133</v>
      </c>
      <c r="G87" s="76">
        <v>65096</v>
      </c>
      <c r="H87" s="121">
        <v>65096</v>
      </c>
      <c r="I87" s="135">
        <f>I89</f>
        <v>65096</v>
      </c>
      <c r="J87" s="139">
        <v>64418.74</v>
      </c>
      <c r="K87" s="134">
        <f>J87/I87</f>
        <v>0.98959598131989679</v>
      </c>
      <c r="L87" s="86">
        <f>L89</f>
        <v>65096</v>
      </c>
      <c r="M87" s="18">
        <v>64418.74</v>
      </c>
      <c r="N87" s="14">
        <f>M87/L87</f>
        <v>0.98959598131989679</v>
      </c>
    </row>
    <row r="88" spans="1:14" ht="13.9" customHeight="1">
      <c r="A88" s="11" t="s">
        <v>56</v>
      </c>
      <c r="B88" s="33">
        <v>0</v>
      </c>
      <c r="C88" s="33">
        <v>0</v>
      </c>
      <c r="D88" s="33">
        <v>0</v>
      </c>
      <c r="E88" s="34">
        <v>0</v>
      </c>
      <c r="F88" s="35"/>
      <c r="G88" s="76">
        <v>0</v>
      </c>
      <c r="H88" s="121"/>
      <c r="I88" s="135">
        <v>0</v>
      </c>
      <c r="J88" s="136"/>
      <c r="K88" s="134">
        <v>0</v>
      </c>
      <c r="L88" s="86">
        <v>0</v>
      </c>
      <c r="M88" s="15"/>
      <c r="N88" s="14" t="e">
        <f>M88/L88</f>
        <v>#DIV/0!</v>
      </c>
    </row>
    <row r="89" spans="1:14" ht="15.75" customHeight="1">
      <c r="A89" s="11" t="s">
        <v>58</v>
      </c>
      <c r="B89" s="33">
        <v>56806</v>
      </c>
      <c r="C89" s="33">
        <v>56806</v>
      </c>
      <c r="D89" s="33">
        <v>56806</v>
      </c>
      <c r="E89" s="34">
        <v>15516.96</v>
      </c>
      <c r="F89" s="35"/>
      <c r="G89" s="76">
        <v>65096</v>
      </c>
      <c r="H89" s="121">
        <v>65096</v>
      </c>
      <c r="I89" s="135">
        <v>65096</v>
      </c>
      <c r="J89" s="136">
        <v>64418.74</v>
      </c>
      <c r="K89" s="134">
        <f>J89/I89</f>
        <v>0.98959598131989679</v>
      </c>
      <c r="L89" s="86">
        <v>65096</v>
      </c>
      <c r="M89" s="15">
        <v>64418.74</v>
      </c>
      <c r="N89" s="14">
        <f>M89/L89</f>
        <v>0.98959598131989679</v>
      </c>
    </row>
    <row r="90" spans="1:14" ht="13.15" customHeight="1">
      <c r="A90" s="11"/>
      <c r="B90" s="11"/>
      <c r="C90" s="33"/>
      <c r="D90" s="34"/>
      <c r="E90" s="34"/>
      <c r="F90" s="34"/>
      <c r="G90" s="74"/>
      <c r="H90" s="121"/>
      <c r="I90" s="135"/>
      <c r="J90" s="136"/>
      <c r="K90" s="136"/>
      <c r="L90" s="99"/>
      <c r="M90" s="15"/>
      <c r="N90" s="15"/>
    </row>
    <row r="91" spans="1:14" ht="15.75" hidden="1">
      <c r="A91" s="46" t="s">
        <v>71</v>
      </c>
      <c r="B91" s="46"/>
      <c r="C91" s="41"/>
      <c r="D91" s="41"/>
      <c r="E91" s="41"/>
      <c r="F91" s="34"/>
      <c r="G91" s="73"/>
      <c r="H91" s="121"/>
      <c r="I91" s="138"/>
      <c r="J91" s="139"/>
      <c r="K91" s="136"/>
      <c r="L91" s="102"/>
      <c r="M91" s="18"/>
      <c r="N91" s="15"/>
    </row>
    <row r="92" spans="1:14" ht="15.75" hidden="1">
      <c r="A92" s="11" t="s">
        <v>57</v>
      </c>
      <c r="B92" s="41">
        <v>1070.8</v>
      </c>
      <c r="C92" s="41">
        <v>1070.8</v>
      </c>
      <c r="D92" s="41">
        <v>1070.8</v>
      </c>
      <c r="E92" s="41">
        <v>0</v>
      </c>
      <c r="F92" s="42">
        <v>0</v>
      </c>
      <c r="G92" s="73"/>
      <c r="H92" s="121"/>
      <c r="I92" s="138"/>
      <c r="J92" s="139"/>
      <c r="K92" s="152"/>
      <c r="L92" s="87"/>
      <c r="M92" s="18"/>
      <c r="N92" s="19"/>
    </row>
    <row r="93" spans="1:14" ht="15.75" hidden="1">
      <c r="A93" s="11" t="s">
        <v>56</v>
      </c>
      <c r="B93" s="34">
        <v>1070.8</v>
      </c>
      <c r="C93" s="34">
        <v>1070.8</v>
      </c>
      <c r="D93" s="34">
        <v>1070.8</v>
      </c>
      <c r="E93" s="34">
        <v>0</v>
      </c>
      <c r="F93" s="35"/>
      <c r="G93" s="24"/>
      <c r="H93" s="121"/>
      <c r="I93" s="135"/>
      <c r="J93" s="136"/>
      <c r="K93" s="137"/>
      <c r="L93" s="99"/>
      <c r="M93" s="15"/>
      <c r="N93" s="16"/>
    </row>
    <row r="94" spans="1:14" ht="15.75" hidden="1">
      <c r="A94" s="11" t="s">
        <v>58</v>
      </c>
      <c r="B94" s="34">
        <v>0</v>
      </c>
      <c r="C94" s="34">
        <v>0</v>
      </c>
      <c r="D94" s="34">
        <v>0</v>
      </c>
      <c r="E94" s="34">
        <v>0</v>
      </c>
      <c r="F94" s="35"/>
      <c r="G94" s="24"/>
      <c r="H94" s="121"/>
      <c r="I94" s="135"/>
      <c r="J94" s="136"/>
      <c r="K94" s="137"/>
      <c r="L94" s="99"/>
      <c r="M94" s="15"/>
      <c r="N94" s="16"/>
    </row>
    <row r="95" spans="1:14" ht="15.75" hidden="1">
      <c r="A95" s="11"/>
      <c r="B95" s="11"/>
      <c r="C95" s="34"/>
      <c r="D95" s="34"/>
      <c r="E95" s="34"/>
      <c r="F95" s="35"/>
      <c r="G95" s="24"/>
      <c r="H95" s="121"/>
      <c r="I95" s="135"/>
      <c r="J95" s="136"/>
      <c r="K95" s="137"/>
      <c r="L95" s="99"/>
      <c r="M95" s="15"/>
      <c r="N95" s="16"/>
    </row>
    <row r="96" spans="1:14" ht="63" customHeight="1">
      <c r="A96" s="20" t="s">
        <v>72</v>
      </c>
      <c r="B96" s="20"/>
      <c r="C96" s="43"/>
      <c r="D96" s="42"/>
      <c r="E96" s="43"/>
      <c r="F96" s="34"/>
      <c r="G96" s="71"/>
      <c r="H96" s="121"/>
      <c r="I96" s="154"/>
      <c r="J96" s="141"/>
      <c r="K96" s="136"/>
      <c r="L96" s="103"/>
      <c r="M96" s="21"/>
      <c r="N96" s="15"/>
    </row>
    <row r="97" spans="1:14" ht="15.75">
      <c r="A97" s="11" t="s">
        <v>57</v>
      </c>
      <c r="B97" s="51">
        <v>122336</v>
      </c>
      <c r="C97" s="29">
        <v>249549</v>
      </c>
      <c r="D97" s="51">
        <f>D98+D99+D100</f>
        <v>262349</v>
      </c>
      <c r="E97" s="29">
        <v>31506.33</v>
      </c>
      <c r="F97" s="30">
        <f>E97/D97</f>
        <v>0.1200931964673012</v>
      </c>
      <c r="G97" s="77">
        <v>254964.1</v>
      </c>
      <c r="H97" s="12">
        <v>255488.91</v>
      </c>
      <c r="I97" s="155">
        <f>I98+I99+I100+I101</f>
        <v>290190.89999999997</v>
      </c>
      <c r="J97" s="133">
        <v>238700.73</v>
      </c>
      <c r="K97" s="134">
        <f>J97/I97</f>
        <v>0.8225644911677108</v>
      </c>
      <c r="L97" s="104">
        <f>L98+L99+L100+L101</f>
        <v>290190.89999999997</v>
      </c>
      <c r="M97" s="12">
        <v>238700.73</v>
      </c>
      <c r="N97" s="14">
        <f>M97/L97</f>
        <v>0.8225644911677108</v>
      </c>
    </row>
    <row r="98" spans="1:14" ht="15.75">
      <c r="A98" s="11" t="s">
        <v>56</v>
      </c>
      <c r="B98" s="32">
        <v>122336</v>
      </c>
      <c r="C98" s="34">
        <v>126536</v>
      </c>
      <c r="D98" s="32">
        <v>122336</v>
      </c>
      <c r="E98" s="34">
        <v>30751.919999999998</v>
      </c>
      <c r="F98" s="42"/>
      <c r="G98" s="24">
        <f>G105+G122+G128+G134+G153+G158</f>
        <v>131250.5</v>
      </c>
      <c r="H98" s="121">
        <v>131775.9</v>
      </c>
      <c r="I98" s="148">
        <v>130029.6</v>
      </c>
      <c r="J98" s="136">
        <v>116449.78</v>
      </c>
      <c r="K98" s="134">
        <f>J98/I98</f>
        <v>0.89556362551296009</v>
      </c>
      <c r="L98" s="93">
        <v>130029.6</v>
      </c>
      <c r="M98" s="15">
        <v>116449.78</v>
      </c>
      <c r="N98" s="14">
        <f>M98/L98</f>
        <v>0.89556362551296009</v>
      </c>
    </row>
    <row r="99" spans="1:14" ht="15.75">
      <c r="A99" s="11" t="s">
        <v>58</v>
      </c>
      <c r="B99" s="32">
        <v>0</v>
      </c>
      <c r="C99" s="34">
        <v>123013</v>
      </c>
      <c r="D99" s="32">
        <v>122913</v>
      </c>
      <c r="E99" s="34">
        <v>754.41</v>
      </c>
      <c r="F99" s="42"/>
      <c r="G99" s="24">
        <f>G135+G106+G123+G159</f>
        <v>123713</v>
      </c>
      <c r="H99" s="121">
        <v>123712.9</v>
      </c>
      <c r="I99" s="148">
        <v>123713</v>
      </c>
      <c r="J99" s="136">
        <f>J97-J98</f>
        <v>122250.95000000001</v>
      </c>
      <c r="K99" s="134">
        <f>J99/I99</f>
        <v>0.98818192105922587</v>
      </c>
      <c r="L99" s="93">
        <v>123713</v>
      </c>
      <c r="M99" s="15">
        <f>M97-M98</f>
        <v>122250.95000000001</v>
      </c>
      <c r="N99" s="14">
        <f>M99/L99</f>
        <v>0.98818192105922587</v>
      </c>
    </row>
    <row r="100" spans="1:14" ht="15.75">
      <c r="A100" s="11" t="s">
        <v>46</v>
      </c>
      <c r="B100" s="32"/>
      <c r="C100" s="34"/>
      <c r="D100" s="32">
        <v>17100</v>
      </c>
      <c r="E100" s="34"/>
      <c r="F100" s="42"/>
      <c r="G100" s="24"/>
      <c r="H100" s="121"/>
      <c r="I100" s="148">
        <v>25042</v>
      </c>
      <c r="J100" s="136"/>
      <c r="K100" s="134">
        <f>J100/I100</f>
        <v>0</v>
      </c>
      <c r="L100" s="93">
        <v>25042</v>
      </c>
      <c r="M100" s="15"/>
      <c r="N100" s="14">
        <f>M100/L100</f>
        <v>0</v>
      </c>
    </row>
    <row r="101" spans="1:14" ht="15.75">
      <c r="A101" s="11" t="s">
        <v>47</v>
      </c>
      <c r="B101" s="11"/>
      <c r="C101" s="34"/>
      <c r="D101" s="32"/>
      <c r="E101" s="34"/>
      <c r="F101" s="42"/>
      <c r="G101" s="24"/>
      <c r="H101" s="121"/>
      <c r="I101" s="148">
        <v>11406.3</v>
      </c>
      <c r="J101" s="136"/>
      <c r="K101" s="134">
        <f>J101/I101</f>
        <v>0</v>
      </c>
      <c r="L101" s="93">
        <v>11406.3</v>
      </c>
      <c r="M101" s="15"/>
      <c r="N101" s="14">
        <f>M101/L101</f>
        <v>0</v>
      </c>
    </row>
    <row r="102" spans="1:14" ht="15.75">
      <c r="A102" s="11"/>
      <c r="B102" s="32"/>
      <c r="C102" s="34"/>
      <c r="D102" s="32"/>
      <c r="E102" s="34"/>
      <c r="F102" s="42"/>
      <c r="G102" s="24"/>
      <c r="H102" s="121"/>
      <c r="I102" s="148"/>
      <c r="J102" s="136"/>
      <c r="K102" s="152"/>
      <c r="L102" s="93"/>
      <c r="M102" s="15"/>
      <c r="N102" s="42"/>
    </row>
    <row r="103" spans="1:14" ht="30.75" customHeight="1">
      <c r="A103" s="17" t="s">
        <v>73</v>
      </c>
      <c r="B103" s="17"/>
      <c r="C103" s="41"/>
      <c r="D103" s="41"/>
      <c r="E103" s="41"/>
      <c r="F103" s="41"/>
      <c r="G103" s="73"/>
      <c r="H103" s="121"/>
      <c r="I103" s="138"/>
      <c r="J103" s="139"/>
      <c r="K103" s="139"/>
      <c r="L103" s="87"/>
      <c r="M103" s="18"/>
      <c r="N103" s="41"/>
    </row>
    <row r="104" spans="1:14" ht="15.75">
      <c r="A104" s="11" t="s">
        <v>57</v>
      </c>
      <c r="B104" s="39">
        <v>73553</v>
      </c>
      <c r="C104" s="41">
        <v>77853</v>
      </c>
      <c r="D104" s="39">
        <f>D105+D107</f>
        <v>87253</v>
      </c>
      <c r="E104" s="41">
        <v>17864.45</v>
      </c>
      <c r="F104" s="42">
        <f>E104/D104</f>
        <v>0.20474310338899523</v>
      </c>
      <c r="G104" s="76">
        <v>60437.599999999999</v>
      </c>
      <c r="H104" s="121">
        <v>61045.36</v>
      </c>
      <c r="I104" s="149">
        <f>I105+I106+I107</f>
        <v>72689.600000000006</v>
      </c>
      <c r="J104" s="139">
        <v>56121.1</v>
      </c>
      <c r="K104" s="134">
        <f>J104/I104</f>
        <v>0.77206505469833364</v>
      </c>
      <c r="L104" s="94">
        <f>L105+L106+L107</f>
        <v>72689.600000000006</v>
      </c>
      <c r="M104" s="18">
        <v>56121.1</v>
      </c>
      <c r="N104" s="14">
        <f>M104/L104</f>
        <v>0.77206505469833364</v>
      </c>
    </row>
    <row r="105" spans="1:14" ht="15.75">
      <c r="A105" s="11" t="s">
        <v>56</v>
      </c>
      <c r="B105" s="32">
        <v>73553</v>
      </c>
      <c r="C105" s="34">
        <v>77753</v>
      </c>
      <c r="D105" s="32">
        <v>73553</v>
      </c>
      <c r="E105" s="34">
        <v>17864.45</v>
      </c>
      <c r="F105" s="42"/>
      <c r="G105" s="24">
        <f>G104-G106</f>
        <v>60337.599999999999</v>
      </c>
      <c r="H105" s="121">
        <v>60945.4</v>
      </c>
      <c r="I105" s="148">
        <v>61447.6</v>
      </c>
      <c r="J105" s="136">
        <v>56021.1</v>
      </c>
      <c r="K105" s="134">
        <f>J105/I105</f>
        <v>0.91168898378455787</v>
      </c>
      <c r="L105" s="93">
        <v>61447.6</v>
      </c>
      <c r="M105" s="15">
        <v>56021.1</v>
      </c>
      <c r="N105" s="14">
        <f>M105/L105</f>
        <v>0.91168898378455787</v>
      </c>
    </row>
    <row r="106" spans="1:14" ht="15.75">
      <c r="A106" s="11" t="s">
        <v>58</v>
      </c>
      <c r="B106" s="32">
        <v>0</v>
      </c>
      <c r="C106" s="34">
        <v>100</v>
      </c>
      <c r="D106" s="32">
        <v>0</v>
      </c>
      <c r="E106" s="34">
        <v>0</v>
      </c>
      <c r="F106" s="42"/>
      <c r="G106" s="24">
        <v>100</v>
      </c>
      <c r="H106" s="121">
        <v>100</v>
      </c>
      <c r="I106" s="148">
        <v>100</v>
      </c>
      <c r="J106" s="136">
        <v>100</v>
      </c>
      <c r="K106" s="134">
        <f>J106/I106</f>
        <v>1</v>
      </c>
      <c r="L106" s="93">
        <v>100</v>
      </c>
      <c r="M106" s="15">
        <v>100</v>
      </c>
      <c r="N106" s="14">
        <f>M106/L106</f>
        <v>1</v>
      </c>
    </row>
    <row r="107" spans="1:14" ht="15.75">
      <c r="A107" s="11" t="s">
        <v>46</v>
      </c>
      <c r="B107" s="32"/>
      <c r="C107" s="34"/>
      <c r="D107" s="32">
        <v>13700</v>
      </c>
      <c r="E107" s="34"/>
      <c r="F107" s="42"/>
      <c r="G107" s="24"/>
      <c r="H107" s="121"/>
      <c r="I107" s="148">
        <v>11142</v>
      </c>
      <c r="J107" s="136"/>
      <c r="K107" s="134">
        <f>J107/I107</f>
        <v>0</v>
      </c>
      <c r="L107" s="93">
        <v>11142</v>
      </c>
      <c r="M107" s="15"/>
      <c r="N107" s="14">
        <f>M107/L107</f>
        <v>0</v>
      </c>
    </row>
    <row r="108" spans="1:14" ht="15.75">
      <c r="A108" s="11"/>
      <c r="B108" s="32"/>
      <c r="C108" s="34"/>
      <c r="D108" s="32"/>
      <c r="E108" s="34"/>
      <c r="F108" s="42"/>
      <c r="G108" s="24"/>
      <c r="H108" s="121"/>
      <c r="I108" s="148"/>
      <c r="J108" s="136"/>
      <c r="K108" s="152"/>
      <c r="L108" s="93"/>
      <c r="M108" s="15"/>
      <c r="N108" s="42"/>
    </row>
    <row r="109" spans="1:14" ht="41.25" hidden="1" customHeight="1">
      <c r="A109" s="53" t="s">
        <v>50</v>
      </c>
      <c r="B109" s="53"/>
      <c r="C109" s="34"/>
      <c r="D109" s="32"/>
      <c r="E109" s="34"/>
      <c r="F109" s="42"/>
      <c r="G109" s="24"/>
      <c r="H109" s="121"/>
      <c r="I109" s="148"/>
      <c r="J109" s="136"/>
      <c r="K109" s="152"/>
      <c r="L109" s="93"/>
      <c r="M109" s="15"/>
      <c r="N109" s="42"/>
    </row>
    <row r="110" spans="1:14" ht="47.25" hidden="1">
      <c r="A110" s="53" t="s">
        <v>3</v>
      </c>
      <c r="B110" s="53"/>
      <c r="C110" s="34"/>
      <c r="D110" s="32"/>
      <c r="E110" s="34"/>
      <c r="F110" s="42"/>
      <c r="G110" s="24"/>
      <c r="H110" s="121"/>
      <c r="I110" s="148"/>
      <c r="J110" s="136"/>
      <c r="K110" s="152"/>
      <c r="L110" s="93"/>
      <c r="M110" s="15"/>
      <c r="N110" s="42"/>
    </row>
    <row r="111" spans="1:14" ht="63" hidden="1">
      <c r="A111" s="53" t="s">
        <v>4</v>
      </c>
      <c r="B111" s="53"/>
      <c r="C111" s="34"/>
      <c r="D111" s="32"/>
      <c r="E111" s="34"/>
      <c r="F111" s="42"/>
      <c r="G111" s="24"/>
      <c r="H111" s="121"/>
      <c r="I111" s="148"/>
      <c r="J111" s="136"/>
      <c r="K111" s="152"/>
      <c r="L111" s="93"/>
      <c r="M111" s="15"/>
      <c r="N111" s="42"/>
    </row>
    <row r="112" spans="1:14" ht="31.5" hidden="1">
      <c r="A112" s="53" t="s">
        <v>5</v>
      </c>
      <c r="B112" s="53"/>
      <c r="C112" s="34"/>
      <c r="D112" s="32"/>
      <c r="E112" s="34"/>
      <c r="F112" s="42"/>
      <c r="G112" s="24"/>
      <c r="H112" s="121"/>
      <c r="I112" s="148"/>
      <c r="J112" s="136"/>
      <c r="K112" s="152"/>
      <c r="L112" s="93"/>
      <c r="M112" s="15"/>
      <c r="N112" s="42"/>
    </row>
    <row r="113" spans="1:16" ht="31.5" hidden="1">
      <c r="A113" s="53" t="s">
        <v>6</v>
      </c>
      <c r="B113" s="53"/>
      <c r="C113" s="34"/>
      <c r="D113" s="32"/>
      <c r="E113" s="34"/>
      <c r="F113" s="42"/>
      <c r="G113" s="24"/>
      <c r="H113" s="121"/>
      <c r="I113" s="148"/>
      <c r="J113" s="136"/>
      <c r="K113" s="152"/>
      <c r="L113" s="93"/>
      <c r="M113" s="15"/>
      <c r="N113" s="42"/>
    </row>
    <row r="114" spans="1:16" ht="47.25" hidden="1">
      <c r="A114" s="53" t="s">
        <v>7</v>
      </c>
      <c r="B114" s="53"/>
      <c r="C114" s="34"/>
      <c r="D114" s="32"/>
      <c r="E114" s="34"/>
      <c r="F114" s="42"/>
      <c r="G114" s="24"/>
      <c r="H114" s="121"/>
      <c r="I114" s="148"/>
      <c r="J114" s="136"/>
      <c r="K114" s="152"/>
      <c r="L114" s="93"/>
      <c r="M114" s="15"/>
      <c r="N114" s="42"/>
    </row>
    <row r="115" spans="1:16" ht="47.25" hidden="1">
      <c r="A115" s="53" t="s">
        <v>18</v>
      </c>
      <c r="B115" s="53"/>
      <c r="C115" s="34"/>
      <c r="D115" s="32"/>
      <c r="E115" s="34"/>
      <c r="F115" s="42"/>
      <c r="G115" s="24"/>
      <c r="H115" s="121"/>
      <c r="I115" s="148"/>
      <c r="J115" s="136"/>
      <c r="K115" s="152"/>
      <c r="L115" s="93"/>
      <c r="M115" s="15"/>
      <c r="N115" s="42"/>
    </row>
    <row r="116" spans="1:16" ht="31.5" hidden="1">
      <c r="A116" s="53" t="s">
        <v>8</v>
      </c>
      <c r="B116" s="53"/>
      <c r="C116" s="34"/>
      <c r="D116" s="32"/>
      <c r="E116" s="34"/>
      <c r="F116" s="42"/>
      <c r="G116" s="24"/>
      <c r="H116" s="121"/>
      <c r="I116" s="148"/>
      <c r="J116" s="136"/>
      <c r="K116" s="152"/>
      <c r="L116" s="97"/>
      <c r="M116" s="34"/>
      <c r="N116" s="42"/>
    </row>
    <row r="117" spans="1:16" ht="47.25" hidden="1">
      <c r="A117" s="53" t="s">
        <v>9</v>
      </c>
      <c r="B117" s="53"/>
      <c r="C117" s="34"/>
      <c r="D117" s="32"/>
      <c r="E117" s="34"/>
      <c r="F117" s="42"/>
      <c r="G117" s="24"/>
      <c r="H117" s="121"/>
      <c r="I117" s="148"/>
      <c r="J117" s="136"/>
      <c r="K117" s="152"/>
      <c r="L117" s="97"/>
      <c r="M117" s="34"/>
      <c r="N117" s="42"/>
    </row>
    <row r="118" spans="1:16" ht="15.75" hidden="1">
      <c r="A118" s="53" t="s">
        <v>19</v>
      </c>
      <c r="B118" s="53"/>
      <c r="C118" s="34"/>
      <c r="D118" s="32"/>
      <c r="E118" s="34"/>
      <c r="F118" s="42"/>
      <c r="G118" s="24"/>
      <c r="H118" s="121"/>
      <c r="I118" s="148"/>
      <c r="J118" s="136"/>
      <c r="K118" s="152"/>
      <c r="L118" s="97"/>
      <c r="M118" s="34"/>
      <c r="N118" s="42"/>
    </row>
    <row r="119" spans="1:16" ht="15.75" hidden="1">
      <c r="A119" s="53"/>
      <c r="B119" s="53"/>
      <c r="C119" s="34"/>
      <c r="D119" s="32"/>
      <c r="E119" s="34"/>
      <c r="F119" s="42"/>
      <c r="G119" s="24"/>
      <c r="H119" s="121"/>
      <c r="I119" s="148"/>
      <c r="J119" s="136"/>
      <c r="K119" s="152"/>
      <c r="L119" s="97"/>
      <c r="M119" s="34"/>
      <c r="N119" s="42"/>
    </row>
    <row r="120" spans="1:16" ht="33" customHeight="1">
      <c r="A120" s="17" t="s">
        <v>74</v>
      </c>
      <c r="B120" s="41"/>
      <c r="C120" s="41"/>
      <c r="D120" s="41"/>
      <c r="E120" s="41"/>
      <c r="F120" s="41"/>
      <c r="G120" s="73"/>
      <c r="H120" s="121"/>
      <c r="I120" s="138"/>
      <c r="J120" s="139"/>
      <c r="K120" s="139"/>
      <c r="L120" s="102"/>
      <c r="M120" s="41"/>
      <c r="N120" s="41"/>
    </row>
    <row r="121" spans="1:16" ht="15.75">
      <c r="A121" s="11" t="s">
        <v>57</v>
      </c>
      <c r="B121" s="39">
        <v>5000</v>
      </c>
      <c r="C121" s="41">
        <v>100000</v>
      </c>
      <c r="D121" s="39">
        <f>D122+D123</f>
        <v>100000</v>
      </c>
      <c r="E121" s="41">
        <v>0</v>
      </c>
      <c r="F121" s="42">
        <v>0</v>
      </c>
      <c r="G121" s="76">
        <v>111461.8</v>
      </c>
      <c r="H121" s="37">
        <v>111294.72</v>
      </c>
      <c r="I121" s="149">
        <f>I122+I123+I124</f>
        <v>121393.1</v>
      </c>
      <c r="J121" s="139">
        <v>103270.2</v>
      </c>
      <c r="K121" s="134">
        <f>J121/I121</f>
        <v>0.85070897769313081</v>
      </c>
      <c r="L121" s="94">
        <f>L122+L123+L124</f>
        <v>121393.1</v>
      </c>
      <c r="M121" s="18">
        <v>103270.2</v>
      </c>
      <c r="N121" s="14">
        <f>M121/L121</f>
        <v>0.85070897769313081</v>
      </c>
      <c r="P121" s="52"/>
    </row>
    <row r="122" spans="1:16" ht="15.75">
      <c r="A122" s="11" t="s">
        <v>56</v>
      </c>
      <c r="B122" s="32">
        <v>5000</v>
      </c>
      <c r="C122" s="34">
        <v>5000</v>
      </c>
      <c r="D122" s="32">
        <v>5000</v>
      </c>
      <c r="E122" s="41">
        <v>0</v>
      </c>
      <c r="F122" s="42"/>
      <c r="G122" s="24">
        <v>16461.8</v>
      </c>
      <c r="H122" s="121">
        <v>16294.7</v>
      </c>
      <c r="I122" s="148">
        <v>16461.8</v>
      </c>
      <c r="J122" s="136">
        <v>9232.5</v>
      </c>
      <c r="K122" s="134">
        <f>J122/I122</f>
        <v>0.56084389313440819</v>
      </c>
      <c r="L122" s="93">
        <v>16461.8</v>
      </c>
      <c r="M122" s="15">
        <v>9232.5</v>
      </c>
      <c r="N122" s="14">
        <f>M122/L122</f>
        <v>0.56084389313440819</v>
      </c>
    </row>
    <row r="123" spans="1:16" ht="15.75">
      <c r="A123" s="11" t="s">
        <v>58</v>
      </c>
      <c r="B123" s="32">
        <v>0</v>
      </c>
      <c r="C123" s="34">
        <v>95000</v>
      </c>
      <c r="D123" s="32">
        <v>95000</v>
      </c>
      <c r="E123" s="32">
        <v>0</v>
      </c>
      <c r="F123" s="42"/>
      <c r="G123" s="24">
        <v>95000</v>
      </c>
      <c r="H123" s="121">
        <v>95000</v>
      </c>
      <c r="I123" s="148">
        <v>95000</v>
      </c>
      <c r="J123" s="156">
        <v>94037.67</v>
      </c>
      <c r="K123" s="134">
        <f>J123/I123</f>
        <v>0.98987021052631574</v>
      </c>
      <c r="L123" s="93">
        <v>95000</v>
      </c>
      <c r="M123" s="37">
        <v>94037.67</v>
      </c>
      <c r="N123" s="14">
        <f>M123/L123</f>
        <v>0.98987021052631574</v>
      </c>
    </row>
    <row r="124" spans="1:16" ht="15.75">
      <c r="A124" s="11" t="s">
        <v>47</v>
      </c>
      <c r="B124" s="32"/>
      <c r="C124" s="34"/>
      <c r="D124" s="32"/>
      <c r="E124" s="32"/>
      <c r="F124" s="42"/>
      <c r="G124" s="24"/>
      <c r="H124" s="121"/>
      <c r="I124" s="148">
        <v>9931.2999999999993</v>
      </c>
      <c r="J124" s="156"/>
      <c r="K124" s="134">
        <f>J124/I124</f>
        <v>0</v>
      </c>
      <c r="L124" s="93">
        <v>9931.2999999999993</v>
      </c>
      <c r="M124" s="37"/>
      <c r="N124" s="14">
        <f>M124/L124</f>
        <v>0</v>
      </c>
    </row>
    <row r="125" spans="1:16" ht="15.75">
      <c r="A125" s="54"/>
      <c r="B125" s="54"/>
      <c r="C125" s="34"/>
      <c r="D125" s="32"/>
      <c r="E125" s="34"/>
      <c r="F125" s="42"/>
      <c r="G125" s="24"/>
      <c r="H125" s="121"/>
      <c r="I125" s="148"/>
      <c r="J125" s="136"/>
      <c r="K125" s="152"/>
      <c r="L125" s="93"/>
      <c r="M125" s="15"/>
      <c r="N125" s="42"/>
    </row>
    <row r="126" spans="1:16" ht="15.75">
      <c r="A126" s="17" t="s">
        <v>75</v>
      </c>
      <c r="B126" s="41"/>
      <c r="C126" s="41"/>
      <c r="D126" s="41"/>
      <c r="E126" s="41"/>
      <c r="F126" s="41"/>
      <c r="G126" s="73"/>
      <c r="H126" s="121"/>
      <c r="I126" s="138"/>
      <c r="J126" s="139"/>
      <c r="K126" s="139"/>
      <c r="L126" s="87"/>
      <c r="M126" s="18"/>
      <c r="N126" s="41"/>
    </row>
    <row r="127" spans="1:16" ht="15.75">
      <c r="A127" s="11" t="s">
        <v>57</v>
      </c>
      <c r="B127" s="41">
        <v>20496.099999999999</v>
      </c>
      <c r="C127" s="41">
        <v>20496.099999999999</v>
      </c>
      <c r="D127" s="41">
        <f>D128+D130</f>
        <v>23896.1</v>
      </c>
      <c r="E127" s="41">
        <v>3149.89</v>
      </c>
      <c r="F127" s="42">
        <f>E127/D127</f>
        <v>0.13181607040479409</v>
      </c>
      <c r="G127" s="76">
        <v>19956.099999999999</v>
      </c>
      <c r="H127" s="121">
        <v>19956.099999999999</v>
      </c>
      <c r="I127" s="138">
        <v>23356.1</v>
      </c>
      <c r="J127" s="139">
        <v>19376.41</v>
      </c>
      <c r="K127" s="134">
        <f>J127/I127</f>
        <v>0.82960811094317977</v>
      </c>
      <c r="L127" s="87">
        <v>23356.1</v>
      </c>
      <c r="M127" s="18">
        <v>19376.41</v>
      </c>
      <c r="N127" s="14">
        <f>M127/L127</f>
        <v>0.82960811094317977</v>
      </c>
    </row>
    <row r="128" spans="1:16" ht="15.75">
      <c r="A128" s="11" t="s">
        <v>56</v>
      </c>
      <c r="B128" s="34">
        <v>20496.099999999999</v>
      </c>
      <c r="C128" s="34">
        <v>20496.099999999999</v>
      </c>
      <c r="D128" s="34">
        <v>20496.099999999999</v>
      </c>
      <c r="E128" s="34">
        <v>3149.89</v>
      </c>
      <c r="F128" s="42"/>
      <c r="G128" s="76">
        <v>19956.099999999999</v>
      </c>
      <c r="H128" s="121">
        <v>19956.099999999999</v>
      </c>
      <c r="I128" s="135">
        <v>19956.099999999999</v>
      </c>
      <c r="J128" s="136">
        <v>19376.400000000001</v>
      </c>
      <c r="K128" s="134">
        <f>J128/I128</f>
        <v>0.9709512379673384</v>
      </c>
      <c r="L128" s="86">
        <v>19956.099999999999</v>
      </c>
      <c r="M128" s="15">
        <v>19376.400000000001</v>
      </c>
      <c r="N128" s="14">
        <f>M128/L128</f>
        <v>0.9709512379673384</v>
      </c>
    </row>
    <row r="129" spans="1:14" ht="15.75">
      <c r="A129" s="11" t="s">
        <v>58</v>
      </c>
      <c r="B129" s="34">
        <v>0</v>
      </c>
      <c r="C129" s="34">
        <v>0</v>
      </c>
      <c r="D129" s="34">
        <v>0</v>
      </c>
      <c r="E129" s="34">
        <v>0</v>
      </c>
      <c r="F129" s="42"/>
      <c r="G129" s="24"/>
      <c r="H129" s="121"/>
      <c r="I129" s="135">
        <v>0</v>
      </c>
      <c r="J129" s="136"/>
      <c r="K129" s="134"/>
      <c r="L129" s="86">
        <v>0</v>
      </c>
      <c r="M129" s="15"/>
      <c r="N129" s="14" t="e">
        <f>M129/L129</f>
        <v>#DIV/0!</v>
      </c>
    </row>
    <row r="130" spans="1:14" ht="15.75">
      <c r="A130" s="11" t="s">
        <v>46</v>
      </c>
      <c r="B130" s="34"/>
      <c r="C130" s="34"/>
      <c r="D130" s="34">
        <v>3400</v>
      </c>
      <c r="E130" s="34"/>
      <c r="F130" s="42"/>
      <c r="G130" s="24"/>
      <c r="H130" s="121"/>
      <c r="I130" s="135">
        <v>3400</v>
      </c>
      <c r="J130" s="136"/>
      <c r="K130" s="134">
        <f>J130/I130</f>
        <v>0</v>
      </c>
      <c r="L130" s="86">
        <v>3400</v>
      </c>
      <c r="M130" s="15"/>
      <c r="N130" s="14">
        <f>M130/L130</f>
        <v>0</v>
      </c>
    </row>
    <row r="131" spans="1:14" ht="15.75">
      <c r="A131" s="11"/>
      <c r="B131" s="34"/>
      <c r="C131" s="34"/>
      <c r="D131" s="34"/>
      <c r="E131" s="34"/>
      <c r="F131" s="42"/>
      <c r="G131" s="24"/>
      <c r="H131" s="121"/>
      <c r="I131" s="135"/>
      <c r="J131" s="136"/>
      <c r="K131" s="152"/>
      <c r="L131" s="99"/>
      <c r="M131" s="34"/>
      <c r="N131" s="42"/>
    </row>
    <row r="132" spans="1:14" ht="33.75" customHeight="1">
      <c r="A132" s="17" t="s">
        <v>76</v>
      </c>
      <c r="B132" s="41"/>
      <c r="C132" s="41"/>
      <c r="D132" s="41"/>
      <c r="E132" s="41"/>
      <c r="F132" s="41"/>
      <c r="G132" s="73"/>
      <c r="H132" s="121"/>
      <c r="I132" s="138"/>
      <c r="J132" s="139"/>
      <c r="K132" s="139"/>
      <c r="L132" s="87"/>
      <c r="M132" s="18"/>
      <c r="N132" s="41"/>
    </row>
    <row r="133" spans="1:14" ht="15.75">
      <c r="A133" s="11" t="s">
        <v>57</v>
      </c>
      <c r="B133" s="39">
        <v>7271</v>
      </c>
      <c r="C133" s="41">
        <v>35184</v>
      </c>
      <c r="D133" s="39">
        <f>D134+D135</f>
        <v>35184</v>
      </c>
      <c r="E133" s="41">
        <v>5630.41</v>
      </c>
      <c r="F133" s="42">
        <f>E133/D133</f>
        <v>0.16002756934970441</v>
      </c>
      <c r="G133" s="76">
        <v>34871.1</v>
      </c>
      <c r="H133" s="121">
        <v>34871.11</v>
      </c>
      <c r="I133" s="149">
        <f>I134+I135+I136</f>
        <v>45371.1</v>
      </c>
      <c r="J133" s="139">
        <v>32756.38</v>
      </c>
      <c r="K133" s="134">
        <f>J133/I133</f>
        <v>0.72196574471414632</v>
      </c>
      <c r="L133" s="94">
        <f>L134+L135+L136</f>
        <v>45371.1</v>
      </c>
      <c r="M133" s="18">
        <v>32756.38</v>
      </c>
      <c r="N133" s="14">
        <f>M133/L133</f>
        <v>0.72196574471414632</v>
      </c>
    </row>
    <row r="134" spans="1:14" ht="15.75">
      <c r="A134" s="11" t="s">
        <v>56</v>
      </c>
      <c r="B134" s="55">
        <v>7271</v>
      </c>
      <c r="C134" s="33">
        <v>7271</v>
      </c>
      <c r="D134" s="55">
        <v>7271</v>
      </c>
      <c r="E134" s="34">
        <v>4876</v>
      </c>
      <c r="F134" s="42"/>
      <c r="G134" s="74">
        <f>G133-G135</f>
        <v>6958.0999999999985</v>
      </c>
      <c r="H134" s="121">
        <v>6958.1</v>
      </c>
      <c r="I134" s="157">
        <v>6958.1</v>
      </c>
      <c r="J134" s="136">
        <v>5343.1</v>
      </c>
      <c r="K134" s="134">
        <f>J134/I134</f>
        <v>0.76789640850232099</v>
      </c>
      <c r="L134" s="105">
        <v>6958.1</v>
      </c>
      <c r="M134" s="15">
        <v>5343.1</v>
      </c>
      <c r="N134" s="14">
        <f>M134/L134</f>
        <v>0.76789640850232099</v>
      </c>
    </row>
    <row r="135" spans="1:14" ht="15.75">
      <c r="A135" s="11" t="s">
        <v>58</v>
      </c>
      <c r="B135" s="55">
        <v>0</v>
      </c>
      <c r="C135" s="33">
        <v>27913</v>
      </c>
      <c r="D135" s="55">
        <v>27913</v>
      </c>
      <c r="E135" s="34">
        <v>754.41</v>
      </c>
      <c r="F135" s="42"/>
      <c r="G135" s="76">
        <v>27913</v>
      </c>
      <c r="H135" s="121">
        <v>27913</v>
      </c>
      <c r="I135" s="157">
        <v>27913</v>
      </c>
      <c r="J135" s="136">
        <v>27413.279999999999</v>
      </c>
      <c r="K135" s="134">
        <f>J135/I135</f>
        <v>0.9820972306810446</v>
      </c>
      <c r="L135" s="105">
        <v>27913</v>
      </c>
      <c r="M135" s="15">
        <v>27413.279999999999</v>
      </c>
      <c r="N135" s="14">
        <f>M135/L135</f>
        <v>0.9820972306810446</v>
      </c>
    </row>
    <row r="136" spans="1:14" ht="15.75">
      <c r="A136" s="11" t="s">
        <v>46</v>
      </c>
      <c r="B136" s="55"/>
      <c r="C136" s="33"/>
      <c r="D136" s="55"/>
      <c r="E136" s="34"/>
      <c r="F136" s="42"/>
      <c r="G136" s="74"/>
      <c r="H136" s="121"/>
      <c r="I136" s="157">
        <v>10500</v>
      </c>
      <c r="J136" s="136"/>
      <c r="K136" s="134">
        <f>J136/I136</f>
        <v>0</v>
      </c>
      <c r="L136" s="105">
        <v>10500</v>
      </c>
      <c r="M136" s="15"/>
      <c r="N136" s="14">
        <f>M136/L136</f>
        <v>0</v>
      </c>
    </row>
    <row r="137" spans="1:14" ht="15.75" hidden="1">
      <c r="A137" s="33" t="s">
        <v>10</v>
      </c>
      <c r="B137" s="33"/>
      <c r="C137" s="34"/>
      <c r="D137" s="32"/>
      <c r="E137" s="34"/>
      <c r="F137" s="42"/>
      <c r="G137" s="24"/>
      <c r="H137" s="121"/>
      <c r="I137" s="148"/>
      <c r="J137" s="136"/>
      <c r="K137" s="152"/>
      <c r="L137" s="93"/>
      <c r="M137" s="15"/>
      <c r="N137" s="42"/>
    </row>
    <row r="138" spans="1:14" ht="15.75" hidden="1">
      <c r="A138" s="56" t="s">
        <v>11</v>
      </c>
      <c r="B138" s="33"/>
      <c r="C138" s="34"/>
      <c r="D138" s="32"/>
      <c r="E138" s="34"/>
      <c r="F138" s="42"/>
      <c r="G138" s="24"/>
      <c r="H138" s="121"/>
      <c r="I138" s="148"/>
      <c r="J138" s="136"/>
      <c r="K138" s="152"/>
      <c r="L138" s="97"/>
      <c r="M138" s="34"/>
      <c r="N138" s="42"/>
    </row>
    <row r="139" spans="1:14" ht="47.25" hidden="1">
      <c r="A139" s="53" t="s">
        <v>12</v>
      </c>
      <c r="B139" s="53"/>
      <c r="C139" s="34"/>
      <c r="D139" s="32"/>
      <c r="E139" s="34"/>
      <c r="F139" s="42"/>
      <c r="G139" s="24"/>
      <c r="H139" s="121"/>
      <c r="I139" s="148"/>
      <c r="J139" s="136"/>
      <c r="K139" s="152"/>
      <c r="L139" s="97"/>
      <c r="M139" s="34"/>
      <c r="N139" s="42"/>
    </row>
    <row r="140" spans="1:14" ht="31.5" hidden="1">
      <c r="A140" s="53" t="s">
        <v>52</v>
      </c>
      <c r="B140" s="53"/>
      <c r="C140" s="34"/>
      <c r="D140" s="32"/>
      <c r="E140" s="34"/>
      <c r="F140" s="42"/>
      <c r="G140" s="24"/>
      <c r="H140" s="121"/>
      <c r="I140" s="148"/>
      <c r="J140" s="136"/>
      <c r="K140" s="152"/>
      <c r="L140" s="97"/>
      <c r="M140" s="34"/>
      <c r="N140" s="42"/>
    </row>
    <row r="141" spans="1:14" ht="47.25" hidden="1">
      <c r="A141" s="53" t="s">
        <v>13</v>
      </c>
      <c r="B141" s="53"/>
      <c r="C141" s="34"/>
      <c r="D141" s="32"/>
      <c r="E141" s="34"/>
      <c r="F141" s="42"/>
      <c r="G141" s="24"/>
      <c r="H141" s="121"/>
      <c r="I141" s="148"/>
      <c r="J141" s="136"/>
      <c r="K141" s="152"/>
      <c r="L141" s="97"/>
      <c r="M141" s="34"/>
      <c r="N141" s="42"/>
    </row>
    <row r="142" spans="1:14" ht="47.25" hidden="1">
      <c r="A142" s="53" t="s">
        <v>14</v>
      </c>
      <c r="B142" s="53"/>
      <c r="C142" s="34"/>
      <c r="D142" s="32"/>
      <c r="E142" s="34"/>
      <c r="F142" s="42"/>
      <c r="G142" s="24"/>
      <c r="H142" s="121"/>
      <c r="I142" s="148"/>
      <c r="J142" s="136"/>
      <c r="K142" s="152"/>
      <c r="L142" s="97"/>
      <c r="M142" s="34"/>
      <c r="N142" s="42"/>
    </row>
    <row r="143" spans="1:14" ht="15.75" hidden="1">
      <c r="A143" s="33" t="s">
        <v>15</v>
      </c>
      <c r="B143" s="33"/>
      <c r="C143" s="34"/>
      <c r="D143" s="32"/>
      <c r="E143" s="34"/>
      <c r="F143" s="42"/>
      <c r="G143" s="24"/>
      <c r="H143" s="121"/>
      <c r="I143" s="148"/>
      <c r="J143" s="136"/>
      <c r="K143" s="152"/>
      <c r="L143" s="97"/>
      <c r="M143" s="34"/>
      <c r="N143" s="42"/>
    </row>
    <row r="144" spans="1:14" ht="15.75" hidden="1">
      <c r="A144" s="33" t="s">
        <v>53</v>
      </c>
      <c r="B144" s="33"/>
      <c r="C144" s="34"/>
      <c r="D144" s="32"/>
      <c r="E144" s="34"/>
      <c r="F144" s="42"/>
      <c r="G144" s="24"/>
      <c r="H144" s="121"/>
      <c r="I144" s="148"/>
      <c r="J144" s="136"/>
      <c r="K144" s="152"/>
      <c r="L144" s="97"/>
      <c r="M144" s="34"/>
      <c r="N144" s="42"/>
    </row>
    <row r="145" spans="1:14" ht="47.25" hidden="1">
      <c r="A145" s="57" t="s">
        <v>16</v>
      </c>
      <c r="B145" s="57"/>
      <c r="C145" s="34"/>
      <c r="D145" s="32"/>
      <c r="E145" s="34"/>
      <c r="F145" s="42"/>
      <c r="G145" s="24"/>
      <c r="H145" s="121"/>
      <c r="I145" s="148"/>
      <c r="J145" s="136"/>
      <c r="K145" s="152"/>
      <c r="L145" s="97"/>
      <c r="M145" s="34"/>
      <c r="N145" s="42"/>
    </row>
    <row r="146" spans="1:14" ht="78.75" hidden="1">
      <c r="A146" s="53" t="s">
        <v>17</v>
      </c>
      <c r="B146" s="53"/>
      <c r="C146" s="34"/>
      <c r="D146" s="32"/>
      <c r="E146" s="34"/>
      <c r="F146" s="42"/>
      <c r="G146" s="24"/>
      <c r="H146" s="121"/>
      <c r="I146" s="148"/>
      <c r="J146" s="136"/>
      <c r="K146" s="152"/>
      <c r="L146" s="97"/>
      <c r="M146" s="34"/>
      <c r="N146" s="42"/>
    </row>
    <row r="147" spans="1:14" ht="31.5" hidden="1">
      <c r="A147" s="53" t="s">
        <v>54</v>
      </c>
      <c r="B147" s="53"/>
      <c r="C147" s="34"/>
      <c r="D147" s="32"/>
      <c r="E147" s="34"/>
      <c r="F147" s="42"/>
      <c r="G147" s="24"/>
      <c r="H147" s="121"/>
      <c r="I147" s="148"/>
      <c r="J147" s="136"/>
      <c r="K147" s="152"/>
      <c r="L147" s="97"/>
      <c r="M147" s="34"/>
      <c r="N147" s="42"/>
    </row>
    <row r="148" spans="1:14" ht="31.5" hidden="1">
      <c r="A148" s="53" t="s">
        <v>55</v>
      </c>
      <c r="B148" s="53"/>
      <c r="C148" s="34"/>
      <c r="D148" s="32"/>
      <c r="E148" s="34"/>
      <c r="F148" s="42"/>
      <c r="G148" s="24"/>
      <c r="H148" s="121"/>
      <c r="I148" s="148"/>
      <c r="J148" s="136"/>
      <c r="K148" s="152"/>
      <c r="L148" s="97"/>
      <c r="M148" s="34"/>
      <c r="N148" s="42"/>
    </row>
    <row r="149" spans="1:14" ht="15.75" hidden="1">
      <c r="A149" s="11"/>
      <c r="B149" s="55"/>
      <c r="C149" s="33"/>
      <c r="D149" s="55"/>
      <c r="E149" s="34"/>
      <c r="F149" s="42"/>
      <c r="G149" s="74"/>
      <c r="H149" s="121"/>
      <c r="I149" s="157"/>
      <c r="J149" s="136"/>
      <c r="K149" s="152"/>
      <c r="L149" s="106"/>
      <c r="M149" s="34"/>
      <c r="N149" s="42"/>
    </row>
    <row r="150" spans="1:14" ht="15.75">
      <c r="A150" s="11"/>
      <c r="B150" s="34"/>
      <c r="C150" s="34"/>
      <c r="D150" s="34"/>
      <c r="E150" s="34"/>
      <c r="F150" s="42"/>
      <c r="G150" s="24"/>
      <c r="H150" s="121"/>
      <c r="I150" s="135"/>
      <c r="J150" s="136"/>
      <c r="K150" s="152"/>
      <c r="L150" s="99"/>
      <c r="M150" s="34"/>
      <c r="N150" s="42"/>
    </row>
    <row r="151" spans="1:14" ht="15.75">
      <c r="A151" s="17" t="s">
        <v>77</v>
      </c>
      <c r="B151" s="34"/>
      <c r="C151" s="33"/>
      <c r="D151" s="34"/>
      <c r="E151" s="34"/>
      <c r="F151" s="41"/>
      <c r="G151" s="76"/>
      <c r="H151" s="121"/>
      <c r="I151" s="135"/>
      <c r="J151" s="136"/>
      <c r="K151" s="139"/>
      <c r="L151" s="99"/>
      <c r="M151" s="34"/>
      <c r="N151" s="41"/>
    </row>
    <row r="152" spans="1:14" ht="15.75">
      <c r="A152" s="11" t="s">
        <v>57</v>
      </c>
      <c r="B152" s="41">
        <v>16015.9</v>
      </c>
      <c r="C152" s="41">
        <v>16015.9</v>
      </c>
      <c r="D152" s="41">
        <v>16015.9</v>
      </c>
      <c r="E152" s="41">
        <v>4861.58</v>
      </c>
      <c r="F152" s="42">
        <f>E152/D152</f>
        <v>0.30354710006930613</v>
      </c>
      <c r="G152" s="76">
        <v>26316.080000000002</v>
      </c>
      <c r="H152" s="121">
        <v>26400.82</v>
      </c>
      <c r="I152" s="138">
        <v>25460.2</v>
      </c>
      <c r="J152" s="139">
        <v>26176.639999999999</v>
      </c>
      <c r="K152" s="134">
        <f>J152/I152</f>
        <v>1.0281396061303525</v>
      </c>
      <c r="L152" s="87">
        <v>25460.2</v>
      </c>
      <c r="M152" s="18">
        <v>26176.639999999999</v>
      </c>
      <c r="N152" s="14">
        <f>M152/L152</f>
        <v>1.0281396061303525</v>
      </c>
    </row>
    <row r="153" spans="1:14" ht="15.75">
      <c r="A153" s="11" t="s">
        <v>56</v>
      </c>
      <c r="B153" s="34">
        <v>16015.9</v>
      </c>
      <c r="C153" s="34">
        <v>16015.9</v>
      </c>
      <c r="D153" s="34">
        <v>16015.9</v>
      </c>
      <c r="E153" s="34">
        <v>4861.58</v>
      </c>
      <c r="F153" s="35"/>
      <c r="G153" s="24">
        <v>26316.1</v>
      </c>
      <c r="H153" s="121">
        <v>26400.799999999999</v>
      </c>
      <c r="I153" s="135">
        <v>23985.200000000001</v>
      </c>
      <c r="J153" s="136">
        <v>26176.6</v>
      </c>
      <c r="K153" s="134">
        <f>J153/I153</f>
        <v>1.0913646748828443</v>
      </c>
      <c r="L153" s="86">
        <v>23985.200000000001</v>
      </c>
      <c r="M153" s="15">
        <v>26176.6</v>
      </c>
      <c r="N153" s="14">
        <f>M153/L153</f>
        <v>1.0913646748828443</v>
      </c>
    </row>
    <row r="154" spans="1:14" ht="15.75">
      <c r="A154" s="11" t="s">
        <v>47</v>
      </c>
      <c r="B154" s="34">
        <v>0</v>
      </c>
      <c r="C154" s="34">
        <v>0</v>
      </c>
      <c r="D154" s="34">
        <v>0</v>
      </c>
      <c r="E154" s="34">
        <v>0</v>
      </c>
      <c r="F154" s="35"/>
      <c r="G154" s="24"/>
      <c r="H154" s="121"/>
      <c r="I154" s="135">
        <v>1475</v>
      </c>
      <c r="J154" s="136"/>
      <c r="K154" s="134">
        <f>J154/I154</f>
        <v>0</v>
      </c>
      <c r="L154" s="86">
        <v>1475</v>
      </c>
      <c r="M154" s="15"/>
      <c r="N154" s="14">
        <f>M154/L154</f>
        <v>0</v>
      </c>
    </row>
    <row r="155" spans="1:14" ht="15.75">
      <c r="A155" s="11"/>
      <c r="B155" s="34"/>
      <c r="C155" s="34"/>
      <c r="D155" s="34"/>
      <c r="E155" s="34"/>
      <c r="F155" s="35"/>
      <c r="G155" s="24"/>
      <c r="H155" s="121"/>
      <c r="I155" s="135"/>
      <c r="J155" s="136"/>
      <c r="K155" s="137"/>
      <c r="L155" s="86"/>
      <c r="M155" s="15"/>
      <c r="N155" s="35"/>
    </row>
    <row r="156" spans="1:14" ht="15.75">
      <c r="A156" s="17" t="s">
        <v>112</v>
      </c>
      <c r="B156" s="34"/>
      <c r="C156" s="33"/>
      <c r="D156" s="34"/>
      <c r="E156" s="34"/>
      <c r="F156" s="41"/>
      <c r="G156" s="74"/>
      <c r="H156" s="121"/>
      <c r="I156" s="135"/>
      <c r="J156" s="136"/>
      <c r="K156" s="139"/>
      <c r="L156" s="99"/>
      <c r="M156" s="34"/>
      <c r="N156" s="41"/>
    </row>
    <row r="157" spans="1:14" ht="15.75">
      <c r="A157" s="11" t="s">
        <v>57</v>
      </c>
      <c r="B157" s="41">
        <v>16015.9</v>
      </c>
      <c r="C157" s="41">
        <v>16015.9</v>
      </c>
      <c r="D157" s="41">
        <v>16015.9</v>
      </c>
      <c r="E157" s="41">
        <v>4861.58</v>
      </c>
      <c r="F157" s="42">
        <f>E157/D157</f>
        <v>0.30354710006930613</v>
      </c>
      <c r="G157" s="76">
        <v>1920.8</v>
      </c>
      <c r="H157" s="121">
        <v>1920.8</v>
      </c>
      <c r="I157" s="138">
        <v>1920.8</v>
      </c>
      <c r="J157" s="139">
        <v>1000</v>
      </c>
      <c r="K157" s="134">
        <f>J157/I157</f>
        <v>0.52061640982923785</v>
      </c>
      <c r="L157" s="87">
        <v>1920.8</v>
      </c>
      <c r="M157" s="18">
        <v>1000</v>
      </c>
      <c r="N157" s="14">
        <f>M157/L157</f>
        <v>0.52061640982923785</v>
      </c>
    </row>
    <row r="158" spans="1:14" ht="15.75">
      <c r="A158" s="11" t="s">
        <v>56</v>
      </c>
      <c r="B158" s="34">
        <v>16015.9</v>
      </c>
      <c r="C158" s="34">
        <v>16015.9</v>
      </c>
      <c r="D158" s="34">
        <v>16015.9</v>
      </c>
      <c r="E158" s="34">
        <v>4861.58</v>
      </c>
      <c r="F158" s="35"/>
      <c r="G158" s="24">
        <f>G157-G159</f>
        <v>1220.8</v>
      </c>
      <c r="H158" s="121">
        <v>1220.8</v>
      </c>
      <c r="I158" s="135">
        <v>1220.8</v>
      </c>
      <c r="J158" s="136">
        <v>300</v>
      </c>
      <c r="K158" s="134">
        <f>J158/I158</f>
        <v>0.24574049803407602</v>
      </c>
      <c r="L158" s="86">
        <v>1220.8</v>
      </c>
      <c r="M158" s="15">
        <v>300</v>
      </c>
      <c r="N158" s="14">
        <f>M158/L158</f>
        <v>0.24574049803407602</v>
      </c>
    </row>
    <row r="159" spans="1:14" ht="15.75">
      <c r="A159" s="11" t="s">
        <v>58</v>
      </c>
      <c r="B159" s="34">
        <v>0</v>
      </c>
      <c r="C159" s="34">
        <v>0</v>
      </c>
      <c r="D159" s="34">
        <v>0</v>
      </c>
      <c r="E159" s="34">
        <v>0</v>
      </c>
      <c r="F159" s="35"/>
      <c r="G159" s="24">
        <v>700</v>
      </c>
      <c r="H159" s="121">
        <v>700</v>
      </c>
      <c r="I159" s="135">
        <v>700</v>
      </c>
      <c r="J159" s="136">
        <v>700</v>
      </c>
      <c r="K159" s="134">
        <f>J159/I159</f>
        <v>1</v>
      </c>
      <c r="L159" s="86">
        <v>700</v>
      </c>
      <c r="M159" s="15">
        <v>700</v>
      </c>
      <c r="N159" s="14">
        <f>M159/L159</f>
        <v>1</v>
      </c>
    </row>
    <row r="160" spans="1:14" ht="15.75">
      <c r="A160" s="11"/>
      <c r="B160" s="34"/>
      <c r="C160" s="34"/>
      <c r="D160" s="34"/>
      <c r="E160" s="34"/>
      <c r="F160" s="35"/>
      <c r="G160" s="24"/>
      <c r="H160" s="121"/>
      <c r="I160" s="135"/>
      <c r="J160" s="136"/>
      <c r="K160" s="137"/>
      <c r="L160" s="86"/>
      <c r="M160" s="15"/>
      <c r="N160" s="35"/>
    </row>
    <row r="161" spans="1:14" ht="60" customHeight="1">
      <c r="A161" s="20" t="s">
        <v>78</v>
      </c>
      <c r="B161" s="20"/>
      <c r="C161" s="15"/>
      <c r="D161" s="16"/>
      <c r="E161" s="15"/>
      <c r="F161" s="15"/>
      <c r="G161" s="24"/>
      <c r="H161" s="121"/>
      <c r="I161" s="143"/>
      <c r="J161" s="136"/>
      <c r="K161" s="136"/>
      <c r="L161" s="90"/>
      <c r="M161" s="15"/>
      <c r="N161" s="34"/>
    </row>
    <row r="162" spans="1:14" ht="15.75">
      <c r="A162" s="11" t="s">
        <v>57</v>
      </c>
      <c r="B162" s="12">
        <v>139614.6</v>
      </c>
      <c r="C162" s="12">
        <v>140014.6</v>
      </c>
      <c r="D162" s="12">
        <f>D163+D165+D166</f>
        <v>184168.6</v>
      </c>
      <c r="E162" s="12">
        <v>22185.360000000001</v>
      </c>
      <c r="F162" s="13">
        <f>E162/D162</f>
        <v>0.12046222863180803</v>
      </c>
      <c r="G162" s="72">
        <v>127501.3</v>
      </c>
      <c r="H162" s="12">
        <v>128351.33</v>
      </c>
      <c r="I162" s="132">
        <v>143905.29999999999</v>
      </c>
      <c r="J162" s="133">
        <v>125230.08</v>
      </c>
      <c r="K162" s="134">
        <f>J162/I162</f>
        <v>0.87022562754811683</v>
      </c>
      <c r="L162" s="85">
        <v>143905.29999999999</v>
      </c>
      <c r="M162" s="12">
        <v>125230.08</v>
      </c>
      <c r="N162" s="14">
        <f>M162/L162</f>
        <v>0.87022562754811683</v>
      </c>
    </row>
    <row r="163" spans="1:14" ht="15.75">
      <c r="A163" s="11" t="s">
        <v>56</v>
      </c>
      <c r="B163" s="15">
        <v>139614.6</v>
      </c>
      <c r="C163" s="15">
        <v>139614</v>
      </c>
      <c r="D163" s="15">
        <v>139614.6</v>
      </c>
      <c r="E163" s="15">
        <v>22185.360000000001</v>
      </c>
      <c r="F163" s="16"/>
      <c r="G163" s="24">
        <f>G170+G176+G183+G189+G195+G207+G213</f>
        <v>124504.40000000002</v>
      </c>
      <c r="H163" s="121">
        <v>124504.3</v>
      </c>
      <c r="I163" s="135">
        <v>124374.39999999999</v>
      </c>
      <c r="J163" s="136"/>
      <c r="K163" s="134">
        <f>J163/I163</f>
        <v>0</v>
      </c>
      <c r="L163" s="86">
        <v>124374.39999999999</v>
      </c>
      <c r="M163" s="15"/>
      <c r="N163" s="14">
        <f>M163/L163</f>
        <v>0</v>
      </c>
    </row>
    <row r="164" spans="1:14" ht="15.75">
      <c r="A164" s="11" t="s">
        <v>58</v>
      </c>
      <c r="B164" s="36">
        <v>0</v>
      </c>
      <c r="C164" s="36">
        <v>400</v>
      </c>
      <c r="D164" s="36">
        <v>0</v>
      </c>
      <c r="E164" s="36">
        <v>0</v>
      </c>
      <c r="F164" s="16"/>
      <c r="G164" s="74">
        <f>G184+G190</f>
        <v>1000</v>
      </c>
      <c r="H164" s="121">
        <v>1850</v>
      </c>
      <c r="I164" s="158">
        <v>1000</v>
      </c>
      <c r="J164" s="159"/>
      <c r="K164" s="134">
        <f>J164/I164</f>
        <v>0</v>
      </c>
      <c r="L164" s="107">
        <v>1000</v>
      </c>
      <c r="M164" s="36"/>
      <c r="N164" s="14">
        <f>M164/L164</f>
        <v>0</v>
      </c>
    </row>
    <row r="165" spans="1:14" ht="15.75">
      <c r="A165" s="11" t="s">
        <v>47</v>
      </c>
      <c r="B165" s="36"/>
      <c r="C165" s="36"/>
      <c r="D165" s="36">
        <v>580</v>
      </c>
      <c r="E165" s="36"/>
      <c r="F165" s="16"/>
      <c r="G165" s="74">
        <f>G215</f>
        <v>1997</v>
      </c>
      <c r="H165" s="121">
        <v>1997</v>
      </c>
      <c r="I165" s="158">
        <v>7752</v>
      </c>
      <c r="J165" s="159"/>
      <c r="K165" s="134">
        <f>J165/I165</f>
        <v>0</v>
      </c>
      <c r="L165" s="107">
        <v>7752</v>
      </c>
      <c r="M165" s="36"/>
      <c r="N165" s="14">
        <f>M165/L165</f>
        <v>0</v>
      </c>
    </row>
    <row r="166" spans="1:14" ht="15.75">
      <c r="A166" s="11" t="s">
        <v>46</v>
      </c>
      <c r="B166" s="36"/>
      <c r="C166" s="36"/>
      <c r="D166" s="36">
        <v>43974</v>
      </c>
      <c r="E166" s="36"/>
      <c r="F166" s="16"/>
      <c r="G166" s="74"/>
      <c r="H166" s="121"/>
      <c r="I166" s="158">
        <v>10778.9</v>
      </c>
      <c r="J166" s="159"/>
      <c r="K166" s="134">
        <f>J166/I166</f>
        <v>0</v>
      </c>
      <c r="L166" s="107">
        <v>10778.9</v>
      </c>
      <c r="M166" s="36"/>
      <c r="N166" s="14">
        <f>M166/L166</f>
        <v>0</v>
      </c>
    </row>
    <row r="167" spans="1:14" ht="15.75">
      <c r="A167" s="11"/>
      <c r="B167" s="36"/>
      <c r="C167" s="36"/>
      <c r="D167" s="36"/>
      <c r="E167" s="36"/>
      <c r="F167" s="16"/>
      <c r="G167" s="74"/>
      <c r="H167" s="121"/>
      <c r="I167" s="158"/>
      <c r="J167" s="159"/>
      <c r="K167" s="137"/>
      <c r="L167" s="107"/>
      <c r="M167" s="36"/>
      <c r="N167" s="35"/>
    </row>
    <row r="168" spans="1:14" ht="31.5">
      <c r="A168" s="58" t="s">
        <v>79</v>
      </c>
      <c r="B168" s="36"/>
      <c r="C168" s="36"/>
      <c r="D168" s="36"/>
      <c r="E168" s="36"/>
      <c r="F168" s="16"/>
      <c r="G168" s="74"/>
      <c r="H168" s="121"/>
      <c r="I168" s="158"/>
      <c r="J168" s="159"/>
      <c r="K168" s="137"/>
      <c r="L168" s="107"/>
      <c r="M168" s="36"/>
      <c r="N168" s="35"/>
    </row>
    <row r="169" spans="1:14" ht="15.75">
      <c r="A169" s="11" t="s">
        <v>57</v>
      </c>
      <c r="B169" s="50">
        <v>20541.5</v>
      </c>
      <c r="C169" s="50">
        <v>19774.5</v>
      </c>
      <c r="D169" s="50">
        <f>D170+D172</f>
        <v>20781.5</v>
      </c>
      <c r="E169" s="50">
        <v>3315.36</v>
      </c>
      <c r="F169" s="19">
        <f>E169/D169</f>
        <v>0.1595342010923177</v>
      </c>
      <c r="G169" s="76">
        <v>9309.7999999999993</v>
      </c>
      <c r="H169" s="121">
        <v>9309.82</v>
      </c>
      <c r="I169" s="160">
        <f>I170+I172</f>
        <v>9502.2999999999993</v>
      </c>
      <c r="J169" s="161">
        <v>9309.82</v>
      </c>
      <c r="K169" s="134">
        <f>J169/I169</f>
        <v>0.979743851488587</v>
      </c>
      <c r="L169" s="108">
        <f>L170+L172</f>
        <v>9502.2999999999993</v>
      </c>
      <c r="M169" s="50">
        <v>9309.82</v>
      </c>
      <c r="N169" s="14">
        <f>M169/L169</f>
        <v>0.979743851488587</v>
      </c>
    </row>
    <row r="170" spans="1:14" ht="15.75">
      <c r="A170" s="11" t="s">
        <v>56</v>
      </c>
      <c r="B170" s="36">
        <v>20541.5</v>
      </c>
      <c r="C170" s="36">
        <v>19774.5</v>
      </c>
      <c r="D170" s="36">
        <v>20541.5</v>
      </c>
      <c r="E170" s="36">
        <v>3315.36</v>
      </c>
      <c r="F170" s="16"/>
      <c r="G170" s="76">
        <v>9309.7999999999993</v>
      </c>
      <c r="H170" s="121">
        <v>9309.7999999999993</v>
      </c>
      <c r="I170" s="158">
        <v>9373.4</v>
      </c>
      <c r="J170" s="159">
        <v>9309.7999999999993</v>
      </c>
      <c r="K170" s="134">
        <f>J170/I170</f>
        <v>0.99321484199970123</v>
      </c>
      <c r="L170" s="107">
        <v>9373.4</v>
      </c>
      <c r="M170" s="36">
        <v>9309.7999999999993</v>
      </c>
      <c r="N170" s="14">
        <f>M170/L170</f>
        <v>0.99321484199970123</v>
      </c>
    </row>
    <row r="171" spans="1:14" ht="15.75">
      <c r="A171" s="11" t="s">
        <v>58</v>
      </c>
      <c r="B171" s="33">
        <v>0</v>
      </c>
      <c r="C171" s="33">
        <v>0</v>
      </c>
      <c r="D171" s="33">
        <v>0</v>
      </c>
      <c r="E171" s="33">
        <v>0</v>
      </c>
      <c r="F171" s="35"/>
      <c r="G171" s="74"/>
      <c r="H171" s="121"/>
      <c r="I171" s="158">
        <v>0</v>
      </c>
      <c r="J171" s="159"/>
      <c r="K171" s="134"/>
      <c r="L171" s="107">
        <v>0</v>
      </c>
      <c r="M171" s="33"/>
      <c r="N171" s="14" t="e">
        <f>M171/L171</f>
        <v>#DIV/0!</v>
      </c>
    </row>
    <row r="172" spans="1:14" ht="15.75">
      <c r="A172" s="11" t="s">
        <v>48</v>
      </c>
      <c r="B172" s="33"/>
      <c r="C172" s="33"/>
      <c r="D172" s="33">
        <v>240</v>
      </c>
      <c r="E172" s="33"/>
      <c r="F172" s="35"/>
      <c r="G172" s="74"/>
      <c r="H172" s="121"/>
      <c r="I172" s="158">
        <v>128.9</v>
      </c>
      <c r="J172" s="159"/>
      <c r="K172" s="134">
        <f>J172/I172</f>
        <v>0</v>
      </c>
      <c r="L172" s="107">
        <v>128.9</v>
      </c>
      <c r="M172" s="33"/>
      <c r="N172" s="14">
        <f>M172/L172</f>
        <v>0</v>
      </c>
    </row>
    <row r="173" spans="1:14" ht="15.75">
      <c r="A173" s="11"/>
      <c r="B173" s="33"/>
      <c r="C173" s="33"/>
      <c r="D173" s="33"/>
      <c r="E173" s="33"/>
      <c r="F173" s="35"/>
      <c r="G173" s="74"/>
      <c r="H173" s="121"/>
      <c r="I173" s="158"/>
      <c r="J173" s="159"/>
      <c r="K173" s="137"/>
      <c r="L173" s="109"/>
      <c r="M173" s="33"/>
      <c r="N173" s="35"/>
    </row>
    <row r="174" spans="1:14" ht="31.5">
      <c r="A174" s="58" t="s">
        <v>80</v>
      </c>
      <c r="B174" s="33"/>
      <c r="C174" s="33"/>
      <c r="D174" s="33"/>
      <c r="E174" s="33"/>
      <c r="F174" s="35"/>
      <c r="G174" s="74"/>
      <c r="H174" s="121"/>
      <c r="I174" s="158"/>
      <c r="J174" s="159"/>
      <c r="K174" s="137"/>
      <c r="L174" s="109"/>
      <c r="M174" s="33"/>
      <c r="N174" s="35"/>
    </row>
    <row r="175" spans="1:14" ht="15.75">
      <c r="A175" s="11" t="s">
        <v>57</v>
      </c>
      <c r="B175" s="49">
        <v>38114</v>
      </c>
      <c r="C175" s="49">
        <v>38881</v>
      </c>
      <c r="D175" s="49">
        <f>D176+D178</f>
        <v>38314</v>
      </c>
      <c r="E175" s="49">
        <v>6940.13</v>
      </c>
      <c r="F175" s="42">
        <f>E175/D175</f>
        <v>0.18113822623584069</v>
      </c>
      <c r="G175" s="76">
        <v>38881</v>
      </c>
      <c r="H175" s="121">
        <v>39131</v>
      </c>
      <c r="I175" s="160">
        <f>I176+I178</f>
        <v>39081</v>
      </c>
      <c r="J175" s="161">
        <v>37925.46</v>
      </c>
      <c r="K175" s="134">
        <f>J175/I175</f>
        <v>0.97043217931987413</v>
      </c>
      <c r="L175" s="108">
        <f>L176+L178</f>
        <v>39081</v>
      </c>
      <c r="M175" s="49">
        <v>37925.46</v>
      </c>
      <c r="N175" s="14">
        <f>M175/L175</f>
        <v>0.97043217931987413</v>
      </c>
    </row>
    <row r="176" spans="1:14" ht="15.75">
      <c r="A176" s="11" t="s">
        <v>56</v>
      </c>
      <c r="B176" s="33">
        <v>38114</v>
      </c>
      <c r="C176" s="33">
        <v>38881</v>
      </c>
      <c r="D176" s="33">
        <v>38114</v>
      </c>
      <c r="E176" s="33">
        <v>6940.13</v>
      </c>
      <c r="F176" s="35"/>
      <c r="G176" s="76">
        <v>38881</v>
      </c>
      <c r="H176" s="121">
        <v>38881</v>
      </c>
      <c r="I176" s="158">
        <v>38881</v>
      </c>
      <c r="J176" s="159">
        <v>37675.5</v>
      </c>
      <c r="K176" s="134">
        <f>J176/I176</f>
        <v>0.96899513901391421</v>
      </c>
      <c r="L176" s="109">
        <v>38881</v>
      </c>
      <c r="M176" s="33">
        <v>37675.5</v>
      </c>
      <c r="N176" s="14">
        <f>M176/L176</f>
        <v>0.96899513901391421</v>
      </c>
    </row>
    <row r="177" spans="1:14" ht="15.75">
      <c r="A177" s="11" t="s">
        <v>58</v>
      </c>
      <c r="B177" s="33">
        <v>0</v>
      </c>
      <c r="C177" s="33">
        <v>0</v>
      </c>
      <c r="D177" s="33">
        <v>0</v>
      </c>
      <c r="E177" s="33">
        <v>0</v>
      </c>
      <c r="F177" s="35"/>
      <c r="G177" s="74"/>
      <c r="H177" s="121">
        <v>250</v>
      </c>
      <c r="I177" s="158">
        <v>0</v>
      </c>
      <c r="J177" s="159">
        <v>250</v>
      </c>
      <c r="K177" s="134"/>
      <c r="L177" s="109">
        <v>0</v>
      </c>
      <c r="M177" s="33">
        <v>250</v>
      </c>
      <c r="N177" s="14" t="e">
        <f>M177/L177</f>
        <v>#DIV/0!</v>
      </c>
    </row>
    <row r="178" spans="1:14" ht="15.75">
      <c r="A178" s="11" t="s">
        <v>48</v>
      </c>
      <c r="B178" s="33"/>
      <c r="C178" s="33"/>
      <c r="D178" s="33">
        <v>200</v>
      </c>
      <c r="E178" s="33"/>
      <c r="F178" s="35"/>
      <c r="G178" s="74"/>
      <c r="H178" s="121"/>
      <c r="I178" s="158">
        <v>200</v>
      </c>
      <c r="J178" s="159"/>
      <c r="K178" s="134">
        <f>J178/I178</f>
        <v>0</v>
      </c>
      <c r="L178" s="109">
        <v>200</v>
      </c>
      <c r="M178" s="33"/>
      <c r="N178" s="14">
        <f>M178/L178</f>
        <v>0</v>
      </c>
    </row>
    <row r="179" spans="1:14" ht="15.75">
      <c r="A179" s="11"/>
      <c r="B179" s="33"/>
      <c r="C179" s="33"/>
      <c r="D179" s="33"/>
      <c r="E179" s="33"/>
      <c r="F179" s="35"/>
      <c r="G179" s="74"/>
      <c r="H179" s="121"/>
      <c r="I179" s="158"/>
      <c r="J179" s="159"/>
      <c r="K179" s="137"/>
      <c r="L179" s="109"/>
      <c r="M179" s="33"/>
      <c r="N179" s="35"/>
    </row>
    <row r="180" spans="1:14" ht="15.75">
      <c r="A180" s="11"/>
      <c r="B180" s="33"/>
      <c r="C180" s="33"/>
      <c r="D180" s="33"/>
      <c r="E180" s="33"/>
      <c r="F180" s="35"/>
      <c r="G180" s="74"/>
      <c r="H180" s="121"/>
      <c r="I180" s="158"/>
      <c r="J180" s="159"/>
      <c r="K180" s="137"/>
      <c r="L180" s="109"/>
      <c r="M180" s="33"/>
      <c r="N180" s="35"/>
    </row>
    <row r="181" spans="1:14" ht="31.5">
      <c r="A181" s="58" t="s">
        <v>81</v>
      </c>
      <c r="B181" s="33"/>
      <c r="C181" s="33"/>
      <c r="D181" s="33"/>
      <c r="E181" s="33"/>
      <c r="F181" s="35"/>
      <c r="G181" s="74"/>
      <c r="H181" s="121"/>
      <c r="I181" s="158"/>
      <c r="J181" s="159"/>
      <c r="K181" s="137"/>
      <c r="L181" s="107"/>
      <c r="M181" s="33"/>
      <c r="N181" s="35"/>
    </row>
    <row r="182" spans="1:14" ht="15.75">
      <c r="A182" s="11" t="s">
        <v>57</v>
      </c>
      <c r="B182" s="49">
        <v>42216.6</v>
      </c>
      <c r="C182" s="49">
        <v>42416.6</v>
      </c>
      <c r="D182" s="49">
        <f>D183+D185</f>
        <v>46620.6</v>
      </c>
      <c r="E182" s="49">
        <v>7295.08</v>
      </c>
      <c r="F182" s="42">
        <f>E182/D182</f>
        <v>0.1564776086107858</v>
      </c>
      <c r="G182" s="76">
        <v>38617.4</v>
      </c>
      <c r="H182" s="121">
        <v>40050.94</v>
      </c>
      <c r="I182" s="160">
        <f>I183+I184+I185</f>
        <v>47117.4</v>
      </c>
      <c r="J182" s="161">
        <v>38827.51</v>
      </c>
      <c r="K182" s="134">
        <f>J182/I182</f>
        <v>0.82405884025858811</v>
      </c>
      <c r="L182" s="108">
        <f>L183+L184+L185</f>
        <v>47117.4</v>
      </c>
      <c r="M182" s="49">
        <v>38827.51</v>
      </c>
      <c r="N182" s="14">
        <f>M182/L182</f>
        <v>0.82405884025858811</v>
      </c>
    </row>
    <row r="183" spans="1:14" ht="15.75">
      <c r="A183" s="11" t="s">
        <v>56</v>
      </c>
      <c r="B183" s="33">
        <v>42216.6</v>
      </c>
      <c r="C183" s="33">
        <v>42216.6</v>
      </c>
      <c r="D183" s="33">
        <v>42216.6</v>
      </c>
      <c r="E183" s="33">
        <v>7295.08</v>
      </c>
      <c r="F183" s="35"/>
      <c r="G183" s="74">
        <f>G182-G184</f>
        <v>37817.4</v>
      </c>
      <c r="H183" s="121">
        <v>38650.9</v>
      </c>
      <c r="I183" s="158">
        <v>37817.4</v>
      </c>
      <c r="J183" s="159">
        <v>37427.5</v>
      </c>
      <c r="K183" s="134">
        <f>J183/I183</f>
        <v>0.98968993108992154</v>
      </c>
      <c r="L183" s="107">
        <v>37817.4</v>
      </c>
      <c r="M183" s="33">
        <v>37427.5</v>
      </c>
      <c r="N183" s="14">
        <f>M183/L183</f>
        <v>0.98968993108992154</v>
      </c>
    </row>
    <row r="184" spans="1:14" ht="15.75">
      <c r="A184" s="11" t="s">
        <v>58</v>
      </c>
      <c r="B184" s="33">
        <v>0</v>
      </c>
      <c r="C184" s="33">
        <v>200</v>
      </c>
      <c r="D184" s="33">
        <v>0</v>
      </c>
      <c r="E184" s="33">
        <v>0</v>
      </c>
      <c r="F184" s="35"/>
      <c r="G184" s="76">
        <v>800</v>
      </c>
      <c r="H184" s="121">
        <v>1400</v>
      </c>
      <c r="I184" s="158">
        <v>800</v>
      </c>
      <c r="J184" s="159">
        <v>1400</v>
      </c>
      <c r="K184" s="134">
        <f>J184/I184</f>
        <v>1.75</v>
      </c>
      <c r="L184" s="107">
        <v>800</v>
      </c>
      <c r="M184" s="33">
        <v>1400</v>
      </c>
      <c r="N184" s="14">
        <f>M184/L184</f>
        <v>1.75</v>
      </c>
    </row>
    <row r="185" spans="1:14" ht="15.75">
      <c r="A185" s="11" t="s">
        <v>46</v>
      </c>
      <c r="B185" s="33"/>
      <c r="C185" s="33"/>
      <c r="D185" s="33">
        <v>4404</v>
      </c>
      <c r="E185" s="33"/>
      <c r="F185" s="35"/>
      <c r="G185" s="74"/>
      <c r="H185" s="121"/>
      <c r="I185" s="158">
        <v>8500</v>
      </c>
      <c r="J185" s="159"/>
      <c r="K185" s="134">
        <f>J185/I185</f>
        <v>0</v>
      </c>
      <c r="L185" s="107">
        <v>8500</v>
      </c>
      <c r="M185" s="33"/>
      <c r="N185" s="14">
        <f>M185/L185</f>
        <v>0</v>
      </c>
    </row>
    <row r="186" spans="1:14" ht="15.75">
      <c r="A186" s="11"/>
      <c r="B186" s="33"/>
      <c r="C186" s="33"/>
      <c r="D186" s="33"/>
      <c r="E186" s="33"/>
      <c r="F186" s="35"/>
      <c r="G186" s="74"/>
      <c r="H186" s="121"/>
      <c r="I186" s="158"/>
      <c r="J186" s="159"/>
      <c r="K186" s="137"/>
      <c r="L186" s="107"/>
      <c r="M186" s="33"/>
      <c r="N186" s="35"/>
    </row>
    <row r="187" spans="1:14" ht="31.5">
      <c r="A187" s="58" t="s">
        <v>82</v>
      </c>
      <c r="B187" s="33"/>
      <c r="C187" s="33"/>
      <c r="D187" s="33"/>
      <c r="E187" s="33"/>
      <c r="F187" s="35"/>
      <c r="G187" s="74"/>
      <c r="H187" s="121"/>
      <c r="I187" s="158"/>
      <c r="J187" s="159"/>
      <c r="K187" s="137"/>
      <c r="L187" s="107"/>
      <c r="M187" s="33"/>
      <c r="N187" s="35"/>
    </row>
    <row r="188" spans="1:14" ht="15.75">
      <c r="A188" s="11" t="s">
        <v>57</v>
      </c>
      <c r="B188" s="49">
        <v>18170.900000000001</v>
      </c>
      <c r="C188" s="49">
        <v>18370.900000000001</v>
      </c>
      <c r="D188" s="49">
        <f>D189+D191</f>
        <v>19050.900000000001</v>
      </c>
      <c r="E188" s="49">
        <v>3520.86</v>
      </c>
      <c r="F188" s="42">
        <f>E188/D188</f>
        <v>0.18481331590633512</v>
      </c>
      <c r="G188" s="76">
        <v>10701</v>
      </c>
      <c r="H188" s="121">
        <v>10700.96</v>
      </c>
      <c r="I188" s="160">
        <f>I189+I190+I191</f>
        <v>11837.4</v>
      </c>
      <c r="J188" s="161">
        <v>10700.96</v>
      </c>
      <c r="K188" s="134">
        <f>J188/I188</f>
        <v>0.9039958098906854</v>
      </c>
      <c r="L188" s="108">
        <f>L189+L190+L191</f>
        <v>11837.4</v>
      </c>
      <c r="M188" s="50">
        <v>10700.96</v>
      </c>
      <c r="N188" s="14">
        <f>M188/L188</f>
        <v>0.9039958098906854</v>
      </c>
    </row>
    <row r="189" spans="1:14" ht="15.75">
      <c r="A189" s="11" t="s">
        <v>56</v>
      </c>
      <c r="B189" s="33">
        <v>18170.900000000001</v>
      </c>
      <c r="C189" s="33">
        <v>18170.900000000001</v>
      </c>
      <c r="D189" s="33">
        <v>18170.900000000001</v>
      </c>
      <c r="E189" s="33">
        <v>3520.86</v>
      </c>
      <c r="F189" s="35"/>
      <c r="G189" s="74">
        <f>G188-G190</f>
        <v>10501</v>
      </c>
      <c r="H189" s="121">
        <v>10501</v>
      </c>
      <c r="I189" s="158">
        <v>10437.4</v>
      </c>
      <c r="J189" s="159">
        <v>10501</v>
      </c>
      <c r="K189" s="134">
        <f>J189/I189</f>
        <v>1.0060934715542185</v>
      </c>
      <c r="L189" s="107">
        <v>10437.4</v>
      </c>
      <c r="M189" s="36">
        <v>10501</v>
      </c>
      <c r="N189" s="14">
        <f>M189/L189</f>
        <v>1.0060934715542185</v>
      </c>
    </row>
    <row r="190" spans="1:14" ht="18.75" customHeight="1">
      <c r="A190" s="11" t="s">
        <v>58</v>
      </c>
      <c r="B190" s="33">
        <v>0</v>
      </c>
      <c r="C190" s="33">
        <v>200</v>
      </c>
      <c r="D190" s="33">
        <v>0</v>
      </c>
      <c r="E190" s="33">
        <v>0</v>
      </c>
      <c r="F190" s="35"/>
      <c r="G190" s="76">
        <v>200</v>
      </c>
      <c r="H190" s="121">
        <v>200</v>
      </c>
      <c r="I190" s="158">
        <v>200</v>
      </c>
      <c r="J190" s="159">
        <v>200</v>
      </c>
      <c r="K190" s="134">
        <f>J190/I190</f>
        <v>1</v>
      </c>
      <c r="L190" s="109">
        <v>200</v>
      </c>
      <c r="M190" s="36">
        <v>200</v>
      </c>
      <c r="N190" s="14">
        <f>M190/L190</f>
        <v>1</v>
      </c>
    </row>
    <row r="191" spans="1:14" ht="15.75">
      <c r="A191" s="11" t="s">
        <v>46</v>
      </c>
      <c r="B191" s="33"/>
      <c r="C191" s="33"/>
      <c r="D191" s="33">
        <v>880</v>
      </c>
      <c r="E191" s="33"/>
      <c r="F191" s="35"/>
      <c r="G191" s="74"/>
      <c r="H191" s="121"/>
      <c r="I191" s="158">
        <v>1200</v>
      </c>
      <c r="J191" s="159"/>
      <c r="K191" s="134">
        <f>J191/I191</f>
        <v>0</v>
      </c>
      <c r="L191" s="109">
        <v>1200</v>
      </c>
      <c r="M191" s="36"/>
      <c r="N191" s="14">
        <f>M191/L191</f>
        <v>0</v>
      </c>
    </row>
    <row r="192" spans="1:14" ht="15.75">
      <c r="A192" s="11"/>
      <c r="B192" s="33"/>
      <c r="C192" s="33"/>
      <c r="D192" s="33"/>
      <c r="E192" s="33"/>
      <c r="F192" s="35"/>
      <c r="G192" s="74"/>
      <c r="H192" s="121"/>
      <c r="I192" s="158"/>
      <c r="J192" s="159"/>
      <c r="K192" s="137"/>
      <c r="L192" s="109"/>
      <c r="M192" s="33"/>
      <c r="N192" s="35"/>
    </row>
    <row r="193" spans="1:14" ht="31.5">
      <c r="A193" s="58" t="s">
        <v>83</v>
      </c>
      <c r="B193" s="33"/>
      <c r="C193" s="33"/>
      <c r="D193" s="33"/>
      <c r="E193" s="33"/>
      <c r="F193" s="35"/>
      <c r="G193" s="74"/>
      <c r="H193" s="121"/>
      <c r="I193" s="158"/>
      <c r="J193" s="159"/>
      <c r="K193" s="137"/>
      <c r="L193" s="107"/>
      <c r="M193" s="36"/>
      <c r="N193" s="35"/>
    </row>
    <row r="194" spans="1:14" ht="15.75">
      <c r="A194" s="11" t="s">
        <v>57</v>
      </c>
      <c r="B194" s="49">
        <v>1100</v>
      </c>
      <c r="C194" s="49">
        <v>1100</v>
      </c>
      <c r="D194" s="49">
        <v>1100</v>
      </c>
      <c r="E194" s="49">
        <v>130.75</v>
      </c>
      <c r="F194" s="42">
        <f>E194/D194</f>
        <v>0.11886363636363637</v>
      </c>
      <c r="G194" s="76">
        <v>8992.2999999999993</v>
      </c>
      <c r="H194" s="121">
        <v>8992.25</v>
      </c>
      <c r="I194" s="160">
        <v>8862.2999999999993</v>
      </c>
      <c r="J194" s="161">
        <v>8719.83</v>
      </c>
      <c r="K194" s="134">
        <f>J194/I194</f>
        <v>0.98392403777800352</v>
      </c>
      <c r="L194" s="108">
        <v>8862.2999999999993</v>
      </c>
      <c r="M194" s="50">
        <v>8719.83</v>
      </c>
      <c r="N194" s="14">
        <f>M194/L194</f>
        <v>0.98392403777800352</v>
      </c>
    </row>
    <row r="195" spans="1:14" ht="15.75">
      <c r="A195" s="11" t="s">
        <v>56</v>
      </c>
      <c r="B195" s="33">
        <v>1100</v>
      </c>
      <c r="C195" s="33">
        <v>1100</v>
      </c>
      <c r="D195" s="33">
        <v>1100</v>
      </c>
      <c r="E195" s="33">
        <v>130.75</v>
      </c>
      <c r="F195" s="35"/>
      <c r="G195" s="76">
        <v>8992.2999999999993</v>
      </c>
      <c r="H195" s="121">
        <v>8992.25</v>
      </c>
      <c r="I195" s="158">
        <v>8862.2999999999993</v>
      </c>
      <c r="J195" s="159">
        <v>8719.7999999999993</v>
      </c>
      <c r="K195" s="134">
        <f>J195/I195</f>
        <v>0.98392065265224604</v>
      </c>
      <c r="L195" s="107">
        <v>8862.2999999999993</v>
      </c>
      <c r="M195" s="36">
        <v>8719.7999999999993</v>
      </c>
      <c r="N195" s="14">
        <f>M195/L195</f>
        <v>0.98392065265224604</v>
      </c>
    </row>
    <row r="196" spans="1:14" ht="15.75">
      <c r="A196" s="11" t="s">
        <v>58</v>
      </c>
      <c r="B196" s="34">
        <v>0</v>
      </c>
      <c r="C196" s="34">
        <v>0</v>
      </c>
      <c r="D196" s="34">
        <v>0</v>
      </c>
      <c r="E196" s="34">
        <v>0</v>
      </c>
      <c r="F196" s="34"/>
      <c r="G196" s="24"/>
      <c r="H196" s="121"/>
      <c r="I196" s="135"/>
      <c r="J196" s="136"/>
      <c r="K196" s="136"/>
      <c r="L196" s="86"/>
      <c r="M196" s="15"/>
      <c r="N196" s="34"/>
    </row>
    <row r="197" spans="1:14" ht="15.75">
      <c r="A197" s="11"/>
      <c r="B197" s="34"/>
      <c r="C197" s="34"/>
      <c r="D197" s="34"/>
      <c r="E197" s="34"/>
      <c r="F197" s="34"/>
      <c r="G197" s="24"/>
      <c r="H197" s="121"/>
      <c r="I197" s="135"/>
      <c r="J197" s="136"/>
      <c r="K197" s="136"/>
      <c r="L197" s="86"/>
      <c r="M197" s="15"/>
      <c r="N197" s="34"/>
    </row>
    <row r="198" spans="1:14" ht="31.5">
      <c r="A198" s="58" t="s">
        <v>41</v>
      </c>
      <c r="B198" s="34"/>
      <c r="C198" s="34"/>
      <c r="D198" s="34"/>
      <c r="E198" s="34"/>
      <c r="F198" s="34"/>
      <c r="G198" s="24"/>
      <c r="H198" s="121"/>
      <c r="I198" s="135"/>
      <c r="J198" s="136"/>
      <c r="K198" s="136"/>
      <c r="L198" s="86"/>
      <c r="M198" s="15"/>
      <c r="N198" s="34"/>
    </row>
    <row r="199" spans="1:14" ht="15.75">
      <c r="A199" s="11" t="s">
        <v>57</v>
      </c>
      <c r="B199" s="34">
        <v>0</v>
      </c>
      <c r="C199" s="34">
        <v>0</v>
      </c>
      <c r="D199" s="34">
        <f>D202+D203</f>
        <v>1330</v>
      </c>
      <c r="E199" s="34">
        <v>0</v>
      </c>
      <c r="F199" s="34"/>
      <c r="G199" s="24">
        <v>0</v>
      </c>
      <c r="H199" s="121">
        <v>0</v>
      </c>
      <c r="I199" s="135">
        <f>I202+I203</f>
        <v>6505</v>
      </c>
      <c r="J199" s="136"/>
      <c r="K199" s="134">
        <f>J199/I199</f>
        <v>0</v>
      </c>
      <c r="L199" s="86">
        <f>L202+L203</f>
        <v>6505</v>
      </c>
      <c r="M199" s="15"/>
      <c r="N199" s="14">
        <f>M199/L199</f>
        <v>0</v>
      </c>
    </row>
    <row r="200" spans="1:14" ht="15.75">
      <c r="A200" s="11" t="s">
        <v>56</v>
      </c>
      <c r="B200" s="34">
        <v>0</v>
      </c>
      <c r="C200" s="34">
        <v>0</v>
      </c>
      <c r="D200" s="34">
        <v>0</v>
      </c>
      <c r="E200" s="34">
        <v>0</v>
      </c>
      <c r="F200" s="34"/>
      <c r="G200" s="24"/>
      <c r="H200" s="121"/>
      <c r="I200" s="135">
        <v>0</v>
      </c>
      <c r="J200" s="136"/>
      <c r="K200" s="134"/>
      <c r="L200" s="86">
        <v>0</v>
      </c>
      <c r="M200" s="15"/>
      <c r="N200" s="14"/>
    </row>
    <row r="201" spans="1:14" ht="15.75">
      <c r="A201" s="11" t="s">
        <v>58</v>
      </c>
      <c r="B201" s="34">
        <v>0</v>
      </c>
      <c r="C201" s="34">
        <v>0</v>
      </c>
      <c r="D201" s="34">
        <v>0</v>
      </c>
      <c r="E201" s="34">
        <v>0</v>
      </c>
      <c r="F201" s="34"/>
      <c r="G201" s="24"/>
      <c r="H201" s="121"/>
      <c r="I201" s="135">
        <v>0</v>
      </c>
      <c r="J201" s="136"/>
      <c r="K201" s="134"/>
      <c r="L201" s="99">
        <v>0</v>
      </c>
      <c r="M201" s="34"/>
      <c r="N201" s="14"/>
    </row>
    <row r="202" spans="1:14" ht="15.75">
      <c r="A202" s="11" t="s">
        <v>49</v>
      </c>
      <c r="B202" s="34"/>
      <c r="C202" s="34"/>
      <c r="D202" s="34">
        <v>580</v>
      </c>
      <c r="E202" s="34"/>
      <c r="F202" s="34"/>
      <c r="G202" s="24"/>
      <c r="H202" s="121"/>
      <c r="I202" s="135">
        <v>5755</v>
      </c>
      <c r="J202" s="136"/>
      <c r="K202" s="134">
        <f>J202/I202</f>
        <v>0</v>
      </c>
      <c r="L202" s="99">
        <v>5755</v>
      </c>
      <c r="M202" s="34"/>
      <c r="N202" s="14">
        <f>M202/L202</f>
        <v>0</v>
      </c>
    </row>
    <row r="203" spans="1:14" ht="15.75">
      <c r="A203" s="11" t="s">
        <v>46</v>
      </c>
      <c r="B203" s="34"/>
      <c r="C203" s="34"/>
      <c r="D203" s="34">
        <v>750</v>
      </c>
      <c r="E203" s="34"/>
      <c r="F203" s="34"/>
      <c r="G203" s="24"/>
      <c r="H203" s="121"/>
      <c r="I203" s="135">
        <v>750</v>
      </c>
      <c r="J203" s="136"/>
      <c r="K203" s="134">
        <f>J203/I203</f>
        <v>0</v>
      </c>
      <c r="L203" s="99">
        <v>750</v>
      </c>
      <c r="M203" s="34"/>
      <c r="N203" s="14">
        <f>M203/L203</f>
        <v>0</v>
      </c>
    </row>
    <row r="204" spans="1:14" ht="15.75">
      <c r="A204" s="11"/>
      <c r="B204" s="34"/>
      <c r="C204" s="34"/>
      <c r="D204" s="34"/>
      <c r="E204" s="34"/>
      <c r="F204" s="34"/>
      <c r="G204" s="24"/>
      <c r="H204" s="121"/>
      <c r="I204" s="135"/>
      <c r="J204" s="136"/>
      <c r="K204" s="136"/>
      <c r="L204" s="99"/>
      <c r="M204" s="34"/>
      <c r="N204" s="34"/>
    </row>
    <row r="205" spans="1:14" ht="15.75">
      <c r="A205" s="58" t="s">
        <v>84</v>
      </c>
      <c r="B205" s="43"/>
      <c r="C205" s="43"/>
      <c r="D205" s="43"/>
      <c r="E205" s="43"/>
      <c r="F205" s="34"/>
      <c r="G205" s="71"/>
      <c r="H205" s="121"/>
      <c r="I205" s="153"/>
      <c r="J205" s="141"/>
      <c r="K205" s="136"/>
      <c r="L205" s="100"/>
      <c r="M205" s="43"/>
      <c r="N205" s="34"/>
    </row>
    <row r="206" spans="1:14" ht="15.75">
      <c r="A206" s="11" t="s">
        <v>57</v>
      </c>
      <c r="B206" s="41">
        <v>949.1</v>
      </c>
      <c r="C206" s="41">
        <v>949.1</v>
      </c>
      <c r="D206" s="41">
        <f>D207+D209</f>
        <v>38449.1</v>
      </c>
      <c r="E206" s="41">
        <v>0</v>
      </c>
      <c r="F206" s="41">
        <v>0</v>
      </c>
      <c r="G206" s="76">
        <v>969.1</v>
      </c>
      <c r="H206" s="121">
        <v>969.1</v>
      </c>
      <c r="I206" s="138">
        <v>949.1</v>
      </c>
      <c r="J206" s="139">
        <v>948.7</v>
      </c>
      <c r="K206" s="134">
        <f>J206/I206</f>
        <v>0.99957854809819835</v>
      </c>
      <c r="L206" s="87">
        <v>949.1</v>
      </c>
      <c r="M206" s="18">
        <v>948.7</v>
      </c>
      <c r="N206" s="14">
        <f>M206/L206</f>
        <v>0.99957854809819835</v>
      </c>
    </row>
    <row r="207" spans="1:14" ht="15.75">
      <c r="A207" s="11" t="s">
        <v>56</v>
      </c>
      <c r="B207" s="34">
        <v>949.1</v>
      </c>
      <c r="C207" s="34">
        <v>949.1</v>
      </c>
      <c r="D207" s="34">
        <v>949.1</v>
      </c>
      <c r="E207" s="34">
        <v>0</v>
      </c>
      <c r="F207" s="34"/>
      <c r="G207" s="76">
        <v>969.1</v>
      </c>
      <c r="H207" s="121"/>
      <c r="I207" s="135">
        <v>949.1</v>
      </c>
      <c r="J207" s="136">
        <v>948.7</v>
      </c>
      <c r="K207" s="134">
        <f>J207/I207</f>
        <v>0.99957854809819835</v>
      </c>
      <c r="L207" s="86">
        <v>949.1</v>
      </c>
      <c r="M207" s="15">
        <v>948.7</v>
      </c>
      <c r="N207" s="14">
        <f>M207/L207</f>
        <v>0.99957854809819835</v>
      </c>
    </row>
    <row r="208" spans="1:14" ht="15.75">
      <c r="A208" s="11" t="s">
        <v>58</v>
      </c>
      <c r="B208" s="34">
        <v>0</v>
      </c>
      <c r="C208" s="34">
        <v>0</v>
      </c>
      <c r="D208" s="34">
        <v>0</v>
      </c>
      <c r="E208" s="34">
        <v>0</v>
      </c>
      <c r="F208" s="34"/>
      <c r="G208" s="24"/>
      <c r="H208" s="121"/>
      <c r="I208" s="135"/>
      <c r="J208" s="136"/>
      <c r="K208" s="136"/>
      <c r="L208" s="86"/>
      <c r="M208" s="15"/>
      <c r="N208" s="34"/>
    </row>
    <row r="209" spans="1:14" ht="15.75">
      <c r="A209" s="11" t="s">
        <v>46</v>
      </c>
      <c r="B209" s="34"/>
      <c r="C209" s="34"/>
      <c r="D209" s="34">
        <v>37500</v>
      </c>
      <c r="E209" s="34"/>
      <c r="F209" s="34"/>
      <c r="G209" s="24"/>
      <c r="H209" s="121"/>
      <c r="I209" s="135"/>
      <c r="J209" s="136"/>
      <c r="K209" s="136"/>
      <c r="L209" s="86"/>
      <c r="M209" s="15"/>
      <c r="N209" s="34"/>
    </row>
    <row r="210" spans="1:14" ht="15.75">
      <c r="A210" s="11"/>
      <c r="B210" s="34"/>
      <c r="C210" s="34"/>
      <c r="D210" s="34"/>
      <c r="E210" s="34"/>
      <c r="F210" s="34"/>
      <c r="G210" s="24"/>
      <c r="H210" s="121"/>
      <c r="I210" s="135"/>
      <c r="J210" s="136"/>
      <c r="K210" s="136"/>
      <c r="L210" s="86"/>
      <c r="M210" s="15"/>
      <c r="N210" s="34"/>
    </row>
    <row r="211" spans="1:14" ht="15.75">
      <c r="A211" s="58" t="s">
        <v>85</v>
      </c>
      <c r="B211" s="34"/>
      <c r="C211" s="34"/>
      <c r="D211" s="34"/>
      <c r="E211" s="34"/>
      <c r="F211" s="34"/>
      <c r="G211" s="24"/>
      <c r="H211" s="121"/>
      <c r="I211" s="135"/>
      <c r="J211" s="136"/>
      <c r="K211" s="136"/>
      <c r="L211" s="86"/>
      <c r="M211" s="15"/>
      <c r="N211" s="34"/>
    </row>
    <row r="212" spans="1:14" ht="15.75">
      <c r="A212" s="11" t="s">
        <v>57</v>
      </c>
      <c r="B212" s="41">
        <v>18522.5</v>
      </c>
      <c r="C212" s="41">
        <v>18522.5</v>
      </c>
      <c r="D212" s="41">
        <v>18522.5</v>
      </c>
      <c r="E212" s="41">
        <v>983.18</v>
      </c>
      <c r="F212" s="42">
        <f>E212/D212</f>
        <v>5.308030773383722E-2</v>
      </c>
      <c r="G212" s="76">
        <v>20030.8</v>
      </c>
      <c r="H212" s="121">
        <v>19197.259999999998</v>
      </c>
      <c r="I212" s="138">
        <f>I213+I215</f>
        <v>20050.8</v>
      </c>
      <c r="J212" s="139">
        <v>18797.8</v>
      </c>
      <c r="K212" s="134">
        <f>J212/I212</f>
        <v>0.93750872783130845</v>
      </c>
      <c r="L212" s="87">
        <f>L213+L215</f>
        <v>20050.8</v>
      </c>
      <c r="M212" s="18">
        <v>18797.8</v>
      </c>
      <c r="N212" s="14">
        <f>M212/L212</f>
        <v>0.93750872783130845</v>
      </c>
    </row>
    <row r="213" spans="1:14" ht="15.75">
      <c r="A213" s="11" t="s">
        <v>56</v>
      </c>
      <c r="B213" s="34">
        <v>18522.5</v>
      </c>
      <c r="C213" s="34">
        <v>18522.5</v>
      </c>
      <c r="D213" s="34">
        <v>18522.5</v>
      </c>
      <c r="E213" s="34">
        <v>983.18</v>
      </c>
      <c r="F213" s="34"/>
      <c r="G213" s="24">
        <f>G212-G215</f>
        <v>18033.8</v>
      </c>
      <c r="H213" s="121">
        <v>17200.3</v>
      </c>
      <c r="I213" s="135">
        <v>18053.8</v>
      </c>
      <c r="J213" s="136">
        <v>18797.8</v>
      </c>
      <c r="K213" s="134">
        <f>J213/I213</f>
        <v>1.041210160741783</v>
      </c>
      <c r="L213" s="86">
        <v>18053.8</v>
      </c>
      <c r="M213" s="15">
        <v>18797.8</v>
      </c>
      <c r="N213" s="14">
        <f>M213/L213</f>
        <v>1.041210160741783</v>
      </c>
    </row>
    <row r="214" spans="1:14" ht="15.75">
      <c r="A214" s="11" t="s">
        <v>58</v>
      </c>
      <c r="B214" s="34">
        <v>0</v>
      </c>
      <c r="C214" s="34">
        <v>0</v>
      </c>
      <c r="D214" s="34">
        <v>0</v>
      </c>
      <c r="E214" s="34">
        <v>0</v>
      </c>
      <c r="F214" s="34"/>
      <c r="G214" s="24">
        <v>0</v>
      </c>
      <c r="H214" s="121">
        <v>0</v>
      </c>
      <c r="I214" s="135">
        <v>0</v>
      </c>
      <c r="J214" s="136"/>
      <c r="K214" s="136"/>
      <c r="L214" s="86">
        <v>0</v>
      </c>
      <c r="M214" s="15"/>
      <c r="N214" s="34"/>
    </row>
    <row r="215" spans="1:14" ht="15.75">
      <c r="A215" s="11" t="s">
        <v>49</v>
      </c>
      <c r="B215" s="34"/>
      <c r="C215" s="34"/>
      <c r="D215" s="34"/>
      <c r="E215" s="34"/>
      <c r="F215" s="34"/>
      <c r="G215" s="76">
        <v>1997</v>
      </c>
      <c r="H215" s="121">
        <v>1997</v>
      </c>
      <c r="I215" s="135">
        <v>1997</v>
      </c>
      <c r="J215" s="136"/>
      <c r="K215" s="136"/>
      <c r="L215" s="86">
        <v>1997</v>
      </c>
      <c r="M215" s="15"/>
      <c r="N215" s="34"/>
    </row>
    <row r="216" spans="1:14" ht="15.75">
      <c r="A216" s="11"/>
      <c r="B216" s="34"/>
      <c r="C216" s="34"/>
      <c r="D216" s="34"/>
      <c r="E216" s="34"/>
      <c r="F216" s="34"/>
      <c r="G216" s="24"/>
      <c r="H216" s="121"/>
      <c r="I216" s="135"/>
      <c r="J216" s="136"/>
      <c r="K216" s="136"/>
      <c r="L216" s="86"/>
      <c r="M216" s="15"/>
      <c r="N216" s="34"/>
    </row>
    <row r="217" spans="1:14" ht="78.75">
      <c r="A217" s="20" t="s">
        <v>86</v>
      </c>
      <c r="B217" s="20"/>
      <c r="C217" s="15"/>
      <c r="D217" s="37"/>
      <c r="E217" s="15"/>
      <c r="F217" s="16"/>
      <c r="G217" s="24"/>
      <c r="H217" s="121"/>
      <c r="I217" s="148"/>
      <c r="J217" s="136"/>
      <c r="K217" s="137"/>
      <c r="L217" s="93"/>
      <c r="M217" s="15"/>
      <c r="N217" s="35"/>
    </row>
    <row r="218" spans="1:14" ht="15.75">
      <c r="A218" s="11" t="s">
        <v>57</v>
      </c>
      <c r="B218" s="52">
        <v>5611.5</v>
      </c>
      <c r="C218" s="52">
        <v>5611.5</v>
      </c>
      <c r="D218" s="52">
        <v>5611.5</v>
      </c>
      <c r="E218" s="12">
        <v>0</v>
      </c>
      <c r="F218" s="13">
        <v>0</v>
      </c>
      <c r="G218" s="12">
        <v>5611.5</v>
      </c>
      <c r="H218" s="12">
        <v>5611.5</v>
      </c>
      <c r="I218" s="155">
        <v>5611.5</v>
      </c>
      <c r="J218" s="133">
        <v>4359.04</v>
      </c>
      <c r="K218" s="134">
        <f>J218/I218</f>
        <v>0.77680477590662034</v>
      </c>
      <c r="L218" s="104">
        <v>5611.5</v>
      </c>
      <c r="M218" s="12">
        <v>4359.04</v>
      </c>
      <c r="N218" s="14">
        <f>M218/L218</f>
        <v>0.77680477590662034</v>
      </c>
    </row>
    <row r="219" spans="1:14" ht="15.75">
      <c r="A219" s="11" t="s">
        <v>56</v>
      </c>
      <c r="B219" s="37">
        <v>5611.5</v>
      </c>
      <c r="C219" s="37">
        <v>5611.5</v>
      </c>
      <c r="D219" s="37">
        <v>5611.5</v>
      </c>
      <c r="E219" s="15">
        <v>0</v>
      </c>
      <c r="F219" s="16"/>
      <c r="G219" s="76">
        <v>5611.5</v>
      </c>
      <c r="H219" s="121">
        <v>5611.5</v>
      </c>
      <c r="I219" s="148">
        <v>5611.5</v>
      </c>
      <c r="J219" s="136">
        <v>4359</v>
      </c>
      <c r="K219" s="134">
        <f>J219/I219</f>
        <v>0.77679764768778403</v>
      </c>
      <c r="L219" s="93">
        <v>5611.5</v>
      </c>
      <c r="M219" s="15">
        <v>4359</v>
      </c>
      <c r="N219" s="14">
        <f>M219/L219</f>
        <v>0.77679764768778403</v>
      </c>
    </row>
    <row r="220" spans="1:14" ht="15.75">
      <c r="A220" s="11" t="s">
        <v>58</v>
      </c>
      <c r="B220" s="37">
        <v>0</v>
      </c>
      <c r="C220" s="37">
        <v>0</v>
      </c>
      <c r="D220" s="37">
        <v>0</v>
      </c>
      <c r="E220" s="34">
        <v>0</v>
      </c>
      <c r="F220" s="34"/>
      <c r="G220" s="78"/>
      <c r="H220" s="121"/>
      <c r="I220" s="148"/>
      <c r="J220" s="136"/>
      <c r="K220" s="136"/>
      <c r="L220" s="93"/>
      <c r="M220" s="34"/>
      <c r="N220" s="34"/>
    </row>
    <row r="221" spans="1:14" ht="15.75">
      <c r="A221" s="11"/>
      <c r="B221" s="11"/>
      <c r="C221" s="37"/>
      <c r="D221" s="37"/>
      <c r="E221" s="34"/>
      <c r="F221" s="34"/>
      <c r="G221" s="78"/>
      <c r="H221" s="121"/>
      <c r="I221" s="148"/>
      <c r="J221" s="136"/>
      <c r="K221" s="136"/>
      <c r="L221" s="93"/>
      <c r="M221" s="34"/>
      <c r="N221" s="34"/>
    </row>
    <row r="222" spans="1:14" ht="60" customHeight="1">
      <c r="A222" s="59" t="s">
        <v>107</v>
      </c>
      <c r="B222" s="59"/>
      <c r="C222" s="37"/>
      <c r="D222" s="37"/>
      <c r="E222" s="34"/>
      <c r="F222" s="34"/>
      <c r="G222" s="78"/>
      <c r="H222" s="121"/>
      <c r="I222" s="148"/>
      <c r="J222" s="136"/>
      <c r="K222" s="136"/>
      <c r="L222" s="93"/>
      <c r="M222" s="15"/>
      <c r="N222" s="34"/>
    </row>
    <row r="223" spans="1:14" ht="18.75" customHeight="1">
      <c r="A223" s="11" t="s">
        <v>57</v>
      </c>
      <c r="B223" s="52">
        <v>27792.400000000001</v>
      </c>
      <c r="C223" s="52">
        <v>27792.400000000001</v>
      </c>
      <c r="D223" s="52">
        <v>27792.400000000001</v>
      </c>
      <c r="E223" s="29">
        <v>2370.69</v>
      </c>
      <c r="F223" s="30">
        <f>E223/D223</f>
        <v>8.5299938112577536E-2</v>
      </c>
      <c r="G223" s="104">
        <v>27742.3</v>
      </c>
      <c r="H223" s="104">
        <v>27742.31</v>
      </c>
      <c r="I223" s="155">
        <v>27190</v>
      </c>
      <c r="J223" s="133">
        <v>18116.04</v>
      </c>
      <c r="K223" s="134">
        <f>J223/I223</f>
        <v>0.66627583670467083</v>
      </c>
      <c r="L223" s="104">
        <v>27190</v>
      </c>
      <c r="M223" s="12">
        <v>18116.04</v>
      </c>
      <c r="N223" s="14">
        <f>M223/L223</f>
        <v>0.66627583670467083</v>
      </c>
    </row>
    <row r="224" spans="1:14" ht="15.75">
      <c r="A224" s="11" t="s">
        <v>56</v>
      </c>
      <c r="B224" s="37">
        <v>25792.400000000001</v>
      </c>
      <c r="C224" s="37">
        <v>25792.400000000001</v>
      </c>
      <c r="D224" s="37">
        <v>25792.400000000001</v>
      </c>
      <c r="E224" s="34">
        <v>2370.69</v>
      </c>
      <c r="F224" s="34"/>
      <c r="G224" s="76">
        <v>27742.3</v>
      </c>
      <c r="H224" s="121">
        <v>27742.3</v>
      </c>
      <c r="I224" s="148">
        <v>27190</v>
      </c>
      <c r="J224" s="136">
        <v>18116.04</v>
      </c>
      <c r="K224" s="134">
        <f>J224/I224</f>
        <v>0.66627583670467083</v>
      </c>
      <c r="L224" s="93">
        <v>27190</v>
      </c>
      <c r="M224" s="15">
        <v>18116.04</v>
      </c>
      <c r="N224" s="14">
        <f>M224/L224</f>
        <v>0.66627583670467083</v>
      </c>
    </row>
    <row r="225" spans="1:14" ht="15.75">
      <c r="A225" s="11" t="s">
        <v>58</v>
      </c>
      <c r="B225" s="37">
        <v>2000</v>
      </c>
      <c r="C225" s="37">
        <v>2000</v>
      </c>
      <c r="D225" s="37">
        <v>2000</v>
      </c>
      <c r="E225" s="34">
        <v>0</v>
      </c>
      <c r="F225" s="34"/>
      <c r="G225" s="78"/>
      <c r="H225" s="121"/>
      <c r="I225" s="148"/>
      <c r="J225" s="136"/>
      <c r="K225" s="136"/>
      <c r="L225" s="93"/>
      <c r="M225" s="15"/>
      <c r="N225" s="14"/>
    </row>
    <row r="226" spans="1:14" ht="31.5">
      <c r="A226" s="17" t="s">
        <v>108</v>
      </c>
      <c r="B226" s="37"/>
      <c r="C226" s="37"/>
      <c r="D226" s="37"/>
      <c r="E226" s="34"/>
      <c r="F226" s="34"/>
      <c r="G226" s="78"/>
      <c r="H226" s="121"/>
      <c r="I226" s="148"/>
      <c r="J226" s="136"/>
      <c r="K226" s="136"/>
      <c r="L226" s="93"/>
      <c r="M226" s="15"/>
      <c r="N226" s="34"/>
    </row>
    <row r="227" spans="1:14" ht="15.75">
      <c r="A227" s="11" t="s">
        <v>57</v>
      </c>
      <c r="B227" s="40">
        <v>6680</v>
      </c>
      <c r="C227" s="40">
        <v>6680</v>
      </c>
      <c r="D227" s="40">
        <v>6680</v>
      </c>
      <c r="E227" s="41">
        <v>0</v>
      </c>
      <c r="F227" s="41">
        <v>0</v>
      </c>
      <c r="G227" s="76">
        <v>5029.3</v>
      </c>
      <c r="H227" s="121">
        <v>5029.3</v>
      </c>
      <c r="I227" s="149">
        <v>6680</v>
      </c>
      <c r="J227" s="139">
        <v>266.07</v>
      </c>
      <c r="K227" s="134">
        <f>J227/I227</f>
        <v>3.9830838323353289E-2</v>
      </c>
      <c r="L227" s="94">
        <v>6680</v>
      </c>
      <c r="M227" s="18">
        <v>266.07</v>
      </c>
      <c r="N227" s="14">
        <f>M227/L227</f>
        <v>3.9830838323353289E-2</v>
      </c>
    </row>
    <row r="228" spans="1:14" ht="15.75">
      <c r="A228" s="11" t="s">
        <v>56</v>
      </c>
      <c r="B228" s="37">
        <v>6680</v>
      </c>
      <c r="C228" s="37">
        <v>6680</v>
      </c>
      <c r="D228" s="37">
        <v>6680</v>
      </c>
      <c r="E228" s="34">
        <v>0</v>
      </c>
      <c r="F228" s="34"/>
      <c r="G228" s="76">
        <v>5029.3</v>
      </c>
      <c r="H228" s="121">
        <v>5029.3</v>
      </c>
      <c r="I228" s="148">
        <v>6680</v>
      </c>
      <c r="J228" s="136">
        <v>266.10000000000002</v>
      </c>
      <c r="K228" s="134">
        <f>J228/I228</f>
        <v>3.9835329341317366E-2</v>
      </c>
      <c r="L228" s="93">
        <v>6680</v>
      </c>
      <c r="M228" s="15">
        <v>266.10000000000002</v>
      </c>
      <c r="N228" s="14">
        <f>M228/L228</f>
        <v>3.9835329341317366E-2</v>
      </c>
    </row>
    <row r="229" spans="1:14" ht="17.25" customHeight="1">
      <c r="A229" s="11" t="s">
        <v>58</v>
      </c>
      <c r="B229" s="37">
        <v>0</v>
      </c>
      <c r="C229" s="37">
        <v>0</v>
      </c>
      <c r="D229" s="37">
        <v>0</v>
      </c>
      <c r="E229" s="34">
        <v>0</v>
      </c>
      <c r="F229" s="34"/>
      <c r="G229" s="78"/>
      <c r="H229" s="121"/>
      <c r="I229" s="148"/>
      <c r="J229" s="136"/>
      <c r="K229" s="136"/>
      <c r="L229" s="93"/>
      <c r="M229" s="15"/>
      <c r="N229" s="34"/>
    </row>
    <row r="230" spans="1:14" ht="15.75">
      <c r="A230" s="11"/>
      <c r="B230" s="11"/>
      <c r="C230" s="37"/>
      <c r="D230" s="37"/>
      <c r="E230" s="34"/>
      <c r="F230" s="34"/>
      <c r="G230" s="78"/>
      <c r="H230" s="121"/>
      <c r="I230" s="148"/>
      <c r="J230" s="136"/>
      <c r="K230" s="136"/>
      <c r="L230" s="93"/>
      <c r="M230" s="34"/>
      <c r="N230" s="34"/>
    </row>
    <row r="231" spans="1:14" ht="31.9" customHeight="1">
      <c r="A231" s="17" t="s">
        <v>109</v>
      </c>
      <c r="B231" s="17"/>
      <c r="C231" s="37"/>
      <c r="D231" s="37"/>
      <c r="E231" s="34"/>
      <c r="F231" s="34"/>
      <c r="G231" s="78"/>
      <c r="H231" s="121"/>
      <c r="I231" s="148"/>
      <c r="J231" s="136"/>
      <c r="K231" s="136"/>
      <c r="L231" s="93"/>
      <c r="M231" s="34"/>
      <c r="N231" s="34"/>
    </row>
    <row r="232" spans="1:14" ht="15.75">
      <c r="A232" s="11" t="s">
        <v>57</v>
      </c>
      <c r="B232" s="40">
        <v>21112.400000000001</v>
      </c>
      <c r="C232" s="40">
        <v>21112.400000000001</v>
      </c>
      <c r="D232" s="40">
        <v>21112.400000000001</v>
      </c>
      <c r="E232" s="41">
        <v>2370.69</v>
      </c>
      <c r="F232" s="42">
        <f>E232/D232</f>
        <v>0.1122889865671359</v>
      </c>
      <c r="G232" s="76">
        <v>22713</v>
      </c>
      <c r="H232" s="121">
        <v>22713.01</v>
      </c>
      <c r="I232" s="149">
        <v>20510.099999999999</v>
      </c>
      <c r="J232" s="139">
        <v>17849.97</v>
      </c>
      <c r="K232" s="134">
        <f>J232/I232</f>
        <v>0.87030146123129593</v>
      </c>
      <c r="L232" s="94">
        <v>20510.099999999999</v>
      </c>
      <c r="M232" s="41">
        <v>17849.97</v>
      </c>
      <c r="N232" s="14">
        <f>M232/L232</f>
        <v>0.87030146123129593</v>
      </c>
    </row>
    <row r="233" spans="1:14" ht="15.75">
      <c r="A233" s="11" t="s">
        <v>56</v>
      </c>
      <c r="B233" s="37">
        <v>19112.400000000001</v>
      </c>
      <c r="C233" s="37">
        <v>19112.400000000001</v>
      </c>
      <c r="D233" s="37">
        <v>19112.400000000001</v>
      </c>
      <c r="E233" s="34">
        <v>2370.69</v>
      </c>
      <c r="F233" s="34"/>
      <c r="G233" s="76">
        <v>22713</v>
      </c>
      <c r="H233" s="121">
        <v>22713.1</v>
      </c>
      <c r="I233" s="148">
        <v>20510.099999999999</v>
      </c>
      <c r="J233" s="136">
        <v>17850</v>
      </c>
      <c r="K233" s="134">
        <f>J233/I233</f>
        <v>0.87030292392528563</v>
      </c>
      <c r="L233" s="93">
        <v>20510.099999999999</v>
      </c>
      <c r="M233" s="34">
        <v>17850</v>
      </c>
      <c r="N233" s="14">
        <f>M233/L233</f>
        <v>0.87030292392528563</v>
      </c>
    </row>
    <row r="234" spans="1:14" ht="15.75">
      <c r="A234" s="11" t="s">
        <v>58</v>
      </c>
      <c r="B234" s="32">
        <v>2000</v>
      </c>
      <c r="C234" s="34">
        <v>2000</v>
      </c>
      <c r="D234" s="32">
        <v>2000</v>
      </c>
      <c r="E234" s="34">
        <v>0</v>
      </c>
      <c r="F234" s="34"/>
      <c r="G234" s="24"/>
      <c r="H234" s="121"/>
      <c r="I234" s="148"/>
      <c r="J234" s="136"/>
      <c r="K234" s="136"/>
      <c r="L234" s="93"/>
      <c r="M234" s="34"/>
      <c r="N234" s="34"/>
    </row>
    <row r="235" spans="1:14" ht="15.75">
      <c r="A235" s="11"/>
      <c r="B235" s="11"/>
      <c r="C235" s="34"/>
      <c r="D235" s="32"/>
      <c r="E235" s="34"/>
      <c r="F235" s="34"/>
      <c r="G235" s="24"/>
      <c r="H235" s="121"/>
      <c r="I235" s="148"/>
      <c r="J235" s="136"/>
      <c r="K235" s="136"/>
      <c r="L235" s="97"/>
      <c r="M235" s="34"/>
      <c r="N235" s="34"/>
    </row>
    <row r="236" spans="1:14" ht="78.75">
      <c r="A236" s="20" t="s">
        <v>110</v>
      </c>
      <c r="B236" s="20"/>
      <c r="C236" s="41"/>
      <c r="D236" s="41"/>
      <c r="E236" s="41"/>
      <c r="F236" s="34"/>
      <c r="G236" s="73"/>
      <c r="H236" s="121"/>
      <c r="I236" s="138"/>
      <c r="J236" s="139"/>
      <c r="K236" s="136"/>
      <c r="L236" s="102"/>
      <c r="M236" s="41"/>
      <c r="N236" s="34"/>
    </row>
    <row r="237" spans="1:14" ht="15.75">
      <c r="A237" s="11" t="s">
        <v>57</v>
      </c>
      <c r="B237" s="29">
        <v>6882.3</v>
      </c>
      <c r="C237" s="29">
        <v>6882.3</v>
      </c>
      <c r="D237" s="29" t="e">
        <f>D238+#REF!+D239</f>
        <v>#REF!</v>
      </c>
      <c r="E237" s="28">
        <v>0</v>
      </c>
      <c r="F237" s="30">
        <v>0</v>
      </c>
      <c r="G237" s="104">
        <v>3488</v>
      </c>
      <c r="H237" s="104">
        <v>3488.02</v>
      </c>
      <c r="I237" s="132">
        <v>193487</v>
      </c>
      <c r="J237" s="162">
        <v>24.19</v>
      </c>
      <c r="K237" s="134">
        <f>J237/I237</f>
        <v>1.2502131926175918E-4</v>
      </c>
      <c r="L237" s="85">
        <v>193487</v>
      </c>
      <c r="M237" s="28">
        <v>24.19</v>
      </c>
      <c r="N237" s="14">
        <f>M237/L237</f>
        <v>1.2502131926175918E-4</v>
      </c>
    </row>
    <row r="238" spans="1:14" ht="15.75">
      <c r="A238" s="11" t="s">
        <v>56</v>
      </c>
      <c r="B238" s="34">
        <v>6882.3</v>
      </c>
      <c r="C238" s="34">
        <v>6882.3</v>
      </c>
      <c r="D238" s="34">
        <v>6882.3</v>
      </c>
      <c r="E238" s="33">
        <v>0</v>
      </c>
      <c r="F238" s="35"/>
      <c r="G238" s="76">
        <v>3488</v>
      </c>
      <c r="H238" s="121">
        <v>3488</v>
      </c>
      <c r="I238" s="135">
        <v>5907.3</v>
      </c>
      <c r="J238" s="159">
        <v>24.2</v>
      </c>
      <c r="K238" s="134">
        <f>J238/I238</f>
        <v>4.096626208250808E-3</v>
      </c>
      <c r="L238" s="86">
        <v>5907.3</v>
      </c>
      <c r="M238" s="33">
        <v>24.2</v>
      </c>
      <c r="N238" s="14">
        <f>M238/L238</f>
        <v>4.096626208250808E-3</v>
      </c>
    </row>
    <row r="239" spans="1:14" ht="16.149999999999999" customHeight="1">
      <c r="A239" s="11" t="s">
        <v>46</v>
      </c>
      <c r="B239" s="41"/>
      <c r="C239" s="34"/>
      <c r="D239" s="41">
        <v>187579.7</v>
      </c>
      <c r="E239" s="34"/>
      <c r="F239" s="35"/>
      <c r="G239" s="24"/>
      <c r="H239" s="121"/>
      <c r="I239" s="135">
        <v>187579.7</v>
      </c>
      <c r="J239" s="136"/>
      <c r="K239" s="134">
        <f>J239/I239</f>
        <v>0</v>
      </c>
      <c r="L239" s="86">
        <v>187579.7</v>
      </c>
      <c r="M239" s="34"/>
      <c r="N239" s="14">
        <f>M239/L239</f>
        <v>0</v>
      </c>
    </row>
    <row r="240" spans="1:14" ht="16.149999999999999" customHeight="1">
      <c r="A240" s="11" t="s">
        <v>49</v>
      </c>
      <c r="B240" s="41"/>
      <c r="C240" s="34"/>
      <c r="D240" s="41"/>
      <c r="E240" s="34"/>
      <c r="F240" s="35"/>
      <c r="G240" s="24"/>
      <c r="H240" s="121"/>
      <c r="I240" s="138"/>
      <c r="J240" s="136"/>
      <c r="K240" s="136"/>
      <c r="L240" s="87"/>
      <c r="M240" s="34"/>
      <c r="N240" s="34"/>
    </row>
    <row r="241" spans="1:14" ht="31.15" customHeight="1">
      <c r="A241" s="17" t="s">
        <v>91</v>
      </c>
      <c r="B241" s="41"/>
      <c r="C241" s="34"/>
      <c r="D241" s="41"/>
      <c r="E241" s="34"/>
      <c r="F241" s="35"/>
      <c r="G241" s="24"/>
      <c r="H241" s="121"/>
      <c r="I241" s="138"/>
      <c r="J241" s="136"/>
      <c r="K241" s="137"/>
      <c r="L241" s="87"/>
      <c r="M241" s="34"/>
      <c r="N241" s="35"/>
    </row>
    <row r="242" spans="1:14" ht="16.149999999999999" customHeight="1">
      <c r="A242" s="11" t="s">
        <v>57</v>
      </c>
      <c r="B242" s="41">
        <v>2382.3000000000002</v>
      </c>
      <c r="C242" s="41">
        <v>2382.3000000000002</v>
      </c>
      <c r="D242" s="41">
        <f>D243+D244</f>
        <v>174168</v>
      </c>
      <c r="E242" s="49">
        <v>0</v>
      </c>
      <c r="F242" s="42">
        <v>0</v>
      </c>
      <c r="G242" s="76">
        <v>2382.3000000000002</v>
      </c>
      <c r="H242" s="121">
        <v>2382.3000000000002</v>
      </c>
      <c r="I242" s="138">
        <v>174168</v>
      </c>
      <c r="J242" s="161">
        <v>24.19</v>
      </c>
      <c r="K242" s="134">
        <f>J242/I242</f>
        <v>1.3888888888888889E-4</v>
      </c>
      <c r="L242" s="87">
        <v>174168</v>
      </c>
      <c r="M242" s="49">
        <v>24.19</v>
      </c>
      <c r="N242" s="14">
        <f>M242/L242</f>
        <v>1.3888888888888889E-4</v>
      </c>
    </row>
    <row r="243" spans="1:14" ht="16.149999999999999" customHeight="1">
      <c r="A243" s="11" t="s">
        <v>56</v>
      </c>
      <c r="B243" s="34">
        <v>2382.3000000000002</v>
      </c>
      <c r="C243" s="34">
        <v>2382.3000000000002</v>
      </c>
      <c r="D243" s="34">
        <v>2382.3000000000002</v>
      </c>
      <c r="E243" s="33">
        <v>0</v>
      </c>
      <c r="F243" s="35"/>
      <c r="G243" s="76">
        <v>2382.3000000000002</v>
      </c>
      <c r="H243" s="121">
        <v>2382.3000000000002</v>
      </c>
      <c r="I243" s="135">
        <v>2382.3000000000002</v>
      </c>
      <c r="J243" s="159">
        <v>24.2</v>
      </c>
      <c r="K243" s="134">
        <f>J243/I243</f>
        <v>1.0158250430256473E-2</v>
      </c>
      <c r="L243" s="86">
        <v>2382.3000000000002</v>
      </c>
      <c r="M243" s="33">
        <v>24.2</v>
      </c>
      <c r="N243" s="14">
        <f>M243/L243</f>
        <v>1.0158250430256473E-2</v>
      </c>
    </row>
    <row r="244" spans="1:14" ht="16.149999999999999" customHeight="1">
      <c r="A244" s="11" t="s">
        <v>46</v>
      </c>
      <c r="B244" s="41">
        <v>0</v>
      </c>
      <c r="C244" s="34">
        <v>0</v>
      </c>
      <c r="D244" s="34">
        <v>171785.7</v>
      </c>
      <c r="E244" s="34">
        <v>0</v>
      </c>
      <c r="F244" s="35"/>
      <c r="G244" s="24"/>
      <c r="H244" s="121"/>
      <c r="I244" s="138">
        <v>171785.7</v>
      </c>
      <c r="J244" s="137"/>
      <c r="K244" s="134">
        <f>J244/I244</f>
        <v>0</v>
      </c>
      <c r="L244" s="102">
        <v>171785.7</v>
      </c>
      <c r="M244" s="35"/>
      <c r="N244" s="14">
        <f>M244/L244</f>
        <v>0</v>
      </c>
    </row>
    <row r="245" spans="1:14" ht="16.149999999999999" customHeight="1">
      <c r="A245" s="11"/>
      <c r="B245" s="41"/>
      <c r="C245" s="34"/>
      <c r="D245" s="41"/>
      <c r="E245" s="34"/>
      <c r="F245" s="35"/>
      <c r="G245" s="24"/>
      <c r="H245" s="121"/>
      <c r="I245" s="138"/>
      <c r="J245" s="136"/>
      <c r="K245" s="137"/>
      <c r="L245" s="102"/>
      <c r="M245" s="34"/>
      <c r="N245" s="35"/>
    </row>
    <row r="246" spans="1:14" ht="31.5">
      <c r="A246" s="17" t="s">
        <v>92</v>
      </c>
      <c r="B246" s="41"/>
      <c r="C246" s="41"/>
      <c r="D246" s="41"/>
      <c r="E246" s="41"/>
      <c r="F246" s="34"/>
      <c r="G246" s="73"/>
      <c r="H246" s="121"/>
      <c r="I246" s="138"/>
      <c r="J246" s="139"/>
      <c r="K246" s="136"/>
      <c r="L246" s="102"/>
      <c r="M246" s="41"/>
      <c r="N246" s="34"/>
    </row>
    <row r="247" spans="1:14" ht="15.75">
      <c r="A247" s="11" t="s">
        <v>57</v>
      </c>
      <c r="B247" s="41">
        <v>4500</v>
      </c>
      <c r="C247" s="41">
        <v>4500</v>
      </c>
      <c r="D247" s="41">
        <f>D248+D249</f>
        <v>20294</v>
      </c>
      <c r="E247" s="41">
        <v>0</v>
      </c>
      <c r="F247" s="41">
        <v>0</v>
      </c>
      <c r="G247" s="76">
        <v>1105.7</v>
      </c>
      <c r="H247" s="121">
        <v>1105.72</v>
      </c>
      <c r="I247" s="138">
        <f>I248+I249</f>
        <v>19319</v>
      </c>
      <c r="J247" s="139">
        <v>0</v>
      </c>
      <c r="K247" s="134">
        <f>J247/I247</f>
        <v>0</v>
      </c>
      <c r="L247" s="102">
        <f>L248+L249</f>
        <v>19319</v>
      </c>
      <c r="M247" s="41">
        <v>0</v>
      </c>
      <c r="N247" s="14">
        <f>M247/L247</f>
        <v>0</v>
      </c>
    </row>
    <row r="248" spans="1:14" ht="15.75">
      <c r="A248" s="11" t="s">
        <v>56</v>
      </c>
      <c r="B248" s="34">
        <v>4500</v>
      </c>
      <c r="C248" s="34">
        <v>4500</v>
      </c>
      <c r="D248" s="34">
        <v>4500</v>
      </c>
      <c r="E248" s="34">
        <v>0</v>
      </c>
      <c r="F248" s="34"/>
      <c r="G248" s="76">
        <v>1105.7</v>
      </c>
      <c r="H248" s="121">
        <v>1105.72</v>
      </c>
      <c r="I248" s="135">
        <v>3525</v>
      </c>
      <c r="J248" s="136">
        <v>0</v>
      </c>
      <c r="K248" s="134">
        <f>J248/I248</f>
        <v>0</v>
      </c>
      <c r="L248" s="99">
        <v>3525</v>
      </c>
      <c r="M248" s="34">
        <v>0</v>
      </c>
      <c r="N248" s="14">
        <f>M248/L248</f>
        <v>0</v>
      </c>
    </row>
    <row r="249" spans="1:14" ht="15.75">
      <c r="A249" s="11" t="s">
        <v>46</v>
      </c>
      <c r="B249" s="34">
        <v>0</v>
      </c>
      <c r="C249" s="34">
        <v>0</v>
      </c>
      <c r="D249" s="34">
        <v>15794</v>
      </c>
      <c r="E249" s="34">
        <v>0</v>
      </c>
      <c r="F249" s="34"/>
      <c r="G249" s="24"/>
      <c r="H249" s="121"/>
      <c r="I249" s="135">
        <v>15794</v>
      </c>
      <c r="J249" s="136">
        <v>0</v>
      </c>
      <c r="K249" s="134">
        <f>J249/I249</f>
        <v>0</v>
      </c>
      <c r="L249" s="99">
        <v>15794</v>
      </c>
      <c r="M249" s="34">
        <v>0</v>
      </c>
      <c r="N249" s="14">
        <f>M249/L249</f>
        <v>0</v>
      </c>
    </row>
    <row r="250" spans="1:14" ht="15.75">
      <c r="A250" s="11" t="s">
        <v>49</v>
      </c>
      <c r="B250" s="34"/>
      <c r="C250" s="34"/>
      <c r="D250" s="34"/>
      <c r="E250" s="34"/>
      <c r="F250" s="34"/>
      <c r="G250" s="24"/>
      <c r="H250" s="121"/>
      <c r="I250" s="135"/>
      <c r="J250" s="136"/>
      <c r="K250" s="136"/>
      <c r="L250" s="99"/>
      <c r="M250" s="34"/>
      <c r="N250" s="34"/>
    </row>
    <row r="251" spans="1:14" ht="66" customHeight="1">
      <c r="A251" s="59" t="s">
        <v>111</v>
      </c>
      <c r="B251" s="59"/>
      <c r="C251" s="21"/>
      <c r="D251" s="22"/>
      <c r="E251" s="21"/>
      <c r="F251" s="15"/>
      <c r="G251" s="71"/>
      <c r="H251" s="121"/>
      <c r="I251" s="140"/>
      <c r="J251" s="141"/>
      <c r="K251" s="136"/>
      <c r="L251" s="88"/>
      <c r="M251" s="21"/>
      <c r="N251" s="34"/>
    </row>
    <row r="252" spans="1:14" ht="15.75">
      <c r="A252" s="11" t="s">
        <v>57</v>
      </c>
      <c r="B252" s="13">
        <v>53593</v>
      </c>
      <c r="C252" s="12">
        <v>59132.3</v>
      </c>
      <c r="D252" s="13">
        <f>D253+D254+D255+D256</f>
        <v>751225.3</v>
      </c>
      <c r="E252" s="12">
        <v>0</v>
      </c>
      <c r="F252" s="12">
        <v>0</v>
      </c>
      <c r="G252" s="12">
        <v>52677.3</v>
      </c>
      <c r="H252" s="52">
        <v>52510</v>
      </c>
      <c r="I252" s="163">
        <f>I253+I254+I255+I256</f>
        <v>170408.1</v>
      </c>
      <c r="J252" s="133">
        <v>49146.76</v>
      </c>
      <c r="K252" s="134">
        <f>J252/I252</f>
        <v>0.28840624359992278</v>
      </c>
      <c r="L252" s="125">
        <f>L253+L254+L255+L256</f>
        <v>170408.1</v>
      </c>
      <c r="M252" s="12">
        <v>49146.76</v>
      </c>
      <c r="N252" s="14">
        <f>M252/L252</f>
        <v>0.28840624359992278</v>
      </c>
    </row>
    <row r="253" spans="1:14" ht="15.75">
      <c r="A253" s="11" t="s">
        <v>56</v>
      </c>
      <c r="B253" s="16">
        <v>167.3</v>
      </c>
      <c r="C253" s="15">
        <v>167.3</v>
      </c>
      <c r="D253" s="16">
        <v>167.3</v>
      </c>
      <c r="E253" s="15">
        <v>0</v>
      </c>
      <c r="F253" s="15"/>
      <c r="G253" s="24">
        <v>167.3</v>
      </c>
      <c r="H253" s="121">
        <v>0</v>
      </c>
      <c r="I253" s="164">
        <v>0</v>
      </c>
      <c r="J253" s="136"/>
      <c r="K253" s="134">
        <v>0</v>
      </c>
      <c r="L253" s="110">
        <v>0</v>
      </c>
      <c r="M253" s="15"/>
      <c r="N253" s="14" t="e">
        <f>M253/L253</f>
        <v>#DIV/0!</v>
      </c>
    </row>
    <row r="254" spans="1:14" ht="15.75">
      <c r="A254" s="11" t="s">
        <v>58</v>
      </c>
      <c r="B254" s="16">
        <v>53425.7</v>
      </c>
      <c r="C254" s="15">
        <v>58965</v>
      </c>
      <c r="D254" s="16">
        <v>74609</v>
      </c>
      <c r="E254" s="15">
        <v>0</v>
      </c>
      <c r="F254" s="15"/>
      <c r="G254" s="24">
        <v>52510</v>
      </c>
      <c r="H254" s="121">
        <v>52510</v>
      </c>
      <c r="I254" s="164">
        <f>5887.1+54031</f>
        <v>59918.1</v>
      </c>
      <c r="J254" s="136">
        <v>49146.8</v>
      </c>
      <c r="K254" s="134">
        <f>J254/I254</f>
        <v>0.82023295131187413</v>
      </c>
      <c r="L254" s="110">
        <f>5887.1+54031</f>
        <v>59918.1</v>
      </c>
      <c r="M254" s="15">
        <v>49146.8</v>
      </c>
      <c r="N254" s="14">
        <f>M254/L254</f>
        <v>0.82023295131187413</v>
      </c>
    </row>
    <row r="255" spans="1:14" ht="15.75">
      <c r="A255" s="11" t="s">
        <v>49</v>
      </c>
      <c r="B255" s="16"/>
      <c r="C255" s="15"/>
      <c r="D255" s="16">
        <v>7476</v>
      </c>
      <c r="E255" s="15"/>
      <c r="F255" s="15"/>
      <c r="G255" s="24"/>
      <c r="H255" s="121"/>
      <c r="I255" s="164">
        <f>3366+940</f>
        <v>4306</v>
      </c>
      <c r="J255" s="136"/>
      <c r="K255" s="136"/>
      <c r="L255" s="110">
        <f>3366+940</f>
        <v>4306</v>
      </c>
      <c r="M255" s="15"/>
      <c r="N255" s="34"/>
    </row>
    <row r="256" spans="1:14" ht="15.75">
      <c r="A256" s="11" t="s">
        <v>46</v>
      </c>
      <c r="B256" s="16"/>
      <c r="C256" s="15"/>
      <c r="D256" s="16">
        <v>668973</v>
      </c>
      <c r="E256" s="15"/>
      <c r="F256" s="15"/>
      <c r="G256" s="24"/>
      <c r="H256" s="121"/>
      <c r="I256" s="164">
        <v>106184</v>
      </c>
      <c r="J256" s="136"/>
      <c r="K256" s="136"/>
      <c r="L256" s="110">
        <v>106184</v>
      </c>
      <c r="M256" s="15"/>
      <c r="N256" s="34"/>
    </row>
    <row r="257" spans="1:14" ht="15.75">
      <c r="A257" s="11"/>
      <c r="B257" s="16"/>
      <c r="C257" s="15"/>
      <c r="D257" s="16"/>
      <c r="E257" s="15"/>
      <c r="F257" s="15"/>
      <c r="G257" s="24"/>
      <c r="H257" s="121"/>
      <c r="I257" s="143"/>
      <c r="J257" s="136"/>
      <c r="K257" s="136"/>
      <c r="L257" s="90"/>
      <c r="M257" s="15"/>
      <c r="N257" s="34"/>
    </row>
    <row r="258" spans="1:14" ht="31.5">
      <c r="A258" s="17" t="s">
        <v>93</v>
      </c>
      <c r="B258" s="22"/>
      <c r="C258" s="21"/>
      <c r="D258" s="22"/>
      <c r="E258" s="21"/>
      <c r="F258" s="15"/>
      <c r="G258" s="71"/>
      <c r="H258" s="121"/>
      <c r="I258" s="140"/>
      <c r="J258" s="141"/>
      <c r="K258" s="136"/>
      <c r="L258" s="88"/>
      <c r="M258" s="21"/>
      <c r="N258" s="34"/>
    </row>
    <row r="259" spans="1:14" ht="15.75">
      <c r="A259" s="11" t="s">
        <v>57</v>
      </c>
      <c r="B259" s="19">
        <v>53425.7</v>
      </c>
      <c r="C259" s="18">
        <v>58965</v>
      </c>
      <c r="D259" s="19">
        <f>D260+D261+D262</f>
        <v>726026</v>
      </c>
      <c r="E259" s="18">
        <v>0</v>
      </c>
      <c r="F259" s="18">
        <v>0</v>
      </c>
      <c r="G259" s="73">
        <v>52510</v>
      </c>
      <c r="H259" s="121">
        <v>52510</v>
      </c>
      <c r="I259" s="165">
        <f>I261+I262</f>
        <v>160538.1</v>
      </c>
      <c r="J259" s="139">
        <v>49146.76</v>
      </c>
      <c r="K259" s="134">
        <f>J259/I259</f>
        <v>0.30613767074607212</v>
      </c>
      <c r="L259" s="111">
        <f>L261+L262</f>
        <v>160538.1</v>
      </c>
      <c r="M259" s="18">
        <v>49146.76</v>
      </c>
      <c r="N259" s="14">
        <f>M259/L259</f>
        <v>0.30613767074607212</v>
      </c>
    </row>
    <row r="260" spans="1:14" ht="15.75">
      <c r="A260" s="11" t="s">
        <v>56</v>
      </c>
      <c r="B260" s="16">
        <v>0</v>
      </c>
      <c r="C260" s="15">
        <v>0</v>
      </c>
      <c r="D260" s="16">
        <v>0</v>
      </c>
      <c r="E260" s="15">
        <v>0</v>
      </c>
      <c r="F260" s="15"/>
      <c r="G260" s="24">
        <v>0</v>
      </c>
      <c r="H260" s="121">
        <v>0</v>
      </c>
      <c r="I260" s="164">
        <v>0</v>
      </c>
      <c r="J260" s="136">
        <v>0</v>
      </c>
      <c r="K260" s="134">
        <v>0</v>
      </c>
      <c r="L260" s="110">
        <v>0</v>
      </c>
      <c r="M260" s="15">
        <v>0</v>
      </c>
      <c r="N260" s="14" t="e">
        <f>M260/L260</f>
        <v>#DIV/0!</v>
      </c>
    </row>
    <row r="261" spans="1:14" ht="15.75">
      <c r="A261" s="11" t="s">
        <v>58</v>
      </c>
      <c r="B261" s="16">
        <v>53425.7</v>
      </c>
      <c r="C261" s="15">
        <v>58965</v>
      </c>
      <c r="D261" s="16">
        <v>58965</v>
      </c>
      <c r="E261" s="15">
        <v>0</v>
      </c>
      <c r="F261" s="15"/>
      <c r="G261" s="24">
        <v>52510</v>
      </c>
      <c r="H261" s="121">
        <v>52510</v>
      </c>
      <c r="I261" s="164">
        <f>3689.1+50665</f>
        <v>54354.1</v>
      </c>
      <c r="J261" s="136">
        <v>49146.8</v>
      </c>
      <c r="K261" s="134">
        <f>J261/I261</f>
        <v>0.90419673952838897</v>
      </c>
      <c r="L261" s="110">
        <f>3689.1+50665</f>
        <v>54354.1</v>
      </c>
      <c r="M261" s="15">
        <v>49146.8</v>
      </c>
      <c r="N261" s="14">
        <f>M261/L261</f>
        <v>0.90419673952838897</v>
      </c>
    </row>
    <row r="262" spans="1:14" ht="15.75">
      <c r="A262" s="11" t="s">
        <v>49</v>
      </c>
      <c r="B262" s="16"/>
      <c r="C262" s="15"/>
      <c r="D262" s="16">
        <v>667061</v>
      </c>
      <c r="E262" s="15"/>
      <c r="F262" s="15"/>
      <c r="G262" s="24"/>
      <c r="H262" s="121"/>
      <c r="I262" s="164">
        <v>106184</v>
      </c>
      <c r="J262" s="136"/>
      <c r="K262" s="136"/>
      <c r="L262" s="110">
        <v>106184</v>
      </c>
      <c r="M262" s="15"/>
      <c r="N262" s="34"/>
    </row>
    <row r="263" spans="1:14" ht="15.75">
      <c r="A263" s="11" t="s">
        <v>46</v>
      </c>
      <c r="B263" s="11"/>
      <c r="C263" s="34"/>
      <c r="D263" s="35"/>
      <c r="E263" s="34"/>
      <c r="F263" s="34"/>
      <c r="G263" s="24"/>
      <c r="H263" s="121"/>
      <c r="I263" s="143"/>
      <c r="J263" s="136"/>
      <c r="K263" s="136"/>
      <c r="L263" s="112"/>
      <c r="M263" s="34"/>
      <c r="N263" s="34"/>
    </row>
    <row r="264" spans="1:14" ht="63">
      <c r="A264" s="17" t="s">
        <v>94</v>
      </c>
      <c r="B264" s="17"/>
      <c r="C264" s="43"/>
      <c r="D264" s="60"/>
      <c r="E264" s="43"/>
      <c r="F264" s="34"/>
      <c r="G264" s="71"/>
      <c r="H264" s="121"/>
      <c r="I264" s="140"/>
      <c r="J264" s="141"/>
      <c r="K264" s="136"/>
      <c r="L264" s="113"/>
      <c r="M264" s="43"/>
      <c r="N264" s="34"/>
    </row>
    <row r="265" spans="1:14" ht="15.75">
      <c r="A265" s="11" t="s">
        <v>57</v>
      </c>
      <c r="B265" s="42">
        <v>167.3</v>
      </c>
      <c r="C265" s="41">
        <v>167.3</v>
      </c>
      <c r="D265" s="42">
        <f>D266+D267+D268</f>
        <v>5279.3</v>
      </c>
      <c r="E265" s="41">
        <v>0</v>
      </c>
      <c r="F265" s="41">
        <v>0</v>
      </c>
      <c r="G265" s="73">
        <v>0</v>
      </c>
      <c r="H265" s="121">
        <v>0</v>
      </c>
      <c r="I265" s="154">
        <v>0</v>
      </c>
      <c r="J265" s="139">
        <v>0</v>
      </c>
      <c r="K265" s="134">
        <v>0</v>
      </c>
      <c r="L265" s="114">
        <v>0</v>
      </c>
      <c r="M265" s="41">
        <v>0</v>
      </c>
      <c r="N265" s="14">
        <v>0</v>
      </c>
    </row>
    <row r="266" spans="1:14" ht="15.75">
      <c r="A266" s="11" t="s">
        <v>56</v>
      </c>
      <c r="B266" s="35">
        <v>167.3</v>
      </c>
      <c r="C266" s="34">
        <v>167.3</v>
      </c>
      <c r="D266" s="35">
        <v>167.3</v>
      </c>
      <c r="E266" s="34">
        <v>0</v>
      </c>
      <c r="F266" s="34"/>
      <c r="G266" s="24">
        <v>0</v>
      </c>
      <c r="H266" s="121">
        <v>0</v>
      </c>
      <c r="I266" s="143">
        <v>0</v>
      </c>
      <c r="J266" s="136">
        <v>0</v>
      </c>
      <c r="K266" s="134">
        <v>0</v>
      </c>
      <c r="L266" s="112">
        <v>0</v>
      </c>
      <c r="M266" s="34">
        <v>0</v>
      </c>
      <c r="N266" s="14">
        <v>0</v>
      </c>
    </row>
    <row r="267" spans="1:14" ht="15.75">
      <c r="A267" s="11" t="s">
        <v>58</v>
      </c>
      <c r="B267" s="35">
        <v>0</v>
      </c>
      <c r="C267" s="34">
        <v>0</v>
      </c>
      <c r="D267" s="35">
        <v>3200</v>
      </c>
      <c r="E267" s="34">
        <v>0</v>
      </c>
      <c r="F267" s="34"/>
      <c r="G267" s="24">
        <v>0</v>
      </c>
      <c r="H267" s="121">
        <v>0</v>
      </c>
      <c r="I267" s="143">
        <v>0</v>
      </c>
      <c r="J267" s="136">
        <v>0</v>
      </c>
      <c r="K267" s="134">
        <v>0</v>
      </c>
      <c r="L267" s="112">
        <v>0</v>
      </c>
      <c r="M267" s="34">
        <v>0</v>
      </c>
      <c r="N267" s="14">
        <v>0</v>
      </c>
    </row>
    <row r="268" spans="1:14" ht="15.75">
      <c r="A268" s="11" t="s">
        <v>46</v>
      </c>
      <c r="B268" s="35"/>
      <c r="C268" s="34"/>
      <c r="D268" s="35">
        <v>1912</v>
      </c>
      <c r="E268" s="34"/>
      <c r="F268" s="34"/>
      <c r="G268" s="24"/>
      <c r="H268" s="121">
        <v>0</v>
      </c>
      <c r="I268" s="143">
        <v>0</v>
      </c>
      <c r="J268" s="136">
        <v>0</v>
      </c>
      <c r="K268" s="134">
        <v>0</v>
      </c>
      <c r="L268" s="112">
        <v>0</v>
      </c>
      <c r="M268" s="34">
        <v>0</v>
      </c>
      <c r="N268" s="14">
        <v>0</v>
      </c>
    </row>
    <row r="269" spans="1:14" ht="15.75">
      <c r="A269" s="11"/>
      <c r="B269" s="11"/>
      <c r="C269" s="34"/>
      <c r="D269" s="35"/>
      <c r="E269" s="34"/>
      <c r="F269" s="34"/>
      <c r="G269" s="24"/>
      <c r="H269" s="121"/>
      <c r="I269" s="143"/>
      <c r="J269" s="136"/>
      <c r="K269" s="134">
        <v>0</v>
      </c>
      <c r="L269" s="112"/>
      <c r="M269" s="34"/>
      <c r="N269" s="14">
        <v>0</v>
      </c>
    </row>
    <row r="270" spans="1:14" ht="31.5">
      <c r="A270" s="17" t="s">
        <v>45</v>
      </c>
      <c r="B270" s="11"/>
      <c r="C270" s="34"/>
      <c r="D270" s="35"/>
      <c r="E270" s="34"/>
      <c r="F270" s="34"/>
      <c r="G270" s="24"/>
      <c r="H270" s="121"/>
      <c r="I270" s="143"/>
      <c r="J270" s="136"/>
      <c r="K270" s="136"/>
      <c r="L270" s="112"/>
      <c r="M270" s="34"/>
      <c r="N270" s="34"/>
    </row>
    <row r="271" spans="1:14" ht="15.75">
      <c r="A271" s="11" t="s">
        <v>57</v>
      </c>
      <c r="B271" s="41">
        <v>0</v>
      </c>
      <c r="C271" s="41">
        <v>0</v>
      </c>
      <c r="D271" s="41">
        <v>0</v>
      </c>
      <c r="E271" s="41">
        <v>0</v>
      </c>
      <c r="F271" s="41">
        <v>0</v>
      </c>
      <c r="G271" s="73">
        <v>0</v>
      </c>
      <c r="H271" s="121">
        <v>0</v>
      </c>
      <c r="I271" s="165">
        <f>I273+I274</f>
        <v>9870</v>
      </c>
      <c r="J271" s="139">
        <v>0</v>
      </c>
      <c r="K271" s="139"/>
      <c r="L271" s="111">
        <f>L273+L274</f>
        <v>9870</v>
      </c>
      <c r="M271" s="41">
        <v>0</v>
      </c>
      <c r="N271" s="41"/>
    </row>
    <row r="272" spans="1:14" ht="15.75">
      <c r="A272" s="11" t="s">
        <v>56</v>
      </c>
      <c r="B272" s="34">
        <v>0</v>
      </c>
      <c r="C272" s="34">
        <v>0</v>
      </c>
      <c r="D272" s="34">
        <v>0</v>
      </c>
      <c r="E272" s="34">
        <v>0</v>
      </c>
      <c r="F272" s="34"/>
      <c r="G272" s="24"/>
      <c r="H272" s="121"/>
      <c r="I272" s="164">
        <v>0</v>
      </c>
      <c r="J272" s="136">
        <v>0</v>
      </c>
      <c r="K272" s="136"/>
      <c r="L272" s="110">
        <v>0</v>
      </c>
      <c r="M272" s="34">
        <v>0</v>
      </c>
      <c r="N272" s="34"/>
    </row>
    <row r="273" spans="1:14" ht="15.75">
      <c r="A273" s="11" t="s">
        <v>58</v>
      </c>
      <c r="B273" s="34">
        <v>0</v>
      </c>
      <c r="C273" s="34">
        <v>0</v>
      </c>
      <c r="D273" s="34">
        <v>0</v>
      </c>
      <c r="E273" s="34">
        <v>0</v>
      </c>
      <c r="F273" s="34"/>
      <c r="G273" s="24"/>
      <c r="H273" s="121"/>
      <c r="I273" s="164">
        <f>2198+3366</f>
        <v>5564</v>
      </c>
      <c r="J273" s="136">
        <v>0</v>
      </c>
      <c r="K273" s="136"/>
      <c r="L273" s="110">
        <f>2198+3366</f>
        <v>5564</v>
      </c>
      <c r="M273" s="34">
        <v>0</v>
      </c>
      <c r="N273" s="34"/>
    </row>
    <row r="274" spans="1:14" ht="15.75">
      <c r="A274" s="11" t="s">
        <v>47</v>
      </c>
      <c r="B274" s="34"/>
      <c r="C274" s="34"/>
      <c r="D274" s="34"/>
      <c r="E274" s="34"/>
      <c r="F274" s="34"/>
      <c r="G274" s="24"/>
      <c r="H274" s="121"/>
      <c r="I274" s="164">
        <f>3366+940</f>
        <v>4306</v>
      </c>
      <c r="J274" s="136"/>
      <c r="K274" s="136"/>
      <c r="L274" s="110">
        <f>3366+940</f>
        <v>4306</v>
      </c>
      <c r="M274" s="34"/>
      <c r="N274" s="34"/>
    </row>
    <row r="275" spans="1:14" ht="15.75">
      <c r="A275" s="11"/>
      <c r="B275" s="11"/>
      <c r="C275" s="34"/>
      <c r="D275" s="35"/>
      <c r="E275" s="34"/>
      <c r="F275" s="34"/>
      <c r="G275" s="24"/>
      <c r="H275" s="121"/>
      <c r="I275" s="143"/>
      <c r="J275" s="136"/>
      <c r="K275" s="136"/>
      <c r="L275" s="112"/>
      <c r="M275" s="34"/>
      <c r="N275" s="34"/>
    </row>
    <row r="276" spans="1:14" ht="63">
      <c r="A276" s="20" t="s">
        <v>0</v>
      </c>
      <c r="B276" s="20"/>
      <c r="C276" s="21"/>
      <c r="D276" s="22"/>
      <c r="E276" s="15"/>
      <c r="F276" s="15"/>
      <c r="G276" s="71"/>
      <c r="H276" s="121"/>
      <c r="I276" s="140"/>
      <c r="J276" s="136"/>
      <c r="K276" s="136"/>
      <c r="L276" s="88"/>
      <c r="M276" s="15"/>
      <c r="N276" s="34"/>
    </row>
    <row r="277" spans="1:14" ht="15.75">
      <c r="A277" s="11" t="s">
        <v>57</v>
      </c>
      <c r="B277" s="61">
        <v>45533.599999999999</v>
      </c>
      <c r="C277" s="13">
        <v>53812.1</v>
      </c>
      <c r="D277" s="61">
        <f>D278+D279+D280+D281</f>
        <v>212911.4</v>
      </c>
      <c r="E277" s="12">
        <v>7679.08</v>
      </c>
      <c r="F277" s="13">
        <f>E277/D277</f>
        <v>3.6067021305575937E-2</v>
      </c>
      <c r="G277" s="79">
        <v>62990.1</v>
      </c>
      <c r="H277" s="125">
        <v>62990.09</v>
      </c>
      <c r="I277" s="166">
        <v>78609.8</v>
      </c>
      <c r="J277" s="133">
        <v>52568.36</v>
      </c>
      <c r="K277" s="134">
        <f>J277/I277</f>
        <v>0.66872527343918953</v>
      </c>
      <c r="L277" s="115">
        <v>78609.8</v>
      </c>
      <c r="M277" s="12">
        <v>52568.36</v>
      </c>
      <c r="N277" s="14">
        <f>M277/L277</f>
        <v>0.66872527343918953</v>
      </c>
    </row>
    <row r="278" spans="1:14" ht="15.75">
      <c r="A278" s="11" t="s">
        <v>56</v>
      </c>
      <c r="B278" s="15">
        <v>45472.6</v>
      </c>
      <c r="C278" s="15">
        <v>45472.6</v>
      </c>
      <c r="D278" s="15">
        <v>45472.6</v>
      </c>
      <c r="E278" s="15">
        <v>7679.08</v>
      </c>
      <c r="F278" s="16"/>
      <c r="G278" s="24">
        <v>47448.6</v>
      </c>
      <c r="H278" s="121"/>
      <c r="I278" s="135">
        <v>39214.1</v>
      </c>
      <c r="J278" s="136"/>
      <c r="K278" s="134">
        <f>J278/I278</f>
        <v>0</v>
      </c>
      <c r="L278" s="86">
        <v>39214.1</v>
      </c>
      <c r="M278" s="15"/>
      <c r="N278" s="14">
        <f>M278/L278</f>
        <v>0</v>
      </c>
    </row>
    <row r="279" spans="1:14" ht="15.75">
      <c r="A279" s="11" t="s">
        <v>58</v>
      </c>
      <c r="B279" s="15">
        <v>61</v>
      </c>
      <c r="C279" s="15">
        <v>8339.5</v>
      </c>
      <c r="D279" s="15">
        <v>10241</v>
      </c>
      <c r="E279" s="15">
        <v>0</v>
      </c>
      <c r="F279" s="15"/>
      <c r="G279" s="24">
        <v>3976</v>
      </c>
      <c r="H279" s="121"/>
      <c r="I279" s="135">
        <v>10376</v>
      </c>
      <c r="J279" s="136"/>
      <c r="K279" s="134">
        <f>J279/I279</f>
        <v>0</v>
      </c>
      <c r="L279" s="86">
        <v>10376</v>
      </c>
      <c r="M279" s="15"/>
      <c r="N279" s="14">
        <f>M279/L279</f>
        <v>0</v>
      </c>
    </row>
    <row r="280" spans="1:14" ht="15.75">
      <c r="A280" s="11" t="s">
        <v>87</v>
      </c>
      <c r="B280" s="15"/>
      <c r="C280" s="15"/>
      <c r="D280" s="15">
        <v>0</v>
      </c>
      <c r="E280" s="15"/>
      <c r="F280" s="15"/>
      <c r="G280" s="24">
        <v>11565.5</v>
      </c>
      <c r="H280" s="121"/>
      <c r="I280" s="135">
        <v>21113.7</v>
      </c>
      <c r="J280" s="136"/>
      <c r="K280" s="134">
        <f>J280/I280</f>
        <v>0</v>
      </c>
      <c r="L280" s="86">
        <v>21113.7</v>
      </c>
      <c r="M280" s="15"/>
      <c r="N280" s="14">
        <f>M280/L280</f>
        <v>0</v>
      </c>
    </row>
    <row r="281" spans="1:14" ht="15.75">
      <c r="A281" s="11" t="s">
        <v>46</v>
      </c>
      <c r="B281" s="34"/>
      <c r="C281" s="34"/>
      <c r="D281" s="34">
        <v>157197.79999999999</v>
      </c>
      <c r="E281" s="34"/>
      <c r="F281" s="34"/>
      <c r="G281" s="24"/>
      <c r="H281" s="121"/>
      <c r="I281" s="135">
        <v>7906</v>
      </c>
      <c r="J281" s="136"/>
      <c r="K281" s="136"/>
      <c r="L281" s="99">
        <v>7906</v>
      </c>
      <c r="M281" s="34"/>
      <c r="N281" s="34"/>
    </row>
    <row r="282" spans="1:14" ht="15.75">
      <c r="A282" s="11"/>
      <c r="B282" s="34"/>
      <c r="C282" s="34"/>
      <c r="D282" s="34"/>
      <c r="E282" s="34"/>
      <c r="F282" s="34"/>
      <c r="G282" s="24"/>
      <c r="H282" s="121"/>
      <c r="I282" s="135"/>
      <c r="J282" s="136"/>
      <c r="K282" s="136"/>
      <c r="L282" s="99"/>
      <c r="M282" s="34"/>
      <c r="N282" s="34"/>
    </row>
    <row r="283" spans="1:14" ht="31.5">
      <c r="A283" s="17" t="s">
        <v>95</v>
      </c>
      <c r="B283" s="15"/>
      <c r="C283" s="15"/>
      <c r="D283" s="15"/>
      <c r="E283" s="15"/>
      <c r="F283" s="15"/>
      <c r="G283" s="24"/>
      <c r="H283" s="121"/>
      <c r="I283" s="135"/>
      <c r="J283" s="136"/>
      <c r="K283" s="136"/>
      <c r="L283" s="86"/>
      <c r="M283" s="34"/>
      <c r="N283" s="34"/>
    </row>
    <row r="284" spans="1:14" ht="15.75">
      <c r="A284" s="11" t="s">
        <v>57</v>
      </c>
      <c r="B284" s="18">
        <v>520</v>
      </c>
      <c r="C284" s="18">
        <v>520</v>
      </c>
      <c r="D284" s="18">
        <f>D285+D286</f>
        <v>10700</v>
      </c>
      <c r="E284" s="18">
        <v>0</v>
      </c>
      <c r="F284" s="18">
        <v>0</v>
      </c>
      <c r="G284" s="73">
        <v>4300</v>
      </c>
      <c r="H284" s="121">
        <v>4300</v>
      </c>
      <c r="I284" s="138">
        <v>10700</v>
      </c>
      <c r="J284" s="139">
        <v>4280</v>
      </c>
      <c r="K284" s="134">
        <f>J284/I284</f>
        <v>0.4</v>
      </c>
      <c r="L284" s="87">
        <v>10700</v>
      </c>
      <c r="M284" s="41">
        <v>4280</v>
      </c>
      <c r="N284" s="14">
        <f>M284/L284</f>
        <v>0.4</v>
      </c>
    </row>
    <row r="285" spans="1:14" ht="15.75">
      <c r="A285" s="11" t="s">
        <v>56</v>
      </c>
      <c r="B285" s="15">
        <v>520</v>
      </c>
      <c r="C285" s="15">
        <v>520</v>
      </c>
      <c r="D285" s="15">
        <v>520</v>
      </c>
      <c r="E285" s="15">
        <v>0</v>
      </c>
      <c r="F285" s="15"/>
      <c r="G285" s="24">
        <v>520</v>
      </c>
      <c r="H285" s="121">
        <v>4300</v>
      </c>
      <c r="I285" s="135">
        <v>520</v>
      </c>
      <c r="J285" s="136">
        <v>4280</v>
      </c>
      <c r="K285" s="134">
        <f>J285/I285</f>
        <v>8.2307692307692299</v>
      </c>
      <c r="L285" s="86">
        <v>520</v>
      </c>
      <c r="M285" s="34">
        <v>4280</v>
      </c>
      <c r="N285" s="14">
        <f>M285/L285</f>
        <v>8.2307692307692299</v>
      </c>
    </row>
    <row r="286" spans="1:14" ht="15.75">
      <c r="A286" s="11" t="s">
        <v>58</v>
      </c>
      <c r="B286" s="15">
        <v>0</v>
      </c>
      <c r="C286" s="15">
        <v>0</v>
      </c>
      <c r="D286" s="15">
        <v>10180</v>
      </c>
      <c r="E286" s="15">
        <v>0</v>
      </c>
      <c r="F286" s="15"/>
      <c r="G286" s="24">
        <v>3780</v>
      </c>
      <c r="H286" s="121"/>
      <c r="I286" s="135">
        <v>10180</v>
      </c>
      <c r="J286" s="136"/>
      <c r="K286" s="134">
        <f>J286/I286</f>
        <v>0</v>
      </c>
      <c r="L286" s="86">
        <v>10180</v>
      </c>
      <c r="M286" s="34"/>
      <c r="N286" s="14">
        <f>M286/L286</f>
        <v>0</v>
      </c>
    </row>
    <row r="287" spans="1:14" ht="15.75">
      <c r="A287" s="11"/>
      <c r="B287" s="15"/>
      <c r="C287" s="15"/>
      <c r="D287" s="15"/>
      <c r="E287" s="15"/>
      <c r="F287" s="15"/>
      <c r="G287" s="24"/>
      <c r="H287" s="121"/>
      <c r="I287" s="135"/>
      <c r="J287" s="136"/>
      <c r="K287" s="136"/>
      <c r="L287" s="86"/>
      <c r="M287" s="34"/>
      <c r="N287" s="34"/>
    </row>
    <row r="288" spans="1:14" ht="31.5">
      <c r="A288" s="17" t="s">
        <v>96</v>
      </c>
      <c r="B288" s="17"/>
      <c r="C288" s="34"/>
      <c r="D288" s="34"/>
      <c r="E288" s="34"/>
      <c r="F288" s="34"/>
      <c r="G288" s="24"/>
      <c r="H288" s="121"/>
      <c r="I288" s="135"/>
      <c r="J288" s="136"/>
      <c r="K288" s="136"/>
      <c r="L288" s="99"/>
      <c r="M288" s="34"/>
      <c r="N288" s="34"/>
    </row>
    <row r="289" spans="1:14" ht="15.75">
      <c r="A289" s="11" t="s">
        <v>57</v>
      </c>
      <c r="B289" s="41">
        <f>B290+B291</f>
        <v>16841.5</v>
      </c>
      <c r="C289" s="41">
        <v>16976.5</v>
      </c>
      <c r="D289" s="41">
        <f>D290+D291+D292</f>
        <v>171327.5</v>
      </c>
      <c r="E289" s="41">
        <v>23</v>
      </c>
      <c r="F289" s="42">
        <f>E289/D289</f>
        <v>1.342458157622098E-4</v>
      </c>
      <c r="G289" s="76">
        <v>16425.5</v>
      </c>
      <c r="H289" s="121">
        <v>16425.5</v>
      </c>
      <c r="I289" s="138">
        <v>22152.2</v>
      </c>
      <c r="J289" s="139">
        <v>7247.06</v>
      </c>
      <c r="K289" s="134">
        <f>J289/I289</f>
        <v>0.32714854506550139</v>
      </c>
      <c r="L289" s="87">
        <v>22152.2</v>
      </c>
      <c r="M289" s="41">
        <v>7247.06</v>
      </c>
      <c r="N289" s="14">
        <f>M289/L289</f>
        <v>0.32714854506550139</v>
      </c>
    </row>
    <row r="290" spans="1:14" ht="15.75">
      <c r="A290" s="11" t="s">
        <v>56</v>
      </c>
      <c r="B290" s="34">
        <v>16780.5</v>
      </c>
      <c r="C290" s="34">
        <v>16780.5</v>
      </c>
      <c r="D290" s="34">
        <v>16780.5</v>
      </c>
      <c r="E290" s="34">
        <v>23</v>
      </c>
      <c r="F290" s="34"/>
      <c r="G290" s="24">
        <f>G289-G291</f>
        <v>16229.5</v>
      </c>
      <c r="H290" s="121">
        <v>16425.5</v>
      </c>
      <c r="I290" s="135">
        <v>10522</v>
      </c>
      <c r="J290" s="136">
        <v>7247.1</v>
      </c>
      <c r="K290" s="134">
        <f>J290/I290</f>
        <v>0.68875689032503329</v>
      </c>
      <c r="L290" s="99">
        <v>10522</v>
      </c>
      <c r="M290" s="34">
        <v>7247.1</v>
      </c>
      <c r="N290" s="14">
        <f>M290/L290</f>
        <v>0.68875689032503329</v>
      </c>
    </row>
    <row r="291" spans="1:14" ht="15.75">
      <c r="A291" s="11" t="s">
        <v>58</v>
      </c>
      <c r="B291" s="34">
        <v>61</v>
      </c>
      <c r="C291" s="34">
        <v>196</v>
      </c>
      <c r="D291" s="34">
        <v>61</v>
      </c>
      <c r="E291" s="34">
        <v>0</v>
      </c>
      <c r="F291" s="34"/>
      <c r="G291" s="24">
        <v>196</v>
      </c>
      <c r="H291" s="121"/>
      <c r="I291" s="135">
        <v>196</v>
      </c>
      <c r="J291" s="136"/>
      <c r="K291" s="134">
        <f>J291/I291</f>
        <v>0</v>
      </c>
      <c r="L291" s="99">
        <v>196</v>
      </c>
      <c r="M291" s="34"/>
      <c r="N291" s="14">
        <f>M291/L291</f>
        <v>0</v>
      </c>
    </row>
    <row r="292" spans="1:14" ht="15.75">
      <c r="A292" s="11" t="s">
        <v>46</v>
      </c>
      <c r="B292" s="34"/>
      <c r="C292" s="34"/>
      <c r="D292" s="34">
        <v>154486</v>
      </c>
      <c r="E292" s="34"/>
      <c r="F292" s="34"/>
      <c r="G292" s="24"/>
      <c r="H292" s="121"/>
      <c r="I292" s="135">
        <v>1886</v>
      </c>
      <c r="J292" s="136"/>
      <c r="K292" s="136"/>
      <c r="L292" s="99">
        <v>1886</v>
      </c>
      <c r="M292" s="34"/>
      <c r="N292" s="34"/>
    </row>
    <row r="293" spans="1:14" ht="15.75">
      <c r="A293" s="11" t="s">
        <v>87</v>
      </c>
      <c r="B293" s="11"/>
      <c r="C293" s="34"/>
      <c r="D293" s="34"/>
      <c r="E293" s="34"/>
      <c r="F293" s="34"/>
      <c r="G293" s="24"/>
      <c r="H293" s="121"/>
      <c r="I293" s="135">
        <v>9548.2000000000007</v>
      </c>
      <c r="J293" s="136"/>
      <c r="K293" s="136"/>
      <c r="L293" s="99">
        <v>9548.2000000000007</v>
      </c>
      <c r="M293" s="34"/>
      <c r="N293" s="34"/>
    </row>
    <row r="294" spans="1:14" ht="15.75">
      <c r="A294" s="11"/>
      <c r="B294" s="34"/>
      <c r="C294" s="34"/>
      <c r="D294" s="34"/>
      <c r="E294" s="34"/>
      <c r="F294" s="34"/>
      <c r="G294" s="24"/>
      <c r="H294" s="121"/>
      <c r="I294" s="135"/>
      <c r="J294" s="136"/>
      <c r="K294" s="136"/>
      <c r="L294" s="99"/>
      <c r="M294" s="34"/>
      <c r="N294" s="34"/>
    </row>
    <row r="295" spans="1:14" ht="31.5">
      <c r="A295" s="17" t="s">
        <v>118</v>
      </c>
      <c r="B295" s="15"/>
      <c r="C295" s="15"/>
      <c r="D295" s="15"/>
      <c r="E295" s="15"/>
      <c r="F295" s="15"/>
      <c r="G295" s="24"/>
      <c r="H295" s="121"/>
      <c r="I295" s="135"/>
      <c r="J295" s="136"/>
      <c r="K295" s="136"/>
      <c r="L295" s="86"/>
      <c r="M295" s="34"/>
      <c r="N295" s="34"/>
    </row>
    <row r="296" spans="1:14" ht="15.75">
      <c r="A296" s="11" t="s">
        <v>57</v>
      </c>
      <c r="B296" s="41">
        <f>B297+B298</f>
        <v>0</v>
      </c>
      <c r="C296" s="41">
        <v>16976.5</v>
      </c>
      <c r="D296" s="41">
        <f>D297+D298+D299</f>
        <v>2711.8</v>
      </c>
      <c r="E296" s="41">
        <v>23</v>
      </c>
      <c r="F296" s="42">
        <f>E296/D296</f>
        <v>8.4814514344715673E-3</v>
      </c>
      <c r="G296" s="73">
        <v>0</v>
      </c>
      <c r="H296" s="121">
        <v>0</v>
      </c>
      <c r="I296" s="138">
        <v>6020</v>
      </c>
      <c r="J296" s="139">
        <v>0</v>
      </c>
      <c r="K296" s="134">
        <f>J296/I296</f>
        <v>0</v>
      </c>
      <c r="L296" s="87">
        <v>6020</v>
      </c>
      <c r="M296" s="41">
        <v>0</v>
      </c>
      <c r="N296" s="14">
        <f>M296/L296</f>
        <v>0</v>
      </c>
    </row>
    <row r="297" spans="1:14" ht="15.75">
      <c r="A297" s="11" t="s">
        <v>56</v>
      </c>
      <c r="B297" s="34">
        <v>0</v>
      </c>
      <c r="C297" s="34">
        <v>0</v>
      </c>
      <c r="D297" s="34">
        <v>0</v>
      </c>
      <c r="E297" s="34">
        <v>0</v>
      </c>
      <c r="F297" s="34"/>
      <c r="G297" s="24"/>
      <c r="H297" s="121"/>
      <c r="I297" s="135">
        <v>0</v>
      </c>
      <c r="J297" s="136">
        <v>0</v>
      </c>
      <c r="K297" s="134">
        <v>0</v>
      </c>
      <c r="L297" s="99">
        <v>0</v>
      </c>
      <c r="M297" s="34">
        <v>0</v>
      </c>
      <c r="N297" s="14" t="e">
        <f>M297/L297</f>
        <v>#DIV/0!</v>
      </c>
    </row>
    <row r="298" spans="1:14" ht="15.75">
      <c r="A298" s="11" t="s">
        <v>46</v>
      </c>
      <c r="B298" s="34">
        <v>0</v>
      </c>
      <c r="C298" s="34">
        <v>0</v>
      </c>
      <c r="D298" s="34">
        <v>2711.8</v>
      </c>
      <c r="E298" s="34">
        <v>0</v>
      </c>
      <c r="F298" s="34"/>
      <c r="G298" s="24"/>
      <c r="H298" s="121"/>
      <c r="I298" s="135">
        <v>6020</v>
      </c>
      <c r="J298" s="136">
        <v>0</v>
      </c>
      <c r="K298" s="134">
        <f>J298/I298</f>
        <v>0</v>
      </c>
      <c r="L298" s="99">
        <v>6020</v>
      </c>
      <c r="M298" s="34">
        <v>0</v>
      </c>
      <c r="N298" s="14">
        <f>M298/L298</f>
        <v>0</v>
      </c>
    </row>
    <row r="299" spans="1:14" ht="15.75">
      <c r="A299" s="11"/>
      <c r="B299" s="53"/>
      <c r="C299" s="34"/>
      <c r="D299" s="34"/>
      <c r="E299" s="34"/>
      <c r="F299" s="34"/>
      <c r="G299" s="24"/>
      <c r="H299" s="121"/>
      <c r="I299" s="135"/>
      <c r="J299" s="136"/>
      <c r="K299" s="136"/>
      <c r="L299" s="99"/>
      <c r="M299" s="34"/>
      <c r="N299" s="34"/>
    </row>
    <row r="300" spans="1:14" ht="18" customHeight="1">
      <c r="A300" s="17" t="s">
        <v>97</v>
      </c>
      <c r="B300" s="17"/>
      <c r="C300" s="15"/>
      <c r="D300" s="15"/>
      <c r="E300" s="15"/>
      <c r="F300" s="15"/>
      <c r="G300" s="24"/>
      <c r="H300" s="121"/>
      <c r="I300" s="135"/>
      <c r="J300" s="136"/>
      <c r="K300" s="136"/>
      <c r="L300" s="86"/>
      <c r="M300" s="15"/>
      <c r="N300" s="15"/>
    </row>
    <row r="301" spans="1:14" ht="15.75">
      <c r="A301" s="11" t="s">
        <v>57</v>
      </c>
      <c r="B301" s="18">
        <v>28172.1</v>
      </c>
      <c r="C301" s="18">
        <v>36315.599999999999</v>
      </c>
      <c r="D301" s="18">
        <v>28172.1</v>
      </c>
      <c r="E301" s="18">
        <v>7656.08</v>
      </c>
      <c r="F301" s="19">
        <f>E301/D301</f>
        <v>0.27176106857493765</v>
      </c>
      <c r="G301" s="76">
        <v>42264.6</v>
      </c>
      <c r="H301" s="121">
        <v>42264.59</v>
      </c>
      <c r="I301" s="138">
        <v>39737.599999999999</v>
      </c>
      <c r="J301" s="139">
        <v>41041.300000000003</v>
      </c>
      <c r="K301" s="134">
        <f>J301/I301</f>
        <v>1.0328077186342408</v>
      </c>
      <c r="L301" s="87">
        <v>39737.599999999999</v>
      </c>
      <c r="M301" s="18">
        <v>41041.300000000003</v>
      </c>
      <c r="N301" s="14">
        <f>M301/L301</f>
        <v>1.0328077186342408</v>
      </c>
    </row>
    <row r="302" spans="1:14" ht="15.75">
      <c r="A302" s="11" t="s">
        <v>56</v>
      </c>
      <c r="B302" s="15">
        <v>28172.1</v>
      </c>
      <c r="C302" s="15">
        <v>28172.1</v>
      </c>
      <c r="D302" s="15">
        <v>28172.1</v>
      </c>
      <c r="E302" s="15">
        <v>7656.08</v>
      </c>
      <c r="F302" s="15"/>
      <c r="G302" s="24">
        <f>G301-G303</f>
        <v>30699.1</v>
      </c>
      <c r="H302" s="121">
        <v>42264.6</v>
      </c>
      <c r="I302" s="135">
        <v>28172.1</v>
      </c>
      <c r="J302" s="136">
        <v>41041.300000000003</v>
      </c>
      <c r="K302" s="134">
        <f>J302/I302</f>
        <v>1.4568065568416981</v>
      </c>
      <c r="L302" s="86">
        <v>28172.1</v>
      </c>
      <c r="M302" s="15">
        <v>41041.300000000003</v>
      </c>
      <c r="N302" s="14">
        <f>M302/L302</f>
        <v>1.4568065568416981</v>
      </c>
    </row>
    <row r="303" spans="1:14" ht="15.75">
      <c r="A303" s="11" t="s">
        <v>88</v>
      </c>
      <c r="B303" s="41">
        <v>0</v>
      </c>
      <c r="C303" s="34">
        <v>8143.5</v>
      </c>
      <c r="D303" s="41">
        <v>0</v>
      </c>
      <c r="E303" s="34">
        <v>0</v>
      </c>
      <c r="F303" s="34"/>
      <c r="G303" s="24">
        <v>11565.5</v>
      </c>
      <c r="H303" s="121"/>
      <c r="I303" s="135">
        <v>11565.5</v>
      </c>
      <c r="J303" s="136"/>
      <c r="K303" s="134">
        <f>J303/I303</f>
        <v>0</v>
      </c>
      <c r="L303" s="99">
        <v>11565.5</v>
      </c>
      <c r="M303" s="15"/>
      <c r="N303" s="14">
        <f>M303/L303</f>
        <v>0</v>
      </c>
    </row>
    <row r="304" spans="1:14" ht="15.75">
      <c r="A304" s="11"/>
      <c r="B304" s="11"/>
      <c r="C304" s="34"/>
      <c r="D304" s="43"/>
      <c r="E304" s="34"/>
      <c r="F304" s="34"/>
      <c r="G304" s="24"/>
      <c r="H304" s="121"/>
      <c r="I304" s="153"/>
      <c r="J304" s="136"/>
      <c r="K304" s="136"/>
      <c r="L304" s="100"/>
      <c r="M304" s="15"/>
      <c r="N304" s="15"/>
    </row>
    <row r="305" spans="1:14" ht="78.75">
      <c r="A305" s="20" t="s">
        <v>1</v>
      </c>
      <c r="B305" s="20"/>
      <c r="C305" s="41"/>
      <c r="D305" s="41"/>
      <c r="E305" s="41"/>
      <c r="F305" s="34"/>
      <c r="G305" s="73"/>
      <c r="H305" s="121"/>
      <c r="I305" s="138"/>
      <c r="J305" s="139"/>
      <c r="K305" s="136"/>
      <c r="L305" s="102"/>
      <c r="M305" s="41"/>
      <c r="N305" s="34"/>
    </row>
    <row r="306" spans="1:14" ht="15.75">
      <c r="A306" s="11" t="s">
        <v>57</v>
      </c>
      <c r="B306" s="28">
        <v>12542</v>
      </c>
      <c r="C306" s="28">
        <v>12542</v>
      </c>
      <c r="D306" s="28">
        <f>D307+D308+D309+D310</f>
        <v>19514.2</v>
      </c>
      <c r="E306" s="28">
        <v>0</v>
      </c>
      <c r="F306" s="28">
        <v>0</v>
      </c>
      <c r="G306" s="80">
        <v>12542</v>
      </c>
      <c r="H306" s="125">
        <v>12542</v>
      </c>
      <c r="I306" s="167">
        <f>I307+I309+I310</f>
        <v>20092.599999999999</v>
      </c>
      <c r="J306" s="162">
        <v>6939.12</v>
      </c>
      <c r="K306" s="134">
        <f>J306/I306</f>
        <v>0.34535699710341122</v>
      </c>
      <c r="L306" s="116">
        <f>L307+L309+L310</f>
        <v>20092.599999999999</v>
      </c>
      <c r="M306" s="31">
        <v>6939.12</v>
      </c>
      <c r="N306" s="14">
        <f>M306/L306</f>
        <v>0.34535699710341122</v>
      </c>
    </row>
    <row r="307" spans="1:14" ht="15.75">
      <c r="A307" s="11" t="s">
        <v>56</v>
      </c>
      <c r="B307" s="33">
        <v>12542</v>
      </c>
      <c r="C307" s="33">
        <v>12542</v>
      </c>
      <c r="D307" s="33">
        <v>12542</v>
      </c>
      <c r="E307" s="33">
        <v>0</v>
      </c>
      <c r="F307" s="33"/>
      <c r="G307" s="74">
        <v>12542</v>
      </c>
      <c r="H307" s="121">
        <v>12542</v>
      </c>
      <c r="I307" s="158">
        <v>12542</v>
      </c>
      <c r="J307" s="159"/>
      <c r="K307" s="134">
        <f>J307/I307</f>
        <v>0</v>
      </c>
      <c r="L307" s="107">
        <v>12542</v>
      </c>
      <c r="M307" s="36"/>
      <c r="N307" s="14">
        <f>M307/L307</f>
        <v>0</v>
      </c>
    </row>
    <row r="308" spans="1:14" ht="15.75">
      <c r="A308" s="11" t="s">
        <v>58</v>
      </c>
      <c r="B308" s="33">
        <v>0</v>
      </c>
      <c r="C308" s="33">
        <v>0</v>
      </c>
      <c r="D308" s="33">
        <v>0</v>
      </c>
      <c r="E308" s="33">
        <v>0</v>
      </c>
      <c r="F308" s="33"/>
      <c r="G308" s="74"/>
      <c r="H308" s="121"/>
      <c r="I308" s="158">
        <v>0</v>
      </c>
      <c r="J308" s="159"/>
      <c r="K308" s="134">
        <v>0</v>
      </c>
      <c r="L308" s="107">
        <v>0</v>
      </c>
      <c r="M308" s="36"/>
      <c r="N308" s="14" t="e">
        <f>M308/L308</f>
        <v>#DIV/0!</v>
      </c>
    </row>
    <row r="309" spans="1:14" ht="15.75">
      <c r="A309" s="11" t="s">
        <v>47</v>
      </c>
      <c r="B309" s="33"/>
      <c r="C309" s="33"/>
      <c r="D309" s="33">
        <v>5670.2</v>
      </c>
      <c r="E309" s="33"/>
      <c r="F309" s="33"/>
      <c r="G309" s="74"/>
      <c r="H309" s="121"/>
      <c r="I309" s="158">
        <v>6248.6</v>
      </c>
      <c r="J309" s="159"/>
      <c r="K309" s="159"/>
      <c r="L309" s="107">
        <v>6248.6</v>
      </c>
      <c r="M309" s="36"/>
      <c r="N309" s="33"/>
    </row>
    <row r="310" spans="1:14" ht="15.75">
      <c r="A310" s="11" t="s">
        <v>46</v>
      </c>
      <c r="B310" s="33"/>
      <c r="C310" s="33"/>
      <c r="D310" s="33">
        <v>1302</v>
      </c>
      <c r="E310" s="33"/>
      <c r="F310" s="33"/>
      <c r="G310" s="74"/>
      <c r="H310" s="121"/>
      <c r="I310" s="158">
        <v>1302</v>
      </c>
      <c r="J310" s="159"/>
      <c r="K310" s="159"/>
      <c r="L310" s="107">
        <v>1302</v>
      </c>
      <c r="M310" s="36"/>
      <c r="N310" s="33"/>
    </row>
    <row r="311" spans="1:14" ht="15.75">
      <c r="A311" s="45"/>
      <c r="B311" s="33"/>
      <c r="C311" s="33"/>
      <c r="D311" s="33"/>
      <c r="E311" s="33"/>
      <c r="F311" s="33"/>
      <c r="G311" s="74"/>
      <c r="H311" s="121"/>
      <c r="I311" s="158"/>
      <c r="J311" s="159"/>
      <c r="K311" s="159"/>
      <c r="L311" s="107"/>
      <c r="M311" s="36"/>
      <c r="N311" s="33"/>
    </row>
    <row r="312" spans="1:14" ht="48" customHeight="1">
      <c r="A312" s="17" t="s">
        <v>98</v>
      </c>
      <c r="B312" s="34"/>
      <c r="C312" s="34"/>
      <c r="D312" s="34"/>
      <c r="E312" s="34"/>
      <c r="F312" s="35"/>
      <c r="G312" s="24"/>
      <c r="H312" s="121"/>
      <c r="I312" s="135"/>
      <c r="J312" s="136"/>
      <c r="K312" s="137"/>
      <c r="L312" s="86"/>
      <c r="M312" s="15"/>
      <c r="N312" s="35"/>
    </row>
    <row r="313" spans="1:14" ht="16.899999999999999" customHeight="1">
      <c r="A313" s="11" t="s">
        <v>57</v>
      </c>
      <c r="B313" s="41">
        <v>8342</v>
      </c>
      <c r="C313" s="41">
        <v>8342</v>
      </c>
      <c r="D313" s="41">
        <v>8342</v>
      </c>
      <c r="E313" s="41">
        <v>0</v>
      </c>
      <c r="F313" s="42">
        <v>0</v>
      </c>
      <c r="G313" s="73">
        <v>8342</v>
      </c>
      <c r="H313" s="121">
        <v>8342</v>
      </c>
      <c r="I313" s="138">
        <v>8920.4</v>
      </c>
      <c r="J313" s="139">
        <v>5739.12</v>
      </c>
      <c r="K313" s="134">
        <f>J313/I313</f>
        <v>0.64337025245504686</v>
      </c>
      <c r="L313" s="87">
        <v>8920.4</v>
      </c>
      <c r="M313" s="18">
        <v>5739.12</v>
      </c>
      <c r="N313" s="14">
        <f>M313/L313</f>
        <v>0.64337025245504686</v>
      </c>
    </row>
    <row r="314" spans="1:14" ht="13.9" customHeight="1">
      <c r="A314" s="11" t="s">
        <v>56</v>
      </c>
      <c r="B314" s="34">
        <v>8342</v>
      </c>
      <c r="C314" s="34">
        <v>8342</v>
      </c>
      <c r="D314" s="34">
        <v>8342</v>
      </c>
      <c r="E314" s="34">
        <v>0</v>
      </c>
      <c r="F314" s="35"/>
      <c r="G314" s="24">
        <v>8342</v>
      </c>
      <c r="H314" s="121">
        <v>8342</v>
      </c>
      <c r="I314" s="135">
        <v>8342</v>
      </c>
      <c r="J314" s="136">
        <v>5739.12</v>
      </c>
      <c r="K314" s="134">
        <f>J314/I314</f>
        <v>0.6879789019419803</v>
      </c>
      <c r="L314" s="86">
        <v>8342</v>
      </c>
      <c r="M314" s="15">
        <v>5739.12</v>
      </c>
      <c r="N314" s="14">
        <f>M314/L314</f>
        <v>0.6879789019419803</v>
      </c>
    </row>
    <row r="315" spans="1:14" ht="15.75">
      <c r="A315" s="11" t="s">
        <v>58</v>
      </c>
      <c r="B315" s="34">
        <v>0</v>
      </c>
      <c r="C315" s="34">
        <v>0</v>
      </c>
      <c r="D315" s="34">
        <v>0</v>
      </c>
      <c r="E315" s="34">
        <v>0</v>
      </c>
      <c r="F315" s="35"/>
      <c r="G315" s="24"/>
      <c r="H315" s="121"/>
      <c r="I315" s="135">
        <v>578.4</v>
      </c>
      <c r="J315" s="136"/>
      <c r="K315" s="134">
        <f>J315/I315</f>
        <v>0</v>
      </c>
      <c r="L315" s="99">
        <v>578.4</v>
      </c>
      <c r="M315" s="34"/>
      <c r="N315" s="14">
        <f>M315/L315</f>
        <v>0</v>
      </c>
    </row>
    <row r="316" spans="1:14" ht="15.75">
      <c r="A316" s="62"/>
      <c r="B316" s="62"/>
      <c r="C316" s="41"/>
      <c r="D316" s="41"/>
      <c r="E316" s="41"/>
      <c r="F316" s="34"/>
      <c r="G316" s="73"/>
      <c r="H316" s="121"/>
      <c r="I316" s="138"/>
      <c r="J316" s="139"/>
      <c r="K316" s="136"/>
      <c r="L316" s="102"/>
      <c r="M316" s="41"/>
      <c r="N316" s="34"/>
    </row>
    <row r="317" spans="1:14" ht="31.5" customHeight="1">
      <c r="A317" s="17" t="s">
        <v>99</v>
      </c>
      <c r="B317" s="17"/>
      <c r="C317" s="15"/>
      <c r="D317" s="15"/>
      <c r="E317" s="15"/>
      <c r="F317" s="16"/>
      <c r="G317" s="24"/>
      <c r="H317" s="121"/>
      <c r="I317" s="135"/>
      <c r="J317" s="136"/>
      <c r="K317" s="137"/>
      <c r="L317" s="86"/>
      <c r="M317" s="34"/>
      <c r="N317" s="35"/>
    </row>
    <row r="318" spans="1:14" ht="15.75">
      <c r="A318" s="11" t="s">
        <v>57</v>
      </c>
      <c r="B318" s="18">
        <v>4200</v>
      </c>
      <c r="C318" s="18">
        <v>4200</v>
      </c>
      <c r="D318" s="18">
        <f>D319+D320+D321+D322</f>
        <v>11172.2</v>
      </c>
      <c r="E318" s="18">
        <v>0</v>
      </c>
      <c r="F318" s="19">
        <v>0</v>
      </c>
      <c r="G318" s="73">
        <v>4200</v>
      </c>
      <c r="H318" s="121">
        <v>4200</v>
      </c>
      <c r="I318" s="138">
        <f>I319+I321+I322</f>
        <v>11172.15</v>
      </c>
      <c r="J318" s="139">
        <v>1200</v>
      </c>
      <c r="K318" s="134">
        <f>J318/I318</f>
        <v>0.10740994347551724</v>
      </c>
      <c r="L318" s="87">
        <f>L319+L321+L322</f>
        <v>11172.15</v>
      </c>
      <c r="M318" s="41">
        <v>1200</v>
      </c>
      <c r="N318" s="14">
        <f>M318/L318</f>
        <v>0.10740994347551724</v>
      </c>
    </row>
    <row r="319" spans="1:14" ht="15" customHeight="1">
      <c r="A319" s="11" t="s">
        <v>56</v>
      </c>
      <c r="B319" s="15">
        <v>4200</v>
      </c>
      <c r="C319" s="15">
        <v>4200</v>
      </c>
      <c r="D319" s="15">
        <v>4200</v>
      </c>
      <c r="E319" s="15">
        <v>0</v>
      </c>
      <c r="F319" s="16"/>
      <c r="G319" s="24">
        <v>4200</v>
      </c>
      <c r="H319" s="121">
        <v>4200</v>
      </c>
      <c r="I319" s="135">
        <v>4200</v>
      </c>
      <c r="J319" s="136">
        <v>1200</v>
      </c>
      <c r="K319" s="134">
        <f>J319/I319</f>
        <v>0.2857142857142857</v>
      </c>
      <c r="L319" s="86">
        <v>4200</v>
      </c>
      <c r="M319" s="34">
        <v>1200</v>
      </c>
      <c r="N319" s="14">
        <f>M319/L319</f>
        <v>0.2857142857142857</v>
      </c>
    </row>
    <row r="320" spans="1:14" ht="15.75">
      <c r="A320" s="11" t="s">
        <v>58</v>
      </c>
      <c r="B320" s="34">
        <v>0</v>
      </c>
      <c r="C320" s="34">
        <v>0</v>
      </c>
      <c r="D320" s="34">
        <v>0</v>
      </c>
      <c r="E320" s="34">
        <v>0</v>
      </c>
      <c r="F320" s="35"/>
      <c r="G320" s="24"/>
      <c r="H320" s="121"/>
      <c r="I320" s="135">
        <v>0</v>
      </c>
      <c r="J320" s="136"/>
      <c r="K320" s="134">
        <v>0</v>
      </c>
      <c r="L320" s="99">
        <v>0</v>
      </c>
      <c r="M320" s="34"/>
      <c r="N320" s="14" t="e">
        <f>M320/L320</f>
        <v>#DIV/0!</v>
      </c>
    </row>
    <row r="321" spans="1:17" ht="15.75">
      <c r="A321" s="11" t="s">
        <v>47</v>
      </c>
      <c r="B321" s="34"/>
      <c r="C321" s="34"/>
      <c r="D321" s="34">
        <v>5670.2</v>
      </c>
      <c r="E321" s="34"/>
      <c r="F321" s="35"/>
      <c r="G321" s="24"/>
      <c r="H321" s="121"/>
      <c r="I321" s="135">
        <v>5670.15</v>
      </c>
      <c r="J321" s="136"/>
      <c r="K321" s="137"/>
      <c r="L321" s="99">
        <v>5670.15</v>
      </c>
      <c r="M321" s="34"/>
      <c r="N321" s="35"/>
    </row>
    <row r="322" spans="1:17" ht="15.75">
      <c r="A322" s="11" t="s">
        <v>46</v>
      </c>
      <c r="B322" s="34"/>
      <c r="C322" s="34"/>
      <c r="D322" s="34">
        <v>1302</v>
      </c>
      <c r="E322" s="34"/>
      <c r="F322" s="35"/>
      <c r="G322" s="24"/>
      <c r="H322" s="121"/>
      <c r="I322" s="135">
        <v>1302</v>
      </c>
      <c r="J322" s="136"/>
      <c r="K322" s="137"/>
      <c r="L322" s="99">
        <v>1302</v>
      </c>
      <c r="M322" s="34"/>
      <c r="N322" s="35"/>
    </row>
    <row r="323" spans="1:17" ht="15.75">
      <c r="A323" s="11"/>
      <c r="B323" s="34"/>
      <c r="C323" s="34"/>
      <c r="D323" s="34"/>
      <c r="E323" s="34"/>
      <c r="F323" s="35"/>
      <c r="G323" s="24"/>
      <c r="H323" s="121"/>
      <c r="I323" s="135"/>
      <c r="J323" s="136"/>
      <c r="K323" s="137"/>
      <c r="L323" s="99"/>
      <c r="M323" s="34"/>
      <c r="N323" s="35"/>
    </row>
    <row r="324" spans="1:17" ht="15.75">
      <c r="A324" s="11"/>
      <c r="B324" s="11"/>
      <c r="C324" s="41"/>
      <c r="D324" s="41"/>
      <c r="E324" s="41"/>
      <c r="F324" s="34"/>
      <c r="G324" s="73"/>
      <c r="H324" s="121"/>
      <c r="I324" s="138"/>
      <c r="J324" s="139"/>
      <c r="K324" s="136"/>
      <c r="L324" s="102"/>
      <c r="M324" s="41"/>
      <c r="N324" s="34"/>
    </row>
    <row r="325" spans="1:17" ht="61.5" customHeight="1">
      <c r="A325" s="20" t="s">
        <v>2</v>
      </c>
      <c r="B325" s="20"/>
      <c r="C325" s="34"/>
      <c r="D325" s="34"/>
      <c r="E325" s="34"/>
      <c r="F325" s="34"/>
      <c r="G325" s="24"/>
      <c r="H325" s="121"/>
      <c r="I325" s="135" t="s">
        <v>114</v>
      </c>
      <c r="J325" s="136"/>
      <c r="K325" s="136"/>
      <c r="L325" s="99" t="s">
        <v>114</v>
      </c>
      <c r="M325" s="34"/>
      <c r="N325" s="34"/>
    </row>
    <row r="326" spans="1:17" ht="15.75">
      <c r="A326" s="11" t="s">
        <v>57</v>
      </c>
      <c r="B326" s="51">
        <f>B327+B328</f>
        <v>450757.9</v>
      </c>
      <c r="C326" s="29">
        <v>474409.05</v>
      </c>
      <c r="D326" s="51">
        <f>D327+D328</f>
        <v>494005.9</v>
      </c>
      <c r="E326" s="29">
        <v>81987.12</v>
      </c>
      <c r="F326" s="30">
        <f>E326/D326</f>
        <v>0.16596384780019832</v>
      </c>
      <c r="G326" s="77">
        <v>552458.5</v>
      </c>
      <c r="H326" s="125">
        <v>560166</v>
      </c>
      <c r="I326" s="155">
        <v>527749.1</v>
      </c>
      <c r="J326" s="133">
        <v>485693.91</v>
      </c>
      <c r="K326" s="134">
        <f>J326/I326</f>
        <v>0.9203121521192551</v>
      </c>
      <c r="L326" s="104">
        <v>527749.1</v>
      </c>
      <c r="M326" s="12">
        <v>485693.91</v>
      </c>
      <c r="N326" s="14">
        <f>M326/L326</f>
        <v>0.9203121521192551</v>
      </c>
    </row>
    <row r="327" spans="1:17" ht="15.75">
      <c r="A327" s="11" t="s">
        <v>56</v>
      </c>
      <c r="B327" s="32">
        <v>443180.9</v>
      </c>
      <c r="C327" s="34">
        <v>443180.9</v>
      </c>
      <c r="D327" s="32">
        <v>443180.9</v>
      </c>
      <c r="E327" s="34">
        <v>77266.81</v>
      </c>
      <c r="F327" s="35"/>
      <c r="G327" s="24">
        <v>484161.2</v>
      </c>
      <c r="H327" s="121">
        <f>H333+H339+H345+H351+H356+H386</f>
        <v>482346.85</v>
      </c>
      <c r="I327" s="148">
        <v>459407.1</v>
      </c>
      <c r="J327" s="136"/>
      <c r="K327" s="134">
        <f>J327/I327</f>
        <v>0</v>
      </c>
      <c r="L327" s="93">
        <v>459407.1</v>
      </c>
      <c r="M327" s="34"/>
      <c r="N327" s="14">
        <f>M327/L327</f>
        <v>0</v>
      </c>
    </row>
    <row r="328" spans="1:17" ht="15.75">
      <c r="A328" s="11" t="s">
        <v>58</v>
      </c>
      <c r="B328" s="32">
        <v>7577</v>
      </c>
      <c r="C328" s="34">
        <v>31228.15</v>
      </c>
      <c r="D328" s="32">
        <v>50825</v>
      </c>
      <c r="E328" s="34">
        <v>4720.3100000000004</v>
      </c>
      <c r="F328" s="35"/>
      <c r="G328" s="24">
        <v>61980</v>
      </c>
      <c r="H328" s="121">
        <f>H334+H340+H375+H387</f>
        <v>76527.11</v>
      </c>
      <c r="I328" s="148">
        <v>61979.9</v>
      </c>
      <c r="J328" s="136"/>
      <c r="K328" s="134">
        <f>J328/I328</f>
        <v>0</v>
      </c>
      <c r="L328" s="97">
        <v>61979.9</v>
      </c>
      <c r="M328" s="34"/>
      <c r="N328" s="14">
        <f>M328/L328</f>
        <v>0</v>
      </c>
    </row>
    <row r="329" spans="1:17" ht="15.75">
      <c r="A329" s="11" t="s">
        <v>49</v>
      </c>
      <c r="B329" s="32"/>
      <c r="C329" s="34"/>
      <c r="D329" s="32"/>
      <c r="E329" s="34"/>
      <c r="F329" s="35"/>
      <c r="G329" s="24">
        <v>6317.2</v>
      </c>
      <c r="H329" s="121">
        <f>H388</f>
        <v>0</v>
      </c>
      <c r="I329" s="148">
        <v>6362.1</v>
      </c>
      <c r="J329" s="136"/>
      <c r="K329" s="134">
        <f>J329/I329</f>
        <v>0</v>
      </c>
      <c r="L329" s="97">
        <v>6362.1</v>
      </c>
      <c r="M329" s="34"/>
      <c r="N329" s="14">
        <f>M329/L329</f>
        <v>0</v>
      </c>
    </row>
    <row r="330" spans="1:17" ht="15.75">
      <c r="A330" s="11"/>
      <c r="B330" s="32"/>
      <c r="C330" s="34"/>
      <c r="D330" s="32"/>
      <c r="E330" s="34"/>
      <c r="F330" s="35"/>
      <c r="G330" s="24"/>
      <c r="H330" s="121"/>
      <c r="I330" s="148"/>
      <c r="J330" s="136"/>
      <c r="K330" s="137"/>
      <c r="L330" s="97"/>
      <c r="M330" s="34"/>
      <c r="N330" s="35"/>
    </row>
    <row r="331" spans="1:17" ht="92.25" customHeight="1">
      <c r="A331" s="17" t="s">
        <v>100</v>
      </c>
      <c r="B331" s="15"/>
      <c r="C331" s="15"/>
      <c r="D331" s="15"/>
      <c r="E331" s="15"/>
      <c r="F331" s="16"/>
      <c r="G331" s="24"/>
      <c r="H331" s="121"/>
      <c r="I331" s="135"/>
      <c r="J331" s="136"/>
      <c r="K331" s="137"/>
      <c r="L331" s="86"/>
      <c r="M331" s="34"/>
      <c r="N331" s="35"/>
      <c r="Q331" s="175"/>
    </row>
    <row r="332" spans="1:17" ht="15.75">
      <c r="A332" s="11" t="s">
        <v>57</v>
      </c>
      <c r="B332" s="18">
        <v>12171.4</v>
      </c>
      <c r="C332" s="18">
        <v>12171.4</v>
      </c>
      <c r="D332" s="18">
        <f>D333+D334</f>
        <v>37652.400000000001</v>
      </c>
      <c r="E332" s="18">
        <v>5419.66</v>
      </c>
      <c r="F332" s="19">
        <f>E332/D332</f>
        <v>0.14393929736218672</v>
      </c>
      <c r="G332" s="73">
        <v>64002.3</v>
      </c>
      <c r="H332" s="121">
        <v>63308.36</v>
      </c>
      <c r="I332" s="138">
        <v>64002.2</v>
      </c>
      <c r="J332" s="139">
        <v>55917.73</v>
      </c>
      <c r="K332" s="134">
        <f>J332/I332</f>
        <v>0.87368449834536943</v>
      </c>
      <c r="L332" s="87">
        <v>64002.2</v>
      </c>
      <c r="M332" s="41">
        <v>55917.73</v>
      </c>
      <c r="N332" s="14">
        <f>M332/L332</f>
        <v>0.87368449834536943</v>
      </c>
    </row>
    <row r="333" spans="1:17" ht="15.75">
      <c r="A333" s="11" t="s">
        <v>56</v>
      </c>
      <c r="B333" s="34">
        <v>12171.4</v>
      </c>
      <c r="C333" s="34">
        <v>12171.4</v>
      </c>
      <c r="D333" s="34">
        <v>12171.4</v>
      </c>
      <c r="E333" s="34">
        <v>5419.66</v>
      </c>
      <c r="F333" s="35"/>
      <c r="G333" s="81">
        <v>23949.200000000001</v>
      </c>
      <c r="H333" s="121">
        <v>23255.360000000001</v>
      </c>
      <c r="I333" s="135">
        <v>23949.200000000001</v>
      </c>
      <c r="J333" s="136">
        <v>20550.04</v>
      </c>
      <c r="K333" s="134">
        <f>J333/I333</f>
        <v>0.85806791041036867</v>
      </c>
      <c r="L333" s="99">
        <v>23949.200000000001</v>
      </c>
      <c r="M333" s="34">
        <v>20550.04</v>
      </c>
      <c r="N333" s="14">
        <f>M333/L333</f>
        <v>0.85806791041036867</v>
      </c>
    </row>
    <row r="334" spans="1:17" ht="15.75">
      <c r="A334" s="11" t="s">
        <v>58</v>
      </c>
      <c r="B334" s="34">
        <v>0</v>
      </c>
      <c r="C334" s="34">
        <v>0</v>
      </c>
      <c r="D334" s="34">
        <v>25481</v>
      </c>
      <c r="E334" s="34">
        <v>0</v>
      </c>
      <c r="F334" s="35"/>
      <c r="G334" s="81">
        <v>40053</v>
      </c>
      <c r="H334" s="121">
        <v>40053</v>
      </c>
      <c r="I334" s="135">
        <v>40053</v>
      </c>
      <c r="J334" s="136">
        <v>35367.660000000003</v>
      </c>
      <c r="K334" s="134">
        <f>J334/I334</f>
        <v>0.88302149651711492</v>
      </c>
      <c r="L334" s="99">
        <v>40053</v>
      </c>
      <c r="M334" s="34">
        <v>35367.660000000003</v>
      </c>
      <c r="N334" s="14">
        <f>M334/L334</f>
        <v>0.88302149651711492</v>
      </c>
    </row>
    <row r="335" spans="1:17" ht="15.75">
      <c r="A335" s="11"/>
      <c r="B335" s="11"/>
      <c r="C335" s="34"/>
      <c r="D335" s="34"/>
      <c r="E335" s="34"/>
      <c r="F335" s="35"/>
      <c r="G335" s="24"/>
      <c r="H335" s="121"/>
      <c r="I335" s="135"/>
      <c r="J335" s="136"/>
      <c r="K335" s="137"/>
      <c r="L335" s="99"/>
      <c r="M335" s="34"/>
      <c r="N335" s="35"/>
    </row>
    <row r="336" spans="1:17" ht="15.75">
      <c r="A336" s="11"/>
      <c r="B336" s="11"/>
      <c r="C336" s="34"/>
      <c r="D336" s="34"/>
      <c r="E336" s="34"/>
      <c r="F336" s="35"/>
      <c r="G336" s="24"/>
      <c r="H336" s="121"/>
      <c r="I336" s="135"/>
      <c r="J336" s="136"/>
      <c r="K336" s="137"/>
      <c r="L336" s="99"/>
      <c r="M336" s="34"/>
      <c r="N336" s="35"/>
    </row>
    <row r="337" spans="1:14" ht="63">
      <c r="A337" s="17" t="s">
        <v>101</v>
      </c>
      <c r="B337" s="17"/>
      <c r="C337" s="34"/>
      <c r="D337" s="34"/>
      <c r="E337" s="34"/>
      <c r="F337" s="35"/>
      <c r="G337" s="24"/>
      <c r="H337" s="121"/>
      <c r="I337" s="135"/>
      <c r="J337" s="136"/>
      <c r="K337" s="137"/>
      <c r="L337" s="99"/>
      <c r="M337" s="34"/>
      <c r="N337" s="35"/>
    </row>
    <row r="338" spans="1:14" ht="15.75">
      <c r="A338" s="11" t="s">
        <v>57</v>
      </c>
      <c r="B338" s="41">
        <v>80000</v>
      </c>
      <c r="C338" s="41">
        <v>80000</v>
      </c>
      <c r="D338" s="41">
        <f>D339+D340</f>
        <v>80443</v>
      </c>
      <c r="E338" s="41">
        <v>883.3</v>
      </c>
      <c r="F338" s="42">
        <f>E338/D338</f>
        <v>1.0980445781485026E-2</v>
      </c>
      <c r="G338" s="76">
        <v>60169</v>
      </c>
      <c r="H338" s="121">
        <v>68257.52</v>
      </c>
      <c r="I338" s="138">
        <v>60817.9</v>
      </c>
      <c r="J338" s="139">
        <v>25691.47</v>
      </c>
      <c r="K338" s="134">
        <f>J338/I338</f>
        <v>0.42243270484511963</v>
      </c>
      <c r="L338" s="123">
        <v>60817.9</v>
      </c>
      <c r="M338" s="41">
        <v>25691.47</v>
      </c>
      <c r="N338" s="14">
        <f>M338/L338</f>
        <v>0.42243270484511963</v>
      </c>
    </row>
    <row r="339" spans="1:14" ht="15.75">
      <c r="A339" s="11" t="s">
        <v>56</v>
      </c>
      <c r="B339" s="34">
        <v>80000</v>
      </c>
      <c r="C339" s="34">
        <v>80000</v>
      </c>
      <c r="D339" s="34">
        <v>80000</v>
      </c>
      <c r="E339" s="34">
        <v>883.3</v>
      </c>
      <c r="F339" s="35"/>
      <c r="G339" s="24">
        <f>G338-G340</f>
        <v>59736</v>
      </c>
      <c r="H339" s="121">
        <v>59759.5</v>
      </c>
      <c r="I339" s="135">
        <v>60385</v>
      </c>
      <c r="J339" s="136">
        <v>25450.67</v>
      </c>
      <c r="K339" s="134">
        <f>J339/I339</f>
        <v>0.42147337915045124</v>
      </c>
      <c r="L339" s="124">
        <v>60385</v>
      </c>
      <c r="M339" s="34">
        <v>25450.67</v>
      </c>
      <c r="N339" s="14">
        <f>M339/L339</f>
        <v>0.42147337915045124</v>
      </c>
    </row>
    <row r="340" spans="1:14" ht="15.75">
      <c r="A340" s="11" t="s">
        <v>58</v>
      </c>
      <c r="B340" s="34">
        <v>0</v>
      </c>
      <c r="C340" s="34">
        <v>0</v>
      </c>
      <c r="D340" s="34">
        <v>443</v>
      </c>
      <c r="E340" s="34">
        <v>0</v>
      </c>
      <c r="F340" s="35"/>
      <c r="G340" s="24">
        <v>433</v>
      </c>
      <c r="H340" s="121">
        <v>8497.9599999999991</v>
      </c>
      <c r="I340" s="135">
        <v>432.9</v>
      </c>
      <c r="J340" s="136">
        <v>240.84</v>
      </c>
      <c r="K340" s="134">
        <f>J340/I340</f>
        <v>0.55634095634095637</v>
      </c>
      <c r="L340" s="124">
        <v>432.9</v>
      </c>
      <c r="M340" s="34">
        <v>240.84</v>
      </c>
      <c r="N340" s="14">
        <f>M340/L340</f>
        <v>0.55634095634095637</v>
      </c>
    </row>
    <row r="341" spans="1:14" ht="15.75">
      <c r="A341" s="11"/>
      <c r="B341" s="34"/>
      <c r="C341" s="34"/>
      <c r="D341" s="34"/>
      <c r="E341" s="34"/>
      <c r="F341" s="35"/>
      <c r="G341" s="24"/>
      <c r="H341" s="121"/>
      <c r="I341" s="135"/>
      <c r="J341" s="136"/>
      <c r="K341" s="137"/>
      <c r="L341" s="99"/>
      <c r="M341" s="34"/>
      <c r="N341" s="35"/>
    </row>
    <row r="342" spans="1:14" ht="15.75">
      <c r="A342" s="11"/>
      <c r="B342" s="34"/>
      <c r="C342" s="34"/>
      <c r="D342" s="34"/>
      <c r="E342" s="34"/>
      <c r="F342" s="35"/>
      <c r="G342" s="24"/>
      <c r="H342" s="121"/>
      <c r="I342" s="135"/>
      <c r="J342" s="136"/>
      <c r="K342" s="137"/>
      <c r="L342" s="99"/>
      <c r="M342" s="34"/>
      <c r="N342" s="35"/>
    </row>
    <row r="343" spans="1:14" ht="31.5">
      <c r="A343" s="17" t="s">
        <v>102</v>
      </c>
      <c r="B343" s="15"/>
      <c r="C343" s="15"/>
      <c r="D343" s="15"/>
      <c r="E343" s="15"/>
      <c r="F343" s="16"/>
      <c r="G343" s="24"/>
      <c r="H343" s="121"/>
      <c r="I343" s="135"/>
      <c r="J343" s="136"/>
      <c r="K343" s="137"/>
      <c r="L343" s="86"/>
      <c r="M343" s="34"/>
      <c r="N343" s="35"/>
    </row>
    <row r="344" spans="1:14" ht="15.75">
      <c r="A344" s="11" t="s">
        <v>57</v>
      </c>
      <c r="B344" s="18">
        <v>14721.8</v>
      </c>
      <c r="C344" s="18">
        <v>14721.8</v>
      </c>
      <c r="D344" s="18">
        <v>14721.8</v>
      </c>
      <c r="E344" s="18">
        <v>3559.72</v>
      </c>
      <c r="F344" s="19">
        <f>E344/D344</f>
        <v>0.24179923650640547</v>
      </c>
      <c r="G344" s="73">
        <v>17499.3</v>
      </c>
      <c r="H344" s="121">
        <v>17095.11</v>
      </c>
      <c r="I344" s="138">
        <v>14721.8</v>
      </c>
      <c r="J344" s="139">
        <v>16713.79</v>
      </c>
      <c r="K344" s="134">
        <f>J344/I344</f>
        <v>1.1353088616881089</v>
      </c>
      <c r="L344" s="87">
        <v>14721.8</v>
      </c>
      <c r="M344" s="41">
        <v>16713.79</v>
      </c>
      <c r="N344" s="14">
        <f>M344/L344</f>
        <v>1.1353088616881089</v>
      </c>
    </row>
    <row r="345" spans="1:14" ht="15.75">
      <c r="A345" s="11" t="s">
        <v>56</v>
      </c>
      <c r="B345" s="15">
        <v>14721.8</v>
      </c>
      <c r="C345" s="15">
        <v>14721.8</v>
      </c>
      <c r="D345" s="15">
        <v>14721.8</v>
      </c>
      <c r="E345" s="15">
        <v>3559.72</v>
      </c>
      <c r="F345" s="16"/>
      <c r="G345" s="24">
        <v>17499.3</v>
      </c>
      <c r="H345" s="121">
        <v>17095.099999999999</v>
      </c>
      <c r="I345" s="135">
        <v>14721.8</v>
      </c>
      <c r="J345" s="136">
        <v>16713.8</v>
      </c>
      <c r="K345" s="134">
        <f>J345/I345</f>
        <v>1.1353095409528726</v>
      </c>
      <c r="L345" s="86">
        <v>14721.8</v>
      </c>
      <c r="M345" s="34">
        <v>16713.8</v>
      </c>
      <c r="N345" s="14">
        <f>M345/L345</f>
        <v>1.1353095409528726</v>
      </c>
    </row>
    <row r="346" spans="1:14" ht="15.75">
      <c r="A346" s="11" t="s">
        <v>58</v>
      </c>
      <c r="B346" s="34">
        <v>0</v>
      </c>
      <c r="C346" s="34">
        <v>0</v>
      </c>
      <c r="D346" s="34">
        <v>0</v>
      </c>
      <c r="E346" s="34">
        <v>0</v>
      </c>
      <c r="F346" s="35"/>
      <c r="G346" s="24"/>
      <c r="H346" s="121"/>
      <c r="I346" s="135"/>
      <c r="J346" s="136"/>
      <c r="K346" s="134"/>
      <c r="L346" s="99"/>
      <c r="M346" s="34"/>
      <c r="N346" s="14"/>
    </row>
    <row r="347" spans="1:14" ht="15.75">
      <c r="A347" s="11"/>
      <c r="B347" s="11"/>
      <c r="C347" s="34"/>
      <c r="D347" s="34"/>
      <c r="E347" s="34"/>
      <c r="F347" s="35"/>
      <c r="G347" s="24"/>
      <c r="H347" s="121"/>
      <c r="I347" s="135"/>
      <c r="J347" s="136"/>
      <c r="K347" s="137"/>
      <c r="L347" s="99"/>
      <c r="M347" s="34"/>
      <c r="N347" s="35"/>
    </row>
    <row r="348" spans="1:14" ht="15.75">
      <c r="A348" s="11"/>
      <c r="B348" s="11"/>
      <c r="C348" s="34"/>
      <c r="D348" s="34"/>
      <c r="E348" s="34"/>
      <c r="F348" s="35"/>
      <c r="G348" s="24"/>
      <c r="H348" s="121"/>
      <c r="I348" s="135"/>
      <c r="J348" s="136"/>
      <c r="K348" s="137"/>
      <c r="L348" s="99"/>
      <c r="M348" s="34"/>
      <c r="N348" s="35"/>
    </row>
    <row r="349" spans="1:14" ht="31.5">
      <c r="A349" s="17" t="s">
        <v>103</v>
      </c>
      <c r="B349" s="17"/>
      <c r="C349" s="15"/>
      <c r="D349" s="15"/>
      <c r="E349" s="15"/>
      <c r="F349" s="16"/>
      <c r="G349" s="24"/>
      <c r="H349" s="121"/>
      <c r="I349" s="135"/>
      <c r="J349" s="136"/>
      <c r="K349" s="137"/>
      <c r="L349" s="86"/>
      <c r="M349" s="34"/>
      <c r="N349" s="35"/>
    </row>
    <row r="350" spans="1:14" ht="15.75">
      <c r="A350" s="11" t="s">
        <v>57</v>
      </c>
      <c r="B350" s="18">
        <v>12900</v>
      </c>
      <c r="C350" s="18">
        <v>12900</v>
      </c>
      <c r="D350" s="18">
        <v>12900</v>
      </c>
      <c r="E350" s="18">
        <v>4221.32</v>
      </c>
      <c r="F350" s="19">
        <f>E350/D350</f>
        <v>0.32723410852713175</v>
      </c>
      <c r="G350" s="73">
        <v>9486.6</v>
      </c>
      <c r="H350" s="121">
        <v>9486.64</v>
      </c>
      <c r="I350" s="138">
        <v>12900</v>
      </c>
      <c r="J350" s="139">
        <v>9486.64</v>
      </c>
      <c r="K350" s="134">
        <f>J350/I350</f>
        <v>0.73539844961240308</v>
      </c>
      <c r="L350" s="87">
        <v>12900</v>
      </c>
      <c r="M350" s="41">
        <v>9486.64</v>
      </c>
      <c r="N350" s="14">
        <f>M350/L350</f>
        <v>0.73539844961240308</v>
      </c>
    </row>
    <row r="351" spans="1:14" ht="15.75">
      <c r="A351" s="11" t="s">
        <v>56</v>
      </c>
      <c r="B351" s="15">
        <v>12900</v>
      </c>
      <c r="C351" s="15">
        <v>12900</v>
      </c>
      <c r="D351" s="15">
        <v>12900</v>
      </c>
      <c r="E351" s="15">
        <v>4221.32</v>
      </c>
      <c r="F351" s="16"/>
      <c r="G351" s="73">
        <v>9486.6</v>
      </c>
      <c r="H351" s="121">
        <v>9486.64</v>
      </c>
      <c r="I351" s="135">
        <v>12900</v>
      </c>
      <c r="J351" s="136">
        <v>9486.64</v>
      </c>
      <c r="K351" s="134">
        <f>J351/I351</f>
        <v>0.73539844961240308</v>
      </c>
      <c r="L351" s="86">
        <v>12900</v>
      </c>
      <c r="M351" s="34">
        <v>9486.64</v>
      </c>
      <c r="N351" s="14">
        <f>M351/L351</f>
        <v>0.73539844961240308</v>
      </c>
    </row>
    <row r="352" spans="1:14" ht="15.75">
      <c r="A352" s="11" t="s">
        <v>58</v>
      </c>
      <c r="B352" s="34">
        <v>0</v>
      </c>
      <c r="C352" s="34">
        <v>0</v>
      </c>
      <c r="D352" s="34">
        <v>0</v>
      </c>
      <c r="E352" s="34">
        <v>0</v>
      </c>
      <c r="F352" s="35"/>
      <c r="G352" s="24"/>
      <c r="H352" s="121"/>
      <c r="I352" s="135"/>
      <c r="J352" s="136"/>
      <c r="K352" s="137"/>
      <c r="L352" s="99"/>
      <c r="M352" s="34"/>
      <c r="N352" s="35"/>
    </row>
    <row r="353" spans="1:14" ht="15.75">
      <c r="A353" s="11"/>
      <c r="B353" s="11"/>
      <c r="C353" s="34"/>
      <c r="D353" s="34"/>
      <c r="E353" s="34"/>
      <c r="F353" s="35"/>
      <c r="G353" s="24"/>
      <c r="H353" s="121"/>
      <c r="I353" s="135"/>
      <c r="J353" s="136"/>
      <c r="K353" s="137"/>
      <c r="L353" s="99"/>
      <c r="M353" s="34"/>
      <c r="N353" s="35"/>
    </row>
    <row r="354" spans="1:14" ht="31.5">
      <c r="A354" s="17" t="s">
        <v>104</v>
      </c>
      <c r="B354" s="17"/>
      <c r="C354" s="15"/>
      <c r="D354" s="15"/>
      <c r="E354" s="15"/>
      <c r="F354" s="16"/>
      <c r="G354" s="24"/>
      <c r="H354" s="121"/>
      <c r="I354" s="135"/>
      <c r="J354" s="136"/>
      <c r="K354" s="137"/>
      <c r="L354" s="86"/>
      <c r="M354" s="34"/>
      <c r="N354" s="35"/>
    </row>
    <row r="355" spans="1:14" ht="14.25" customHeight="1">
      <c r="A355" s="11" t="s">
        <v>57</v>
      </c>
      <c r="B355" s="18">
        <v>3200</v>
      </c>
      <c r="C355" s="18">
        <v>3200</v>
      </c>
      <c r="D355" s="18">
        <v>3200</v>
      </c>
      <c r="E355" s="18">
        <v>0</v>
      </c>
      <c r="F355" s="19">
        <v>0</v>
      </c>
      <c r="G355" s="76">
        <v>3272</v>
      </c>
      <c r="H355" s="121">
        <v>3272</v>
      </c>
      <c r="I355" s="138">
        <v>3200</v>
      </c>
      <c r="J355" s="139">
        <v>60</v>
      </c>
      <c r="K355" s="134">
        <f>J355/I355</f>
        <v>1.8749999999999999E-2</v>
      </c>
      <c r="L355" s="87">
        <v>3200</v>
      </c>
      <c r="M355" s="41">
        <v>60</v>
      </c>
      <c r="N355" s="14">
        <f>M355/L355</f>
        <v>1.8749999999999999E-2</v>
      </c>
    </row>
    <row r="356" spans="1:14" ht="15.75">
      <c r="A356" s="11" t="s">
        <v>56</v>
      </c>
      <c r="B356" s="34">
        <v>3200</v>
      </c>
      <c r="C356" s="34">
        <v>3200</v>
      </c>
      <c r="D356" s="34">
        <v>3200</v>
      </c>
      <c r="E356" s="34">
        <v>0</v>
      </c>
      <c r="F356" s="35"/>
      <c r="G356" s="76">
        <v>3272</v>
      </c>
      <c r="H356" s="121">
        <v>3272</v>
      </c>
      <c r="I356" s="135">
        <v>3200</v>
      </c>
      <c r="J356" s="136">
        <v>60</v>
      </c>
      <c r="K356" s="134">
        <f>J356/I356</f>
        <v>1.8749999999999999E-2</v>
      </c>
      <c r="L356" s="99">
        <v>3200</v>
      </c>
      <c r="M356" s="34">
        <v>60</v>
      </c>
      <c r="N356" s="14">
        <f>M356/L356</f>
        <v>1.8749999999999999E-2</v>
      </c>
    </row>
    <row r="357" spans="1:14" ht="15.75">
      <c r="A357" s="11" t="s">
        <v>58</v>
      </c>
      <c r="B357" s="34">
        <v>0</v>
      </c>
      <c r="C357" s="34">
        <v>0</v>
      </c>
      <c r="D357" s="34">
        <v>0</v>
      </c>
      <c r="E357" s="34">
        <v>0</v>
      </c>
      <c r="F357" s="35"/>
      <c r="G357" s="24"/>
      <c r="H357" s="121"/>
      <c r="I357" s="135"/>
      <c r="J357" s="136"/>
      <c r="K357" s="137"/>
      <c r="L357" s="99"/>
      <c r="M357" s="34"/>
      <c r="N357" s="35"/>
    </row>
    <row r="358" spans="1:14" ht="15.75">
      <c r="A358" s="11"/>
      <c r="B358" s="34"/>
      <c r="C358" s="34"/>
      <c r="D358" s="34"/>
      <c r="E358" s="34"/>
      <c r="F358" s="35"/>
      <c r="G358" s="24"/>
      <c r="H358" s="121"/>
      <c r="I358" s="135"/>
      <c r="J358" s="136"/>
      <c r="K358" s="137"/>
      <c r="L358" s="99"/>
      <c r="M358" s="34"/>
      <c r="N358" s="35"/>
    </row>
    <row r="359" spans="1:14" ht="51" hidden="1" customHeight="1">
      <c r="A359" s="53" t="s">
        <v>21</v>
      </c>
      <c r="B359" s="34"/>
      <c r="C359" s="34"/>
      <c r="D359" s="34"/>
      <c r="E359" s="34"/>
      <c r="F359" s="35"/>
      <c r="G359" s="24"/>
      <c r="H359" s="121"/>
      <c r="I359" s="135"/>
      <c r="J359" s="136"/>
      <c r="K359" s="137"/>
      <c r="L359" s="99"/>
      <c r="M359" s="34"/>
      <c r="N359" s="35"/>
    </row>
    <row r="360" spans="1:14" ht="31.5" hidden="1">
      <c r="A360" s="53" t="s">
        <v>22</v>
      </c>
      <c r="B360" s="34"/>
      <c r="C360" s="34"/>
      <c r="D360" s="34"/>
      <c r="E360" s="34"/>
      <c r="F360" s="35"/>
      <c r="G360" s="24"/>
      <c r="H360" s="121"/>
      <c r="I360" s="135"/>
      <c r="J360" s="136"/>
      <c r="K360" s="137"/>
      <c r="L360" s="99"/>
      <c r="M360" s="34"/>
      <c r="N360" s="35"/>
    </row>
    <row r="361" spans="1:14" ht="31.5" hidden="1">
      <c r="A361" s="53" t="s">
        <v>23</v>
      </c>
      <c r="B361" s="34"/>
      <c r="C361" s="34"/>
      <c r="D361" s="34"/>
      <c r="E361" s="34"/>
      <c r="F361" s="35"/>
      <c r="G361" s="24"/>
      <c r="H361" s="121"/>
      <c r="I361" s="135"/>
      <c r="J361" s="136"/>
      <c r="K361" s="137"/>
      <c r="L361" s="99"/>
      <c r="M361" s="34"/>
      <c r="N361" s="35"/>
    </row>
    <row r="362" spans="1:14" ht="31.5" hidden="1">
      <c r="A362" s="53" t="s">
        <v>24</v>
      </c>
      <c r="B362" s="34"/>
      <c r="C362" s="34"/>
      <c r="D362" s="34"/>
      <c r="E362" s="34"/>
      <c r="F362" s="35"/>
      <c r="G362" s="24"/>
      <c r="H362" s="121"/>
      <c r="I362" s="135"/>
      <c r="J362" s="136"/>
      <c r="K362" s="137"/>
      <c r="L362" s="99"/>
      <c r="M362" s="34"/>
      <c r="N362" s="35"/>
    </row>
    <row r="363" spans="1:14" ht="68.25" hidden="1" customHeight="1">
      <c r="A363" s="53" t="s">
        <v>25</v>
      </c>
      <c r="B363" s="34"/>
      <c r="C363" s="34"/>
      <c r="D363" s="34"/>
      <c r="E363" s="34"/>
      <c r="F363" s="35"/>
      <c r="G363" s="24"/>
      <c r="H363" s="121"/>
      <c r="I363" s="135"/>
      <c r="J363" s="136"/>
      <c r="K363" s="137"/>
      <c r="L363" s="99"/>
      <c r="M363" s="34"/>
      <c r="N363" s="35"/>
    </row>
    <row r="364" spans="1:14" ht="57.75" hidden="1" customHeight="1">
      <c r="A364" s="53" t="s">
        <v>26</v>
      </c>
      <c r="B364" s="34"/>
      <c r="C364" s="34"/>
      <c r="D364" s="34"/>
      <c r="E364" s="34"/>
      <c r="F364" s="35"/>
      <c r="G364" s="24"/>
      <c r="H364" s="121"/>
      <c r="I364" s="135"/>
      <c r="J364" s="136"/>
      <c r="K364" s="137"/>
      <c r="L364" s="99"/>
      <c r="M364" s="34"/>
      <c r="N364" s="35"/>
    </row>
    <row r="365" spans="1:14" ht="57.75" hidden="1" customHeight="1">
      <c r="A365" s="53" t="s">
        <v>27</v>
      </c>
      <c r="B365" s="34"/>
      <c r="C365" s="34"/>
      <c r="D365" s="34"/>
      <c r="E365" s="34"/>
      <c r="F365" s="35"/>
      <c r="G365" s="24"/>
      <c r="H365" s="121"/>
      <c r="I365" s="135"/>
      <c r="J365" s="136"/>
      <c r="K365" s="137"/>
      <c r="L365" s="99"/>
      <c r="M365" s="34"/>
      <c r="N365" s="35"/>
    </row>
    <row r="366" spans="1:14" ht="47.25" hidden="1">
      <c r="A366" s="53" t="s">
        <v>29</v>
      </c>
      <c r="B366" s="34"/>
      <c r="C366" s="34"/>
      <c r="D366" s="34"/>
      <c r="E366" s="34"/>
      <c r="F366" s="35"/>
      <c r="G366" s="24"/>
      <c r="H366" s="121"/>
      <c r="I366" s="135"/>
      <c r="J366" s="136"/>
      <c r="K366" s="137"/>
      <c r="L366" s="99"/>
      <c r="M366" s="34"/>
      <c r="N366" s="35"/>
    </row>
    <row r="367" spans="1:14" ht="15.75" hidden="1">
      <c r="A367" s="33" t="s">
        <v>30</v>
      </c>
      <c r="B367" s="34"/>
      <c r="C367" s="34"/>
      <c r="D367" s="34"/>
      <c r="E367" s="34"/>
      <c r="F367" s="35"/>
      <c r="G367" s="24"/>
      <c r="H367" s="121"/>
      <c r="I367" s="135"/>
      <c r="J367" s="136"/>
      <c r="K367" s="137"/>
      <c r="L367" s="99"/>
      <c r="M367" s="34"/>
      <c r="N367" s="35"/>
    </row>
    <row r="368" spans="1:14" ht="78.75" hidden="1">
      <c r="A368" s="54" t="s">
        <v>31</v>
      </c>
      <c r="B368" s="34"/>
      <c r="C368" s="34"/>
      <c r="D368" s="34"/>
      <c r="E368" s="34"/>
      <c r="F368" s="35"/>
      <c r="G368" s="24"/>
      <c r="H368" s="121"/>
      <c r="I368" s="135"/>
      <c r="J368" s="136"/>
      <c r="K368" s="137"/>
      <c r="L368" s="99"/>
      <c r="M368" s="34"/>
      <c r="N368" s="35"/>
    </row>
    <row r="369" spans="1:14" ht="31.5" hidden="1">
      <c r="A369" s="53" t="s">
        <v>32</v>
      </c>
      <c r="B369" s="34"/>
      <c r="C369" s="34"/>
      <c r="D369" s="34"/>
      <c r="E369" s="34"/>
      <c r="F369" s="35"/>
      <c r="G369" s="24"/>
      <c r="H369" s="121"/>
      <c r="I369" s="135"/>
      <c r="J369" s="136"/>
      <c r="K369" s="137"/>
      <c r="L369" s="99"/>
      <c r="M369" s="34"/>
      <c r="N369" s="35"/>
    </row>
    <row r="370" spans="1:14" ht="47.25" hidden="1">
      <c r="A370" s="53" t="s">
        <v>33</v>
      </c>
      <c r="B370" s="34"/>
      <c r="C370" s="34"/>
      <c r="D370" s="34"/>
      <c r="E370" s="34"/>
      <c r="F370" s="35"/>
      <c r="G370" s="24"/>
      <c r="H370" s="121"/>
      <c r="I370" s="135"/>
      <c r="J370" s="136"/>
      <c r="K370" s="137"/>
      <c r="L370" s="99"/>
      <c r="M370" s="34"/>
      <c r="N370" s="35"/>
    </row>
    <row r="371" spans="1:14" ht="15.75">
      <c r="A371" s="53"/>
      <c r="B371" s="34"/>
      <c r="C371" s="34"/>
      <c r="D371" s="34"/>
      <c r="E371" s="34"/>
      <c r="F371" s="35"/>
      <c r="G371" s="24"/>
      <c r="H371" s="121"/>
      <c r="I371" s="135"/>
      <c r="J371" s="136"/>
      <c r="K371" s="137"/>
      <c r="L371" s="99"/>
      <c r="M371" s="34"/>
      <c r="N371" s="35"/>
    </row>
    <row r="372" spans="1:14" ht="15.75">
      <c r="A372" s="17" t="s">
        <v>105</v>
      </c>
      <c r="B372" s="15"/>
      <c r="C372" s="15"/>
      <c r="D372" s="15"/>
      <c r="E372" s="15"/>
      <c r="F372" s="16"/>
      <c r="G372" s="24"/>
      <c r="H372" s="121"/>
      <c r="I372" s="135"/>
      <c r="J372" s="136"/>
      <c r="K372" s="137"/>
      <c r="L372" s="86"/>
      <c r="M372" s="34"/>
      <c r="N372" s="35"/>
    </row>
    <row r="373" spans="1:14" ht="15.75">
      <c r="A373" s="11" t="s">
        <v>57</v>
      </c>
      <c r="B373" s="18">
        <v>9221</v>
      </c>
      <c r="C373" s="18">
        <v>9221</v>
      </c>
      <c r="D373" s="18">
        <v>9221</v>
      </c>
      <c r="E373" s="18">
        <v>2017.19</v>
      </c>
      <c r="F373" s="19">
        <f>E373/D373</f>
        <v>0.21876043813035462</v>
      </c>
      <c r="G373" s="73">
        <v>9221</v>
      </c>
      <c r="H373" s="121">
        <v>8868.98</v>
      </c>
      <c r="I373" s="138">
        <v>9221</v>
      </c>
      <c r="J373" s="139">
        <v>8785.81</v>
      </c>
      <c r="K373" s="134">
        <f>J373/I373</f>
        <v>0.95280446806203223</v>
      </c>
      <c r="L373" s="87">
        <v>9221</v>
      </c>
      <c r="M373" s="41">
        <v>8785.81</v>
      </c>
      <c r="N373" s="14">
        <f>M373/L373</f>
        <v>0.95280446806203223</v>
      </c>
    </row>
    <row r="374" spans="1:14" ht="15.75">
      <c r="A374" s="11" t="s">
        <v>56</v>
      </c>
      <c r="B374" s="15">
        <v>1644</v>
      </c>
      <c r="C374" s="15">
        <v>1644</v>
      </c>
      <c r="D374" s="15">
        <v>1644</v>
      </c>
      <c r="E374" s="15">
        <v>504.15</v>
      </c>
      <c r="F374" s="16"/>
      <c r="G374" s="24">
        <v>1644</v>
      </c>
      <c r="H374" s="121">
        <v>1292</v>
      </c>
      <c r="I374" s="135">
        <v>1644</v>
      </c>
      <c r="J374" s="136">
        <v>1208.8</v>
      </c>
      <c r="K374" s="134">
        <f>J374/I374</f>
        <v>0.73527980535279802</v>
      </c>
      <c r="L374" s="86">
        <v>1644</v>
      </c>
      <c r="M374" s="34">
        <v>1208.8</v>
      </c>
      <c r="N374" s="14">
        <f>M374/L374</f>
        <v>0.73527980535279802</v>
      </c>
    </row>
    <row r="375" spans="1:14" ht="15.75">
      <c r="A375" s="11" t="s">
        <v>58</v>
      </c>
      <c r="B375" s="34">
        <v>7577</v>
      </c>
      <c r="C375" s="34">
        <v>7577</v>
      </c>
      <c r="D375" s="34">
        <v>7577</v>
      </c>
      <c r="E375" s="34">
        <v>1513.04</v>
      </c>
      <c r="F375" s="35"/>
      <c r="G375" s="81">
        <v>7577</v>
      </c>
      <c r="H375" s="121">
        <v>7577</v>
      </c>
      <c r="I375" s="135">
        <v>7577</v>
      </c>
      <c r="J375" s="136">
        <v>7577</v>
      </c>
      <c r="K375" s="134">
        <f>J375/I375</f>
        <v>1</v>
      </c>
      <c r="L375" s="99">
        <v>7577</v>
      </c>
      <c r="M375" s="34">
        <v>7577</v>
      </c>
      <c r="N375" s="14">
        <f>M375/L375</f>
        <v>1</v>
      </c>
    </row>
    <row r="376" spans="1:14" ht="15.75">
      <c r="A376" s="11"/>
      <c r="B376" s="34"/>
      <c r="C376" s="34"/>
      <c r="D376" s="34"/>
      <c r="E376" s="34"/>
      <c r="F376" s="35"/>
      <c r="G376" s="24"/>
      <c r="H376" s="121"/>
      <c r="I376" s="135"/>
      <c r="J376" s="136"/>
      <c r="K376" s="137"/>
      <c r="L376" s="99"/>
      <c r="M376" s="34"/>
      <c r="N376" s="35"/>
    </row>
    <row r="377" spans="1:14" ht="69" hidden="1" customHeight="1">
      <c r="A377" s="53" t="s">
        <v>34</v>
      </c>
      <c r="B377" s="34"/>
      <c r="C377" s="34"/>
      <c r="D377" s="34"/>
      <c r="E377" s="34"/>
      <c r="F377" s="35"/>
      <c r="G377" s="24"/>
      <c r="H377" s="121"/>
      <c r="I377" s="135"/>
      <c r="J377" s="136"/>
      <c r="K377" s="137"/>
      <c r="L377" s="99"/>
      <c r="M377" s="34"/>
      <c r="N377" s="35"/>
    </row>
    <row r="378" spans="1:14" ht="61.5" hidden="1" customHeight="1">
      <c r="A378" s="53" t="s">
        <v>35</v>
      </c>
      <c r="B378" s="34"/>
      <c r="C378" s="34"/>
      <c r="D378" s="34"/>
      <c r="E378" s="34"/>
      <c r="F378" s="35"/>
      <c r="G378" s="24"/>
      <c r="H378" s="121"/>
      <c r="I378" s="135"/>
      <c r="J378" s="136"/>
      <c r="K378" s="137"/>
      <c r="L378" s="99"/>
      <c r="M378" s="34"/>
      <c r="N378" s="35"/>
    </row>
    <row r="379" spans="1:14" ht="75.75" hidden="1" customHeight="1">
      <c r="A379" s="53" t="s">
        <v>36</v>
      </c>
      <c r="B379" s="34"/>
      <c r="C379" s="34"/>
      <c r="D379" s="34"/>
      <c r="E379" s="34"/>
      <c r="F379" s="35"/>
      <c r="G379" s="24"/>
      <c r="H379" s="121"/>
      <c r="I379" s="135"/>
      <c r="J379" s="136"/>
      <c r="K379" s="137"/>
      <c r="L379" s="99"/>
      <c r="M379" s="34"/>
      <c r="N379" s="35"/>
    </row>
    <row r="380" spans="1:14" ht="61.5" hidden="1" customHeight="1">
      <c r="A380" s="53" t="s">
        <v>37</v>
      </c>
      <c r="B380" s="34"/>
      <c r="C380" s="34"/>
      <c r="D380" s="34"/>
      <c r="E380" s="34"/>
      <c r="F380" s="35"/>
      <c r="G380" s="24"/>
      <c r="H380" s="121"/>
      <c r="I380" s="135"/>
      <c r="J380" s="136"/>
      <c r="K380" s="137"/>
      <c r="L380" s="99"/>
      <c r="M380" s="34"/>
      <c r="N380" s="35"/>
    </row>
    <row r="381" spans="1:14" ht="54.75" hidden="1" customHeight="1">
      <c r="A381" s="53" t="s">
        <v>38</v>
      </c>
      <c r="B381" s="34"/>
      <c r="C381" s="34"/>
      <c r="D381" s="34"/>
      <c r="E381" s="34"/>
      <c r="F381" s="35"/>
      <c r="G381" s="24"/>
      <c r="H381" s="121"/>
      <c r="I381" s="135"/>
      <c r="J381" s="136"/>
      <c r="K381" s="137"/>
      <c r="L381" s="99"/>
      <c r="M381" s="34"/>
      <c r="N381" s="35"/>
    </row>
    <row r="382" spans="1:14" ht="70.5" hidden="1" customHeight="1">
      <c r="A382" s="53" t="s">
        <v>39</v>
      </c>
      <c r="B382" s="34"/>
      <c r="C382" s="34"/>
      <c r="D382" s="34"/>
      <c r="E382" s="34"/>
      <c r="F382" s="35"/>
      <c r="G382" s="24"/>
      <c r="H382" s="121"/>
      <c r="I382" s="135"/>
      <c r="J382" s="136"/>
      <c r="K382" s="137"/>
      <c r="L382" s="99"/>
      <c r="M382" s="34"/>
      <c r="N382" s="35"/>
    </row>
    <row r="383" spans="1:14" ht="15.75">
      <c r="A383" s="11"/>
      <c r="B383" s="34"/>
      <c r="C383" s="34"/>
      <c r="D383" s="34"/>
      <c r="E383" s="34"/>
      <c r="F383" s="35"/>
      <c r="G383" s="24"/>
      <c r="H383" s="121"/>
      <c r="I383" s="135"/>
      <c r="J383" s="136"/>
      <c r="K383" s="137"/>
      <c r="L383" s="99"/>
      <c r="M383" s="34"/>
      <c r="N383" s="35"/>
    </row>
    <row r="384" spans="1:14" ht="15.75">
      <c r="A384" s="17" t="s">
        <v>106</v>
      </c>
      <c r="B384" s="15"/>
      <c r="C384" s="15"/>
      <c r="D384" s="15"/>
      <c r="E384" s="15"/>
      <c r="F384" s="16"/>
      <c r="G384" s="24"/>
      <c r="H384" s="121"/>
      <c r="I384" s="135"/>
      <c r="J384" s="136"/>
      <c r="K384" s="137"/>
      <c r="L384" s="86"/>
      <c r="M384" s="34"/>
      <c r="N384" s="35"/>
    </row>
    <row r="385" spans="1:17" ht="15.75">
      <c r="A385" s="11" t="s">
        <v>57</v>
      </c>
      <c r="B385" s="18">
        <f>B386</f>
        <v>318543.7</v>
      </c>
      <c r="C385" s="18">
        <v>342194.85</v>
      </c>
      <c r="D385" s="18">
        <v>335877.7</v>
      </c>
      <c r="E385" s="18">
        <v>65885.929999999993</v>
      </c>
      <c r="F385" s="19">
        <f>E385/D385</f>
        <v>0.19616047745950382</v>
      </c>
      <c r="G385" s="73">
        <v>388808.2</v>
      </c>
      <c r="H385" s="122">
        <v>389877.39</v>
      </c>
      <c r="I385" s="138">
        <v>362886.2</v>
      </c>
      <c r="J385" s="139">
        <v>369038.47</v>
      </c>
      <c r="K385" s="134">
        <f>J385/I385</f>
        <v>1.0169537171708374</v>
      </c>
      <c r="L385" s="87">
        <v>362886.2</v>
      </c>
      <c r="M385" s="18">
        <v>369038.47</v>
      </c>
      <c r="N385" s="14">
        <f>M385/L385</f>
        <v>1.0169537171708374</v>
      </c>
    </row>
    <row r="386" spans="1:17" ht="15.75">
      <c r="A386" s="11" t="s">
        <v>56</v>
      </c>
      <c r="B386" s="34">
        <v>318543.7</v>
      </c>
      <c r="C386" s="34">
        <v>318543.7</v>
      </c>
      <c r="D386" s="34">
        <v>318543.7</v>
      </c>
      <c r="E386" s="34">
        <v>62678.66</v>
      </c>
      <c r="F386" s="34"/>
      <c r="G386" s="24">
        <v>368574</v>
      </c>
      <c r="H386" s="122">
        <v>369478.25</v>
      </c>
      <c r="I386" s="135">
        <v>342607.1</v>
      </c>
      <c r="J386" s="136">
        <v>354956.5</v>
      </c>
      <c r="K386" s="134">
        <f>J386/I386</f>
        <v>1.0360453709219688</v>
      </c>
      <c r="L386" s="86">
        <v>342607.1</v>
      </c>
      <c r="M386" s="15">
        <v>354956.5</v>
      </c>
      <c r="N386" s="14">
        <f>M386/L386</f>
        <v>1.0360453709219688</v>
      </c>
    </row>
    <row r="387" spans="1:17" ht="15.75">
      <c r="A387" s="11" t="s">
        <v>58</v>
      </c>
      <c r="B387" s="34">
        <v>0</v>
      </c>
      <c r="C387" s="34">
        <v>23641.15</v>
      </c>
      <c r="D387" s="34">
        <v>17334</v>
      </c>
      <c r="E387" s="34">
        <v>3207.27</v>
      </c>
      <c r="F387" s="34"/>
      <c r="G387" s="76">
        <v>13917</v>
      </c>
      <c r="H387" s="122">
        <v>20399.150000000001</v>
      </c>
      <c r="I387" s="135">
        <v>13917</v>
      </c>
      <c r="J387" s="136">
        <v>14082</v>
      </c>
      <c r="K387" s="134">
        <f>J387/I387</f>
        <v>1.0118560034490192</v>
      </c>
      <c r="L387" s="86">
        <v>13917</v>
      </c>
      <c r="M387" s="15">
        <v>14082</v>
      </c>
      <c r="N387" s="14">
        <f>M387/L387</f>
        <v>1.0118560034490192</v>
      </c>
    </row>
    <row r="388" spans="1:17" ht="15.75">
      <c r="A388" s="11" t="s">
        <v>47</v>
      </c>
      <c r="B388" s="34"/>
      <c r="C388" s="34"/>
      <c r="D388" s="34"/>
      <c r="E388" s="34"/>
      <c r="F388" s="34"/>
      <c r="G388" s="76">
        <v>6317.2</v>
      </c>
      <c r="H388" s="121"/>
      <c r="I388" s="135">
        <v>6362.1</v>
      </c>
      <c r="J388" s="136"/>
      <c r="K388" s="134">
        <f>J388/I388</f>
        <v>0</v>
      </c>
      <c r="L388" s="99">
        <v>6362.1</v>
      </c>
      <c r="M388" s="34"/>
      <c r="N388" s="14">
        <f>M388/L388</f>
        <v>0</v>
      </c>
    </row>
    <row r="389" spans="1:17" ht="15.75">
      <c r="A389" s="11"/>
      <c r="B389" s="34"/>
      <c r="C389" s="34"/>
      <c r="D389" s="34"/>
      <c r="E389" s="34"/>
      <c r="F389" s="34"/>
      <c r="G389" s="24"/>
      <c r="H389" s="121"/>
      <c r="I389" s="135"/>
      <c r="J389" s="136"/>
      <c r="K389" s="136"/>
      <c r="L389" s="99"/>
      <c r="M389" s="34"/>
      <c r="N389" s="34"/>
      <c r="Q389" s="1" t="s">
        <v>121</v>
      </c>
    </row>
    <row r="390" spans="1:17" ht="72" hidden="1" customHeight="1">
      <c r="A390" s="53" t="s">
        <v>40</v>
      </c>
      <c r="B390" s="34"/>
      <c r="C390" s="34"/>
      <c r="D390" s="34"/>
      <c r="E390" s="34"/>
      <c r="F390" s="34"/>
      <c r="G390" s="24"/>
      <c r="H390" s="121"/>
      <c r="I390" s="135"/>
      <c r="J390" s="136"/>
      <c r="K390" s="136"/>
      <c r="L390" s="99"/>
      <c r="M390" s="34"/>
      <c r="N390" s="34"/>
    </row>
    <row r="391" spans="1:17" ht="15.75">
      <c r="A391" s="53"/>
      <c r="B391" s="34"/>
      <c r="C391" s="34"/>
      <c r="D391" s="34"/>
      <c r="E391" s="34"/>
      <c r="F391" s="34"/>
      <c r="G391" s="24"/>
      <c r="H391" s="121"/>
      <c r="I391" s="135"/>
      <c r="J391" s="136"/>
      <c r="K391" s="136"/>
      <c r="L391" s="99"/>
      <c r="M391" s="34"/>
      <c r="N391" s="34"/>
    </row>
    <row r="392" spans="1:17" ht="63">
      <c r="A392" s="20" t="s">
        <v>113</v>
      </c>
      <c r="B392" s="15"/>
      <c r="C392" s="15"/>
      <c r="D392" s="15"/>
      <c r="E392" s="15"/>
      <c r="F392" s="15"/>
      <c r="G392" s="24"/>
      <c r="H392" s="121"/>
      <c r="I392" s="135"/>
      <c r="J392" s="136"/>
      <c r="K392" s="136"/>
      <c r="L392" s="86"/>
      <c r="M392" s="34"/>
      <c r="N392" s="34"/>
    </row>
    <row r="393" spans="1:17" ht="15.75">
      <c r="A393" s="11" t="s">
        <v>57</v>
      </c>
      <c r="B393" s="12">
        <v>0</v>
      </c>
      <c r="C393" s="12">
        <v>0</v>
      </c>
      <c r="D393" s="12">
        <f>D395+D396</f>
        <v>18839</v>
      </c>
      <c r="E393" s="12">
        <v>0</v>
      </c>
      <c r="F393" s="12">
        <v>0</v>
      </c>
      <c r="G393" s="72">
        <v>0</v>
      </c>
      <c r="H393" s="121"/>
      <c r="I393" s="168">
        <v>18839</v>
      </c>
      <c r="J393" s="133">
        <v>0</v>
      </c>
      <c r="K393" s="134">
        <f>J393/I393</f>
        <v>0</v>
      </c>
      <c r="L393" s="117">
        <v>18839</v>
      </c>
      <c r="M393" s="29">
        <v>0</v>
      </c>
      <c r="N393" s="14">
        <f>M393/L393</f>
        <v>0</v>
      </c>
    </row>
    <row r="394" spans="1:17" ht="15.75">
      <c r="A394" s="11" t="s">
        <v>56</v>
      </c>
      <c r="B394" s="34">
        <v>0</v>
      </c>
      <c r="C394" s="34">
        <v>0</v>
      </c>
      <c r="D394" s="34">
        <v>0</v>
      </c>
      <c r="E394" s="34">
        <v>0</v>
      </c>
      <c r="F394" s="34"/>
      <c r="G394" s="24">
        <v>0</v>
      </c>
      <c r="H394" s="121"/>
      <c r="I394" s="135">
        <v>0</v>
      </c>
      <c r="J394" s="136">
        <v>0</v>
      </c>
      <c r="K394" s="134">
        <v>0</v>
      </c>
      <c r="L394" s="99">
        <v>0</v>
      </c>
      <c r="M394" s="34">
        <v>0</v>
      </c>
      <c r="N394" s="14">
        <v>0</v>
      </c>
    </row>
    <row r="395" spans="1:17" ht="15.75">
      <c r="A395" s="11" t="s">
        <v>58</v>
      </c>
      <c r="B395" s="34">
        <v>0</v>
      </c>
      <c r="C395" s="34">
        <v>0</v>
      </c>
      <c r="D395" s="34">
        <v>16615</v>
      </c>
      <c r="E395" s="34">
        <v>0</v>
      </c>
      <c r="F395" s="34"/>
      <c r="G395" s="24">
        <v>0</v>
      </c>
      <c r="H395" s="121"/>
      <c r="I395" s="135">
        <f>10125+6490</f>
        <v>16615</v>
      </c>
      <c r="J395" s="136">
        <v>0</v>
      </c>
      <c r="K395" s="134">
        <f>J395/I395</f>
        <v>0</v>
      </c>
      <c r="L395" s="99">
        <f>10125+6490</f>
        <v>16615</v>
      </c>
      <c r="M395" s="34">
        <v>0</v>
      </c>
      <c r="N395" s="14">
        <f>M395/L395</f>
        <v>0</v>
      </c>
    </row>
    <row r="396" spans="1:17" ht="15.75">
      <c r="A396" s="11" t="s">
        <v>46</v>
      </c>
      <c r="B396" s="34"/>
      <c r="C396" s="34"/>
      <c r="D396" s="34">
        <v>2224</v>
      </c>
      <c r="E396" s="34"/>
      <c r="F396" s="34"/>
      <c r="G396" s="24">
        <v>0</v>
      </c>
      <c r="H396" s="121"/>
      <c r="I396" s="135">
        <v>2224</v>
      </c>
      <c r="J396" s="136">
        <v>0</v>
      </c>
      <c r="K396" s="134">
        <f>J396/I396</f>
        <v>0</v>
      </c>
      <c r="L396" s="99">
        <v>2224</v>
      </c>
      <c r="M396" s="34">
        <v>0</v>
      </c>
      <c r="N396" s="14">
        <f>M396/L396</f>
        <v>0</v>
      </c>
    </row>
    <row r="397" spans="1:17" ht="15.75">
      <c r="A397" s="53"/>
      <c r="B397" s="34"/>
      <c r="C397" s="34"/>
      <c r="D397" s="34"/>
      <c r="E397" s="34"/>
      <c r="F397" s="34"/>
      <c r="G397" s="24"/>
      <c r="H397" s="121"/>
      <c r="I397" s="135"/>
      <c r="J397" s="136"/>
      <c r="K397" s="136"/>
      <c r="L397" s="99"/>
      <c r="M397" s="34"/>
      <c r="N397" s="34"/>
    </row>
    <row r="398" spans="1:17" ht="15.75">
      <c r="A398" s="36"/>
      <c r="B398" s="34"/>
      <c r="C398" s="34"/>
      <c r="D398" s="34"/>
      <c r="E398" s="34"/>
      <c r="F398" s="34"/>
      <c r="G398" s="24"/>
      <c r="H398" s="121"/>
      <c r="I398" s="135"/>
      <c r="J398" s="136"/>
      <c r="K398" s="136"/>
      <c r="L398" s="99"/>
      <c r="M398" s="34"/>
      <c r="N398" s="34"/>
    </row>
    <row r="399" spans="1:17" ht="24.75" hidden="1" customHeight="1">
      <c r="A399" s="64" t="s">
        <v>56</v>
      </c>
      <c r="B399" s="65">
        <f>B13+B31+B36+B67+B98+B163+B219+B224+B238+B253+B278+B307+B327+B394</f>
        <v>2332615.4</v>
      </c>
      <c r="C399" s="65">
        <f>C13+C31+C36+C67+C98+C163+C219+C224+C238+C253+C278+C307+C327+C394</f>
        <v>2332614.7999999998</v>
      </c>
      <c r="D399" s="65">
        <f>D13+D31+D36+D67+D98+D163+D219+D224+D238+D253+D278+D307+D327+D394</f>
        <v>2332615.4</v>
      </c>
      <c r="E399" s="65">
        <f>E13+E31+E36+E67+E98+E163+E219+E224+E238+E253+E278+E307+E327+E394</f>
        <v>396873.22</v>
      </c>
      <c r="F399" s="66"/>
      <c r="G399" s="82">
        <f>G13+G31+G36+G67+G98+G163+G219+G224+G238+G253+G278+G307+G327+G394</f>
        <v>2358630.6000000006</v>
      </c>
      <c r="H399" s="121"/>
      <c r="I399" s="169">
        <f>I13+I31+I36+I67+I98+I163+I219+I224+I238+I253+I278+I307+I327+I394</f>
        <v>2352581.39</v>
      </c>
      <c r="J399" s="170">
        <f>J13+J31+J36+J67+J98+J163+J219+J224+J238+J253+J278+J307+J327+J394</f>
        <v>1394142.14</v>
      </c>
      <c r="K399" s="171"/>
      <c r="L399" s="118">
        <f>L13+L31+L36+L67+L98+L163+L219+L224+L238+L253+L278+L307+L327+L394</f>
        <v>2352581.39</v>
      </c>
      <c r="M399" s="65">
        <f>M13+M31+M36+M67+M98+M163+M219+M224+M238+M253+M278+M307+M327+M394</f>
        <v>1394142.14</v>
      </c>
      <c r="N399" s="51"/>
    </row>
    <row r="400" spans="1:17" ht="27.75" hidden="1" customHeight="1">
      <c r="A400" s="11" t="s">
        <v>58</v>
      </c>
      <c r="B400" s="32" t="e">
        <f>B14+B32+B37+B68+B99+B164+B220+B225+#REF!+B254+B279+B308+B328+B395</f>
        <v>#REF!</v>
      </c>
      <c r="C400" s="32" t="e">
        <f>C14+C32+C37+C68+C99+C164+C220+C225+#REF!+C254+C279+C308+C328+C395</f>
        <v>#REF!</v>
      </c>
      <c r="D400" s="32" t="e">
        <f>D14+D32+D37+D68+D99+D164+D220+D225+#REF!+D254+D279+D308+D328+D395</f>
        <v>#REF!</v>
      </c>
      <c r="E400" s="32" t="e">
        <f>E14+E32+E37+E68+E99+E164+E220+E225+#REF!+E254+E279+E308+E328+E395</f>
        <v>#REF!</v>
      </c>
      <c r="F400" s="30"/>
      <c r="G400" s="78" t="e">
        <f>G14+G32+G37+G68+G99+G164+G220+G225+#REF!+G254+G279+G308+G328+G395</f>
        <v>#REF!</v>
      </c>
      <c r="H400" s="121"/>
      <c r="I400" s="148" t="e">
        <f>I14+I32+I37+I68+I99+I164+I220+I225+#REF!+I254+I279+I308+I328+I395</f>
        <v>#REF!</v>
      </c>
      <c r="J400" s="156" t="e">
        <f>J14+J32+J37+J68+J99+J164+J220+J225+#REF!+J254+J279+J308+J328+J395</f>
        <v>#REF!</v>
      </c>
      <c r="K400" s="171"/>
      <c r="L400" s="97" t="e">
        <f>L14+L32+L37+L68+L99+L164+L220+L225+#REF!+L254+L279+L308+L328+L395</f>
        <v>#REF!</v>
      </c>
      <c r="M400" s="32" t="e">
        <f>M14+M32+M37+M68+M99+M164+M220+M225+#REF!+M254+M279+M308+M328+M395</f>
        <v>#REF!</v>
      </c>
      <c r="N400" s="51"/>
    </row>
    <row r="401" spans="1:16" ht="25.5" hidden="1" customHeight="1">
      <c r="A401" s="11" t="s">
        <v>47</v>
      </c>
      <c r="B401" s="32">
        <f>B280+B309+B329</f>
        <v>0</v>
      </c>
      <c r="C401" s="32">
        <f>C280+C309+C329</f>
        <v>0</v>
      </c>
      <c r="D401" s="32">
        <f>D69+D165+D255+D280+D309+D329</f>
        <v>74821.2</v>
      </c>
      <c r="E401" s="32">
        <f>E69+E165+E255+E280+E309+E329</f>
        <v>0</v>
      </c>
      <c r="F401" s="30"/>
      <c r="G401" s="78">
        <f>G280+G309+G329</f>
        <v>17882.7</v>
      </c>
      <c r="H401" s="121"/>
      <c r="I401" s="148">
        <f>I69+I165+I255+I280+I309+I329</f>
        <v>284797.79999999993</v>
      </c>
      <c r="J401" s="156">
        <f>J69+J165+J255+J280+J309+J329</f>
        <v>176341.9</v>
      </c>
      <c r="K401" s="171"/>
      <c r="L401" s="97">
        <f>L69+L165+L255+L280+L309+L329</f>
        <v>284797.79999999993</v>
      </c>
      <c r="M401" s="32">
        <f>M69+M165+M255+M280+M309+M329</f>
        <v>176341.9</v>
      </c>
      <c r="N401" s="51"/>
    </row>
    <row r="402" spans="1:16" ht="23.25" hidden="1" customHeight="1">
      <c r="A402" s="11" t="s">
        <v>46</v>
      </c>
      <c r="B402" s="38"/>
      <c r="C402" s="38"/>
      <c r="D402" s="33">
        <f>D15+D38+D70+D100+D166+D239+D256+D281+D310+D396</f>
        <v>2529148.5999999996</v>
      </c>
      <c r="E402" s="33">
        <f>E15+E38+E70+E100+E166+E239+E256+E281+E310+E396</f>
        <v>0</v>
      </c>
      <c r="F402" s="38"/>
      <c r="G402" s="83"/>
      <c r="H402" s="121"/>
      <c r="I402" s="172">
        <f>I15+I38+I70+I100+I166+I239+I256+I281+I310+I396</f>
        <v>1901764.5699999998</v>
      </c>
      <c r="J402" s="173">
        <f>J15+J38+J70+J100+J166+J239+J256+J281+J310+J396</f>
        <v>0</v>
      </c>
      <c r="K402" s="171"/>
      <c r="L402" s="119">
        <f>L15+L38+L70+L100+L166+L239+L256+L281+L310+L396</f>
        <v>1901764.5699999998</v>
      </c>
      <c r="M402" s="67">
        <f>M15+M38+M70+M100+M166+M239+M256+M281+M310+M396</f>
        <v>0</v>
      </c>
      <c r="N402" s="51"/>
    </row>
    <row r="403" spans="1:16" ht="38.25" customHeight="1">
      <c r="A403" s="63" t="s">
        <v>28</v>
      </c>
      <c r="B403" s="11"/>
      <c r="C403" s="11"/>
      <c r="D403" s="11"/>
      <c r="E403" s="68"/>
      <c r="F403" s="68"/>
      <c r="G403" s="84">
        <f>G12+G30+G35+G66+G97+G162+G218+G237+G252+G277+G306+G326+G393</f>
        <v>5787356.1999999993</v>
      </c>
      <c r="H403" s="121" t="s">
        <v>114</v>
      </c>
      <c r="I403" s="174">
        <f>I12+I30+I35+I66+I97+I162+I218+I223+I237+I252+I277+I306+I326+I393</f>
        <v>7813572.3999999994</v>
      </c>
      <c r="J403" s="146"/>
      <c r="K403" s="134">
        <f>J403/I403</f>
        <v>0</v>
      </c>
      <c r="L403" s="120">
        <f>L12+L30+L35+L66+L97+L162+L218+L223+L237+L252+L277+L306+L326+L393</f>
        <v>7813572.3999999994</v>
      </c>
      <c r="M403" s="26"/>
      <c r="N403" s="14">
        <f>M403/L403</f>
        <v>0</v>
      </c>
      <c r="P403" s="1" t="s">
        <v>114</v>
      </c>
    </row>
    <row r="404" spans="1:16" ht="15.75">
      <c r="A404" s="11" t="s">
        <v>56</v>
      </c>
      <c r="B404" s="34">
        <v>0</v>
      </c>
      <c r="C404" s="34">
        <v>0</v>
      </c>
      <c r="D404" s="34">
        <v>0</v>
      </c>
      <c r="E404" s="34">
        <v>0</v>
      </c>
      <c r="F404" s="34"/>
      <c r="G404" s="84">
        <f>G13+G31+G36+G67+G98+G163+G219+G224+G238+G253+G278+G307+G327</f>
        <v>2358630.6000000006</v>
      </c>
      <c r="H404" s="121"/>
      <c r="I404" s="174">
        <f>I13+I67+I98+I163+I219+I224+I238+I253+I278+I307+I327</f>
        <v>871245.09999999986</v>
      </c>
      <c r="J404" s="136"/>
      <c r="K404" s="134">
        <f>J404/I404</f>
        <v>0</v>
      </c>
      <c r="L404" s="120">
        <f>L13+L67+L98+L163+L219+L224+L238+L253+L278+L307+L327</f>
        <v>871245.09999999986</v>
      </c>
      <c r="M404" s="34"/>
      <c r="N404" s="14">
        <f>M404/L404</f>
        <v>0</v>
      </c>
    </row>
    <row r="405" spans="1:16" ht="15.75">
      <c r="A405" s="11" t="s">
        <v>58</v>
      </c>
      <c r="B405" s="11"/>
      <c r="C405" s="11"/>
      <c r="D405" s="11"/>
      <c r="E405" s="69"/>
      <c r="F405" s="69"/>
      <c r="G405" s="84">
        <f>G14+G37+G68+G99+G164+G254+G279+G328</f>
        <v>3254250</v>
      </c>
      <c r="H405" s="121"/>
      <c r="I405" s="174">
        <f xml:space="preserve"> I14+I37+I68+I99+I164+I254+I279+I308+I328+I395</f>
        <v>3263022.34</v>
      </c>
      <c r="J405" s="146"/>
      <c r="K405" s="134">
        <f>J405/I405</f>
        <v>0</v>
      </c>
      <c r="L405" s="120">
        <f xml:space="preserve"> L14+L37+L68+L99+L164+L254+L279+L308+L328+L395</f>
        <v>3263022.34</v>
      </c>
      <c r="M405" s="26"/>
      <c r="N405" s="14">
        <f>M405/L405</f>
        <v>0</v>
      </c>
    </row>
    <row r="406" spans="1:16" ht="15.75">
      <c r="A406" s="11" t="s">
        <v>46</v>
      </c>
      <c r="B406" s="11"/>
      <c r="C406" s="11"/>
      <c r="D406" s="11"/>
      <c r="E406" s="69"/>
      <c r="F406" s="69"/>
      <c r="G406" s="84">
        <v>0</v>
      </c>
      <c r="H406" s="121"/>
      <c r="I406" s="174"/>
      <c r="J406" s="146"/>
      <c r="K406" s="134" t="e">
        <f>J406/I406</f>
        <v>#DIV/0!</v>
      </c>
      <c r="L406" s="120"/>
      <c r="M406" s="26"/>
      <c r="N406" s="14" t="e">
        <f>M406/L406</f>
        <v>#DIV/0!</v>
      </c>
    </row>
    <row r="407" spans="1:16" ht="15.75">
      <c r="A407" s="11" t="s">
        <v>47</v>
      </c>
      <c r="B407" s="69"/>
      <c r="C407" s="69"/>
      <c r="D407" s="69"/>
      <c r="E407" s="69"/>
      <c r="F407" s="69"/>
      <c r="G407" s="70"/>
      <c r="H407" s="121"/>
      <c r="I407" s="69"/>
      <c r="J407" s="69"/>
      <c r="K407" s="69"/>
      <c r="L407" s="69"/>
      <c r="M407" s="69"/>
      <c r="N407" s="69"/>
    </row>
    <row r="408" spans="1:16" ht="15">
      <c r="A408" s="69"/>
      <c r="B408" s="69"/>
      <c r="C408" s="69"/>
      <c r="D408" s="69"/>
      <c r="E408" s="69"/>
      <c r="F408" s="69"/>
      <c r="G408" s="70"/>
      <c r="I408" s="69"/>
      <c r="J408" s="69"/>
      <c r="K408" s="69"/>
      <c r="L408" s="69"/>
      <c r="M408" s="69"/>
      <c r="N408" s="69"/>
    </row>
    <row r="409" spans="1:16" ht="15">
      <c r="A409" s="69"/>
      <c r="B409" s="69"/>
      <c r="C409" s="69"/>
      <c r="D409" s="69"/>
      <c r="E409" s="69"/>
      <c r="F409" s="69"/>
      <c r="G409" s="70"/>
      <c r="I409" s="69"/>
      <c r="J409" s="69"/>
      <c r="K409" s="69"/>
      <c r="L409" s="69"/>
      <c r="M409" s="69"/>
      <c r="N409" s="69"/>
    </row>
    <row r="410" spans="1:16" ht="15">
      <c r="A410" s="69"/>
      <c r="B410" s="69"/>
      <c r="C410" s="69"/>
      <c r="D410" s="69"/>
      <c r="E410" s="69"/>
      <c r="F410" s="69"/>
      <c r="G410" s="70"/>
      <c r="I410" s="69"/>
      <c r="J410" s="69"/>
      <c r="K410" s="69"/>
      <c r="L410" s="69"/>
      <c r="M410" s="69"/>
      <c r="N410" s="69"/>
    </row>
    <row r="411" spans="1:16" ht="15">
      <c r="A411" s="69"/>
      <c r="B411" s="69"/>
      <c r="C411" s="69"/>
      <c r="D411" s="69"/>
      <c r="E411" s="69"/>
      <c r="F411" s="69"/>
      <c r="G411" s="70"/>
      <c r="I411" s="69"/>
      <c r="J411" s="69"/>
      <c r="K411" s="69"/>
      <c r="L411" s="69"/>
      <c r="M411" s="69"/>
      <c r="N411" s="69"/>
    </row>
    <row r="412" spans="1:16" ht="15">
      <c r="A412" s="69"/>
      <c r="B412" s="69"/>
      <c r="C412" s="69"/>
      <c r="D412" s="69"/>
      <c r="E412" s="69"/>
      <c r="F412" s="69"/>
      <c r="G412" s="70"/>
      <c r="I412" s="69"/>
      <c r="J412" s="69"/>
      <c r="K412" s="69"/>
      <c r="L412" s="69"/>
      <c r="M412" s="69"/>
      <c r="N412" s="69"/>
    </row>
    <row r="413" spans="1:16" ht="15">
      <c r="A413" s="69"/>
      <c r="B413" s="69"/>
      <c r="C413" s="69"/>
      <c r="D413" s="69"/>
      <c r="E413" s="69"/>
      <c r="F413" s="69"/>
      <c r="G413" s="70"/>
      <c r="I413" s="69"/>
      <c r="J413" s="69"/>
      <c r="K413" s="69"/>
      <c r="L413" s="69"/>
      <c r="M413" s="69"/>
      <c r="N413" s="69"/>
    </row>
    <row r="414" spans="1:16" ht="15">
      <c r="A414" s="69"/>
      <c r="B414" s="69"/>
      <c r="C414" s="69"/>
      <c r="D414" s="69"/>
      <c r="E414" s="69"/>
      <c r="F414" s="69"/>
      <c r="G414" s="70"/>
      <c r="I414" s="69"/>
      <c r="J414" s="69"/>
      <c r="K414" s="69"/>
      <c r="L414" s="69"/>
      <c r="M414" s="69"/>
      <c r="N414" s="69"/>
    </row>
    <row r="415" spans="1:16" ht="15">
      <c r="A415" s="69"/>
      <c r="B415" s="69"/>
      <c r="C415" s="69"/>
      <c r="D415" s="69"/>
      <c r="E415" s="69"/>
      <c r="F415" s="69"/>
      <c r="G415" s="70"/>
      <c r="I415" s="69"/>
      <c r="J415" s="69"/>
      <c r="K415" s="69"/>
      <c r="L415" s="69"/>
      <c r="M415" s="69"/>
      <c r="N415" s="69"/>
    </row>
    <row r="416" spans="1:16" ht="15">
      <c r="A416" s="69"/>
      <c r="B416" s="69"/>
      <c r="C416" s="69"/>
      <c r="D416" s="69"/>
      <c r="E416" s="69"/>
      <c r="F416" s="69"/>
      <c r="G416" s="70"/>
      <c r="I416" s="69"/>
      <c r="J416" s="69"/>
      <c r="K416" s="69"/>
      <c r="L416" s="69"/>
      <c r="M416" s="69"/>
      <c r="N416" s="69"/>
    </row>
    <row r="417" spans="1:14" ht="15">
      <c r="A417" s="69"/>
      <c r="B417" s="69"/>
      <c r="C417" s="69"/>
      <c r="D417" s="69"/>
      <c r="E417" s="69"/>
      <c r="F417" s="69"/>
      <c r="G417" s="70"/>
      <c r="I417" s="69"/>
      <c r="J417" s="69"/>
      <c r="K417" s="69"/>
      <c r="L417" s="69"/>
      <c r="M417" s="69"/>
      <c r="N417" s="69"/>
    </row>
    <row r="418" spans="1:14" ht="15">
      <c r="A418" s="69"/>
      <c r="B418" s="69"/>
      <c r="C418" s="69"/>
      <c r="D418" s="69"/>
      <c r="E418" s="69"/>
      <c r="F418" s="69"/>
      <c r="G418" s="70"/>
      <c r="I418" s="69"/>
      <c r="J418" s="69"/>
      <c r="K418" s="69"/>
      <c r="L418" s="69"/>
      <c r="M418" s="69"/>
      <c r="N418" s="69"/>
    </row>
    <row r="419" spans="1:14" ht="15">
      <c r="A419" s="69"/>
      <c r="B419" s="69"/>
      <c r="C419" s="69"/>
      <c r="D419" s="69"/>
      <c r="E419" s="69"/>
      <c r="F419" s="69"/>
      <c r="G419" s="70"/>
      <c r="I419" s="69"/>
      <c r="J419" s="69"/>
      <c r="K419" s="69"/>
      <c r="L419" s="69"/>
      <c r="M419" s="69"/>
      <c r="N419" s="69"/>
    </row>
    <row r="420" spans="1:14" ht="15">
      <c r="A420" s="69"/>
      <c r="B420" s="69"/>
      <c r="C420" s="69"/>
      <c r="D420" s="69"/>
      <c r="E420" s="69"/>
      <c r="F420" s="69"/>
      <c r="G420" s="70"/>
      <c r="I420" s="69"/>
      <c r="J420" s="69"/>
      <c r="K420" s="69"/>
      <c r="L420" s="69"/>
      <c r="M420" s="69"/>
      <c r="N420" s="69"/>
    </row>
    <row r="421" spans="1:14" ht="15">
      <c r="A421" s="69"/>
      <c r="B421" s="69"/>
      <c r="C421" s="69"/>
      <c r="D421" s="69"/>
      <c r="E421" s="69"/>
      <c r="F421" s="69"/>
      <c r="G421" s="70"/>
      <c r="I421" s="69"/>
      <c r="J421" s="69"/>
      <c r="K421" s="69"/>
      <c r="L421" s="69"/>
      <c r="M421" s="69"/>
      <c r="N421" s="69"/>
    </row>
    <row r="422" spans="1:14" ht="15">
      <c r="A422" s="69"/>
      <c r="B422" s="69"/>
      <c r="C422" s="69"/>
      <c r="D422" s="69"/>
      <c r="E422" s="69"/>
      <c r="F422" s="69"/>
      <c r="G422" s="70"/>
      <c r="I422" s="69"/>
      <c r="J422" s="69"/>
      <c r="K422" s="69"/>
      <c r="L422" s="69"/>
      <c r="M422" s="69"/>
      <c r="N422" s="69"/>
    </row>
    <row r="423" spans="1:14" ht="15">
      <c r="A423" s="69"/>
      <c r="B423" s="69"/>
      <c r="C423" s="69"/>
      <c r="D423" s="69"/>
      <c r="E423" s="69"/>
      <c r="F423" s="69"/>
      <c r="G423" s="70"/>
      <c r="I423" s="69"/>
      <c r="J423" s="69"/>
      <c r="K423" s="69"/>
      <c r="L423" s="69"/>
      <c r="M423" s="69"/>
      <c r="N423" s="69"/>
    </row>
    <row r="424" spans="1:14" ht="15">
      <c r="A424" s="69"/>
      <c r="B424" s="69"/>
      <c r="C424" s="69"/>
      <c r="D424" s="69"/>
      <c r="E424" s="69"/>
      <c r="F424" s="69"/>
      <c r="G424" s="70"/>
      <c r="I424" s="69"/>
      <c r="J424" s="69"/>
      <c r="K424" s="69"/>
      <c r="L424" s="69"/>
      <c r="M424" s="69"/>
      <c r="N424" s="69"/>
    </row>
    <row r="425" spans="1:14" ht="15">
      <c r="A425" s="69"/>
      <c r="B425" s="69"/>
      <c r="C425" s="69"/>
      <c r="D425" s="69"/>
      <c r="E425" s="69"/>
      <c r="F425" s="69"/>
      <c r="G425" s="70"/>
      <c r="I425" s="69"/>
      <c r="J425" s="69"/>
      <c r="K425" s="69"/>
      <c r="L425" s="69"/>
      <c r="M425" s="69"/>
      <c r="N425" s="69"/>
    </row>
    <row r="426" spans="1:14" ht="15">
      <c r="A426" s="69"/>
      <c r="B426" s="69"/>
      <c r="C426" s="69"/>
      <c r="D426" s="69"/>
      <c r="E426" s="69"/>
      <c r="F426" s="69"/>
      <c r="G426" s="70"/>
      <c r="I426" s="69"/>
      <c r="J426" s="69"/>
      <c r="K426" s="69"/>
      <c r="L426" s="69"/>
      <c r="M426" s="69"/>
      <c r="N426" s="69"/>
    </row>
    <row r="427" spans="1:14" ht="15">
      <c r="A427" s="69"/>
      <c r="B427" s="69"/>
      <c r="C427" s="69"/>
      <c r="D427" s="69"/>
      <c r="E427" s="69"/>
      <c r="F427" s="69"/>
      <c r="G427" s="70"/>
      <c r="I427" s="69"/>
      <c r="J427" s="69"/>
      <c r="K427" s="69"/>
      <c r="L427" s="69"/>
      <c r="M427" s="69"/>
      <c r="N427" s="69"/>
    </row>
    <row r="428" spans="1:14" ht="15">
      <c r="A428" s="69"/>
      <c r="B428" s="69"/>
      <c r="C428" s="69"/>
      <c r="D428" s="69"/>
      <c r="E428" s="69"/>
      <c r="F428" s="69"/>
      <c r="G428" s="70"/>
      <c r="I428" s="69"/>
      <c r="J428" s="69"/>
      <c r="K428" s="69"/>
      <c r="L428" s="69"/>
      <c r="M428" s="69"/>
      <c r="N428" s="69"/>
    </row>
    <row r="429" spans="1:14" ht="15">
      <c r="A429" s="69"/>
      <c r="B429" s="69"/>
      <c r="C429" s="69"/>
      <c r="D429" s="69"/>
      <c r="E429" s="69"/>
      <c r="F429" s="69"/>
      <c r="G429" s="70"/>
      <c r="I429" s="69"/>
      <c r="J429" s="69"/>
      <c r="K429" s="69"/>
      <c r="L429" s="69"/>
      <c r="M429" s="69"/>
      <c r="N429" s="69"/>
    </row>
    <row r="430" spans="1:14" ht="15">
      <c r="A430" s="69"/>
      <c r="B430" s="69"/>
      <c r="C430" s="69"/>
      <c r="D430" s="69"/>
      <c r="E430" s="69"/>
      <c r="F430" s="69"/>
      <c r="G430" s="70"/>
      <c r="I430" s="69"/>
      <c r="J430" s="69"/>
      <c r="K430" s="69"/>
      <c r="L430" s="69"/>
      <c r="M430" s="69"/>
      <c r="N430" s="69"/>
    </row>
    <row r="431" spans="1:14" ht="15">
      <c r="A431" s="69"/>
      <c r="B431" s="69"/>
      <c r="C431" s="69"/>
      <c r="D431" s="69"/>
      <c r="E431" s="69"/>
      <c r="F431" s="69"/>
      <c r="G431" s="70"/>
      <c r="I431" s="69"/>
      <c r="J431" s="69"/>
      <c r="K431" s="69"/>
      <c r="L431" s="69"/>
      <c r="M431" s="69"/>
      <c r="N431" s="69"/>
    </row>
    <row r="432" spans="1:14" ht="15">
      <c r="A432" s="69"/>
      <c r="B432" s="69"/>
      <c r="C432" s="69"/>
      <c r="D432" s="69"/>
      <c r="E432" s="69"/>
      <c r="F432" s="69"/>
      <c r="G432" s="70"/>
      <c r="I432" s="69"/>
      <c r="J432" s="69"/>
      <c r="K432" s="69"/>
      <c r="L432" s="69"/>
      <c r="M432" s="69"/>
      <c r="N432" s="69"/>
    </row>
    <row r="433" spans="1:14" ht="15">
      <c r="A433" s="69"/>
      <c r="B433" s="69"/>
      <c r="C433" s="69"/>
      <c r="D433" s="69"/>
      <c r="E433" s="69"/>
      <c r="F433" s="69"/>
      <c r="G433" s="70"/>
      <c r="I433" s="69"/>
      <c r="J433" s="69"/>
      <c r="K433" s="69"/>
      <c r="L433" s="69"/>
      <c r="M433" s="69"/>
      <c r="N433" s="69"/>
    </row>
    <row r="434" spans="1:14" ht="15">
      <c r="A434" s="69"/>
      <c r="B434" s="69"/>
      <c r="C434" s="69"/>
      <c r="D434" s="69"/>
      <c r="E434" s="69"/>
      <c r="F434" s="69"/>
      <c r="G434" s="70"/>
      <c r="I434" s="69"/>
      <c r="J434" s="69"/>
      <c r="K434" s="69"/>
      <c r="L434" s="69"/>
      <c r="M434" s="69"/>
      <c r="N434" s="69"/>
    </row>
    <row r="435" spans="1:14" ht="15">
      <c r="A435" s="69"/>
      <c r="B435" s="69"/>
      <c r="C435" s="69"/>
      <c r="D435" s="69"/>
      <c r="E435" s="69"/>
      <c r="F435" s="69"/>
      <c r="G435" s="70"/>
      <c r="I435" s="69"/>
      <c r="J435" s="69"/>
      <c r="K435" s="69"/>
      <c r="L435" s="69"/>
      <c r="M435" s="69"/>
      <c r="N435" s="69"/>
    </row>
  </sheetData>
  <mergeCells count="16">
    <mergeCell ref="M9:M10"/>
    <mergeCell ref="N9:N10"/>
    <mergeCell ref="L9:L10"/>
    <mergeCell ref="L8:N8"/>
    <mergeCell ref="I8:K8"/>
    <mergeCell ref="J9:J10"/>
    <mergeCell ref="A3:K4"/>
    <mergeCell ref="E9:F9"/>
    <mergeCell ref="B9:B10"/>
    <mergeCell ref="D9:D10"/>
    <mergeCell ref="A8:A10"/>
    <mergeCell ref="G8:G10"/>
    <mergeCell ref="H8:H10"/>
    <mergeCell ref="I9:I10"/>
    <mergeCell ref="K9:K10"/>
    <mergeCell ref="C9:C10"/>
  </mergeCells>
  <phoneticPr fontId="2" type="noConversion"/>
  <pageMargins left="0.51" right="0" top="0.34" bottom="0.59055118110236227" header="0.39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3:G6"/>
  <sheetViews>
    <sheetView workbookViewId="0">
      <selection activeCell="K4" sqref="K4"/>
    </sheetView>
  </sheetViews>
  <sheetFormatPr defaultRowHeight="12.75"/>
  <cols>
    <col min="2" max="2" width="17.28515625" customWidth="1"/>
    <col min="3" max="3" width="15" customWidth="1"/>
    <col min="4" max="4" width="14.42578125" customWidth="1"/>
    <col min="5" max="5" width="14.140625" customWidth="1"/>
    <col min="6" max="6" width="15.140625" customWidth="1"/>
    <col min="7" max="7" width="14.7109375" customWidth="1"/>
  </cols>
  <sheetData>
    <row r="3" spans="2:7" ht="103.5" customHeight="1" thickBot="1">
      <c r="B3" s="294" t="s">
        <v>141</v>
      </c>
      <c r="C3" s="295"/>
      <c r="D3" s="295"/>
      <c r="E3" s="295"/>
      <c r="F3" s="295"/>
      <c r="G3" s="295"/>
    </row>
    <row r="4" spans="2:7" ht="90">
      <c r="B4" s="184" t="s">
        <v>130</v>
      </c>
      <c r="C4" s="185" t="s">
        <v>131</v>
      </c>
      <c r="D4" s="185" t="s">
        <v>132</v>
      </c>
      <c r="E4" s="185" t="s">
        <v>133</v>
      </c>
      <c r="F4" s="185" t="s">
        <v>134</v>
      </c>
      <c r="G4" s="186" t="s">
        <v>135</v>
      </c>
    </row>
    <row r="5" spans="2:7" ht="33.75">
      <c r="B5" s="187" t="s">
        <v>136</v>
      </c>
      <c r="C5" s="182" t="s">
        <v>137</v>
      </c>
      <c r="D5" s="183">
        <v>7577</v>
      </c>
      <c r="E5" s="183">
        <v>7577</v>
      </c>
      <c r="F5" s="183" t="s">
        <v>142</v>
      </c>
      <c r="G5" s="188">
        <v>7577</v>
      </c>
    </row>
    <row r="6" spans="2:7" ht="135.75" customHeight="1" thickBot="1">
      <c r="B6" s="189" t="s">
        <v>139</v>
      </c>
      <c r="C6" s="190" t="s">
        <v>140</v>
      </c>
      <c r="D6" s="191">
        <v>7577</v>
      </c>
      <c r="E6" s="191">
        <v>7577</v>
      </c>
      <c r="F6" s="191" t="s">
        <v>142</v>
      </c>
      <c r="G6" s="192">
        <v>7577</v>
      </c>
    </row>
  </sheetData>
  <mergeCells count="1">
    <mergeCell ref="B3:G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G6"/>
  <sheetViews>
    <sheetView workbookViewId="0">
      <selection activeCell="I5" sqref="I5"/>
    </sheetView>
  </sheetViews>
  <sheetFormatPr defaultRowHeight="12.75"/>
  <cols>
    <col min="2" max="2" width="24.5703125" customWidth="1"/>
    <col min="3" max="3" width="12.7109375" customWidth="1"/>
    <col min="4" max="4" width="11.28515625" customWidth="1"/>
    <col min="5" max="5" width="12" customWidth="1"/>
    <col min="6" max="6" width="13.28515625" customWidth="1"/>
    <col min="7" max="7" width="16.85546875" customWidth="1"/>
  </cols>
  <sheetData>
    <row r="3" spans="2:7" ht="132.75" customHeight="1" thickBot="1">
      <c r="B3" s="294" t="s">
        <v>129</v>
      </c>
      <c r="C3" s="295"/>
      <c r="D3" s="295"/>
      <c r="E3" s="295"/>
      <c r="F3" s="295"/>
      <c r="G3" s="295"/>
    </row>
    <row r="4" spans="2:7" ht="90">
      <c r="B4" s="184" t="s">
        <v>130</v>
      </c>
      <c r="C4" s="185" t="s">
        <v>131</v>
      </c>
      <c r="D4" s="185" t="s">
        <v>132</v>
      </c>
      <c r="E4" s="185" t="s">
        <v>133</v>
      </c>
      <c r="F4" s="185" t="s">
        <v>134</v>
      </c>
      <c r="G4" s="186" t="s">
        <v>135</v>
      </c>
    </row>
    <row r="5" spans="2:7" ht="33.75">
      <c r="B5" s="187" t="s">
        <v>136</v>
      </c>
      <c r="C5" s="182" t="s">
        <v>137</v>
      </c>
      <c r="D5" s="183">
        <v>1291.98</v>
      </c>
      <c r="E5" s="183">
        <v>1208.81</v>
      </c>
      <c r="F5" s="183" t="s">
        <v>138</v>
      </c>
      <c r="G5" s="188">
        <v>1291.98</v>
      </c>
    </row>
    <row r="6" spans="2:7" ht="90.75" thickBot="1">
      <c r="B6" s="189" t="s">
        <v>139</v>
      </c>
      <c r="C6" s="190" t="s">
        <v>140</v>
      </c>
      <c r="D6" s="191">
        <v>1291.98</v>
      </c>
      <c r="E6" s="191">
        <v>1208.81</v>
      </c>
      <c r="F6" s="191" t="s">
        <v>138</v>
      </c>
      <c r="G6" s="192">
        <v>1291.98</v>
      </c>
    </row>
  </sheetData>
  <mergeCells count="1">
    <mergeCell ref="B3:G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5"/>
  <sheetViews>
    <sheetView workbookViewId="0">
      <selection activeCell="L35" sqref="L35"/>
    </sheetView>
  </sheetViews>
  <sheetFormatPr defaultRowHeight="12.75"/>
  <cols>
    <col min="1" max="1" width="48" style="1" customWidth="1"/>
    <col min="2" max="2" width="15.42578125" style="1" hidden="1" customWidth="1"/>
    <col min="3" max="3" width="16.5703125" style="1" hidden="1" customWidth="1"/>
    <col min="4" max="4" width="13" style="1" hidden="1" customWidth="1"/>
    <col min="5" max="5" width="10.42578125" style="1" hidden="1" customWidth="1"/>
    <col min="6" max="6" width="8.42578125" style="1" hidden="1" customWidth="1"/>
    <col min="7" max="7" width="18.42578125" style="2" customWidth="1"/>
    <col min="8" max="8" width="16.5703125" style="1" customWidth="1"/>
    <col min="9" max="9" width="18.85546875" style="1" hidden="1" customWidth="1"/>
    <col min="10" max="10" width="17.5703125" style="1" hidden="1" customWidth="1"/>
    <col min="11" max="11" width="17.85546875" style="1" hidden="1" customWidth="1"/>
    <col min="12" max="12" width="18.85546875" style="1" customWidth="1"/>
    <col min="13" max="13" width="17.5703125" style="1" customWidth="1"/>
    <col min="14" max="14" width="17.85546875" style="1" customWidth="1"/>
    <col min="15" max="16384" width="9.140625" style="1"/>
  </cols>
  <sheetData>
    <row r="1" spans="1:14" ht="12.75" customHeight="1">
      <c r="A1" s="2"/>
      <c r="B1" s="3"/>
      <c r="C1" s="3"/>
      <c r="D1" s="3"/>
      <c r="E1" s="3"/>
      <c r="F1" s="3"/>
      <c r="G1" s="3"/>
      <c r="I1" s="3"/>
      <c r="J1" s="3"/>
      <c r="K1" s="3"/>
      <c r="L1" s="3"/>
      <c r="M1" s="3"/>
      <c r="N1" s="3"/>
    </row>
    <row r="2" spans="1:14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</row>
    <row r="3" spans="1:14" ht="18" customHeight="1">
      <c r="A3" s="263" t="s">
        <v>116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5.7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1:14" hidden="1">
      <c r="A5" s="2"/>
      <c r="B5" s="2"/>
      <c r="C5" s="2"/>
      <c r="D5" s="2"/>
      <c r="E5" s="2"/>
      <c r="F5" s="2"/>
      <c r="I5" s="2"/>
      <c r="J5" s="2"/>
      <c r="K5" s="2"/>
      <c r="L5" s="2"/>
      <c r="M5" s="2"/>
      <c r="N5" s="2"/>
    </row>
    <row r="6" spans="1:14" hidden="1">
      <c r="A6" s="2"/>
      <c r="B6" s="2"/>
      <c r="C6" s="2"/>
      <c r="D6" s="2"/>
      <c r="E6" s="2"/>
      <c r="F6" s="2"/>
      <c r="I6" s="2"/>
      <c r="J6" s="2"/>
      <c r="K6" s="2"/>
      <c r="L6" s="2"/>
      <c r="M6" s="2"/>
      <c r="N6" s="2"/>
    </row>
    <row r="7" spans="1:14" ht="13.5" thickBot="1">
      <c r="A7" s="2"/>
      <c r="B7" s="2"/>
      <c r="C7" s="2"/>
      <c r="D7" s="2"/>
      <c r="E7" s="2"/>
      <c r="F7" s="2"/>
      <c r="I7" s="2"/>
      <c r="J7" s="2"/>
      <c r="K7" s="2"/>
      <c r="L7" s="2"/>
      <c r="M7" s="2"/>
      <c r="N7" s="2"/>
    </row>
    <row r="8" spans="1:14" ht="18" customHeight="1" thickBot="1">
      <c r="A8" s="268" t="s">
        <v>51</v>
      </c>
      <c r="B8" s="128"/>
      <c r="C8" s="128"/>
      <c r="D8" s="128"/>
      <c r="E8" s="128"/>
      <c r="F8" s="128"/>
      <c r="G8" s="271" t="s">
        <v>119</v>
      </c>
      <c r="H8" s="274" t="s">
        <v>128</v>
      </c>
      <c r="I8" s="289" t="s">
        <v>125</v>
      </c>
      <c r="J8" s="290"/>
      <c r="K8" s="291"/>
      <c r="L8" s="286" t="s">
        <v>123</v>
      </c>
      <c r="M8" s="287"/>
      <c r="N8" s="288"/>
    </row>
    <row r="9" spans="1:14" ht="63.75" customHeight="1" thickBot="1">
      <c r="A9" s="269"/>
      <c r="B9" s="266" t="s">
        <v>89</v>
      </c>
      <c r="C9" s="280" t="s">
        <v>20</v>
      </c>
      <c r="D9" s="266" t="s">
        <v>90</v>
      </c>
      <c r="E9" s="264" t="s">
        <v>44</v>
      </c>
      <c r="F9" s="265"/>
      <c r="G9" s="272"/>
      <c r="H9" s="275"/>
      <c r="I9" s="277" t="s">
        <v>120</v>
      </c>
      <c r="J9" s="292" t="s">
        <v>124</v>
      </c>
      <c r="K9" s="277" t="s">
        <v>117</v>
      </c>
      <c r="L9" s="266" t="s">
        <v>120</v>
      </c>
      <c r="M9" s="282" t="s">
        <v>127</v>
      </c>
      <c r="N9" s="266" t="s">
        <v>117</v>
      </c>
    </row>
    <row r="10" spans="1:14" ht="81.75" customHeight="1" thickBot="1">
      <c r="A10" s="270"/>
      <c r="B10" s="267"/>
      <c r="C10" s="281"/>
      <c r="D10" s="267"/>
      <c r="E10" s="4" t="s">
        <v>42</v>
      </c>
      <c r="F10" s="127" t="s">
        <v>43</v>
      </c>
      <c r="G10" s="273"/>
      <c r="H10" s="276"/>
      <c r="I10" s="278"/>
      <c r="J10" s="293"/>
      <c r="K10" s="279"/>
      <c r="L10" s="267"/>
      <c r="M10" s="283"/>
      <c r="N10" s="284"/>
    </row>
    <row r="11" spans="1:14" ht="77.25" customHeight="1">
      <c r="A11" s="5" t="s">
        <v>59</v>
      </c>
      <c r="B11" s="6"/>
      <c r="C11" s="7"/>
      <c r="D11" s="8"/>
      <c r="E11" s="9"/>
      <c r="F11" s="9"/>
      <c r="G11" s="7"/>
      <c r="I11" s="129"/>
      <c r="J11" s="130"/>
      <c r="K11" s="131"/>
      <c r="L11" s="8"/>
      <c r="M11" s="9"/>
      <c r="N11" s="10"/>
    </row>
    <row r="12" spans="1:14" ht="16.899999999999999" customHeight="1">
      <c r="A12" s="11" t="s">
        <v>57</v>
      </c>
      <c r="B12" s="12">
        <v>21205</v>
      </c>
      <c r="C12" s="12">
        <v>22980</v>
      </c>
      <c r="D12" s="12">
        <f>D13+D15</f>
        <v>224405</v>
      </c>
      <c r="E12" s="12">
        <v>3043</v>
      </c>
      <c r="F12" s="13">
        <f>E12/D12</f>
        <v>1.3560303914796908E-2</v>
      </c>
      <c r="G12" s="72">
        <v>30964.400000000001</v>
      </c>
      <c r="H12" s="12">
        <v>30964.400000000001</v>
      </c>
      <c r="I12" s="132">
        <v>34164.400000000001</v>
      </c>
      <c r="J12" s="133">
        <v>29502.67</v>
      </c>
      <c r="K12" s="134">
        <f>J12/I12</f>
        <v>0.86355006966315806</v>
      </c>
      <c r="L12" s="85">
        <v>34164.400000000001</v>
      </c>
      <c r="M12" s="12">
        <v>32702.67</v>
      </c>
      <c r="N12" s="14">
        <f>M12/L12</f>
        <v>0.95721482010513859</v>
      </c>
    </row>
    <row r="13" spans="1:14" ht="16.899999999999999" customHeight="1">
      <c r="A13" s="11" t="s">
        <v>56</v>
      </c>
      <c r="B13" s="15">
        <v>21205</v>
      </c>
      <c r="C13" s="15">
        <v>21205</v>
      </c>
      <c r="D13" s="15">
        <v>21205</v>
      </c>
      <c r="E13" s="15">
        <v>3043</v>
      </c>
      <c r="F13" s="16"/>
      <c r="G13" s="24">
        <v>21205</v>
      </c>
      <c r="H13" s="121">
        <v>30964.400000000001</v>
      </c>
      <c r="I13" s="135">
        <v>21205</v>
      </c>
      <c r="J13" s="136">
        <f>J19+J25</f>
        <v>29502.71</v>
      </c>
      <c r="K13" s="134">
        <f>J13/I13</f>
        <v>1.3913091252063192</v>
      </c>
      <c r="L13" s="86">
        <v>21205</v>
      </c>
      <c r="M13" s="15">
        <v>19743.27</v>
      </c>
      <c r="N13" s="14">
        <f>M13/L13</f>
        <v>0.93106672954491865</v>
      </c>
    </row>
    <row r="14" spans="1:14" ht="15" customHeight="1">
      <c r="A14" s="11" t="s">
        <v>58</v>
      </c>
      <c r="B14" s="15">
        <v>0</v>
      </c>
      <c r="C14" s="15">
        <v>1775</v>
      </c>
      <c r="D14" s="15">
        <v>0</v>
      </c>
      <c r="E14" s="15">
        <v>0</v>
      </c>
      <c r="F14" s="16"/>
      <c r="G14" s="24">
        <v>9759.4</v>
      </c>
      <c r="H14" s="121"/>
      <c r="I14" s="135">
        <v>9759.4</v>
      </c>
      <c r="J14" s="136"/>
      <c r="K14" s="134">
        <f>J14/I14</f>
        <v>0</v>
      </c>
      <c r="L14" s="86">
        <v>9759.4</v>
      </c>
      <c r="M14" s="15">
        <v>9759.4</v>
      </c>
      <c r="N14" s="14">
        <f>M14/L14</f>
        <v>1</v>
      </c>
    </row>
    <row r="15" spans="1:14" ht="15.75" hidden="1" customHeight="1">
      <c r="A15" s="11" t="s">
        <v>46</v>
      </c>
      <c r="B15" s="15"/>
      <c r="C15" s="15"/>
      <c r="D15" s="15">
        <v>203200</v>
      </c>
      <c r="E15" s="15"/>
      <c r="F15" s="16"/>
      <c r="G15" s="24"/>
      <c r="H15" s="121"/>
      <c r="I15" s="135">
        <v>3200</v>
      </c>
      <c r="J15" s="136"/>
      <c r="K15" s="134">
        <f>J15/I15</f>
        <v>0</v>
      </c>
      <c r="L15" s="86">
        <v>3200</v>
      </c>
      <c r="M15" s="15">
        <v>3200</v>
      </c>
      <c r="N15" s="14">
        <f>M15/L15</f>
        <v>1</v>
      </c>
    </row>
    <row r="16" spans="1:14" ht="18.600000000000001" customHeight="1">
      <c r="A16" s="11"/>
      <c r="B16" s="15"/>
      <c r="C16" s="15"/>
      <c r="D16" s="15"/>
      <c r="E16" s="15"/>
      <c r="F16" s="16"/>
      <c r="G16" s="24"/>
      <c r="H16" s="121"/>
      <c r="I16" s="135"/>
      <c r="J16" s="136"/>
      <c r="K16" s="137"/>
      <c r="L16" s="86"/>
      <c r="M16" s="15"/>
      <c r="N16" s="16"/>
    </row>
    <row r="17" spans="1:14" ht="47.25" customHeight="1">
      <c r="A17" s="17" t="s">
        <v>62</v>
      </c>
      <c r="B17" s="15"/>
      <c r="C17" s="15"/>
      <c r="D17" s="15"/>
      <c r="E17" s="15"/>
      <c r="F17" s="16"/>
      <c r="G17" s="24"/>
      <c r="H17" s="121"/>
      <c r="I17" s="135"/>
      <c r="J17" s="136"/>
      <c r="K17" s="137"/>
      <c r="L17" s="86"/>
      <c r="M17" s="15"/>
      <c r="N17" s="16"/>
    </row>
    <row r="18" spans="1:14" ht="16.899999999999999" customHeight="1">
      <c r="A18" s="11" t="s">
        <v>57</v>
      </c>
      <c r="B18" s="18">
        <v>869</v>
      </c>
      <c r="C18" s="18">
        <v>869</v>
      </c>
      <c r="D18" s="18">
        <f>D19+D21</f>
        <v>204069</v>
      </c>
      <c r="E18" s="18">
        <v>0</v>
      </c>
      <c r="F18" s="19">
        <v>0</v>
      </c>
      <c r="G18" s="73">
        <v>561</v>
      </c>
      <c r="H18" s="121">
        <v>561</v>
      </c>
      <c r="I18" s="138">
        <v>3761</v>
      </c>
      <c r="J18" s="139">
        <v>201.51</v>
      </c>
      <c r="K18" s="134">
        <f>J18/I18</f>
        <v>5.3578835416112733E-2</v>
      </c>
      <c r="L18" s="87">
        <v>3761</v>
      </c>
      <c r="M18" s="18">
        <v>201.51</v>
      </c>
      <c r="N18" s="14">
        <f>M18/L18</f>
        <v>5.3578835416112733E-2</v>
      </c>
    </row>
    <row r="19" spans="1:14" ht="16.899999999999999" customHeight="1">
      <c r="A19" s="11" t="s">
        <v>56</v>
      </c>
      <c r="B19" s="15">
        <v>869</v>
      </c>
      <c r="C19" s="15">
        <v>869</v>
      </c>
      <c r="D19" s="15">
        <v>869</v>
      </c>
      <c r="E19" s="15">
        <v>0</v>
      </c>
      <c r="F19" s="16">
        <v>0</v>
      </c>
      <c r="G19" s="24">
        <v>561</v>
      </c>
      <c r="H19" s="121">
        <v>561</v>
      </c>
      <c r="I19" s="135">
        <v>561</v>
      </c>
      <c r="J19" s="139">
        <v>201.51</v>
      </c>
      <c r="K19" s="134">
        <f>J19/I19</f>
        <v>0.35919786096256684</v>
      </c>
      <c r="L19" s="86">
        <v>561</v>
      </c>
      <c r="M19" s="18">
        <v>201.51</v>
      </c>
      <c r="N19" s="14">
        <f>M19/L19</f>
        <v>0.35919786096256684</v>
      </c>
    </row>
    <row r="20" spans="1:14" ht="16.899999999999999" customHeight="1">
      <c r="A20" s="11" t="s">
        <v>58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24"/>
      <c r="H20" s="121"/>
      <c r="I20" s="135">
        <v>0</v>
      </c>
      <c r="J20" s="136"/>
      <c r="K20" s="137"/>
      <c r="L20" s="86">
        <v>0</v>
      </c>
      <c r="M20" s="15"/>
      <c r="N20" s="14"/>
    </row>
    <row r="21" spans="1:14" ht="16.899999999999999" hidden="1" customHeight="1">
      <c r="A21" s="11" t="s">
        <v>46</v>
      </c>
      <c r="B21" s="15"/>
      <c r="C21" s="15"/>
      <c r="D21" s="15">
        <v>203200</v>
      </c>
      <c r="E21" s="15"/>
      <c r="F21" s="16"/>
      <c r="G21" s="24"/>
      <c r="H21" s="121"/>
      <c r="I21" s="135">
        <v>3200</v>
      </c>
      <c r="J21" s="136"/>
      <c r="K21" s="137"/>
      <c r="L21" s="86">
        <v>3200</v>
      </c>
      <c r="M21" s="15">
        <v>3200</v>
      </c>
      <c r="N21" s="14">
        <f>M21/L21</f>
        <v>1</v>
      </c>
    </row>
    <row r="22" spans="1:14" ht="16.899999999999999" customHeight="1">
      <c r="A22" s="11"/>
      <c r="B22" s="11"/>
      <c r="C22" s="15"/>
      <c r="D22" s="15"/>
      <c r="E22" s="15"/>
      <c r="F22" s="16"/>
      <c r="G22" s="24"/>
      <c r="H22" s="121"/>
      <c r="I22" s="135"/>
      <c r="J22" s="136"/>
      <c r="K22" s="137"/>
      <c r="L22" s="86"/>
      <c r="M22" s="15"/>
      <c r="N22" s="16"/>
    </row>
    <row r="23" spans="1:14" ht="31.5" customHeight="1">
      <c r="A23" s="17" t="s">
        <v>63</v>
      </c>
      <c r="B23" s="17"/>
      <c r="C23" s="15"/>
      <c r="D23" s="15"/>
      <c r="E23" s="15"/>
      <c r="F23" s="16"/>
      <c r="G23" s="24"/>
      <c r="H23" s="121"/>
      <c r="I23" s="135"/>
      <c r="J23" s="136"/>
      <c r="K23" s="137"/>
      <c r="L23" s="86"/>
      <c r="M23" s="15"/>
      <c r="N23" s="16"/>
    </row>
    <row r="24" spans="1:14" ht="16.899999999999999" customHeight="1">
      <c r="A24" s="11" t="s">
        <v>57</v>
      </c>
      <c r="B24" s="18">
        <v>20336</v>
      </c>
      <c r="C24" s="18">
        <v>22111</v>
      </c>
      <c r="D24" s="18">
        <v>20336</v>
      </c>
      <c r="E24" s="18">
        <v>3043</v>
      </c>
      <c r="F24" s="19">
        <f>E24/D24</f>
        <v>0.14963611329661683</v>
      </c>
      <c r="G24" s="73">
        <v>30403.4</v>
      </c>
      <c r="H24" s="121">
        <v>30403.4</v>
      </c>
      <c r="I24" s="138">
        <v>30403.4</v>
      </c>
      <c r="J24" s="139">
        <v>29301.16</v>
      </c>
      <c r="K24" s="134">
        <f>J24/I24</f>
        <v>0.96374615996895074</v>
      </c>
      <c r="L24" s="87">
        <v>30403.4</v>
      </c>
      <c r="M24" s="15">
        <v>19743.27</v>
      </c>
      <c r="N24" s="14">
        <f>M24/L24</f>
        <v>0.64937704335699298</v>
      </c>
    </row>
    <row r="25" spans="1:14" ht="16.899999999999999" customHeight="1">
      <c r="A25" s="11" t="s">
        <v>56</v>
      </c>
      <c r="B25" s="15">
        <v>20336</v>
      </c>
      <c r="C25" s="15">
        <v>20336</v>
      </c>
      <c r="D25" s="15">
        <v>20336</v>
      </c>
      <c r="E25" s="15">
        <v>3043</v>
      </c>
      <c r="F25" s="16"/>
      <c r="G25" s="24">
        <v>20644</v>
      </c>
      <c r="H25" s="121">
        <v>30403.4</v>
      </c>
      <c r="I25" s="135">
        <v>20644</v>
      </c>
      <c r="J25" s="136">
        <v>29301.200000000001</v>
      </c>
      <c r="K25" s="134">
        <f>J25/I25</f>
        <v>1.4193567138151522</v>
      </c>
      <c r="L25" s="86">
        <v>20644</v>
      </c>
      <c r="M25" s="15">
        <v>19743.27</v>
      </c>
      <c r="N25" s="14">
        <f>M25/L25</f>
        <v>0.95636843634954471</v>
      </c>
    </row>
    <row r="26" spans="1:14" ht="16.899999999999999" customHeight="1">
      <c r="A26" s="11" t="s">
        <v>58</v>
      </c>
      <c r="B26" s="15">
        <v>0</v>
      </c>
      <c r="C26" s="15">
        <v>1775</v>
      </c>
      <c r="D26" s="15"/>
      <c r="E26" s="15">
        <v>0</v>
      </c>
      <c r="F26" s="16"/>
      <c r="G26" s="24">
        <v>9759.4</v>
      </c>
      <c r="H26" s="121"/>
      <c r="I26" s="135">
        <v>9759.4</v>
      </c>
      <c r="J26" s="136"/>
      <c r="K26" s="137"/>
      <c r="L26" s="86">
        <v>9759.4</v>
      </c>
      <c r="M26" s="15"/>
      <c r="N26" s="16"/>
    </row>
    <row r="27" spans="1:14" ht="16.899999999999999" hidden="1" customHeight="1">
      <c r="A27" s="11" t="s">
        <v>46</v>
      </c>
      <c r="B27" s="11"/>
      <c r="C27" s="15"/>
      <c r="D27" s="15"/>
      <c r="E27" s="15"/>
      <c r="F27" s="16"/>
      <c r="G27" s="24"/>
      <c r="H27" s="121"/>
      <c r="I27" s="135"/>
      <c r="J27" s="136"/>
      <c r="K27" s="137"/>
      <c r="L27" s="86"/>
      <c r="M27" s="15"/>
      <c r="N27" s="16"/>
    </row>
    <row r="28" spans="1:14" ht="15.75">
      <c r="A28" s="11"/>
      <c r="B28" s="11"/>
      <c r="C28" s="15"/>
      <c r="D28" s="15"/>
      <c r="E28" s="15"/>
      <c r="F28" s="15"/>
      <c r="G28" s="24"/>
      <c r="H28" s="121"/>
      <c r="I28" s="135"/>
      <c r="J28" s="136"/>
      <c r="K28" s="136"/>
      <c r="L28" s="86"/>
      <c r="M28" s="15"/>
      <c r="N28" s="15"/>
    </row>
    <row r="29" spans="1:14" ht="51" customHeight="1">
      <c r="A29" s="20" t="s">
        <v>60</v>
      </c>
      <c r="B29" s="20"/>
      <c r="C29" s="21"/>
      <c r="D29" s="22"/>
      <c r="E29" s="21"/>
      <c r="F29" s="16"/>
      <c r="G29" s="71"/>
      <c r="H29" s="121"/>
      <c r="I29" s="140"/>
      <c r="J29" s="141"/>
      <c r="K29" s="137"/>
      <c r="L29" s="88"/>
      <c r="M29" s="21"/>
      <c r="N29" s="16"/>
    </row>
    <row r="30" spans="1:14" ht="15.75">
      <c r="A30" s="11" t="s">
        <v>57</v>
      </c>
      <c r="B30" s="13">
        <v>4000</v>
      </c>
      <c r="C30" s="12">
        <v>4000</v>
      </c>
      <c r="D30" s="13">
        <v>4000</v>
      </c>
      <c r="E30" s="12">
        <v>0</v>
      </c>
      <c r="F30" s="13">
        <f>E30/D30</f>
        <v>0</v>
      </c>
      <c r="G30" s="72">
        <v>3700</v>
      </c>
      <c r="H30" s="12">
        <v>3700</v>
      </c>
      <c r="I30" s="142">
        <v>4000</v>
      </c>
      <c r="J30" s="133">
        <v>0</v>
      </c>
      <c r="K30" s="134">
        <f>J30/I30</f>
        <v>0</v>
      </c>
      <c r="L30" s="89">
        <v>4000</v>
      </c>
      <c r="M30" s="12">
        <v>1500</v>
      </c>
      <c r="N30" s="14">
        <f>M30/L30</f>
        <v>0.375</v>
      </c>
    </row>
    <row r="31" spans="1:14" ht="15.75">
      <c r="A31" s="11" t="s">
        <v>56</v>
      </c>
      <c r="B31" s="16">
        <v>4000</v>
      </c>
      <c r="C31" s="15">
        <v>4000</v>
      </c>
      <c r="D31" s="16">
        <v>4000</v>
      </c>
      <c r="E31" s="15">
        <v>0</v>
      </c>
      <c r="F31" s="13">
        <f>E31/D31</f>
        <v>0</v>
      </c>
      <c r="G31" s="24">
        <v>3700</v>
      </c>
      <c r="H31" s="121">
        <v>3700</v>
      </c>
      <c r="I31" s="143">
        <v>4000</v>
      </c>
      <c r="J31" s="136">
        <v>0</v>
      </c>
      <c r="K31" s="134">
        <f>J31/I31</f>
        <v>0</v>
      </c>
      <c r="L31" s="90">
        <v>4000</v>
      </c>
      <c r="M31" s="15">
        <v>1500</v>
      </c>
      <c r="N31" s="14">
        <f>M31/L31</f>
        <v>0.375</v>
      </c>
    </row>
    <row r="32" spans="1:14" ht="15.75">
      <c r="A32" s="11" t="s">
        <v>58</v>
      </c>
      <c r="B32" s="16">
        <v>0</v>
      </c>
      <c r="C32" s="15">
        <v>0</v>
      </c>
      <c r="D32" s="16">
        <v>0</v>
      </c>
      <c r="E32" s="15">
        <v>0</v>
      </c>
      <c r="F32" s="16">
        <v>0</v>
      </c>
      <c r="G32" s="24"/>
      <c r="H32" s="121"/>
      <c r="I32" s="143"/>
      <c r="J32" s="136"/>
      <c r="K32" s="137"/>
      <c r="L32" s="90"/>
      <c r="M32" s="15"/>
      <c r="N32" s="16"/>
    </row>
    <row r="33" spans="1:14" ht="16.899999999999999" customHeight="1">
      <c r="A33" s="11"/>
      <c r="B33" s="11"/>
      <c r="C33" s="15"/>
      <c r="D33" s="15"/>
      <c r="E33" s="15"/>
      <c r="F33" s="16"/>
      <c r="G33" s="24"/>
      <c r="H33" s="121"/>
      <c r="I33" s="135"/>
      <c r="J33" s="136"/>
      <c r="K33" s="137"/>
      <c r="L33" s="86"/>
      <c r="M33" s="15"/>
      <c r="N33" s="16"/>
    </row>
    <row r="34" spans="1:14" s="2" customFormat="1" ht="65.25" customHeight="1">
      <c r="A34" s="23" t="s">
        <v>115</v>
      </c>
      <c r="B34" s="21"/>
      <c r="C34" s="21"/>
      <c r="D34" s="21"/>
      <c r="E34" s="15"/>
      <c r="F34" s="21"/>
      <c r="G34" s="71"/>
      <c r="H34" s="122"/>
      <c r="I34" s="144"/>
      <c r="J34" s="145"/>
      <c r="K34" s="146"/>
      <c r="L34" s="91"/>
      <c r="M34" s="25"/>
      <c r="N34" s="26"/>
    </row>
    <row r="35" spans="1:14" ht="16.149999999999999" customHeight="1">
      <c r="A35" s="11" t="s">
        <v>57</v>
      </c>
      <c r="B35" s="27">
        <v>3787745.4</v>
      </c>
      <c r="C35" s="28">
        <v>4356079.96</v>
      </c>
      <c r="D35" s="27">
        <f>D36+D37+D38</f>
        <v>4715155.5</v>
      </c>
      <c r="E35" s="29">
        <v>604162.11</v>
      </c>
      <c r="F35" s="30">
        <f>E35/D35</f>
        <v>0.12813195874452071</v>
      </c>
      <c r="G35" s="72">
        <v>4378681.9000000004</v>
      </c>
      <c r="H35" s="12">
        <v>4400616.87</v>
      </c>
      <c r="I35" s="147">
        <v>5167004.2</v>
      </c>
      <c r="J35" s="133">
        <v>4002861.14</v>
      </c>
      <c r="K35" s="134">
        <f>J35/I35</f>
        <v>0.77469670723317774</v>
      </c>
      <c r="L35" s="92">
        <v>5167004.2</v>
      </c>
      <c r="M35" s="12">
        <v>4521465.62</v>
      </c>
      <c r="N35" s="14">
        <f>M35/L35</f>
        <v>0.87506521090112521</v>
      </c>
    </row>
    <row r="36" spans="1:14" ht="16.899999999999999" customHeight="1">
      <c r="A36" s="11" t="s">
        <v>56</v>
      </c>
      <c r="B36" s="32">
        <v>1494769.4</v>
      </c>
      <c r="C36" s="33">
        <v>1490569.4</v>
      </c>
      <c r="D36" s="32">
        <v>1494769.4</v>
      </c>
      <c r="E36" s="34">
        <v>253576.36</v>
      </c>
      <c r="F36" s="35"/>
      <c r="G36" s="74">
        <v>1476117.7</v>
      </c>
      <c r="H36" s="121">
        <v>1472547.41</v>
      </c>
      <c r="I36" s="148">
        <v>1477336.29</v>
      </c>
      <c r="J36" s="136">
        <v>1214401.4099999999</v>
      </c>
      <c r="K36" s="134">
        <f>J36/I36</f>
        <v>0.82202096991741802</v>
      </c>
      <c r="L36" s="93">
        <v>1477336.29</v>
      </c>
      <c r="M36" s="15">
        <v>1214401.4099999999</v>
      </c>
      <c r="N36" s="14">
        <f>M36/L36</f>
        <v>0.82202096991741802</v>
      </c>
    </row>
    <row r="37" spans="1:14" ht="17.45" customHeight="1">
      <c r="A37" s="11" t="s">
        <v>58</v>
      </c>
      <c r="B37" s="32">
        <v>2292976</v>
      </c>
      <c r="C37" s="33">
        <v>2865510.56</v>
      </c>
      <c r="D37" s="32">
        <v>2292976</v>
      </c>
      <c r="E37" s="34">
        <v>350585.75</v>
      </c>
      <c r="F37" s="35"/>
      <c r="G37" s="74">
        <v>2902564.1</v>
      </c>
      <c r="H37" s="121">
        <v>2928069.46</v>
      </c>
      <c r="I37" s="148">
        <v>2880913.44</v>
      </c>
      <c r="J37" s="136">
        <v>2788459.73</v>
      </c>
      <c r="K37" s="134">
        <f>J37/I37</f>
        <v>0.96790819581167287</v>
      </c>
      <c r="L37" s="93">
        <v>2880913.44</v>
      </c>
      <c r="M37" s="15">
        <v>2788459.73</v>
      </c>
      <c r="N37" s="14">
        <f>M37/L37</f>
        <v>0.96790819581167287</v>
      </c>
    </row>
    <row r="38" spans="1:14" ht="17.45" hidden="1" customHeight="1">
      <c r="A38" s="11" t="s">
        <v>46</v>
      </c>
      <c r="B38" s="32"/>
      <c r="C38" s="33"/>
      <c r="D38" s="32">
        <v>927410.1</v>
      </c>
      <c r="E38" s="34"/>
      <c r="F38" s="35"/>
      <c r="G38" s="74">
        <v>0</v>
      </c>
      <c r="H38" s="121"/>
      <c r="I38" s="148">
        <v>808754.47</v>
      </c>
      <c r="J38" s="136"/>
      <c r="K38" s="134">
        <f>J38/I38</f>
        <v>0</v>
      </c>
      <c r="L38" s="93">
        <v>808754.47</v>
      </c>
      <c r="M38" s="15">
        <v>518604.48</v>
      </c>
      <c r="N38" s="14">
        <f>M38/L38</f>
        <v>0.64123847130019573</v>
      </c>
    </row>
    <row r="39" spans="1:14" ht="19.149999999999999" customHeight="1">
      <c r="A39" s="38"/>
      <c r="B39" s="32"/>
      <c r="C39" s="33"/>
      <c r="D39" s="32"/>
      <c r="E39" s="34"/>
      <c r="F39" s="35"/>
      <c r="G39" s="74"/>
      <c r="H39" s="121"/>
      <c r="I39" s="148"/>
      <c r="J39" s="136"/>
      <c r="K39" s="137"/>
      <c r="L39" s="93"/>
      <c r="M39" s="15"/>
      <c r="N39" s="35"/>
    </row>
    <row r="40" spans="1:14" ht="17.45" customHeight="1">
      <c r="A40" s="17" t="s">
        <v>64</v>
      </c>
      <c r="B40" s="39"/>
      <c r="C40" s="34"/>
      <c r="D40" s="39"/>
      <c r="E40" s="34"/>
      <c r="F40" s="35"/>
      <c r="G40" s="24"/>
      <c r="H40" s="121"/>
      <c r="I40" s="149"/>
      <c r="J40" s="136"/>
      <c r="K40" s="137"/>
      <c r="L40" s="94"/>
      <c r="M40" s="15"/>
      <c r="N40" s="35"/>
    </row>
    <row r="41" spans="1:14" ht="17.45" customHeight="1">
      <c r="A41" s="11" t="s">
        <v>57</v>
      </c>
      <c r="B41" s="39">
        <v>1572175.6</v>
      </c>
      <c r="C41" s="41">
        <v>2137997.16</v>
      </c>
      <c r="D41" s="39">
        <f>D42+D43+D44</f>
        <v>1958275.6</v>
      </c>
      <c r="E41" s="41">
        <v>235495.71</v>
      </c>
      <c r="F41" s="42">
        <f>E41/D41</f>
        <v>0.12025667377972742</v>
      </c>
      <c r="G41" s="75">
        <v>2004080.7</v>
      </c>
      <c r="H41" s="121">
        <v>2013102.09</v>
      </c>
      <c r="I41" s="150">
        <v>2500247.44</v>
      </c>
      <c r="J41" s="139">
        <v>1737376.84</v>
      </c>
      <c r="K41" s="134">
        <f>J41/I41</f>
        <v>0.69488195936319008</v>
      </c>
      <c r="L41" s="95">
        <v>2500247.44</v>
      </c>
      <c r="M41" s="18">
        <v>1944876.84</v>
      </c>
      <c r="N41" s="14">
        <f>M41/L41</f>
        <v>0.77787374516819829</v>
      </c>
    </row>
    <row r="42" spans="1:14" ht="17.45" customHeight="1">
      <c r="A42" s="11" t="s">
        <v>56</v>
      </c>
      <c r="B42" s="32">
        <v>653202.6</v>
      </c>
      <c r="C42" s="34">
        <v>653202.6</v>
      </c>
      <c r="D42" s="32">
        <v>653202.6</v>
      </c>
      <c r="E42" s="34">
        <v>100795.98</v>
      </c>
      <c r="F42" s="35"/>
      <c r="G42" s="75">
        <v>548200</v>
      </c>
      <c r="H42" s="121">
        <v>548200.1</v>
      </c>
      <c r="I42" s="148">
        <v>553014.80000000005</v>
      </c>
      <c r="J42" s="136">
        <v>407571.9</v>
      </c>
      <c r="K42" s="134">
        <f>J42/I42</f>
        <v>0.73699998625714902</v>
      </c>
      <c r="L42" s="93">
        <v>553014.80000000005</v>
      </c>
      <c r="M42" s="15">
        <v>407571.9</v>
      </c>
      <c r="N42" s="14">
        <f>M42/L42</f>
        <v>0.73699998625714902</v>
      </c>
    </row>
    <row r="43" spans="1:14" ht="17.45" customHeight="1">
      <c r="A43" s="11" t="s">
        <v>58</v>
      </c>
      <c r="B43" s="32">
        <v>918973</v>
      </c>
      <c r="C43" s="34">
        <v>1484794.56</v>
      </c>
      <c r="D43" s="32">
        <v>918973</v>
      </c>
      <c r="E43" s="34">
        <v>134699.73000000001</v>
      </c>
      <c r="F43" s="35"/>
      <c r="G43" s="75">
        <v>1455880.7</v>
      </c>
      <c r="H43" s="121">
        <v>1464902.02</v>
      </c>
      <c r="I43" s="151">
        <v>1456582.64</v>
      </c>
      <c r="J43" s="136">
        <v>1329804.99</v>
      </c>
      <c r="K43" s="134">
        <f>J43/I43</f>
        <v>0.91296226762664157</v>
      </c>
      <c r="L43" s="96">
        <v>1456582.64</v>
      </c>
      <c r="M43" s="15">
        <v>1329804.99</v>
      </c>
      <c r="N43" s="14">
        <f>M43/L43</f>
        <v>0.91296226762664157</v>
      </c>
    </row>
    <row r="44" spans="1:14" ht="17.45" hidden="1" customHeight="1">
      <c r="A44" s="11" t="s">
        <v>46</v>
      </c>
      <c r="B44" s="32"/>
      <c r="C44" s="34"/>
      <c r="D44" s="32">
        <v>386100</v>
      </c>
      <c r="E44" s="34"/>
      <c r="F44" s="35"/>
      <c r="G44" s="24">
        <v>0</v>
      </c>
      <c r="H44" s="121"/>
      <c r="I44" s="151">
        <v>490650</v>
      </c>
      <c r="J44" s="136"/>
      <c r="K44" s="134">
        <f>J44/I44</f>
        <v>0</v>
      </c>
      <c r="L44" s="96">
        <v>490650</v>
      </c>
      <c r="M44" s="34">
        <v>207500</v>
      </c>
      <c r="N44" s="14">
        <f>M44/L44</f>
        <v>0.42290838683379189</v>
      </c>
    </row>
    <row r="45" spans="1:14" ht="17.45" customHeight="1">
      <c r="A45" s="11"/>
      <c r="B45" s="32"/>
      <c r="C45" s="34"/>
      <c r="D45" s="32"/>
      <c r="E45" s="34"/>
      <c r="F45" s="35"/>
      <c r="G45" s="24"/>
      <c r="H45" s="121"/>
      <c r="I45" s="148"/>
      <c r="J45" s="136"/>
      <c r="K45" s="137"/>
      <c r="L45" s="97"/>
      <c r="M45" s="34"/>
      <c r="N45" s="35"/>
    </row>
    <row r="46" spans="1:14" ht="17.45" customHeight="1">
      <c r="A46" s="11"/>
      <c r="B46" s="32"/>
      <c r="C46" s="34"/>
      <c r="D46" s="32"/>
      <c r="E46" s="34"/>
      <c r="F46" s="35"/>
      <c r="G46" s="24"/>
      <c r="H46" s="121"/>
      <c r="I46" s="148"/>
      <c r="J46" s="136"/>
      <c r="K46" s="137"/>
      <c r="L46" s="97"/>
      <c r="M46" s="34"/>
      <c r="N46" s="35"/>
    </row>
    <row r="47" spans="1:14" ht="17.45" customHeight="1">
      <c r="A47" s="17" t="s">
        <v>65</v>
      </c>
      <c r="B47" s="39"/>
      <c r="C47" s="34"/>
      <c r="D47" s="39"/>
      <c r="E47" s="34"/>
      <c r="F47" s="35"/>
      <c r="G47" s="24"/>
      <c r="H47" s="121"/>
      <c r="I47" s="149"/>
      <c r="J47" s="136"/>
      <c r="K47" s="137"/>
      <c r="L47" s="98"/>
      <c r="M47" s="34"/>
      <c r="N47" s="35"/>
    </row>
    <row r="48" spans="1:14" ht="17.45" customHeight="1">
      <c r="A48" s="11" t="s">
        <v>57</v>
      </c>
      <c r="B48" s="39">
        <f>B49+B50</f>
        <v>1651048.8</v>
      </c>
      <c r="C48" s="34">
        <v>1655761.8</v>
      </c>
      <c r="D48" s="39">
        <f>D49+D50+D51</f>
        <v>2182255.9</v>
      </c>
      <c r="E48" s="34">
        <v>260204.48</v>
      </c>
      <c r="F48" s="42">
        <f>E48/D48</f>
        <v>0.11923646534762491</v>
      </c>
      <c r="G48" s="24">
        <f>G49+G50</f>
        <v>1697815.4</v>
      </c>
      <c r="H48" s="121">
        <v>1709425.42</v>
      </c>
      <c r="I48" s="149">
        <v>1979586.96</v>
      </c>
      <c r="J48" s="136">
        <v>1632636.97</v>
      </c>
      <c r="K48" s="134">
        <f>J48/I48</f>
        <v>0.82473617122634513</v>
      </c>
      <c r="L48" s="94">
        <v>1979586.96</v>
      </c>
      <c r="M48" s="34">
        <v>1933385.39</v>
      </c>
      <c r="N48" s="14">
        <f>M48/L48</f>
        <v>0.97666100508158527</v>
      </c>
    </row>
    <row r="49" spans="1:14" ht="17.45" customHeight="1">
      <c r="A49" s="11" t="s">
        <v>56</v>
      </c>
      <c r="B49" s="32">
        <v>277045.8</v>
      </c>
      <c r="C49" s="34">
        <v>277045.8</v>
      </c>
      <c r="D49" s="32">
        <v>277045.8</v>
      </c>
      <c r="E49" s="34">
        <v>44318.46</v>
      </c>
      <c r="F49" s="42"/>
      <c r="G49" s="75">
        <v>260620</v>
      </c>
      <c r="H49" s="121">
        <v>257419.59</v>
      </c>
      <c r="I49" s="148">
        <v>257299.69</v>
      </c>
      <c r="J49" s="136">
        <v>185153.9</v>
      </c>
      <c r="K49" s="134">
        <f>J49/I49</f>
        <v>0.71960405393414972</v>
      </c>
      <c r="L49" s="97">
        <v>257299.69</v>
      </c>
      <c r="M49" s="34">
        <v>185143.9</v>
      </c>
      <c r="N49" s="14">
        <f>M49/L49</f>
        <v>0.71956518874935294</v>
      </c>
    </row>
    <row r="50" spans="1:14" ht="17.45" customHeight="1">
      <c r="A50" s="11" t="s">
        <v>58</v>
      </c>
      <c r="B50" s="32">
        <v>1374003</v>
      </c>
      <c r="C50" s="34">
        <v>1378716</v>
      </c>
      <c r="D50" s="32">
        <v>1374003</v>
      </c>
      <c r="E50" s="34">
        <v>215886.02</v>
      </c>
      <c r="F50" s="42"/>
      <c r="G50" s="75">
        <v>1437195.4</v>
      </c>
      <c r="H50" s="121">
        <v>1452005.81</v>
      </c>
      <c r="I50" s="148">
        <v>1414222.8</v>
      </c>
      <c r="J50" s="136">
        <v>1447483.12</v>
      </c>
      <c r="K50" s="134">
        <f>J50/I50</f>
        <v>1.0235184441942247</v>
      </c>
      <c r="L50" s="97">
        <v>1414222.8</v>
      </c>
      <c r="M50" s="34">
        <v>1447177.06</v>
      </c>
      <c r="N50" s="14">
        <f>M50/L50</f>
        <v>1.0233020285063994</v>
      </c>
    </row>
    <row r="51" spans="1:14" ht="17.45" hidden="1" customHeight="1">
      <c r="A51" s="11" t="s">
        <v>46</v>
      </c>
      <c r="B51" s="32"/>
      <c r="C51" s="34"/>
      <c r="D51" s="32">
        <v>531207.1</v>
      </c>
      <c r="E51" s="34"/>
      <c r="F51" s="42"/>
      <c r="G51" s="24">
        <v>0</v>
      </c>
      <c r="H51" s="121"/>
      <c r="I51" s="148">
        <v>308064.46999999997</v>
      </c>
      <c r="J51" s="136"/>
      <c r="K51" s="134">
        <f>J51/I51</f>
        <v>0</v>
      </c>
      <c r="L51" s="97">
        <v>308064.46999999997</v>
      </c>
      <c r="M51" s="34">
        <v>301064.48</v>
      </c>
      <c r="N51" s="14">
        <f>M51/L51</f>
        <v>0.97727751596930346</v>
      </c>
    </row>
    <row r="52" spans="1:14" ht="17.45" customHeight="1">
      <c r="A52" s="11"/>
      <c r="B52" s="32"/>
      <c r="C52" s="34"/>
      <c r="D52" s="32"/>
      <c r="E52" s="34"/>
      <c r="F52" s="42"/>
      <c r="G52" s="24"/>
      <c r="H52" s="121"/>
      <c r="I52" s="148"/>
      <c r="J52" s="136"/>
      <c r="K52" s="152"/>
      <c r="L52" s="97"/>
      <c r="M52" s="34"/>
      <c r="N52" s="42"/>
    </row>
    <row r="53" spans="1:14" ht="34.5" customHeight="1">
      <c r="A53" s="17" t="s">
        <v>66</v>
      </c>
      <c r="B53" s="39"/>
      <c r="C53" s="34"/>
      <c r="D53" s="39"/>
      <c r="E53" s="34"/>
      <c r="F53" s="42"/>
      <c r="G53" s="24"/>
      <c r="H53" s="121"/>
      <c r="I53" s="149"/>
      <c r="J53" s="136"/>
      <c r="K53" s="152"/>
      <c r="L53" s="98"/>
      <c r="M53" s="34"/>
      <c r="N53" s="42"/>
    </row>
    <row r="54" spans="1:14" ht="17.45" customHeight="1">
      <c r="A54" s="11" t="s">
        <v>57</v>
      </c>
      <c r="B54" s="39">
        <v>404467</v>
      </c>
      <c r="C54" s="34">
        <v>402267</v>
      </c>
      <c r="D54" s="39">
        <f>D55+D57</f>
        <v>414507</v>
      </c>
      <c r="E54" s="34">
        <v>87320.63</v>
      </c>
      <c r="F54" s="42">
        <f>E54/D54</f>
        <v>0.21066141223188029</v>
      </c>
      <c r="G54" s="24">
        <f>G55+G56</f>
        <v>528428.69999999995</v>
      </c>
      <c r="H54" s="121">
        <v>529732.31999999995</v>
      </c>
      <c r="I54" s="149">
        <v>543787.19999999995</v>
      </c>
      <c r="J54" s="136">
        <v>501043.94</v>
      </c>
      <c r="K54" s="134">
        <f>J54/I54</f>
        <v>0.92139708327080894</v>
      </c>
      <c r="L54" s="94">
        <v>543787.19999999995</v>
      </c>
      <c r="M54" s="34">
        <v>511400</v>
      </c>
      <c r="N54" s="14">
        <f>M54/L54</f>
        <v>0.94044140796252662</v>
      </c>
    </row>
    <row r="55" spans="1:14" ht="17.45" customHeight="1">
      <c r="A55" s="11" t="s">
        <v>56</v>
      </c>
      <c r="B55" s="32">
        <v>404467</v>
      </c>
      <c r="C55" s="34">
        <v>400267</v>
      </c>
      <c r="D55" s="32">
        <v>404467</v>
      </c>
      <c r="E55" s="34">
        <v>87320.63</v>
      </c>
      <c r="F55" s="35"/>
      <c r="G55" s="75">
        <v>518940.7</v>
      </c>
      <c r="H55" s="121">
        <v>518570.68</v>
      </c>
      <c r="I55" s="148">
        <v>523639.2</v>
      </c>
      <c r="J55" s="136">
        <v>489882.3</v>
      </c>
      <c r="K55" s="134">
        <f>J55/I55</f>
        <v>0.93553404710724475</v>
      </c>
      <c r="L55" s="97">
        <v>523639.2</v>
      </c>
      <c r="M55" s="34">
        <v>489882.3</v>
      </c>
      <c r="N55" s="14">
        <f>M55/L55</f>
        <v>0.93553404710724475</v>
      </c>
    </row>
    <row r="56" spans="1:14" ht="17.45" customHeight="1">
      <c r="A56" s="11" t="s">
        <v>58</v>
      </c>
      <c r="B56" s="32">
        <v>0</v>
      </c>
      <c r="C56" s="34">
        <v>2000</v>
      </c>
      <c r="D56" s="32">
        <v>0</v>
      </c>
      <c r="E56" s="34">
        <v>0</v>
      </c>
      <c r="F56" s="35"/>
      <c r="G56" s="75">
        <v>9488</v>
      </c>
      <c r="H56" s="121">
        <v>11161.62</v>
      </c>
      <c r="I56" s="148">
        <v>10108</v>
      </c>
      <c r="J56" s="136">
        <v>11161.62</v>
      </c>
      <c r="K56" s="134">
        <f>J56/I56</f>
        <v>1.1042362485160271</v>
      </c>
      <c r="L56" s="97">
        <v>10108</v>
      </c>
      <c r="M56" s="34">
        <v>11477.68</v>
      </c>
      <c r="N56" s="14">
        <f>M56/L56</f>
        <v>1.1355045508508113</v>
      </c>
    </row>
    <row r="57" spans="1:14" ht="17.45" customHeight="1">
      <c r="A57" s="11" t="s">
        <v>46</v>
      </c>
      <c r="B57" s="32"/>
      <c r="C57" s="34"/>
      <c r="D57" s="32">
        <v>10040</v>
      </c>
      <c r="E57" s="34"/>
      <c r="F57" s="35"/>
      <c r="G57" s="24">
        <v>0</v>
      </c>
      <c r="H57" s="121"/>
      <c r="I57" s="148">
        <v>10040</v>
      </c>
      <c r="J57" s="136"/>
      <c r="K57" s="134">
        <f>J57/I57</f>
        <v>0</v>
      </c>
      <c r="L57" s="97">
        <v>10040</v>
      </c>
      <c r="M57" s="34">
        <v>10040</v>
      </c>
      <c r="N57" s="14">
        <f>M57/L57</f>
        <v>1</v>
      </c>
    </row>
    <row r="58" spans="1:14" ht="17.45" customHeight="1">
      <c r="A58" s="11"/>
      <c r="B58" s="32"/>
      <c r="C58" s="34"/>
      <c r="D58" s="32"/>
      <c r="E58" s="34"/>
      <c r="F58" s="35"/>
      <c r="G58" s="24"/>
      <c r="H58" s="121"/>
      <c r="I58" s="148"/>
      <c r="J58" s="136"/>
      <c r="K58" s="137"/>
      <c r="L58" s="97"/>
      <c r="M58" s="34"/>
      <c r="N58" s="35"/>
    </row>
    <row r="59" spans="1:14" ht="69.75" customHeight="1">
      <c r="A59" s="17" t="s">
        <v>67</v>
      </c>
      <c r="B59" s="34"/>
      <c r="C59" s="34"/>
      <c r="D59" s="34"/>
      <c r="E59" s="34"/>
      <c r="F59" s="35"/>
      <c r="G59" s="24"/>
      <c r="H59" s="121"/>
      <c r="I59" s="135"/>
      <c r="J59" s="136"/>
      <c r="K59" s="137"/>
      <c r="L59" s="99"/>
      <c r="M59" s="34"/>
      <c r="N59" s="35"/>
    </row>
    <row r="60" spans="1:14" ht="17.45" customHeight="1">
      <c r="A60" s="11" t="s">
        <v>57</v>
      </c>
      <c r="B60" s="41">
        <v>160054</v>
      </c>
      <c r="C60" s="41">
        <v>160054</v>
      </c>
      <c r="D60" s="41">
        <v>160054</v>
      </c>
      <c r="E60" s="41">
        <v>21141.29</v>
      </c>
      <c r="F60" s="42">
        <f>E60/D60</f>
        <v>0.13208848263710998</v>
      </c>
      <c r="G60" s="73">
        <f>G61</f>
        <v>148357</v>
      </c>
      <c r="H60" s="121">
        <v>148357.04</v>
      </c>
      <c r="I60" s="138">
        <v>143382.6</v>
      </c>
      <c r="J60" s="139">
        <v>131803.39000000001</v>
      </c>
      <c r="K60" s="134">
        <f>J60/I60</f>
        <v>0.9192425719717735</v>
      </c>
      <c r="L60" s="87">
        <v>143382.6</v>
      </c>
      <c r="M60" s="41">
        <v>131803.39000000001</v>
      </c>
      <c r="N60" s="14">
        <f>M60/L60</f>
        <v>0.9192425719717735</v>
      </c>
    </row>
    <row r="61" spans="1:14" ht="17.45" customHeight="1">
      <c r="A61" s="11" t="s">
        <v>56</v>
      </c>
      <c r="B61" s="34">
        <v>160054</v>
      </c>
      <c r="C61" s="34">
        <v>160054</v>
      </c>
      <c r="D61" s="34">
        <v>160054</v>
      </c>
      <c r="E61" s="34">
        <v>21141.29</v>
      </c>
      <c r="F61" s="35"/>
      <c r="G61" s="75">
        <v>148357</v>
      </c>
      <c r="H61" s="121">
        <v>148357</v>
      </c>
      <c r="I61" s="135">
        <v>143382.6</v>
      </c>
      <c r="J61" s="136">
        <v>131803.4</v>
      </c>
      <c r="K61" s="134">
        <f>J61/I61</f>
        <v>0.91924264171524295</v>
      </c>
      <c r="L61" s="99">
        <v>143382.6</v>
      </c>
      <c r="M61" s="34">
        <v>131803.4</v>
      </c>
      <c r="N61" s="14">
        <f>M61/L61</f>
        <v>0.91924264171524295</v>
      </c>
    </row>
    <row r="62" spans="1:14" ht="17.45" customHeight="1">
      <c r="A62" s="11" t="s">
        <v>58</v>
      </c>
      <c r="B62" s="34">
        <v>0</v>
      </c>
      <c r="C62" s="34">
        <v>0</v>
      </c>
      <c r="D62" s="34">
        <v>0</v>
      </c>
      <c r="E62" s="34">
        <v>0</v>
      </c>
      <c r="F62" s="35"/>
      <c r="G62" s="24">
        <v>0</v>
      </c>
      <c r="H62" s="121"/>
      <c r="I62" s="135">
        <v>0</v>
      </c>
      <c r="J62" s="136"/>
      <c r="K62" s="134"/>
      <c r="L62" s="99">
        <v>0</v>
      </c>
      <c r="M62" s="34"/>
      <c r="N62" s="14"/>
    </row>
    <row r="63" spans="1:14" ht="17.45" customHeight="1">
      <c r="A63" s="11"/>
      <c r="B63" s="34"/>
      <c r="C63" s="34"/>
      <c r="D63" s="34"/>
      <c r="E63" s="34"/>
      <c r="F63" s="35"/>
      <c r="G63" s="24"/>
      <c r="H63" s="121"/>
      <c r="I63" s="135"/>
      <c r="J63" s="136"/>
      <c r="K63" s="137"/>
      <c r="L63" s="99"/>
      <c r="M63" s="34"/>
      <c r="N63" s="35"/>
    </row>
    <row r="64" spans="1:14" ht="17.45" customHeight="1">
      <c r="A64" s="11"/>
      <c r="B64" s="11"/>
      <c r="C64" s="34"/>
      <c r="D64" s="34"/>
      <c r="E64" s="34"/>
      <c r="F64" s="35"/>
      <c r="G64" s="24"/>
      <c r="H64" s="121"/>
      <c r="I64" s="135"/>
      <c r="J64" s="136"/>
      <c r="K64" s="137"/>
      <c r="L64" s="99"/>
      <c r="M64" s="34"/>
      <c r="N64" s="35"/>
    </row>
    <row r="65" spans="1:22" ht="80.25" customHeight="1">
      <c r="A65" s="20" t="s">
        <v>61</v>
      </c>
      <c r="B65" s="20"/>
      <c r="C65" s="43"/>
      <c r="D65" s="43"/>
      <c r="E65" s="43"/>
      <c r="F65" s="34"/>
      <c r="G65" s="71"/>
      <c r="H65" s="121"/>
      <c r="I65" s="153"/>
      <c r="J65" s="141"/>
      <c r="K65" s="136"/>
      <c r="L65" s="100"/>
      <c r="M65" s="43"/>
      <c r="N65" s="34"/>
    </row>
    <row r="66" spans="1:22" ht="16.149999999999999" customHeight="1">
      <c r="A66" s="176" t="s">
        <v>57</v>
      </c>
      <c r="B66" s="177">
        <v>67847.399999999994</v>
      </c>
      <c r="C66" s="177">
        <v>67847.399999999994</v>
      </c>
      <c r="D66" s="177">
        <f>D67+D68+D69+D70</f>
        <v>449130.4</v>
      </c>
      <c r="E66" s="177">
        <v>15516.96</v>
      </c>
      <c r="F66" s="178">
        <f>E66/D66</f>
        <v>3.4548897157707426E-2</v>
      </c>
      <c r="G66" s="179">
        <v>301777.09999999998</v>
      </c>
      <c r="H66" s="177">
        <v>301777.07</v>
      </c>
      <c r="I66" s="180">
        <v>1132320.5</v>
      </c>
      <c r="J66" s="177">
        <v>278547.24</v>
      </c>
      <c r="K66" s="181">
        <f>J66/I66</f>
        <v>0.24599681803870899</v>
      </c>
      <c r="L66" s="180">
        <v>1132320.5</v>
      </c>
      <c r="M66" s="177">
        <v>278547.24</v>
      </c>
      <c r="N66" s="181">
        <f>M66/L66</f>
        <v>0.24599681803870899</v>
      </c>
      <c r="O66" s="296" t="s">
        <v>126</v>
      </c>
      <c r="P66" s="297"/>
      <c r="Q66" s="297"/>
      <c r="R66" s="297"/>
      <c r="S66" s="297"/>
      <c r="T66" s="297"/>
      <c r="U66" s="297"/>
      <c r="V66" s="297"/>
    </row>
    <row r="67" spans="1:22" ht="16.899999999999999" customHeight="1">
      <c r="A67" s="11" t="s">
        <v>56</v>
      </c>
      <c r="B67" s="34">
        <v>11041.4</v>
      </c>
      <c r="C67" s="34">
        <v>11041.4</v>
      </c>
      <c r="D67" s="34">
        <v>11041.4</v>
      </c>
      <c r="E67" s="34">
        <v>0</v>
      </c>
      <c r="F67" s="35"/>
      <c r="G67" s="24">
        <v>20692.099999999999</v>
      </c>
      <c r="H67" s="121">
        <v>20692.12</v>
      </c>
      <c r="I67" s="135">
        <v>45764.1</v>
      </c>
      <c r="J67" s="136">
        <v>11289</v>
      </c>
      <c r="K67" s="134">
        <f>J67/I67</f>
        <v>0.24667807298734162</v>
      </c>
      <c r="L67" s="86">
        <v>45764.1</v>
      </c>
      <c r="M67" s="15">
        <v>11289</v>
      </c>
      <c r="N67" s="14">
        <f>M67/L67</f>
        <v>0.24667807298734162</v>
      </c>
    </row>
    <row r="68" spans="1:22" ht="18.600000000000001" customHeight="1">
      <c r="A68" s="11" t="s">
        <v>58</v>
      </c>
      <c r="B68" s="34">
        <v>56806</v>
      </c>
      <c r="C68" s="34">
        <v>56806</v>
      </c>
      <c r="D68" s="34">
        <v>56806</v>
      </c>
      <c r="E68" s="34">
        <v>15516.96</v>
      </c>
      <c r="F68" s="35"/>
      <c r="G68" s="24">
        <v>98747.5</v>
      </c>
      <c r="H68" s="121">
        <v>281084.95</v>
      </c>
      <c r="I68" s="135">
        <v>98747.5</v>
      </c>
      <c r="J68" s="136">
        <v>90916.31</v>
      </c>
      <c r="K68" s="134">
        <f>J68/I68</f>
        <v>0.92069480240006074</v>
      </c>
      <c r="L68" s="86">
        <v>98747.5</v>
      </c>
      <c r="M68" s="15">
        <v>90916.31</v>
      </c>
      <c r="N68" s="14">
        <f>M68/L68</f>
        <v>0.92069480240006074</v>
      </c>
    </row>
    <row r="69" spans="1:22" ht="13.9" customHeight="1">
      <c r="A69" s="44" t="s">
        <v>47</v>
      </c>
      <c r="B69" s="43"/>
      <c r="C69" s="43"/>
      <c r="D69" s="34">
        <v>61095</v>
      </c>
      <c r="E69" s="43"/>
      <c r="F69" s="34"/>
      <c r="G69" s="24">
        <v>182337.5</v>
      </c>
      <c r="H69" s="121"/>
      <c r="I69" s="135">
        <v>239015.4</v>
      </c>
      <c r="J69" s="136">
        <v>176341.9</v>
      </c>
      <c r="K69" s="134">
        <f>J69/I69</f>
        <v>0.73778467830943106</v>
      </c>
      <c r="L69" s="86">
        <v>239015.4</v>
      </c>
      <c r="M69" s="15">
        <v>176341.9</v>
      </c>
      <c r="N69" s="14">
        <f>M69/L69</f>
        <v>0.73778467830943106</v>
      </c>
    </row>
    <row r="70" spans="1:22" ht="13.9" hidden="1" customHeight="1">
      <c r="A70" s="44" t="s">
        <v>46</v>
      </c>
      <c r="B70" s="43"/>
      <c r="C70" s="43"/>
      <c r="D70" s="34">
        <v>320188</v>
      </c>
      <c r="E70" s="43"/>
      <c r="F70" s="34"/>
      <c r="G70" s="24"/>
      <c r="H70" s="121"/>
      <c r="I70" s="135">
        <v>748793.5</v>
      </c>
      <c r="J70" s="136"/>
      <c r="K70" s="134">
        <f>J70/I70</f>
        <v>0</v>
      </c>
      <c r="L70" s="86">
        <v>748793.5</v>
      </c>
      <c r="M70" s="15"/>
      <c r="N70" s="14">
        <f>M70/L70</f>
        <v>0</v>
      </c>
    </row>
    <row r="71" spans="1:22" ht="13.9" customHeight="1">
      <c r="A71" s="45"/>
      <c r="B71" s="43"/>
      <c r="C71" s="43"/>
      <c r="D71" s="43"/>
      <c r="E71" s="43"/>
      <c r="F71" s="34"/>
      <c r="G71" s="71"/>
      <c r="H71" s="121"/>
      <c r="I71" s="153"/>
      <c r="J71" s="141"/>
      <c r="K71" s="136"/>
      <c r="L71" s="101"/>
      <c r="M71" s="21"/>
      <c r="N71" s="15"/>
    </row>
    <row r="72" spans="1:22" ht="29.45" customHeight="1">
      <c r="A72" s="46" t="s">
        <v>68</v>
      </c>
      <c r="B72" s="41"/>
      <c r="C72" s="41"/>
      <c r="D72" s="41"/>
      <c r="E72" s="41"/>
      <c r="F72" s="34"/>
      <c r="G72" s="73"/>
      <c r="H72" s="121"/>
      <c r="I72" s="138"/>
      <c r="J72" s="139"/>
      <c r="K72" s="136"/>
      <c r="L72" s="87"/>
      <c r="M72" s="18"/>
      <c r="N72" s="15"/>
    </row>
    <row r="73" spans="1:22" ht="15.75">
      <c r="A73" s="11" t="s">
        <v>57</v>
      </c>
      <c r="B73" s="41">
        <v>8320.2000000000007</v>
      </c>
      <c r="C73" s="41">
        <f>C74+C76+C77</f>
        <v>345758.2</v>
      </c>
      <c r="D73" s="41">
        <v>8320.2000000000007</v>
      </c>
      <c r="E73" s="41">
        <v>0</v>
      </c>
      <c r="F73" s="42">
        <v>0</v>
      </c>
      <c r="G73" s="76">
        <v>235030.7</v>
      </c>
      <c r="H73" s="121">
        <v>235030.67</v>
      </c>
      <c r="I73" s="135">
        <v>923754.1</v>
      </c>
      <c r="J73" s="139">
        <v>213628.5</v>
      </c>
      <c r="K73" s="134">
        <f>J73/I73</f>
        <v>0.23126121984194711</v>
      </c>
      <c r="L73" s="86">
        <v>923754.1</v>
      </c>
      <c r="M73" s="18">
        <v>213628.5</v>
      </c>
      <c r="N73" s="14">
        <f>M73/L73</f>
        <v>0.23126121984194711</v>
      </c>
    </row>
    <row r="74" spans="1:22" ht="15.75">
      <c r="A74" s="11" t="s">
        <v>56</v>
      </c>
      <c r="B74" s="34">
        <v>8320.2000000000007</v>
      </c>
      <c r="C74" s="34">
        <v>8320.2000000000007</v>
      </c>
      <c r="D74" s="34">
        <v>8320</v>
      </c>
      <c r="E74" s="34">
        <v>0</v>
      </c>
      <c r="F74" s="35"/>
      <c r="G74" s="76">
        <v>19041.7</v>
      </c>
      <c r="H74" s="121">
        <v>19041.75</v>
      </c>
      <c r="I74" s="135">
        <v>44113.7</v>
      </c>
      <c r="J74" s="136">
        <v>10789</v>
      </c>
      <c r="K74" s="134">
        <f>J74/I74</f>
        <v>0.24457254775727269</v>
      </c>
      <c r="L74" s="86">
        <v>44113.7</v>
      </c>
      <c r="M74" s="15">
        <v>10789</v>
      </c>
      <c r="N74" s="14">
        <f>M74/L74</f>
        <v>0.24457254775727269</v>
      </c>
    </row>
    <row r="75" spans="1:22" ht="15.75">
      <c r="A75" s="11" t="s">
        <v>58</v>
      </c>
      <c r="B75" s="34">
        <v>0</v>
      </c>
      <c r="C75" s="34">
        <v>0</v>
      </c>
      <c r="D75" s="34">
        <v>0</v>
      </c>
      <c r="E75" s="34">
        <v>0</v>
      </c>
      <c r="F75" s="35"/>
      <c r="G75" s="76">
        <v>33651.5</v>
      </c>
      <c r="H75" s="121">
        <v>215988.95</v>
      </c>
      <c r="I75" s="135">
        <v>33651.5</v>
      </c>
      <c r="J75" s="136">
        <v>26497.57</v>
      </c>
      <c r="K75" s="134">
        <f>J75/I75</f>
        <v>0.78741125952780711</v>
      </c>
      <c r="L75" s="86">
        <v>33651.5</v>
      </c>
      <c r="M75" s="15">
        <v>26497.57</v>
      </c>
      <c r="N75" s="14">
        <f>M75/L75</f>
        <v>0.78741125952780711</v>
      </c>
    </row>
    <row r="76" spans="1:22" ht="15.75" hidden="1">
      <c r="A76" s="44" t="s">
        <v>47</v>
      </c>
      <c r="B76" s="34"/>
      <c r="C76" s="34">
        <v>18050</v>
      </c>
      <c r="D76" s="34"/>
      <c r="E76" s="34"/>
      <c r="F76" s="35"/>
      <c r="G76" s="76">
        <v>182337.5</v>
      </c>
      <c r="H76" s="121"/>
      <c r="I76" s="135">
        <v>97995.4</v>
      </c>
      <c r="J76" s="136">
        <v>176341.9</v>
      </c>
      <c r="K76" s="134">
        <f>J76/I76</f>
        <v>1.7994916087898003</v>
      </c>
      <c r="L76" s="86">
        <v>97995.4</v>
      </c>
      <c r="M76" s="15">
        <v>176341.9</v>
      </c>
      <c r="N76" s="14">
        <f>M76/L76</f>
        <v>1.7994916087898003</v>
      </c>
    </row>
    <row r="77" spans="1:22" ht="15.75" hidden="1">
      <c r="A77" s="44" t="s">
        <v>46</v>
      </c>
      <c r="B77" s="34"/>
      <c r="C77" s="34">
        <v>319388</v>
      </c>
      <c r="D77" s="34"/>
      <c r="E77" s="34"/>
      <c r="F77" s="35"/>
      <c r="G77" s="24"/>
      <c r="H77" s="121"/>
      <c r="I77" s="135">
        <v>747993.5</v>
      </c>
      <c r="J77" s="136"/>
      <c r="K77" s="134">
        <f>J77/I77</f>
        <v>0</v>
      </c>
      <c r="L77" s="86">
        <v>747993.5</v>
      </c>
      <c r="M77" s="15"/>
      <c r="N77" s="14">
        <f>M77/L77</f>
        <v>0</v>
      </c>
    </row>
    <row r="78" spans="1:22" ht="15.75">
      <c r="A78" s="47"/>
      <c r="B78" s="47"/>
      <c r="C78" s="34"/>
      <c r="D78" s="34"/>
      <c r="E78" s="34"/>
      <c r="F78" s="34"/>
      <c r="G78" s="24"/>
      <c r="H78" s="121"/>
      <c r="I78" s="135"/>
      <c r="J78" s="136"/>
      <c r="K78" s="136"/>
      <c r="L78" s="99"/>
      <c r="M78" s="15"/>
      <c r="N78" s="15"/>
    </row>
    <row r="79" spans="1:22" ht="17.25" customHeight="1">
      <c r="A79" s="48" t="s">
        <v>69</v>
      </c>
      <c r="B79" s="48"/>
      <c r="C79" s="41"/>
      <c r="D79" s="41"/>
      <c r="E79" s="41"/>
      <c r="F79" s="34"/>
      <c r="G79" s="73"/>
      <c r="H79" s="121"/>
      <c r="I79" s="138"/>
      <c r="J79" s="139"/>
      <c r="K79" s="136"/>
      <c r="L79" s="102"/>
      <c r="M79" s="18"/>
      <c r="N79" s="15"/>
    </row>
    <row r="80" spans="1:22" ht="15.6" customHeight="1">
      <c r="A80" s="11" t="s">
        <v>57</v>
      </c>
      <c r="B80" s="41">
        <v>1650.4</v>
      </c>
      <c r="C80" s="41">
        <v>1650.4</v>
      </c>
      <c r="D80" s="41">
        <v>1650.4</v>
      </c>
      <c r="E80" s="41">
        <v>0</v>
      </c>
      <c r="F80" s="42">
        <v>0</v>
      </c>
      <c r="G80" s="76">
        <v>1650.4</v>
      </c>
      <c r="H80" s="121">
        <v>1650.4</v>
      </c>
      <c r="I80" s="135">
        <f>I81+I82+I83+I84</f>
        <v>143470.39999999999</v>
      </c>
      <c r="J80" s="139">
        <v>500</v>
      </c>
      <c r="K80" s="134">
        <f>J80/I80</f>
        <v>3.4850394227659504E-3</v>
      </c>
      <c r="L80" s="86">
        <f>L81+L82+L83+L84</f>
        <v>143470.39999999999</v>
      </c>
      <c r="M80" s="18">
        <v>500</v>
      </c>
      <c r="N80" s="14">
        <f>M80/L80</f>
        <v>3.4850394227659504E-3</v>
      </c>
    </row>
    <row r="81" spans="1:14" ht="15.75">
      <c r="A81" s="11" t="s">
        <v>56</v>
      </c>
      <c r="B81" s="34">
        <v>1650.4</v>
      </c>
      <c r="C81" s="34">
        <v>1650.4</v>
      </c>
      <c r="D81" s="34">
        <v>1650.4</v>
      </c>
      <c r="E81" s="34">
        <v>0</v>
      </c>
      <c r="F81" s="35"/>
      <c r="G81" s="76">
        <v>1650.4</v>
      </c>
      <c r="H81" s="121">
        <v>1650.4</v>
      </c>
      <c r="I81" s="135">
        <v>1650.4</v>
      </c>
      <c r="J81" s="136">
        <v>500</v>
      </c>
      <c r="K81" s="134">
        <f>J81/I81</f>
        <v>0.30295685894328644</v>
      </c>
      <c r="L81" s="86">
        <v>1650.4</v>
      </c>
      <c r="M81" s="15">
        <v>500</v>
      </c>
      <c r="N81" s="14">
        <f>M81/L81</f>
        <v>0.30295685894328644</v>
      </c>
    </row>
    <row r="82" spans="1:14" ht="15.6" customHeight="1">
      <c r="A82" s="11" t="s">
        <v>58</v>
      </c>
      <c r="B82" s="34">
        <v>0</v>
      </c>
      <c r="C82" s="34">
        <v>0</v>
      </c>
      <c r="D82" s="34">
        <v>0</v>
      </c>
      <c r="E82" s="34">
        <v>0</v>
      </c>
      <c r="F82" s="35"/>
      <c r="G82" s="24"/>
      <c r="H82" s="121"/>
      <c r="I82" s="135">
        <v>0</v>
      </c>
      <c r="J82" s="136"/>
      <c r="K82" s="134"/>
      <c r="L82" s="86">
        <v>0</v>
      </c>
      <c r="M82" s="15"/>
      <c r="N82" s="14"/>
    </row>
    <row r="83" spans="1:14" ht="15.6" customHeight="1">
      <c r="A83" s="44" t="s">
        <v>47</v>
      </c>
      <c r="B83" s="34"/>
      <c r="C83" s="34"/>
      <c r="D83" s="34"/>
      <c r="E83" s="34"/>
      <c r="F83" s="35"/>
      <c r="G83" s="24"/>
      <c r="H83" s="121"/>
      <c r="I83" s="135">
        <v>141020</v>
      </c>
      <c r="J83" s="136"/>
      <c r="K83" s="134">
        <f>J83/I83</f>
        <v>0</v>
      </c>
      <c r="L83" s="86">
        <v>141020</v>
      </c>
      <c r="M83" s="15"/>
      <c r="N83" s="14">
        <f>M83/L83</f>
        <v>0</v>
      </c>
    </row>
    <row r="84" spans="1:14" ht="15.6" customHeight="1">
      <c r="A84" s="44" t="s">
        <v>46</v>
      </c>
      <c r="B84" s="34"/>
      <c r="C84" s="34"/>
      <c r="D84" s="34"/>
      <c r="E84" s="34"/>
      <c r="F84" s="35"/>
      <c r="G84" s="24"/>
      <c r="H84" s="121"/>
      <c r="I84" s="135">
        <v>800</v>
      </c>
      <c r="J84" s="136"/>
      <c r="K84" s="134">
        <f>J84/I84</f>
        <v>0</v>
      </c>
      <c r="L84" s="86">
        <v>800</v>
      </c>
      <c r="M84" s="15"/>
      <c r="N84" s="14">
        <f>M84/L84</f>
        <v>0</v>
      </c>
    </row>
    <row r="85" spans="1:14" ht="15.75">
      <c r="A85" s="47"/>
      <c r="B85" s="47"/>
      <c r="C85" s="34"/>
      <c r="D85" s="34"/>
      <c r="E85" s="34"/>
      <c r="F85" s="34"/>
      <c r="G85" s="24"/>
      <c r="H85" s="121"/>
      <c r="I85" s="135"/>
      <c r="J85" s="136"/>
      <c r="K85" s="136"/>
      <c r="L85" s="99"/>
      <c r="M85" s="15"/>
      <c r="N85" s="15"/>
    </row>
    <row r="86" spans="1:14" ht="91.5" customHeight="1">
      <c r="A86" s="46" t="s">
        <v>70</v>
      </c>
      <c r="B86" s="46"/>
      <c r="C86" s="41"/>
      <c r="D86" s="41"/>
      <c r="E86" s="41"/>
      <c r="F86" s="34"/>
      <c r="G86" s="73"/>
      <c r="H86" s="121"/>
      <c r="I86" s="138"/>
      <c r="J86" s="139"/>
      <c r="K86" s="136"/>
      <c r="L86" s="102"/>
      <c r="M86" s="18"/>
      <c r="N86" s="15"/>
    </row>
    <row r="87" spans="1:14" ht="15.75">
      <c r="A87" s="11" t="s">
        <v>57</v>
      </c>
      <c r="B87" s="49">
        <v>56806</v>
      </c>
      <c r="C87" s="49">
        <v>56806</v>
      </c>
      <c r="D87" s="49">
        <v>56806</v>
      </c>
      <c r="E87" s="41">
        <v>15516.96</v>
      </c>
      <c r="F87" s="42">
        <f>E87/D87</f>
        <v>0.27315706087385133</v>
      </c>
      <c r="G87" s="76">
        <v>65096</v>
      </c>
      <c r="H87" s="121">
        <v>65096</v>
      </c>
      <c r="I87" s="135">
        <f>I89</f>
        <v>65096</v>
      </c>
      <c r="J87" s="139">
        <v>64418.74</v>
      </c>
      <c r="K87" s="134">
        <f>J87/I87</f>
        <v>0.98959598131989679</v>
      </c>
      <c r="L87" s="86">
        <f>L89</f>
        <v>65096</v>
      </c>
      <c r="M87" s="18">
        <v>64418.74</v>
      </c>
      <c r="N87" s="14">
        <f>M87/L87</f>
        <v>0.98959598131989679</v>
      </c>
    </row>
    <row r="88" spans="1:14" ht="13.9" customHeight="1">
      <c r="A88" s="11" t="s">
        <v>56</v>
      </c>
      <c r="B88" s="33">
        <v>0</v>
      </c>
      <c r="C88" s="33">
        <v>0</v>
      </c>
      <c r="D88" s="33">
        <v>0</v>
      </c>
      <c r="E88" s="34">
        <v>0</v>
      </c>
      <c r="F88" s="35"/>
      <c r="G88" s="76">
        <v>0</v>
      </c>
      <c r="H88" s="121"/>
      <c r="I88" s="135">
        <v>0</v>
      </c>
      <c r="J88" s="136"/>
      <c r="K88" s="134">
        <v>0</v>
      </c>
      <c r="L88" s="86">
        <v>0</v>
      </c>
      <c r="M88" s="15"/>
      <c r="N88" s="14"/>
    </row>
    <row r="89" spans="1:14" ht="15.75" customHeight="1">
      <c r="A89" s="11" t="s">
        <v>58</v>
      </c>
      <c r="B89" s="33">
        <v>56806</v>
      </c>
      <c r="C89" s="33">
        <v>56806</v>
      </c>
      <c r="D89" s="33">
        <v>56806</v>
      </c>
      <c r="E89" s="34">
        <v>15516.96</v>
      </c>
      <c r="F89" s="35"/>
      <c r="G89" s="76">
        <v>65096</v>
      </c>
      <c r="H89" s="121">
        <v>65096</v>
      </c>
      <c r="I89" s="135">
        <v>65096</v>
      </c>
      <c r="J89" s="136">
        <v>64418.74</v>
      </c>
      <c r="K89" s="134">
        <f>J89/I89</f>
        <v>0.98959598131989679</v>
      </c>
      <c r="L89" s="86">
        <v>65096</v>
      </c>
      <c r="M89" s="15">
        <v>64418.74</v>
      </c>
      <c r="N89" s="14">
        <f>M89/L89</f>
        <v>0.98959598131989679</v>
      </c>
    </row>
    <row r="90" spans="1:14" ht="13.15" customHeight="1">
      <c r="A90" s="11"/>
      <c r="B90" s="11"/>
      <c r="C90" s="33"/>
      <c r="D90" s="34"/>
      <c r="E90" s="34"/>
      <c r="F90" s="34"/>
      <c r="G90" s="74"/>
      <c r="H90" s="121"/>
      <c r="I90" s="135"/>
      <c r="J90" s="136"/>
      <c r="K90" s="136"/>
      <c r="L90" s="99"/>
      <c r="M90" s="15"/>
      <c r="N90" s="15"/>
    </row>
    <row r="91" spans="1:14" ht="15.75" hidden="1">
      <c r="A91" s="46" t="s">
        <v>71</v>
      </c>
      <c r="B91" s="46"/>
      <c r="C91" s="41"/>
      <c r="D91" s="41"/>
      <c r="E91" s="41"/>
      <c r="F91" s="34"/>
      <c r="G91" s="73"/>
      <c r="H91" s="121"/>
      <c r="I91" s="138"/>
      <c r="J91" s="139"/>
      <c r="K91" s="136"/>
      <c r="L91" s="102"/>
      <c r="M91" s="18"/>
      <c r="N91" s="15"/>
    </row>
    <row r="92" spans="1:14" ht="15.75" hidden="1">
      <c r="A92" s="11" t="s">
        <v>57</v>
      </c>
      <c r="B92" s="41">
        <v>1070.8</v>
      </c>
      <c r="C92" s="41">
        <v>1070.8</v>
      </c>
      <c r="D92" s="41">
        <v>1070.8</v>
      </c>
      <c r="E92" s="41">
        <v>0</v>
      </c>
      <c r="F92" s="42">
        <v>0</v>
      </c>
      <c r="G92" s="73"/>
      <c r="H92" s="121"/>
      <c r="I92" s="138"/>
      <c r="J92" s="139"/>
      <c r="K92" s="152"/>
      <c r="L92" s="87"/>
      <c r="M92" s="18"/>
      <c r="N92" s="19"/>
    </row>
    <row r="93" spans="1:14" ht="15.75" hidden="1">
      <c r="A93" s="11" t="s">
        <v>56</v>
      </c>
      <c r="B93" s="34">
        <v>1070.8</v>
      </c>
      <c r="C93" s="34">
        <v>1070.8</v>
      </c>
      <c r="D93" s="34">
        <v>1070.8</v>
      </c>
      <c r="E93" s="34">
        <v>0</v>
      </c>
      <c r="F93" s="35"/>
      <c r="G93" s="24"/>
      <c r="H93" s="121"/>
      <c r="I93" s="135"/>
      <c r="J93" s="136"/>
      <c r="K93" s="137"/>
      <c r="L93" s="99"/>
      <c r="M93" s="15"/>
      <c r="N93" s="16"/>
    </row>
    <row r="94" spans="1:14" ht="15.75" hidden="1">
      <c r="A94" s="11" t="s">
        <v>58</v>
      </c>
      <c r="B94" s="34">
        <v>0</v>
      </c>
      <c r="C94" s="34">
        <v>0</v>
      </c>
      <c r="D94" s="34">
        <v>0</v>
      </c>
      <c r="E94" s="34">
        <v>0</v>
      </c>
      <c r="F94" s="35"/>
      <c r="G94" s="24"/>
      <c r="H94" s="121"/>
      <c r="I94" s="135"/>
      <c r="J94" s="136"/>
      <c r="K94" s="137"/>
      <c r="L94" s="99"/>
      <c r="M94" s="15"/>
      <c r="N94" s="16"/>
    </row>
    <row r="95" spans="1:14" ht="15.75" hidden="1">
      <c r="A95" s="11"/>
      <c r="B95" s="11"/>
      <c r="C95" s="34"/>
      <c r="D95" s="34"/>
      <c r="E95" s="34"/>
      <c r="F95" s="35"/>
      <c r="G95" s="24"/>
      <c r="H95" s="121"/>
      <c r="I95" s="135"/>
      <c r="J95" s="136"/>
      <c r="K95" s="137"/>
      <c r="L95" s="99"/>
      <c r="M95" s="15"/>
      <c r="N95" s="16"/>
    </row>
    <row r="96" spans="1:14" ht="63" customHeight="1">
      <c r="A96" s="20" t="s">
        <v>72</v>
      </c>
      <c r="B96" s="20"/>
      <c r="C96" s="43"/>
      <c r="D96" s="42"/>
      <c r="E96" s="43"/>
      <c r="F96" s="34"/>
      <c r="G96" s="71"/>
      <c r="H96" s="121"/>
      <c r="I96" s="154"/>
      <c r="J96" s="141"/>
      <c r="K96" s="136"/>
      <c r="L96" s="103"/>
      <c r="M96" s="21"/>
      <c r="N96" s="15"/>
    </row>
    <row r="97" spans="1:14" ht="15.75">
      <c r="A97" s="11" t="s">
        <v>57</v>
      </c>
      <c r="B97" s="51">
        <v>122336</v>
      </c>
      <c r="C97" s="29">
        <v>249549</v>
      </c>
      <c r="D97" s="51">
        <f>D98+D99+D100</f>
        <v>262349</v>
      </c>
      <c r="E97" s="29">
        <v>31506.33</v>
      </c>
      <c r="F97" s="30">
        <f>E97/D97</f>
        <v>0.1200931964673012</v>
      </c>
      <c r="G97" s="77">
        <v>254964.1</v>
      </c>
      <c r="H97" s="12">
        <v>255488.91</v>
      </c>
      <c r="I97" s="155">
        <f>I98+I99+I100+I101</f>
        <v>290190.89999999997</v>
      </c>
      <c r="J97" s="133">
        <v>238700.73</v>
      </c>
      <c r="K97" s="134">
        <f>J97/I97</f>
        <v>0.8225644911677108</v>
      </c>
      <c r="L97" s="104">
        <f>L98+L99+L100+L101</f>
        <v>290190.89999999997</v>
      </c>
      <c r="M97" s="12">
        <v>238700.73</v>
      </c>
      <c r="N97" s="14">
        <f>M97/L97</f>
        <v>0.8225644911677108</v>
      </c>
    </row>
    <row r="98" spans="1:14" ht="15.75">
      <c r="A98" s="11" t="s">
        <v>56</v>
      </c>
      <c r="B98" s="32">
        <v>122336</v>
      </c>
      <c r="C98" s="34">
        <v>126536</v>
      </c>
      <c r="D98" s="32">
        <v>122336</v>
      </c>
      <c r="E98" s="34">
        <v>30751.919999999998</v>
      </c>
      <c r="F98" s="42"/>
      <c r="G98" s="24">
        <f>G105+G122+G128+G134+G153+G158</f>
        <v>131250.5</v>
      </c>
      <c r="H98" s="121">
        <v>131775.9</v>
      </c>
      <c r="I98" s="148">
        <v>130029.6</v>
      </c>
      <c r="J98" s="136">
        <v>116449.78</v>
      </c>
      <c r="K98" s="134">
        <f>J98/I98</f>
        <v>0.89556362551296009</v>
      </c>
      <c r="L98" s="93">
        <v>130029.6</v>
      </c>
      <c r="M98" s="15">
        <v>116449.78</v>
      </c>
      <c r="N98" s="14">
        <f>M98/L98</f>
        <v>0.89556362551296009</v>
      </c>
    </row>
    <row r="99" spans="1:14" ht="15.75">
      <c r="A99" s="11" t="s">
        <v>58</v>
      </c>
      <c r="B99" s="32">
        <v>0</v>
      </c>
      <c r="C99" s="34">
        <v>123013</v>
      </c>
      <c r="D99" s="32">
        <v>122913</v>
      </c>
      <c r="E99" s="34">
        <v>754.41</v>
      </c>
      <c r="F99" s="42"/>
      <c r="G99" s="24">
        <f>G135+G106+G123+G159</f>
        <v>123713</v>
      </c>
      <c r="H99" s="121">
        <v>123712.9</v>
      </c>
      <c r="I99" s="148">
        <v>123713</v>
      </c>
      <c r="J99" s="136">
        <f>J97-J98</f>
        <v>122250.95000000001</v>
      </c>
      <c r="K99" s="134">
        <f>J99/I99</f>
        <v>0.98818192105922587</v>
      </c>
      <c r="L99" s="93">
        <v>123713</v>
      </c>
      <c r="M99" s="15">
        <f>M97-M98</f>
        <v>122250.95000000001</v>
      </c>
      <c r="N99" s="14">
        <f>M99/L99</f>
        <v>0.98818192105922587</v>
      </c>
    </row>
    <row r="100" spans="1:14" ht="15.75">
      <c r="A100" s="11" t="s">
        <v>46</v>
      </c>
      <c r="B100" s="32"/>
      <c r="C100" s="34"/>
      <c r="D100" s="32">
        <v>17100</v>
      </c>
      <c r="E100" s="34"/>
      <c r="F100" s="42"/>
      <c r="G100" s="24"/>
      <c r="H100" s="121"/>
      <c r="I100" s="148">
        <v>25042</v>
      </c>
      <c r="J100" s="136"/>
      <c r="K100" s="134">
        <f>J100/I100</f>
        <v>0</v>
      </c>
      <c r="L100" s="93">
        <v>25042</v>
      </c>
      <c r="M100" s="15"/>
      <c r="N100" s="14">
        <f>M100/L100</f>
        <v>0</v>
      </c>
    </row>
    <row r="101" spans="1:14" ht="15.75">
      <c r="A101" s="11" t="s">
        <v>47</v>
      </c>
      <c r="B101" s="11"/>
      <c r="C101" s="34"/>
      <c r="D101" s="32"/>
      <c r="E101" s="34"/>
      <c r="F101" s="42"/>
      <c r="G101" s="24"/>
      <c r="H101" s="121"/>
      <c r="I101" s="148">
        <v>11406.3</v>
      </c>
      <c r="J101" s="136"/>
      <c r="K101" s="134">
        <f>J101/I101</f>
        <v>0</v>
      </c>
      <c r="L101" s="93">
        <v>11406.3</v>
      </c>
      <c r="M101" s="15"/>
      <c r="N101" s="14">
        <f>M101/L101</f>
        <v>0</v>
      </c>
    </row>
    <row r="102" spans="1:14" ht="15.75">
      <c r="A102" s="11"/>
      <c r="B102" s="32"/>
      <c r="C102" s="34"/>
      <c r="D102" s="32"/>
      <c r="E102" s="34"/>
      <c r="F102" s="42"/>
      <c r="G102" s="24"/>
      <c r="H102" s="121"/>
      <c r="I102" s="148"/>
      <c r="J102" s="136"/>
      <c r="K102" s="152"/>
      <c r="L102" s="93"/>
      <c r="M102" s="15"/>
      <c r="N102" s="42"/>
    </row>
    <row r="103" spans="1:14" ht="30.75" customHeight="1">
      <c r="A103" s="17" t="s">
        <v>73</v>
      </c>
      <c r="B103" s="17"/>
      <c r="C103" s="41"/>
      <c r="D103" s="41"/>
      <c r="E103" s="41"/>
      <c r="F103" s="41"/>
      <c r="G103" s="73"/>
      <c r="H103" s="121"/>
      <c r="I103" s="138"/>
      <c r="J103" s="139"/>
      <c r="K103" s="139"/>
      <c r="L103" s="87"/>
      <c r="M103" s="18"/>
      <c r="N103" s="41"/>
    </row>
    <row r="104" spans="1:14" ht="15.75">
      <c r="A104" s="11" t="s">
        <v>57</v>
      </c>
      <c r="B104" s="39">
        <v>73553</v>
      </c>
      <c r="C104" s="41">
        <v>77853</v>
      </c>
      <c r="D104" s="39">
        <f>D105+D107</f>
        <v>87253</v>
      </c>
      <c r="E104" s="41">
        <v>17864.45</v>
      </c>
      <c r="F104" s="42">
        <f>E104/D104</f>
        <v>0.20474310338899523</v>
      </c>
      <c r="G104" s="76">
        <v>60437.599999999999</v>
      </c>
      <c r="H104" s="121">
        <v>61045.36</v>
      </c>
      <c r="I104" s="149">
        <f>I105+I106+I107</f>
        <v>72689.600000000006</v>
      </c>
      <c r="J104" s="139">
        <v>56121.1</v>
      </c>
      <c r="K104" s="134">
        <f>J104/I104</f>
        <v>0.77206505469833364</v>
      </c>
      <c r="L104" s="94">
        <f>L105+L106+L107</f>
        <v>72689.600000000006</v>
      </c>
      <c r="M104" s="18">
        <v>56121.1</v>
      </c>
      <c r="N104" s="14">
        <f>M104/L104</f>
        <v>0.77206505469833364</v>
      </c>
    </row>
    <row r="105" spans="1:14" ht="15.75">
      <c r="A105" s="11" t="s">
        <v>56</v>
      </c>
      <c r="B105" s="32">
        <v>73553</v>
      </c>
      <c r="C105" s="34">
        <v>77753</v>
      </c>
      <c r="D105" s="32">
        <v>73553</v>
      </c>
      <c r="E105" s="34">
        <v>17864.45</v>
      </c>
      <c r="F105" s="42"/>
      <c r="G105" s="24">
        <f>G104-G106</f>
        <v>60337.599999999999</v>
      </c>
      <c r="H105" s="121">
        <v>60945.4</v>
      </c>
      <c r="I105" s="148">
        <v>61447.6</v>
      </c>
      <c r="J105" s="136">
        <v>56021.1</v>
      </c>
      <c r="K105" s="134">
        <f>J105/I105</f>
        <v>0.91168898378455787</v>
      </c>
      <c r="L105" s="93">
        <v>61447.6</v>
      </c>
      <c r="M105" s="15">
        <v>56021.1</v>
      </c>
      <c r="N105" s="14">
        <f>M105/L105</f>
        <v>0.91168898378455787</v>
      </c>
    </row>
    <row r="106" spans="1:14" ht="15.75">
      <c r="A106" s="11" t="s">
        <v>58</v>
      </c>
      <c r="B106" s="32">
        <v>0</v>
      </c>
      <c r="C106" s="34">
        <v>100</v>
      </c>
      <c r="D106" s="32">
        <v>0</v>
      </c>
      <c r="E106" s="34">
        <v>0</v>
      </c>
      <c r="F106" s="42"/>
      <c r="G106" s="24">
        <v>100</v>
      </c>
      <c r="H106" s="121">
        <v>100</v>
      </c>
      <c r="I106" s="148">
        <v>100</v>
      </c>
      <c r="J106" s="136">
        <v>100</v>
      </c>
      <c r="K106" s="134">
        <f>J106/I106</f>
        <v>1</v>
      </c>
      <c r="L106" s="93">
        <v>100</v>
      </c>
      <c r="M106" s="15">
        <v>100</v>
      </c>
      <c r="N106" s="14">
        <f>M106/L106</f>
        <v>1</v>
      </c>
    </row>
    <row r="107" spans="1:14" ht="15.75">
      <c r="A107" s="11" t="s">
        <v>46</v>
      </c>
      <c r="B107" s="32"/>
      <c r="C107" s="34"/>
      <c r="D107" s="32">
        <v>13700</v>
      </c>
      <c r="E107" s="34"/>
      <c r="F107" s="42"/>
      <c r="G107" s="24"/>
      <c r="H107" s="121"/>
      <c r="I107" s="148">
        <v>11142</v>
      </c>
      <c r="J107" s="136"/>
      <c r="K107" s="134">
        <f>J107/I107</f>
        <v>0</v>
      </c>
      <c r="L107" s="93">
        <v>11142</v>
      </c>
      <c r="M107" s="15"/>
      <c r="N107" s="14">
        <f>M107/L107</f>
        <v>0</v>
      </c>
    </row>
    <row r="108" spans="1:14" ht="15.75">
      <c r="A108" s="11"/>
      <c r="B108" s="32"/>
      <c r="C108" s="34"/>
      <c r="D108" s="32"/>
      <c r="E108" s="34"/>
      <c r="F108" s="42"/>
      <c r="G108" s="24"/>
      <c r="H108" s="121"/>
      <c r="I108" s="148"/>
      <c r="J108" s="136"/>
      <c r="K108" s="152"/>
      <c r="L108" s="93"/>
      <c r="M108" s="15"/>
      <c r="N108" s="42"/>
    </row>
    <row r="109" spans="1:14" ht="41.25" hidden="1" customHeight="1">
      <c r="A109" s="53" t="s">
        <v>50</v>
      </c>
      <c r="B109" s="53"/>
      <c r="C109" s="34"/>
      <c r="D109" s="32"/>
      <c r="E109" s="34"/>
      <c r="F109" s="42"/>
      <c r="G109" s="24"/>
      <c r="H109" s="121"/>
      <c r="I109" s="148"/>
      <c r="J109" s="136"/>
      <c r="K109" s="152"/>
      <c r="L109" s="93"/>
      <c r="M109" s="15"/>
      <c r="N109" s="42"/>
    </row>
    <row r="110" spans="1:14" ht="47.25" hidden="1">
      <c r="A110" s="53" t="s">
        <v>3</v>
      </c>
      <c r="B110" s="53"/>
      <c r="C110" s="34"/>
      <c r="D110" s="32"/>
      <c r="E110" s="34"/>
      <c r="F110" s="42"/>
      <c r="G110" s="24"/>
      <c r="H110" s="121"/>
      <c r="I110" s="148"/>
      <c r="J110" s="136"/>
      <c r="K110" s="152"/>
      <c r="L110" s="93"/>
      <c r="M110" s="15"/>
      <c r="N110" s="42"/>
    </row>
    <row r="111" spans="1:14" ht="63" hidden="1">
      <c r="A111" s="53" t="s">
        <v>4</v>
      </c>
      <c r="B111" s="53"/>
      <c r="C111" s="34"/>
      <c r="D111" s="32"/>
      <c r="E111" s="34"/>
      <c r="F111" s="42"/>
      <c r="G111" s="24"/>
      <c r="H111" s="121"/>
      <c r="I111" s="148"/>
      <c r="J111" s="136"/>
      <c r="K111" s="152"/>
      <c r="L111" s="93"/>
      <c r="M111" s="15"/>
      <c r="N111" s="42"/>
    </row>
    <row r="112" spans="1:14" ht="31.5" hidden="1">
      <c r="A112" s="53" t="s">
        <v>5</v>
      </c>
      <c r="B112" s="53"/>
      <c r="C112" s="34"/>
      <c r="D112" s="32"/>
      <c r="E112" s="34"/>
      <c r="F112" s="42"/>
      <c r="G112" s="24"/>
      <c r="H112" s="121"/>
      <c r="I112" s="148"/>
      <c r="J112" s="136"/>
      <c r="K112" s="152"/>
      <c r="L112" s="93"/>
      <c r="M112" s="15"/>
      <c r="N112" s="42"/>
    </row>
    <row r="113" spans="1:16" ht="31.5" hidden="1">
      <c r="A113" s="53" t="s">
        <v>6</v>
      </c>
      <c r="B113" s="53"/>
      <c r="C113" s="34"/>
      <c r="D113" s="32"/>
      <c r="E113" s="34"/>
      <c r="F113" s="42"/>
      <c r="G113" s="24"/>
      <c r="H113" s="121"/>
      <c r="I113" s="148"/>
      <c r="J113" s="136"/>
      <c r="K113" s="152"/>
      <c r="L113" s="93"/>
      <c r="M113" s="15"/>
      <c r="N113" s="42"/>
    </row>
    <row r="114" spans="1:16" ht="47.25" hidden="1">
      <c r="A114" s="53" t="s">
        <v>7</v>
      </c>
      <c r="B114" s="53"/>
      <c r="C114" s="34"/>
      <c r="D114" s="32"/>
      <c r="E114" s="34"/>
      <c r="F114" s="42"/>
      <c r="G114" s="24"/>
      <c r="H114" s="121"/>
      <c r="I114" s="148"/>
      <c r="J114" s="136"/>
      <c r="K114" s="152"/>
      <c r="L114" s="93"/>
      <c r="M114" s="15"/>
      <c r="N114" s="42"/>
    </row>
    <row r="115" spans="1:16" ht="47.25" hidden="1">
      <c r="A115" s="53" t="s">
        <v>18</v>
      </c>
      <c r="B115" s="53"/>
      <c r="C115" s="34"/>
      <c r="D115" s="32"/>
      <c r="E115" s="34"/>
      <c r="F115" s="42"/>
      <c r="G115" s="24"/>
      <c r="H115" s="121"/>
      <c r="I115" s="148"/>
      <c r="J115" s="136"/>
      <c r="K115" s="152"/>
      <c r="L115" s="93"/>
      <c r="M115" s="15"/>
      <c r="N115" s="42"/>
    </row>
    <row r="116" spans="1:16" ht="31.5" hidden="1">
      <c r="A116" s="53" t="s">
        <v>8</v>
      </c>
      <c r="B116" s="53"/>
      <c r="C116" s="34"/>
      <c r="D116" s="32"/>
      <c r="E116" s="34"/>
      <c r="F116" s="42"/>
      <c r="G116" s="24"/>
      <c r="H116" s="121"/>
      <c r="I116" s="148"/>
      <c r="J116" s="136"/>
      <c r="K116" s="152"/>
      <c r="L116" s="97"/>
      <c r="M116" s="34"/>
      <c r="N116" s="42"/>
    </row>
    <row r="117" spans="1:16" ht="47.25" hidden="1">
      <c r="A117" s="53" t="s">
        <v>9</v>
      </c>
      <c r="B117" s="53"/>
      <c r="C117" s="34"/>
      <c r="D117" s="32"/>
      <c r="E117" s="34"/>
      <c r="F117" s="42"/>
      <c r="G117" s="24"/>
      <c r="H117" s="121"/>
      <c r="I117" s="148"/>
      <c r="J117" s="136"/>
      <c r="K117" s="152"/>
      <c r="L117" s="97"/>
      <c r="M117" s="34"/>
      <c r="N117" s="42"/>
    </row>
    <row r="118" spans="1:16" ht="15.75" hidden="1">
      <c r="A118" s="53" t="s">
        <v>19</v>
      </c>
      <c r="B118" s="53"/>
      <c r="C118" s="34"/>
      <c r="D118" s="32"/>
      <c r="E118" s="34"/>
      <c r="F118" s="42"/>
      <c r="G118" s="24"/>
      <c r="H118" s="121"/>
      <c r="I118" s="148"/>
      <c r="J118" s="136"/>
      <c r="K118" s="152"/>
      <c r="L118" s="97"/>
      <c r="M118" s="34"/>
      <c r="N118" s="42"/>
    </row>
    <row r="119" spans="1:16" ht="15.75" hidden="1">
      <c r="A119" s="53"/>
      <c r="B119" s="53"/>
      <c r="C119" s="34"/>
      <c r="D119" s="32"/>
      <c r="E119" s="34"/>
      <c r="F119" s="42"/>
      <c r="G119" s="24"/>
      <c r="H119" s="121"/>
      <c r="I119" s="148"/>
      <c r="J119" s="136"/>
      <c r="K119" s="152"/>
      <c r="L119" s="97"/>
      <c r="M119" s="34"/>
      <c r="N119" s="42"/>
    </row>
    <row r="120" spans="1:16" ht="33" customHeight="1">
      <c r="A120" s="17" t="s">
        <v>74</v>
      </c>
      <c r="B120" s="41"/>
      <c r="C120" s="41"/>
      <c r="D120" s="41"/>
      <c r="E120" s="41"/>
      <c r="F120" s="41"/>
      <c r="G120" s="73"/>
      <c r="H120" s="121"/>
      <c r="I120" s="138"/>
      <c r="J120" s="139"/>
      <c r="K120" s="139"/>
      <c r="L120" s="102"/>
      <c r="M120" s="41"/>
      <c r="N120" s="41"/>
    </row>
    <row r="121" spans="1:16" ht="15.75">
      <c r="A121" s="11" t="s">
        <v>57</v>
      </c>
      <c r="B121" s="39">
        <v>5000</v>
      </c>
      <c r="C121" s="41">
        <v>100000</v>
      </c>
      <c r="D121" s="39">
        <f>D122+D123</f>
        <v>100000</v>
      </c>
      <c r="E121" s="41">
        <v>0</v>
      </c>
      <c r="F121" s="42">
        <v>0</v>
      </c>
      <c r="G121" s="76">
        <v>111461.8</v>
      </c>
      <c r="H121" s="37">
        <v>111294.72</v>
      </c>
      <c r="I121" s="149">
        <f>I122+I123+I124</f>
        <v>121393.1</v>
      </c>
      <c r="J121" s="139">
        <v>103270.2</v>
      </c>
      <c r="K121" s="134">
        <f>J121/I121</f>
        <v>0.85070897769313081</v>
      </c>
      <c r="L121" s="94">
        <f>L122+L123+L124</f>
        <v>121393.1</v>
      </c>
      <c r="M121" s="18">
        <v>103270.2</v>
      </c>
      <c r="N121" s="14">
        <f>M121/L121</f>
        <v>0.85070897769313081</v>
      </c>
      <c r="P121" s="52"/>
    </row>
    <row r="122" spans="1:16" ht="15.75">
      <c r="A122" s="11" t="s">
        <v>56</v>
      </c>
      <c r="B122" s="32">
        <v>5000</v>
      </c>
      <c r="C122" s="34">
        <v>5000</v>
      </c>
      <c r="D122" s="32">
        <v>5000</v>
      </c>
      <c r="E122" s="41">
        <v>0</v>
      </c>
      <c r="F122" s="42"/>
      <c r="G122" s="24">
        <v>16461.8</v>
      </c>
      <c r="H122" s="121">
        <v>16294.7</v>
      </c>
      <c r="I122" s="148">
        <v>16461.8</v>
      </c>
      <c r="J122" s="136">
        <v>9232.5</v>
      </c>
      <c r="K122" s="134">
        <f>J122/I122</f>
        <v>0.56084389313440819</v>
      </c>
      <c r="L122" s="93">
        <v>16461.8</v>
      </c>
      <c r="M122" s="15">
        <v>9232.5</v>
      </c>
      <c r="N122" s="14">
        <f>M122/L122</f>
        <v>0.56084389313440819</v>
      </c>
    </row>
    <row r="123" spans="1:16" ht="15.75">
      <c r="A123" s="11" t="s">
        <v>58</v>
      </c>
      <c r="B123" s="32">
        <v>0</v>
      </c>
      <c r="C123" s="34">
        <v>95000</v>
      </c>
      <c r="D123" s="32">
        <v>95000</v>
      </c>
      <c r="E123" s="32">
        <v>0</v>
      </c>
      <c r="F123" s="42"/>
      <c r="G123" s="24">
        <v>95000</v>
      </c>
      <c r="H123" s="121">
        <v>95000</v>
      </c>
      <c r="I123" s="148">
        <v>95000</v>
      </c>
      <c r="J123" s="156">
        <v>94037.67</v>
      </c>
      <c r="K123" s="134">
        <f>J123/I123</f>
        <v>0.98987021052631574</v>
      </c>
      <c r="L123" s="93">
        <v>95000</v>
      </c>
      <c r="M123" s="37">
        <v>94037.67</v>
      </c>
      <c r="N123" s="14">
        <f>M123/L123</f>
        <v>0.98987021052631574</v>
      </c>
    </row>
    <row r="124" spans="1:16" ht="15.75">
      <c r="A124" s="11" t="s">
        <v>47</v>
      </c>
      <c r="B124" s="32"/>
      <c r="C124" s="34"/>
      <c r="D124" s="32"/>
      <c r="E124" s="32"/>
      <c r="F124" s="42"/>
      <c r="G124" s="24"/>
      <c r="H124" s="121"/>
      <c r="I124" s="148">
        <v>9931.2999999999993</v>
      </c>
      <c r="J124" s="156"/>
      <c r="K124" s="134">
        <f>J124/I124</f>
        <v>0</v>
      </c>
      <c r="L124" s="93">
        <v>9931.2999999999993</v>
      </c>
      <c r="M124" s="37"/>
      <c r="N124" s="14">
        <f>M124/L124</f>
        <v>0</v>
      </c>
    </row>
    <row r="125" spans="1:16" ht="15.75">
      <c r="A125" s="54"/>
      <c r="B125" s="54"/>
      <c r="C125" s="34"/>
      <c r="D125" s="32"/>
      <c r="E125" s="34"/>
      <c r="F125" s="42"/>
      <c r="G125" s="24"/>
      <c r="H125" s="121"/>
      <c r="I125" s="148"/>
      <c r="J125" s="136"/>
      <c r="K125" s="152"/>
      <c r="L125" s="93"/>
      <c r="M125" s="15"/>
      <c r="N125" s="42"/>
    </row>
    <row r="126" spans="1:16" ht="15.75">
      <c r="A126" s="17" t="s">
        <v>75</v>
      </c>
      <c r="B126" s="41"/>
      <c r="C126" s="41"/>
      <c r="D126" s="41"/>
      <c r="E126" s="41"/>
      <c r="F126" s="41"/>
      <c r="G126" s="73"/>
      <c r="H126" s="121"/>
      <c r="I126" s="138"/>
      <c r="J126" s="139"/>
      <c r="K126" s="139"/>
      <c r="L126" s="87"/>
      <c r="M126" s="18"/>
      <c r="N126" s="41"/>
    </row>
    <row r="127" spans="1:16" ht="15.75">
      <c r="A127" s="11" t="s">
        <v>57</v>
      </c>
      <c r="B127" s="41">
        <v>20496.099999999999</v>
      </c>
      <c r="C127" s="41">
        <v>20496.099999999999</v>
      </c>
      <c r="D127" s="41">
        <f>D128+D130</f>
        <v>23896.1</v>
      </c>
      <c r="E127" s="41">
        <v>3149.89</v>
      </c>
      <c r="F127" s="42">
        <f>E127/D127</f>
        <v>0.13181607040479409</v>
      </c>
      <c r="G127" s="76">
        <v>19956.099999999999</v>
      </c>
      <c r="H127" s="121">
        <v>19956.099999999999</v>
      </c>
      <c r="I127" s="138">
        <v>23356.1</v>
      </c>
      <c r="J127" s="139">
        <v>19376.41</v>
      </c>
      <c r="K127" s="134">
        <f>J127/I127</f>
        <v>0.82960811094317977</v>
      </c>
      <c r="L127" s="87">
        <v>23356.1</v>
      </c>
      <c r="M127" s="18">
        <v>19376.41</v>
      </c>
      <c r="N127" s="14">
        <f>M127/L127</f>
        <v>0.82960811094317977</v>
      </c>
    </row>
    <row r="128" spans="1:16" ht="15.75">
      <c r="A128" s="11" t="s">
        <v>56</v>
      </c>
      <c r="B128" s="34">
        <v>20496.099999999999</v>
      </c>
      <c r="C128" s="34">
        <v>20496.099999999999</v>
      </c>
      <c r="D128" s="34">
        <v>20496.099999999999</v>
      </c>
      <c r="E128" s="34">
        <v>3149.89</v>
      </c>
      <c r="F128" s="42"/>
      <c r="G128" s="76">
        <v>19956.099999999999</v>
      </c>
      <c r="H128" s="121">
        <v>19956.099999999999</v>
      </c>
      <c r="I128" s="135">
        <v>19956.099999999999</v>
      </c>
      <c r="J128" s="136">
        <v>19376.400000000001</v>
      </c>
      <c r="K128" s="134">
        <f>J128/I128</f>
        <v>0.9709512379673384</v>
      </c>
      <c r="L128" s="86">
        <v>19956.099999999999</v>
      </c>
      <c r="M128" s="15">
        <v>19376.400000000001</v>
      </c>
      <c r="N128" s="14">
        <f>M128/L128</f>
        <v>0.9709512379673384</v>
      </c>
    </row>
    <row r="129" spans="1:14" ht="15.75">
      <c r="A129" s="11" t="s">
        <v>58</v>
      </c>
      <c r="B129" s="34">
        <v>0</v>
      </c>
      <c r="C129" s="34">
        <v>0</v>
      </c>
      <c r="D129" s="34">
        <v>0</v>
      </c>
      <c r="E129" s="34">
        <v>0</v>
      </c>
      <c r="F129" s="42"/>
      <c r="G129" s="24"/>
      <c r="H129" s="121"/>
      <c r="I129" s="135">
        <v>0</v>
      </c>
      <c r="J129" s="136"/>
      <c r="K129" s="134"/>
      <c r="L129" s="86">
        <v>0</v>
      </c>
      <c r="M129" s="15"/>
      <c r="N129" s="14" t="e">
        <f>M129/L129</f>
        <v>#DIV/0!</v>
      </c>
    </row>
    <row r="130" spans="1:14" ht="15.75">
      <c r="A130" s="11" t="s">
        <v>46</v>
      </c>
      <c r="B130" s="34"/>
      <c r="C130" s="34"/>
      <c r="D130" s="34">
        <v>3400</v>
      </c>
      <c r="E130" s="34"/>
      <c r="F130" s="42"/>
      <c r="G130" s="24"/>
      <c r="H130" s="121"/>
      <c r="I130" s="135">
        <v>3400</v>
      </c>
      <c r="J130" s="136"/>
      <c r="K130" s="134">
        <f>J130/I130</f>
        <v>0</v>
      </c>
      <c r="L130" s="86">
        <v>3400</v>
      </c>
      <c r="M130" s="15"/>
      <c r="N130" s="14">
        <f>M130/L130</f>
        <v>0</v>
      </c>
    </row>
    <row r="131" spans="1:14" ht="15.75">
      <c r="A131" s="11"/>
      <c r="B131" s="34"/>
      <c r="C131" s="34"/>
      <c r="D131" s="34"/>
      <c r="E131" s="34"/>
      <c r="F131" s="42"/>
      <c r="G131" s="24"/>
      <c r="H131" s="121"/>
      <c r="I131" s="135"/>
      <c r="J131" s="136"/>
      <c r="K131" s="152"/>
      <c r="L131" s="99"/>
      <c r="M131" s="34"/>
      <c r="N131" s="42"/>
    </row>
    <row r="132" spans="1:14" ht="33.75" customHeight="1">
      <c r="A132" s="17" t="s">
        <v>76</v>
      </c>
      <c r="B132" s="41"/>
      <c r="C132" s="41"/>
      <c r="D132" s="41"/>
      <c r="E132" s="41"/>
      <c r="F132" s="41"/>
      <c r="G132" s="73"/>
      <c r="H132" s="121"/>
      <c r="I132" s="138"/>
      <c r="J132" s="139"/>
      <c r="K132" s="139"/>
      <c r="L132" s="87"/>
      <c r="M132" s="18"/>
      <c r="N132" s="41"/>
    </row>
    <row r="133" spans="1:14" ht="15.75">
      <c r="A133" s="11" t="s">
        <v>57</v>
      </c>
      <c r="B133" s="39">
        <v>7271</v>
      </c>
      <c r="C133" s="41">
        <v>35184</v>
      </c>
      <c r="D133" s="39">
        <f>D134+D135</f>
        <v>35184</v>
      </c>
      <c r="E133" s="41">
        <v>5630.41</v>
      </c>
      <c r="F133" s="42">
        <f>E133/D133</f>
        <v>0.16002756934970441</v>
      </c>
      <c r="G133" s="76">
        <v>34871.1</v>
      </c>
      <c r="H133" s="121">
        <v>34871.11</v>
      </c>
      <c r="I133" s="149">
        <f>I134+I135+I136</f>
        <v>45371.1</v>
      </c>
      <c r="J133" s="139">
        <v>32756.38</v>
      </c>
      <c r="K133" s="134">
        <f>J133/I133</f>
        <v>0.72196574471414632</v>
      </c>
      <c r="L133" s="94">
        <f>L134+L135+L136</f>
        <v>45371.1</v>
      </c>
      <c r="M133" s="18">
        <v>32756.38</v>
      </c>
      <c r="N133" s="14">
        <f>M133/L133</f>
        <v>0.72196574471414632</v>
      </c>
    </row>
    <row r="134" spans="1:14" ht="15.75">
      <c r="A134" s="11" t="s">
        <v>56</v>
      </c>
      <c r="B134" s="55">
        <v>7271</v>
      </c>
      <c r="C134" s="33">
        <v>7271</v>
      </c>
      <c r="D134" s="55">
        <v>7271</v>
      </c>
      <c r="E134" s="34">
        <v>4876</v>
      </c>
      <c r="F134" s="42"/>
      <c r="G134" s="74">
        <f>G133-G135</f>
        <v>6958.0999999999985</v>
      </c>
      <c r="H134" s="121">
        <v>6958.1</v>
      </c>
      <c r="I134" s="157">
        <v>6958.1</v>
      </c>
      <c r="J134" s="136">
        <v>5343.1</v>
      </c>
      <c r="K134" s="134">
        <f>J134/I134</f>
        <v>0.76789640850232099</v>
      </c>
      <c r="L134" s="105">
        <v>6958.1</v>
      </c>
      <c r="M134" s="15">
        <v>5343.1</v>
      </c>
      <c r="N134" s="14">
        <f>M134/L134</f>
        <v>0.76789640850232099</v>
      </c>
    </row>
    <row r="135" spans="1:14" ht="15.75">
      <c r="A135" s="11" t="s">
        <v>58</v>
      </c>
      <c r="B135" s="55">
        <v>0</v>
      </c>
      <c r="C135" s="33">
        <v>27913</v>
      </c>
      <c r="D135" s="55">
        <v>27913</v>
      </c>
      <c r="E135" s="34">
        <v>754.41</v>
      </c>
      <c r="F135" s="42"/>
      <c r="G135" s="76">
        <v>27913</v>
      </c>
      <c r="H135" s="121">
        <v>27913</v>
      </c>
      <c r="I135" s="157">
        <v>27913</v>
      </c>
      <c r="J135" s="136">
        <v>27413.279999999999</v>
      </c>
      <c r="K135" s="134">
        <f>J135/I135</f>
        <v>0.9820972306810446</v>
      </c>
      <c r="L135" s="105">
        <v>27913</v>
      </c>
      <c r="M135" s="15">
        <v>27413.279999999999</v>
      </c>
      <c r="N135" s="14">
        <f>M135/L135</f>
        <v>0.9820972306810446</v>
      </c>
    </row>
    <row r="136" spans="1:14" ht="15.75">
      <c r="A136" s="11" t="s">
        <v>46</v>
      </c>
      <c r="B136" s="55"/>
      <c r="C136" s="33"/>
      <c r="D136" s="55"/>
      <c r="E136" s="34"/>
      <c r="F136" s="42"/>
      <c r="G136" s="74"/>
      <c r="H136" s="121"/>
      <c r="I136" s="157">
        <v>10500</v>
      </c>
      <c r="J136" s="136"/>
      <c r="K136" s="134">
        <f>J136/I136</f>
        <v>0</v>
      </c>
      <c r="L136" s="105">
        <v>10500</v>
      </c>
      <c r="M136" s="15"/>
      <c r="N136" s="14">
        <f>M136/L136</f>
        <v>0</v>
      </c>
    </row>
    <row r="137" spans="1:14" ht="15.75" hidden="1">
      <c r="A137" s="33" t="s">
        <v>10</v>
      </c>
      <c r="B137" s="33"/>
      <c r="C137" s="34"/>
      <c r="D137" s="32"/>
      <c r="E137" s="34"/>
      <c r="F137" s="42"/>
      <c r="G137" s="24"/>
      <c r="H137" s="121"/>
      <c r="I137" s="148"/>
      <c r="J137" s="136"/>
      <c r="K137" s="152"/>
      <c r="L137" s="93"/>
      <c r="M137" s="15"/>
      <c r="N137" s="42"/>
    </row>
    <row r="138" spans="1:14" ht="15.75" hidden="1">
      <c r="A138" s="56" t="s">
        <v>11</v>
      </c>
      <c r="B138" s="33"/>
      <c r="C138" s="34"/>
      <c r="D138" s="32"/>
      <c r="E138" s="34"/>
      <c r="F138" s="42"/>
      <c r="G138" s="24"/>
      <c r="H138" s="121"/>
      <c r="I138" s="148"/>
      <c r="J138" s="136"/>
      <c r="K138" s="152"/>
      <c r="L138" s="97"/>
      <c r="M138" s="34"/>
      <c r="N138" s="42"/>
    </row>
    <row r="139" spans="1:14" ht="47.25" hidden="1">
      <c r="A139" s="53" t="s">
        <v>12</v>
      </c>
      <c r="B139" s="53"/>
      <c r="C139" s="34"/>
      <c r="D139" s="32"/>
      <c r="E139" s="34"/>
      <c r="F139" s="42"/>
      <c r="G139" s="24"/>
      <c r="H139" s="121"/>
      <c r="I139" s="148"/>
      <c r="J139" s="136"/>
      <c r="K139" s="152"/>
      <c r="L139" s="97"/>
      <c r="M139" s="34"/>
      <c r="N139" s="42"/>
    </row>
    <row r="140" spans="1:14" ht="31.5" hidden="1">
      <c r="A140" s="53" t="s">
        <v>52</v>
      </c>
      <c r="B140" s="53"/>
      <c r="C140" s="34"/>
      <c r="D140" s="32"/>
      <c r="E140" s="34"/>
      <c r="F140" s="42"/>
      <c r="G140" s="24"/>
      <c r="H140" s="121"/>
      <c r="I140" s="148"/>
      <c r="J140" s="136"/>
      <c r="K140" s="152"/>
      <c r="L140" s="97"/>
      <c r="M140" s="34"/>
      <c r="N140" s="42"/>
    </row>
    <row r="141" spans="1:14" ht="47.25" hidden="1">
      <c r="A141" s="53" t="s">
        <v>13</v>
      </c>
      <c r="B141" s="53"/>
      <c r="C141" s="34"/>
      <c r="D141" s="32"/>
      <c r="E141" s="34"/>
      <c r="F141" s="42"/>
      <c r="G141" s="24"/>
      <c r="H141" s="121"/>
      <c r="I141" s="148"/>
      <c r="J141" s="136"/>
      <c r="K141" s="152"/>
      <c r="L141" s="97"/>
      <c r="M141" s="34"/>
      <c r="N141" s="42"/>
    </row>
    <row r="142" spans="1:14" ht="47.25" hidden="1">
      <c r="A142" s="53" t="s">
        <v>14</v>
      </c>
      <c r="B142" s="53"/>
      <c r="C142" s="34"/>
      <c r="D142" s="32"/>
      <c r="E142" s="34"/>
      <c r="F142" s="42"/>
      <c r="G142" s="24"/>
      <c r="H142" s="121"/>
      <c r="I142" s="148"/>
      <c r="J142" s="136"/>
      <c r="K142" s="152"/>
      <c r="L142" s="97"/>
      <c r="M142" s="34"/>
      <c r="N142" s="42"/>
    </row>
    <row r="143" spans="1:14" ht="15.75" hidden="1">
      <c r="A143" s="33" t="s">
        <v>15</v>
      </c>
      <c r="B143" s="33"/>
      <c r="C143" s="34"/>
      <c r="D143" s="32"/>
      <c r="E143" s="34"/>
      <c r="F143" s="42"/>
      <c r="G143" s="24"/>
      <c r="H143" s="121"/>
      <c r="I143" s="148"/>
      <c r="J143" s="136"/>
      <c r="K143" s="152"/>
      <c r="L143" s="97"/>
      <c r="M143" s="34"/>
      <c r="N143" s="42"/>
    </row>
    <row r="144" spans="1:14" ht="15.75" hidden="1">
      <c r="A144" s="33" t="s">
        <v>53</v>
      </c>
      <c r="B144" s="33"/>
      <c r="C144" s="34"/>
      <c r="D144" s="32"/>
      <c r="E144" s="34"/>
      <c r="F144" s="42"/>
      <c r="G144" s="24"/>
      <c r="H144" s="121"/>
      <c r="I144" s="148"/>
      <c r="J144" s="136"/>
      <c r="K144" s="152"/>
      <c r="L144" s="97"/>
      <c r="M144" s="34"/>
      <c r="N144" s="42"/>
    </row>
    <row r="145" spans="1:14" ht="47.25" hidden="1">
      <c r="A145" s="57" t="s">
        <v>16</v>
      </c>
      <c r="B145" s="57"/>
      <c r="C145" s="34"/>
      <c r="D145" s="32"/>
      <c r="E145" s="34"/>
      <c r="F145" s="42"/>
      <c r="G145" s="24"/>
      <c r="H145" s="121"/>
      <c r="I145" s="148"/>
      <c r="J145" s="136"/>
      <c r="K145" s="152"/>
      <c r="L145" s="97"/>
      <c r="M145" s="34"/>
      <c r="N145" s="42"/>
    </row>
    <row r="146" spans="1:14" ht="78.75" hidden="1">
      <c r="A146" s="53" t="s">
        <v>17</v>
      </c>
      <c r="B146" s="53"/>
      <c r="C146" s="34"/>
      <c r="D146" s="32"/>
      <c r="E146" s="34"/>
      <c r="F146" s="42"/>
      <c r="G146" s="24"/>
      <c r="H146" s="121"/>
      <c r="I146" s="148"/>
      <c r="J146" s="136"/>
      <c r="K146" s="152"/>
      <c r="L146" s="97"/>
      <c r="M146" s="34"/>
      <c r="N146" s="42"/>
    </row>
    <row r="147" spans="1:14" ht="31.5" hidden="1">
      <c r="A147" s="53" t="s">
        <v>54</v>
      </c>
      <c r="B147" s="53"/>
      <c r="C147" s="34"/>
      <c r="D147" s="32"/>
      <c r="E147" s="34"/>
      <c r="F147" s="42"/>
      <c r="G147" s="24"/>
      <c r="H147" s="121"/>
      <c r="I147" s="148"/>
      <c r="J147" s="136"/>
      <c r="K147" s="152"/>
      <c r="L147" s="97"/>
      <c r="M147" s="34"/>
      <c r="N147" s="42"/>
    </row>
    <row r="148" spans="1:14" ht="31.5" hidden="1">
      <c r="A148" s="53" t="s">
        <v>55</v>
      </c>
      <c r="B148" s="53"/>
      <c r="C148" s="34"/>
      <c r="D148" s="32"/>
      <c r="E148" s="34"/>
      <c r="F148" s="42"/>
      <c r="G148" s="24"/>
      <c r="H148" s="121"/>
      <c r="I148" s="148"/>
      <c r="J148" s="136"/>
      <c r="K148" s="152"/>
      <c r="L148" s="97"/>
      <c r="M148" s="34"/>
      <c r="N148" s="42"/>
    </row>
    <row r="149" spans="1:14" ht="15.75" hidden="1">
      <c r="A149" s="11"/>
      <c r="B149" s="55"/>
      <c r="C149" s="33"/>
      <c r="D149" s="55"/>
      <c r="E149" s="34"/>
      <c r="F149" s="42"/>
      <c r="G149" s="74"/>
      <c r="H149" s="121"/>
      <c r="I149" s="157"/>
      <c r="J149" s="136"/>
      <c r="K149" s="152"/>
      <c r="L149" s="106"/>
      <c r="M149" s="34"/>
      <c r="N149" s="42"/>
    </row>
    <row r="150" spans="1:14" ht="15.75">
      <c r="A150" s="11"/>
      <c r="B150" s="34"/>
      <c r="C150" s="34"/>
      <c r="D150" s="34"/>
      <c r="E150" s="34"/>
      <c r="F150" s="42"/>
      <c r="G150" s="24"/>
      <c r="H150" s="121"/>
      <c r="I150" s="135"/>
      <c r="J150" s="136"/>
      <c r="K150" s="152"/>
      <c r="L150" s="99"/>
      <c r="M150" s="34"/>
      <c r="N150" s="42"/>
    </row>
    <row r="151" spans="1:14" ht="15.75">
      <c r="A151" s="17" t="s">
        <v>77</v>
      </c>
      <c r="B151" s="34"/>
      <c r="C151" s="33"/>
      <c r="D151" s="34"/>
      <c r="E151" s="34"/>
      <c r="F151" s="41"/>
      <c r="G151" s="76"/>
      <c r="H151" s="121"/>
      <c r="I151" s="135"/>
      <c r="J151" s="136"/>
      <c r="K151" s="139"/>
      <c r="L151" s="99"/>
      <c r="M151" s="34"/>
      <c r="N151" s="41"/>
    </row>
    <row r="152" spans="1:14" ht="15.75">
      <c r="A152" s="11" t="s">
        <v>57</v>
      </c>
      <c r="B152" s="41">
        <v>16015.9</v>
      </c>
      <c r="C152" s="41">
        <v>16015.9</v>
      </c>
      <c r="D152" s="41">
        <v>16015.9</v>
      </c>
      <c r="E152" s="41">
        <v>4861.58</v>
      </c>
      <c r="F152" s="42">
        <f>E152/D152</f>
        <v>0.30354710006930613</v>
      </c>
      <c r="G152" s="76">
        <v>26316.080000000002</v>
      </c>
      <c r="H152" s="121">
        <v>26400.82</v>
      </c>
      <c r="I152" s="138">
        <v>25460.2</v>
      </c>
      <c r="J152" s="139">
        <v>26176.639999999999</v>
      </c>
      <c r="K152" s="134">
        <f>J152/I152</f>
        <v>1.0281396061303525</v>
      </c>
      <c r="L152" s="87">
        <v>25460.2</v>
      </c>
      <c r="M152" s="18">
        <v>26176.639999999999</v>
      </c>
      <c r="N152" s="14">
        <f>M152/L152</f>
        <v>1.0281396061303525</v>
      </c>
    </row>
    <row r="153" spans="1:14" ht="15.75">
      <c r="A153" s="11" t="s">
        <v>56</v>
      </c>
      <c r="B153" s="34">
        <v>16015.9</v>
      </c>
      <c r="C153" s="34">
        <v>16015.9</v>
      </c>
      <c r="D153" s="34">
        <v>16015.9</v>
      </c>
      <c r="E153" s="34">
        <v>4861.58</v>
      </c>
      <c r="F153" s="35"/>
      <c r="G153" s="24">
        <v>26316.1</v>
      </c>
      <c r="H153" s="121">
        <v>26400.799999999999</v>
      </c>
      <c r="I153" s="135">
        <v>23985.200000000001</v>
      </c>
      <c r="J153" s="136">
        <v>26176.6</v>
      </c>
      <c r="K153" s="134">
        <f>J153/I153</f>
        <v>1.0913646748828443</v>
      </c>
      <c r="L153" s="86">
        <v>23985.200000000001</v>
      </c>
      <c r="M153" s="15">
        <v>26176.6</v>
      </c>
      <c r="N153" s="14">
        <f>M153/L153</f>
        <v>1.0913646748828443</v>
      </c>
    </row>
    <row r="154" spans="1:14" ht="15.75">
      <c r="A154" s="11" t="s">
        <v>47</v>
      </c>
      <c r="B154" s="34">
        <v>0</v>
      </c>
      <c r="C154" s="34">
        <v>0</v>
      </c>
      <c r="D154" s="34">
        <v>0</v>
      </c>
      <c r="E154" s="34">
        <v>0</v>
      </c>
      <c r="F154" s="35"/>
      <c r="G154" s="24"/>
      <c r="H154" s="121"/>
      <c r="I154" s="135">
        <v>1475</v>
      </c>
      <c r="J154" s="136"/>
      <c r="K154" s="134">
        <f>J154/I154</f>
        <v>0</v>
      </c>
      <c r="L154" s="86">
        <v>1475</v>
      </c>
      <c r="M154" s="15"/>
      <c r="N154" s="14">
        <f>M154/L154</f>
        <v>0</v>
      </c>
    </row>
    <row r="155" spans="1:14" ht="15.75">
      <c r="A155" s="11"/>
      <c r="B155" s="34"/>
      <c r="C155" s="34"/>
      <c r="D155" s="34"/>
      <c r="E155" s="34"/>
      <c r="F155" s="35"/>
      <c r="G155" s="24"/>
      <c r="H155" s="121"/>
      <c r="I155" s="135"/>
      <c r="J155" s="136"/>
      <c r="K155" s="137"/>
      <c r="L155" s="86"/>
      <c r="M155" s="15"/>
      <c r="N155" s="35"/>
    </row>
    <row r="156" spans="1:14" ht="15.75">
      <c r="A156" s="17" t="s">
        <v>112</v>
      </c>
      <c r="B156" s="34"/>
      <c r="C156" s="33"/>
      <c r="D156" s="34"/>
      <c r="E156" s="34"/>
      <c r="F156" s="41"/>
      <c r="G156" s="74"/>
      <c r="H156" s="121"/>
      <c r="I156" s="135"/>
      <c r="J156" s="136"/>
      <c r="K156" s="139"/>
      <c r="L156" s="99"/>
      <c r="M156" s="34"/>
      <c r="N156" s="41"/>
    </row>
    <row r="157" spans="1:14" ht="15.75">
      <c r="A157" s="11" t="s">
        <v>57</v>
      </c>
      <c r="B157" s="41">
        <v>16015.9</v>
      </c>
      <c r="C157" s="41">
        <v>16015.9</v>
      </c>
      <c r="D157" s="41">
        <v>16015.9</v>
      </c>
      <c r="E157" s="41">
        <v>4861.58</v>
      </c>
      <c r="F157" s="42">
        <f>E157/D157</f>
        <v>0.30354710006930613</v>
      </c>
      <c r="G157" s="76">
        <v>1920.8</v>
      </c>
      <c r="H157" s="121">
        <v>1920.8</v>
      </c>
      <c r="I157" s="138">
        <v>1920.8</v>
      </c>
      <c r="J157" s="139">
        <v>1000</v>
      </c>
      <c r="K157" s="134">
        <f>J157/I157</f>
        <v>0.52061640982923785</v>
      </c>
      <c r="L157" s="87">
        <v>1920.8</v>
      </c>
      <c r="M157" s="18">
        <v>1000</v>
      </c>
      <c r="N157" s="14">
        <f>M157/L157</f>
        <v>0.52061640982923785</v>
      </c>
    </row>
    <row r="158" spans="1:14" ht="15.75">
      <c r="A158" s="11" t="s">
        <v>56</v>
      </c>
      <c r="B158" s="34">
        <v>16015.9</v>
      </c>
      <c r="C158" s="34">
        <v>16015.9</v>
      </c>
      <c r="D158" s="34">
        <v>16015.9</v>
      </c>
      <c r="E158" s="34">
        <v>4861.58</v>
      </c>
      <c r="F158" s="35"/>
      <c r="G158" s="24">
        <f>G157-G159</f>
        <v>1220.8</v>
      </c>
      <c r="H158" s="121">
        <v>1220.8</v>
      </c>
      <c r="I158" s="135">
        <v>1220.8</v>
      </c>
      <c r="J158" s="136">
        <v>300</v>
      </c>
      <c r="K158" s="134">
        <f>J158/I158</f>
        <v>0.24574049803407602</v>
      </c>
      <c r="L158" s="86">
        <v>1220.8</v>
      </c>
      <c r="M158" s="15">
        <v>300</v>
      </c>
      <c r="N158" s="14">
        <f>M158/L158</f>
        <v>0.24574049803407602</v>
      </c>
    </row>
    <row r="159" spans="1:14" ht="15.75">
      <c r="A159" s="11" t="s">
        <v>58</v>
      </c>
      <c r="B159" s="34">
        <v>0</v>
      </c>
      <c r="C159" s="34">
        <v>0</v>
      </c>
      <c r="D159" s="34">
        <v>0</v>
      </c>
      <c r="E159" s="34">
        <v>0</v>
      </c>
      <c r="F159" s="35"/>
      <c r="G159" s="24">
        <v>700</v>
      </c>
      <c r="H159" s="121">
        <v>700</v>
      </c>
      <c r="I159" s="135">
        <v>700</v>
      </c>
      <c r="J159" s="136">
        <v>700</v>
      </c>
      <c r="K159" s="134">
        <f>J159/I159</f>
        <v>1</v>
      </c>
      <c r="L159" s="86">
        <v>700</v>
      </c>
      <c r="M159" s="15">
        <v>700</v>
      </c>
      <c r="N159" s="14">
        <f>M159/L159</f>
        <v>1</v>
      </c>
    </row>
    <row r="160" spans="1:14" ht="15.75">
      <c r="A160" s="11"/>
      <c r="B160" s="34"/>
      <c r="C160" s="34"/>
      <c r="D160" s="34"/>
      <c r="E160" s="34"/>
      <c r="F160" s="35"/>
      <c r="G160" s="24"/>
      <c r="H160" s="121"/>
      <c r="I160" s="135"/>
      <c r="J160" s="136"/>
      <c r="K160" s="137"/>
      <c r="L160" s="86"/>
      <c r="M160" s="15"/>
      <c r="N160" s="35"/>
    </row>
    <row r="161" spans="1:14" ht="60" customHeight="1">
      <c r="A161" s="20" t="s">
        <v>78</v>
      </c>
      <c r="B161" s="20"/>
      <c r="C161" s="15"/>
      <c r="D161" s="16"/>
      <c r="E161" s="15"/>
      <c r="F161" s="15"/>
      <c r="G161" s="24"/>
      <c r="H161" s="121"/>
      <c r="I161" s="143"/>
      <c r="J161" s="136"/>
      <c r="K161" s="136"/>
      <c r="L161" s="90"/>
      <c r="M161" s="15"/>
      <c r="N161" s="34"/>
    </row>
    <row r="162" spans="1:14" ht="15.75">
      <c r="A162" s="11" t="s">
        <v>57</v>
      </c>
      <c r="B162" s="12">
        <v>139614.6</v>
      </c>
      <c r="C162" s="12">
        <v>140014.6</v>
      </c>
      <c r="D162" s="12">
        <f>D163+D165+D166</f>
        <v>184168.6</v>
      </c>
      <c r="E162" s="12">
        <v>22185.360000000001</v>
      </c>
      <c r="F162" s="13">
        <f>E162/D162</f>
        <v>0.12046222863180803</v>
      </c>
      <c r="G162" s="72">
        <v>127501.3</v>
      </c>
      <c r="H162" s="12">
        <v>128351.33</v>
      </c>
      <c r="I162" s="132">
        <v>143905.29999999999</v>
      </c>
      <c r="J162" s="133">
        <v>125230.08</v>
      </c>
      <c r="K162" s="134">
        <f>J162/I162</f>
        <v>0.87022562754811683</v>
      </c>
      <c r="L162" s="85">
        <v>143905.29999999999</v>
      </c>
      <c r="M162" s="12">
        <v>125230.08</v>
      </c>
      <c r="N162" s="14">
        <f>M162/L162</f>
        <v>0.87022562754811683</v>
      </c>
    </row>
    <row r="163" spans="1:14" ht="15.75">
      <c r="A163" s="11" t="s">
        <v>56</v>
      </c>
      <c r="B163" s="15">
        <v>139614.6</v>
      </c>
      <c r="C163" s="15">
        <v>139614</v>
      </c>
      <c r="D163" s="15">
        <v>139614.6</v>
      </c>
      <c r="E163" s="15">
        <v>22185.360000000001</v>
      </c>
      <c r="F163" s="16"/>
      <c r="G163" s="24">
        <f>G170+G176+G183+G189+G195+G207+G213</f>
        <v>124504.40000000002</v>
      </c>
      <c r="H163" s="121">
        <v>124504.3</v>
      </c>
      <c r="I163" s="135">
        <v>124374.39999999999</v>
      </c>
      <c r="J163" s="136"/>
      <c r="K163" s="134">
        <f>J163/I163</f>
        <v>0</v>
      </c>
      <c r="L163" s="86">
        <v>124374.39999999999</v>
      </c>
      <c r="M163" s="15"/>
      <c r="N163" s="14">
        <f>M163/L163</f>
        <v>0</v>
      </c>
    </row>
    <row r="164" spans="1:14" ht="15.75">
      <c r="A164" s="11" t="s">
        <v>58</v>
      </c>
      <c r="B164" s="36">
        <v>0</v>
      </c>
      <c r="C164" s="36">
        <v>400</v>
      </c>
      <c r="D164" s="36">
        <v>0</v>
      </c>
      <c r="E164" s="36">
        <v>0</v>
      </c>
      <c r="F164" s="16"/>
      <c r="G164" s="74">
        <f>G184+G190</f>
        <v>1000</v>
      </c>
      <c r="H164" s="121">
        <v>1850</v>
      </c>
      <c r="I164" s="158">
        <v>1000</v>
      </c>
      <c r="J164" s="159"/>
      <c r="K164" s="134">
        <f>J164/I164</f>
        <v>0</v>
      </c>
      <c r="L164" s="107">
        <v>1000</v>
      </c>
      <c r="M164" s="36"/>
      <c r="N164" s="14">
        <f>M164/L164</f>
        <v>0</v>
      </c>
    </row>
    <row r="165" spans="1:14" ht="15.75">
      <c r="A165" s="11" t="s">
        <v>47</v>
      </c>
      <c r="B165" s="36"/>
      <c r="C165" s="36"/>
      <c r="D165" s="36">
        <v>580</v>
      </c>
      <c r="E165" s="36"/>
      <c r="F165" s="16"/>
      <c r="G165" s="74">
        <f>G215</f>
        <v>1997</v>
      </c>
      <c r="H165" s="121">
        <v>1997</v>
      </c>
      <c r="I165" s="158">
        <v>7752</v>
      </c>
      <c r="J165" s="159"/>
      <c r="K165" s="134">
        <f>J165/I165</f>
        <v>0</v>
      </c>
      <c r="L165" s="107">
        <v>7752</v>
      </c>
      <c r="M165" s="36"/>
      <c r="N165" s="14">
        <f>M165/L165</f>
        <v>0</v>
      </c>
    </row>
    <row r="166" spans="1:14" ht="15.75">
      <c r="A166" s="11" t="s">
        <v>46</v>
      </c>
      <c r="B166" s="36"/>
      <c r="C166" s="36"/>
      <c r="D166" s="36">
        <v>43974</v>
      </c>
      <c r="E166" s="36"/>
      <c r="F166" s="16"/>
      <c r="G166" s="74"/>
      <c r="H166" s="121"/>
      <c r="I166" s="158">
        <v>10778.9</v>
      </c>
      <c r="J166" s="159"/>
      <c r="K166" s="134">
        <f>J166/I166</f>
        <v>0</v>
      </c>
      <c r="L166" s="107">
        <v>10778.9</v>
      </c>
      <c r="M166" s="36"/>
      <c r="N166" s="14">
        <f>M166/L166</f>
        <v>0</v>
      </c>
    </row>
    <row r="167" spans="1:14" ht="15.75">
      <c r="A167" s="11"/>
      <c r="B167" s="36"/>
      <c r="C167" s="36"/>
      <c r="D167" s="36"/>
      <c r="E167" s="36"/>
      <c r="F167" s="16"/>
      <c r="G167" s="74"/>
      <c r="H167" s="121"/>
      <c r="I167" s="158"/>
      <c r="J167" s="159"/>
      <c r="K167" s="137"/>
      <c r="L167" s="107"/>
      <c r="M167" s="36"/>
      <c r="N167" s="35"/>
    </row>
    <row r="168" spans="1:14" ht="31.5">
      <c r="A168" s="58" t="s">
        <v>79</v>
      </c>
      <c r="B168" s="36"/>
      <c r="C168" s="36"/>
      <c r="D168" s="36"/>
      <c r="E168" s="36"/>
      <c r="F168" s="16"/>
      <c r="G168" s="74"/>
      <c r="H168" s="121"/>
      <c r="I168" s="158"/>
      <c r="J168" s="159"/>
      <c r="K168" s="137"/>
      <c r="L168" s="107"/>
      <c r="M168" s="36"/>
      <c r="N168" s="35"/>
    </row>
    <row r="169" spans="1:14" ht="15.75">
      <c r="A169" s="11" t="s">
        <v>57</v>
      </c>
      <c r="B169" s="50">
        <v>20541.5</v>
      </c>
      <c r="C169" s="50">
        <v>19774.5</v>
      </c>
      <c r="D169" s="50">
        <f>D170+D172</f>
        <v>20781.5</v>
      </c>
      <c r="E169" s="50">
        <v>3315.36</v>
      </c>
      <c r="F169" s="19">
        <f>E169/D169</f>
        <v>0.1595342010923177</v>
      </c>
      <c r="G169" s="76">
        <v>9309.7999999999993</v>
      </c>
      <c r="H169" s="121">
        <v>9309.82</v>
      </c>
      <c r="I169" s="160">
        <f>I170+I172</f>
        <v>9502.2999999999993</v>
      </c>
      <c r="J169" s="161">
        <v>9309.82</v>
      </c>
      <c r="K169" s="134">
        <f>J169/I169</f>
        <v>0.979743851488587</v>
      </c>
      <c r="L169" s="108">
        <f>L170+L172</f>
        <v>9502.2999999999993</v>
      </c>
      <c r="M169" s="50">
        <v>9309.82</v>
      </c>
      <c r="N169" s="14">
        <f>M169/L169</f>
        <v>0.979743851488587</v>
      </c>
    </row>
    <row r="170" spans="1:14" ht="15.75">
      <c r="A170" s="11" t="s">
        <v>56</v>
      </c>
      <c r="B170" s="36">
        <v>20541.5</v>
      </c>
      <c r="C170" s="36">
        <v>19774.5</v>
      </c>
      <c r="D170" s="36">
        <v>20541.5</v>
      </c>
      <c r="E170" s="36">
        <v>3315.36</v>
      </c>
      <c r="F170" s="16"/>
      <c r="G170" s="76">
        <v>9309.7999999999993</v>
      </c>
      <c r="H170" s="121">
        <v>9309.7999999999993</v>
      </c>
      <c r="I170" s="158">
        <v>9373.4</v>
      </c>
      <c r="J170" s="159">
        <v>9309.7999999999993</v>
      </c>
      <c r="K170" s="134">
        <f>J170/I170</f>
        <v>0.99321484199970123</v>
      </c>
      <c r="L170" s="107">
        <v>9373.4</v>
      </c>
      <c r="M170" s="36">
        <v>9309.7999999999993</v>
      </c>
      <c r="N170" s="14">
        <f>M170/L170</f>
        <v>0.99321484199970123</v>
      </c>
    </row>
    <row r="171" spans="1:14" ht="15.75">
      <c r="A171" s="11" t="s">
        <v>58</v>
      </c>
      <c r="B171" s="33">
        <v>0</v>
      </c>
      <c r="C171" s="33">
        <v>0</v>
      </c>
      <c r="D171" s="33">
        <v>0</v>
      </c>
      <c r="E171" s="33">
        <v>0</v>
      </c>
      <c r="F171" s="35"/>
      <c r="G171" s="74"/>
      <c r="H171" s="121"/>
      <c r="I171" s="158">
        <v>0</v>
      </c>
      <c r="J171" s="159"/>
      <c r="K171" s="134"/>
      <c r="L171" s="107">
        <v>0</v>
      </c>
      <c r="M171" s="33"/>
      <c r="N171" s="14" t="e">
        <f>M171/L171</f>
        <v>#DIV/0!</v>
      </c>
    </row>
    <row r="172" spans="1:14" ht="15.75">
      <c r="A172" s="11" t="s">
        <v>48</v>
      </c>
      <c r="B172" s="33"/>
      <c r="C172" s="33"/>
      <c r="D172" s="33">
        <v>240</v>
      </c>
      <c r="E172" s="33"/>
      <c r="F172" s="35"/>
      <c r="G172" s="74"/>
      <c r="H172" s="121"/>
      <c r="I172" s="158">
        <v>128.9</v>
      </c>
      <c r="J172" s="159"/>
      <c r="K172" s="134">
        <f>J172/I172</f>
        <v>0</v>
      </c>
      <c r="L172" s="107">
        <v>128.9</v>
      </c>
      <c r="M172" s="33"/>
      <c r="N172" s="14">
        <f>M172/L172</f>
        <v>0</v>
      </c>
    </row>
    <row r="173" spans="1:14" ht="15.75">
      <c r="A173" s="11"/>
      <c r="B173" s="33"/>
      <c r="C173" s="33"/>
      <c r="D173" s="33"/>
      <c r="E173" s="33"/>
      <c r="F173" s="35"/>
      <c r="G173" s="74"/>
      <c r="H173" s="121"/>
      <c r="I173" s="158"/>
      <c r="J173" s="159"/>
      <c r="K173" s="137"/>
      <c r="L173" s="109"/>
      <c r="M173" s="33"/>
      <c r="N173" s="35"/>
    </row>
    <row r="174" spans="1:14" ht="31.5">
      <c r="A174" s="58" t="s">
        <v>80</v>
      </c>
      <c r="B174" s="33"/>
      <c r="C174" s="33"/>
      <c r="D174" s="33"/>
      <c r="E174" s="33"/>
      <c r="F174" s="35"/>
      <c r="G174" s="74"/>
      <c r="H174" s="121"/>
      <c r="I174" s="158"/>
      <c r="J174" s="159"/>
      <c r="K174" s="137"/>
      <c r="L174" s="109"/>
      <c r="M174" s="33"/>
      <c r="N174" s="35"/>
    </row>
    <row r="175" spans="1:14" ht="15.75">
      <c r="A175" s="11" t="s">
        <v>57</v>
      </c>
      <c r="B175" s="49">
        <v>38114</v>
      </c>
      <c r="C175" s="49">
        <v>38881</v>
      </c>
      <c r="D175" s="49">
        <f>D176+D178</f>
        <v>38314</v>
      </c>
      <c r="E175" s="49">
        <v>6940.13</v>
      </c>
      <c r="F175" s="42">
        <f>E175/D175</f>
        <v>0.18113822623584069</v>
      </c>
      <c r="G175" s="76">
        <v>38881</v>
      </c>
      <c r="H175" s="121">
        <v>39131</v>
      </c>
      <c r="I175" s="160">
        <f>I176+I178</f>
        <v>39081</v>
      </c>
      <c r="J175" s="161">
        <v>37925.46</v>
      </c>
      <c r="K175" s="134">
        <f>J175/I175</f>
        <v>0.97043217931987413</v>
      </c>
      <c r="L175" s="108">
        <f>L176+L178</f>
        <v>39081</v>
      </c>
      <c r="M175" s="49">
        <v>37925.46</v>
      </c>
      <c r="N175" s="14">
        <f>M175/L175</f>
        <v>0.97043217931987413</v>
      </c>
    </row>
    <row r="176" spans="1:14" ht="15.75">
      <c r="A176" s="11" t="s">
        <v>56</v>
      </c>
      <c r="B176" s="33">
        <v>38114</v>
      </c>
      <c r="C176" s="33">
        <v>38881</v>
      </c>
      <c r="D176" s="33">
        <v>38114</v>
      </c>
      <c r="E176" s="33">
        <v>6940.13</v>
      </c>
      <c r="F176" s="35"/>
      <c r="G176" s="76">
        <v>38881</v>
      </c>
      <c r="H176" s="121">
        <v>38881</v>
      </c>
      <c r="I176" s="158">
        <v>38881</v>
      </c>
      <c r="J176" s="159">
        <v>37675.5</v>
      </c>
      <c r="K176" s="134">
        <f>J176/I176</f>
        <v>0.96899513901391421</v>
      </c>
      <c r="L176" s="109">
        <v>38881</v>
      </c>
      <c r="M176" s="33">
        <v>37675.5</v>
      </c>
      <c r="N176" s="14">
        <f>M176/L176</f>
        <v>0.96899513901391421</v>
      </c>
    </row>
    <row r="177" spans="1:14" ht="15.75">
      <c r="A177" s="11" t="s">
        <v>58</v>
      </c>
      <c r="B177" s="33">
        <v>0</v>
      </c>
      <c r="C177" s="33">
        <v>0</v>
      </c>
      <c r="D177" s="33">
        <v>0</v>
      </c>
      <c r="E177" s="33">
        <v>0</v>
      </c>
      <c r="F177" s="35"/>
      <c r="G177" s="74"/>
      <c r="H177" s="121">
        <v>250</v>
      </c>
      <c r="I177" s="158">
        <v>0</v>
      </c>
      <c r="J177" s="159">
        <v>250</v>
      </c>
      <c r="K177" s="134"/>
      <c r="L177" s="109">
        <v>0</v>
      </c>
      <c r="M177" s="33">
        <v>250</v>
      </c>
      <c r="N177" s="14" t="e">
        <f>M177/L177</f>
        <v>#DIV/0!</v>
      </c>
    </row>
    <row r="178" spans="1:14" ht="15.75">
      <c r="A178" s="11" t="s">
        <v>48</v>
      </c>
      <c r="B178" s="33"/>
      <c r="C178" s="33"/>
      <c r="D178" s="33">
        <v>200</v>
      </c>
      <c r="E178" s="33"/>
      <c r="F178" s="35"/>
      <c r="G178" s="74"/>
      <c r="H178" s="121"/>
      <c r="I178" s="158">
        <v>200</v>
      </c>
      <c r="J178" s="159"/>
      <c r="K178" s="134">
        <f>J178/I178</f>
        <v>0</v>
      </c>
      <c r="L178" s="109">
        <v>200</v>
      </c>
      <c r="M178" s="33"/>
      <c r="N178" s="14">
        <f>M178/L178</f>
        <v>0</v>
      </c>
    </row>
    <row r="179" spans="1:14" ht="15.75">
      <c r="A179" s="11"/>
      <c r="B179" s="33"/>
      <c r="C179" s="33"/>
      <c r="D179" s="33"/>
      <c r="E179" s="33"/>
      <c r="F179" s="35"/>
      <c r="G179" s="74"/>
      <c r="H179" s="121"/>
      <c r="I179" s="158"/>
      <c r="J179" s="159"/>
      <c r="K179" s="137"/>
      <c r="L179" s="109"/>
      <c r="M179" s="33"/>
      <c r="N179" s="35"/>
    </row>
    <row r="180" spans="1:14" ht="15.75">
      <c r="A180" s="11"/>
      <c r="B180" s="33"/>
      <c r="C180" s="33"/>
      <c r="D180" s="33"/>
      <c r="E180" s="33"/>
      <c r="F180" s="35"/>
      <c r="G180" s="74"/>
      <c r="H180" s="121"/>
      <c r="I180" s="158"/>
      <c r="J180" s="159"/>
      <c r="K180" s="137"/>
      <c r="L180" s="109"/>
      <c r="M180" s="33"/>
      <c r="N180" s="35"/>
    </row>
    <row r="181" spans="1:14" ht="31.5">
      <c r="A181" s="58" t="s">
        <v>81</v>
      </c>
      <c r="B181" s="33"/>
      <c r="C181" s="33"/>
      <c r="D181" s="33"/>
      <c r="E181" s="33"/>
      <c r="F181" s="35"/>
      <c r="G181" s="74"/>
      <c r="H181" s="121"/>
      <c r="I181" s="158"/>
      <c r="J181" s="159"/>
      <c r="K181" s="137"/>
      <c r="L181" s="107"/>
      <c r="M181" s="33"/>
      <c r="N181" s="35"/>
    </row>
    <row r="182" spans="1:14" ht="15.75">
      <c r="A182" s="11" t="s">
        <v>57</v>
      </c>
      <c r="B182" s="49">
        <v>42216.6</v>
      </c>
      <c r="C182" s="49">
        <v>42416.6</v>
      </c>
      <c r="D182" s="49">
        <f>D183+D185</f>
        <v>46620.6</v>
      </c>
      <c r="E182" s="49">
        <v>7295.08</v>
      </c>
      <c r="F182" s="42">
        <f>E182/D182</f>
        <v>0.1564776086107858</v>
      </c>
      <c r="G182" s="76">
        <v>38617.4</v>
      </c>
      <c r="H182" s="121">
        <v>40050.94</v>
      </c>
      <c r="I182" s="160">
        <f>I183+I184+I185</f>
        <v>47117.4</v>
      </c>
      <c r="J182" s="161">
        <v>38827.51</v>
      </c>
      <c r="K182" s="134">
        <f>J182/I182</f>
        <v>0.82405884025858811</v>
      </c>
      <c r="L182" s="108">
        <f>L183+L184+L185</f>
        <v>47117.4</v>
      </c>
      <c r="M182" s="49">
        <v>38827.51</v>
      </c>
      <c r="N182" s="14">
        <f>M182/L182</f>
        <v>0.82405884025858811</v>
      </c>
    </row>
    <row r="183" spans="1:14" ht="15.75">
      <c r="A183" s="11" t="s">
        <v>56</v>
      </c>
      <c r="B183" s="33">
        <v>42216.6</v>
      </c>
      <c r="C183" s="33">
        <v>42216.6</v>
      </c>
      <c r="D183" s="33">
        <v>42216.6</v>
      </c>
      <c r="E183" s="33">
        <v>7295.08</v>
      </c>
      <c r="F183" s="35"/>
      <c r="G183" s="74">
        <f>G182-G184</f>
        <v>37817.4</v>
      </c>
      <c r="H183" s="121">
        <v>38650.9</v>
      </c>
      <c r="I183" s="158">
        <v>37817.4</v>
      </c>
      <c r="J183" s="159">
        <v>37427.5</v>
      </c>
      <c r="K183" s="134">
        <f>J183/I183</f>
        <v>0.98968993108992154</v>
      </c>
      <c r="L183" s="107">
        <v>37817.4</v>
      </c>
      <c r="M183" s="33">
        <v>37427.5</v>
      </c>
      <c r="N183" s="14">
        <f>M183/L183</f>
        <v>0.98968993108992154</v>
      </c>
    </row>
    <row r="184" spans="1:14" ht="15.75">
      <c r="A184" s="11" t="s">
        <v>58</v>
      </c>
      <c r="B184" s="33">
        <v>0</v>
      </c>
      <c r="C184" s="33">
        <v>200</v>
      </c>
      <c r="D184" s="33">
        <v>0</v>
      </c>
      <c r="E184" s="33">
        <v>0</v>
      </c>
      <c r="F184" s="35"/>
      <c r="G184" s="76">
        <v>800</v>
      </c>
      <c r="H184" s="121">
        <v>1400</v>
      </c>
      <c r="I184" s="158">
        <v>800</v>
      </c>
      <c r="J184" s="159">
        <v>1400</v>
      </c>
      <c r="K184" s="134">
        <f>J184/I184</f>
        <v>1.75</v>
      </c>
      <c r="L184" s="107">
        <v>800</v>
      </c>
      <c r="M184" s="33">
        <v>1400</v>
      </c>
      <c r="N184" s="14">
        <f>M184/L184</f>
        <v>1.75</v>
      </c>
    </row>
    <row r="185" spans="1:14" ht="15.75">
      <c r="A185" s="11" t="s">
        <v>46</v>
      </c>
      <c r="B185" s="33"/>
      <c r="C185" s="33"/>
      <c r="D185" s="33">
        <v>4404</v>
      </c>
      <c r="E185" s="33"/>
      <c r="F185" s="35"/>
      <c r="G185" s="74"/>
      <c r="H185" s="121"/>
      <c r="I185" s="158">
        <v>8500</v>
      </c>
      <c r="J185" s="159"/>
      <c r="K185" s="134">
        <f>J185/I185</f>
        <v>0</v>
      </c>
      <c r="L185" s="107">
        <v>8500</v>
      </c>
      <c r="M185" s="33"/>
      <c r="N185" s="14">
        <f>M185/L185</f>
        <v>0</v>
      </c>
    </row>
    <row r="186" spans="1:14" ht="15.75">
      <c r="A186" s="11"/>
      <c r="B186" s="33"/>
      <c r="C186" s="33"/>
      <c r="D186" s="33"/>
      <c r="E186" s="33"/>
      <c r="F186" s="35"/>
      <c r="G186" s="74"/>
      <c r="H186" s="121"/>
      <c r="I186" s="158"/>
      <c r="J186" s="159"/>
      <c r="K186" s="137"/>
      <c r="L186" s="107"/>
      <c r="M186" s="33"/>
      <c r="N186" s="35"/>
    </row>
    <row r="187" spans="1:14" ht="31.5">
      <c r="A187" s="58" t="s">
        <v>82</v>
      </c>
      <c r="B187" s="33"/>
      <c r="C187" s="33"/>
      <c r="D187" s="33"/>
      <c r="E187" s="33"/>
      <c r="F187" s="35"/>
      <c r="G187" s="74"/>
      <c r="H187" s="121"/>
      <c r="I187" s="158"/>
      <c r="J187" s="159"/>
      <c r="K187" s="137"/>
      <c r="L187" s="107"/>
      <c r="M187" s="33"/>
      <c r="N187" s="35"/>
    </row>
    <row r="188" spans="1:14" ht="15.75">
      <c r="A188" s="11" t="s">
        <v>57</v>
      </c>
      <c r="B188" s="49">
        <v>18170.900000000001</v>
      </c>
      <c r="C188" s="49">
        <v>18370.900000000001</v>
      </c>
      <c r="D188" s="49">
        <f>D189+D191</f>
        <v>19050.900000000001</v>
      </c>
      <c r="E188" s="49">
        <v>3520.86</v>
      </c>
      <c r="F188" s="42">
        <f>E188/D188</f>
        <v>0.18481331590633512</v>
      </c>
      <c r="G188" s="76">
        <v>10701</v>
      </c>
      <c r="H188" s="121">
        <v>10700.96</v>
      </c>
      <c r="I188" s="160">
        <f>I189+I190+I191</f>
        <v>11837.4</v>
      </c>
      <c r="J188" s="161">
        <v>10700.96</v>
      </c>
      <c r="K188" s="134">
        <f>J188/I188</f>
        <v>0.9039958098906854</v>
      </c>
      <c r="L188" s="108">
        <f>L189+L190+L191</f>
        <v>11837.4</v>
      </c>
      <c r="M188" s="50">
        <v>10700.96</v>
      </c>
      <c r="N188" s="14">
        <f>M188/L188</f>
        <v>0.9039958098906854</v>
      </c>
    </row>
    <row r="189" spans="1:14" ht="15.75">
      <c r="A189" s="11" t="s">
        <v>56</v>
      </c>
      <c r="B189" s="33">
        <v>18170.900000000001</v>
      </c>
      <c r="C189" s="33">
        <v>18170.900000000001</v>
      </c>
      <c r="D189" s="33">
        <v>18170.900000000001</v>
      </c>
      <c r="E189" s="33">
        <v>3520.86</v>
      </c>
      <c r="F189" s="35"/>
      <c r="G189" s="74">
        <f>G188-G190</f>
        <v>10501</v>
      </c>
      <c r="H189" s="121">
        <v>10501</v>
      </c>
      <c r="I189" s="158">
        <v>10437.4</v>
      </c>
      <c r="J189" s="159">
        <v>10501</v>
      </c>
      <c r="K189" s="134">
        <f>J189/I189</f>
        <v>1.0060934715542185</v>
      </c>
      <c r="L189" s="107">
        <v>10437.4</v>
      </c>
      <c r="M189" s="36">
        <v>10501</v>
      </c>
      <c r="N189" s="14">
        <f>M189/L189</f>
        <v>1.0060934715542185</v>
      </c>
    </row>
    <row r="190" spans="1:14" ht="18.75" customHeight="1">
      <c r="A190" s="11" t="s">
        <v>58</v>
      </c>
      <c r="B190" s="33">
        <v>0</v>
      </c>
      <c r="C190" s="33">
        <v>200</v>
      </c>
      <c r="D190" s="33">
        <v>0</v>
      </c>
      <c r="E190" s="33">
        <v>0</v>
      </c>
      <c r="F190" s="35"/>
      <c r="G190" s="76">
        <v>200</v>
      </c>
      <c r="H190" s="121">
        <v>200</v>
      </c>
      <c r="I190" s="158">
        <v>200</v>
      </c>
      <c r="J190" s="159">
        <v>200</v>
      </c>
      <c r="K190" s="134">
        <f>J190/I190</f>
        <v>1</v>
      </c>
      <c r="L190" s="109">
        <v>200</v>
      </c>
      <c r="M190" s="36">
        <v>200</v>
      </c>
      <c r="N190" s="14">
        <f>M190/L190</f>
        <v>1</v>
      </c>
    </row>
    <row r="191" spans="1:14" ht="15.75">
      <c r="A191" s="11" t="s">
        <v>46</v>
      </c>
      <c r="B191" s="33"/>
      <c r="C191" s="33"/>
      <c r="D191" s="33">
        <v>880</v>
      </c>
      <c r="E191" s="33"/>
      <c r="F191" s="35"/>
      <c r="G191" s="74"/>
      <c r="H191" s="121"/>
      <c r="I191" s="158">
        <v>1200</v>
      </c>
      <c r="J191" s="159"/>
      <c r="K191" s="134">
        <f>J191/I191</f>
        <v>0</v>
      </c>
      <c r="L191" s="109">
        <v>1200</v>
      </c>
      <c r="M191" s="36"/>
      <c r="N191" s="14">
        <f>M191/L191</f>
        <v>0</v>
      </c>
    </row>
    <row r="192" spans="1:14" ht="15.75">
      <c r="A192" s="11"/>
      <c r="B192" s="33"/>
      <c r="C192" s="33"/>
      <c r="D192" s="33"/>
      <c r="E192" s="33"/>
      <c r="F192" s="35"/>
      <c r="G192" s="74"/>
      <c r="H192" s="121"/>
      <c r="I192" s="158"/>
      <c r="J192" s="159"/>
      <c r="K192" s="137"/>
      <c r="L192" s="109"/>
      <c r="M192" s="33"/>
      <c r="N192" s="35"/>
    </row>
    <row r="193" spans="1:14" ht="31.5">
      <c r="A193" s="58" t="s">
        <v>83</v>
      </c>
      <c r="B193" s="33"/>
      <c r="C193" s="33"/>
      <c r="D193" s="33"/>
      <c r="E193" s="33"/>
      <c r="F193" s="35"/>
      <c r="G193" s="74"/>
      <c r="H193" s="121"/>
      <c r="I193" s="158"/>
      <c r="J193" s="159"/>
      <c r="K193" s="137"/>
      <c r="L193" s="107"/>
      <c r="M193" s="36"/>
      <c r="N193" s="35"/>
    </row>
    <row r="194" spans="1:14" ht="15.75">
      <c r="A194" s="11" t="s">
        <v>57</v>
      </c>
      <c r="B194" s="49">
        <v>1100</v>
      </c>
      <c r="C194" s="49">
        <v>1100</v>
      </c>
      <c r="D194" s="49">
        <v>1100</v>
      </c>
      <c r="E194" s="49">
        <v>130.75</v>
      </c>
      <c r="F194" s="42">
        <f>E194/D194</f>
        <v>0.11886363636363637</v>
      </c>
      <c r="G194" s="76">
        <v>8992.2999999999993</v>
      </c>
      <c r="H194" s="121">
        <v>8992.25</v>
      </c>
      <c r="I194" s="160">
        <v>8862.2999999999993</v>
      </c>
      <c r="J194" s="161">
        <v>8719.83</v>
      </c>
      <c r="K194" s="134">
        <f>J194/I194</f>
        <v>0.98392403777800352</v>
      </c>
      <c r="L194" s="108">
        <v>8862.2999999999993</v>
      </c>
      <c r="M194" s="50">
        <v>8719.83</v>
      </c>
      <c r="N194" s="14">
        <f>M194/L194</f>
        <v>0.98392403777800352</v>
      </c>
    </row>
    <row r="195" spans="1:14" ht="15.75">
      <c r="A195" s="11" t="s">
        <v>56</v>
      </c>
      <c r="B195" s="33">
        <v>1100</v>
      </c>
      <c r="C195" s="33">
        <v>1100</v>
      </c>
      <c r="D195" s="33">
        <v>1100</v>
      </c>
      <c r="E195" s="33">
        <v>130.75</v>
      </c>
      <c r="F195" s="35"/>
      <c r="G195" s="76">
        <v>8992.2999999999993</v>
      </c>
      <c r="H195" s="121">
        <v>8992.25</v>
      </c>
      <c r="I195" s="158">
        <v>8862.2999999999993</v>
      </c>
      <c r="J195" s="159">
        <v>8719.7999999999993</v>
      </c>
      <c r="K195" s="134">
        <f>J195/I195</f>
        <v>0.98392065265224604</v>
      </c>
      <c r="L195" s="107">
        <v>8862.2999999999993</v>
      </c>
      <c r="M195" s="36">
        <v>8719.7999999999993</v>
      </c>
      <c r="N195" s="14">
        <f>M195/L195</f>
        <v>0.98392065265224604</v>
      </c>
    </row>
    <row r="196" spans="1:14" ht="15.75">
      <c r="A196" s="11" t="s">
        <v>58</v>
      </c>
      <c r="B196" s="34">
        <v>0</v>
      </c>
      <c r="C196" s="34">
        <v>0</v>
      </c>
      <c r="D196" s="34">
        <v>0</v>
      </c>
      <c r="E196" s="34">
        <v>0</v>
      </c>
      <c r="F196" s="34"/>
      <c r="G196" s="24"/>
      <c r="H196" s="121"/>
      <c r="I196" s="135"/>
      <c r="J196" s="136"/>
      <c r="K196" s="136"/>
      <c r="L196" s="86"/>
      <c r="M196" s="15"/>
      <c r="N196" s="34"/>
    </row>
    <row r="197" spans="1:14" ht="15.75">
      <c r="A197" s="11"/>
      <c r="B197" s="34"/>
      <c r="C197" s="34"/>
      <c r="D197" s="34"/>
      <c r="E197" s="34"/>
      <c r="F197" s="34"/>
      <c r="G197" s="24"/>
      <c r="H197" s="121"/>
      <c r="I197" s="135"/>
      <c r="J197" s="136"/>
      <c r="K197" s="136"/>
      <c r="L197" s="86"/>
      <c r="M197" s="15"/>
      <c r="N197" s="34"/>
    </row>
    <row r="198" spans="1:14" ht="31.5">
      <c r="A198" s="58" t="s">
        <v>41</v>
      </c>
      <c r="B198" s="34"/>
      <c r="C198" s="34"/>
      <c r="D198" s="34"/>
      <c r="E198" s="34"/>
      <c r="F198" s="34"/>
      <c r="G198" s="24"/>
      <c r="H198" s="121"/>
      <c r="I198" s="135"/>
      <c r="J198" s="136"/>
      <c r="K198" s="136"/>
      <c r="L198" s="86"/>
      <c r="M198" s="15"/>
      <c r="N198" s="34"/>
    </row>
    <row r="199" spans="1:14" ht="15.75">
      <c r="A199" s="11" t="s">
        <v>57</v>
      </c>
      <c r="B199" s="34">
        <v>0</v>
      </c>
      <c r="C199" s="34">
        <v>0</v>
      </c>
      <c r="D199" s="34">
        <f>D202+D203</f>
        <v>1330</v>
      </c>
      <c r="E199" s="34">
        <v>0</v>
      </c>
      <c r="F199" s="34"/>
      <c r="G199" s="24">
        <v>0</v>
      </c>
      <c r="H199" s="121">
        <v>0</v>
      </c>
      <c r="I199" s="135">
        <f>I202+I203</f>
        <v>6505</v>
      </c>
      <c r="J199" s="136"/>
      <c r="K199" s="134">
        <f>J199/I199</f>
        <v>0</v>
      </c>
      <c r="L199" s="86">
        <f>L202+L203</f>
        <v>6505</v>
      </c>
      <c r="M199" s="15"/>
      <c r="N199" s="14">
        <f>M199/L199</f>
        <v>0</v>
      </c>
    </row>
    <row r="200" spans="1:14" ht="15.75">
      <c r="A200" s="11" t="s">
        <v>56</v>
      </c>
      <c r="B200" s="34">
        <v>0</v>
      </c>
      <c r="C200" s="34">
        <v>0</v>
      </c>
      <c r="D200" s="34">
        <v>0</v>
      </c>
      <c r="E200" s="34">
        <v>0</v>
      </c>
      <c r="F200" s="34"/>
      <c r="G200" s="24"/>
      <c r="H200" s="121"/>
      <c r="I200" s="135">
        <v>0</v>
      </c>
      <c r="J200" s="136"/>
      <c r="K200" s="134"/>
      <c r="L200" s="86">
        <v>0</v>
      </c>
      <c r="M200" s="15"/>
      <c r="N200" s="14"/>
    </row>
    <row r="201" spans="1:14" ht="15.75">
      <c r="A201" s="11" t="s">
        <v>58</v>
      </c>
      <c r="B201" s="34">
        <v>0</v>
      </c>
      <c r="C201" s="34">
        <v>0</v>
      </c>
      <c r="D201" s="34">
        <v>0</v>
      </c>
      <c r="E201" s="34">
        <v>0</v>
      </c>
      <c r="F201" s="34"/>
      <c r="G201" s="24"/>
      <c r="H201" s="121"/>
      <c r="I201" s="135">
        <v>0</v>
      </c>
      <c r="J201" s="136"/>
      <c r="K201" s="134"/>
      <c r="L201" s="99">
        <v>0</v>
      </c>
      <c r="M201" s="34"/>
      <c r="N201" s="14"/>
    </row>
    <row r="202" spans="1:14" ht="15.75">
      <c r="A202" s="11" t="s">
        <v>49</v>
      </c>
      <c r="B202" s="34"/>
      <c r="C202" s="34"/>
      <c r="D202" s="34">
        <v>580</v>
      </c>
      <c r="E202" s="34"/>
      <c r="F202" s="34"/>
      <c r="G202" s="24"/>
      <c r="H202" s="121"/>
      <c r="I202" s="135">
        <v>5755</v>
      </c>
      <c r="J202" s="136"/>
      <c r="K202" s="134">
        <f>J202/I202</f>
        <v>0</v>
      </c>
      <c r="L202" s="99">
        <v>5755</v>
      </c>
      <c r="M202" s="34"/>
      <c r="N202" s="14">
        <f>M202/L202</f>
        <v>0</v>
      </c>
    </row>
    <row r="203" spans="1:14" ht="15.75">
      <c r="A203" s="11" t="s">
        <v>46</v>
      </c>
      <c r="B203" s="34"/>
      <c r="C203" s="34"/>
      <c r="D203" s="34">
        <v>750</v>
      </c>
      <c r="E203" s="34"/>
      <c r="F203" s="34"/>
      <c r="G203" s="24"/>
      <c r="H203" s="121"/>
      <c r="I203" s="135">
        <v>750</v>
      </c>
      <c r="J203" s="136"/>
      <c r="K203" s="134">
        <f>J203/I203</f>
        <v>0</v>
      </c>
      <c r="L203" s="99">
        <v>750</v>
      </c>
      <c r="M203" s="34"/>
      <c r="N203" s="14">
        <f>M203/L203</f>
        <v>0</v>
      </c>
    </row>
    <row r="204" spans="1:14" ht="15.75">
      <c r="A204" s="11"/>
      <c r="B204" s="34"/>
      <c r="C204" s="34"/>
      <c r="D204" s="34"/>
      <c r="E204" s="34"/>
      <c r="F204" s="34"/>
      <c r="G204" s="24"/>
      <c r="H204" s="121"/>
      <c r="I204" s="135"/>
      <c r="J204" s="136"/>
      <c r="K204" s="136"/>
      <c r="L204" s="99"/>
      <c r="M204" s="34"/>
      <c r="N204" s="34"/>
    </row>
    <row r="205" spans="1:14" ht="15.75">
      <c r="A205" s="58" t="s">
        <v>84</v>
      </c>
      <c r="B205" s="43"/>
      <c r="C205" s="43"/>
      <c r="D205" s="43"/>
      <c r="E205" s="43"/>
      <c r="F205" s="34"/>
      <c r="G205" s="71"/>
      <c r="H205" s="121"/>
      <c r="I205" s="153"/>
      <c r="J205" s="141"/>
      <c r="K205" s="136"/>
      <c r="L205" s="100"/>
      <c r="M205" s="43"/>
      <c r="N205" s="34"/>
    </row>
    <row r="206" spans="1:14" ht="15.75">
      <c r="A206" s="11" t="s">
        <v>57</v>
      </c>
      <c r="B206" s="41">
        <v>949.1</v>
      </c>
      <c r="C206" s="41">
        <v>949.1</v>
      </c>
      <c r="D206" s="41">
        <f>D207+D209</f>
        <v>38449.1</v>
      </c>
      <c r="E206" s="41">
        <v>0</v>
      </c>
      <c r="F206" s="41">
        <v>0</v>
      </c>
      <c r="G206" s="76">
        <v>969.1</v>
      </c>
      <c r="H206" s="121">
        <v>969.1</v>
      </c>
      <c r="I206" s="138">
        <v>949.1</v>
      </c>
      <c r="J206" s="139">
        <v>948.7</v>
      </c>
      <c r="K206" s="134">
        <f>J206/I206</f>
        <v>0.99957854809819835</v>
      </c>
      <c r="L206" s="87">
        <v>949.1</v>
      </c>
      <c r="M206" s="18">
        <v>948.7</v>
      </c>
      <c r="N206" s="14">
        <f>M206/L206</f>
        <v>0.99957854809819835</v>
      </c>
    </row>
    <row r="207" spans="1:14" ht="15.75">
      <c r="A207" s="11" t="s">
        <v>56</v>
      </c>
      <c r="B207" s="34">
        <v>949.1</v>
      </c>
      <c r="C207" s="34">
        <v>949.1</v>
      </c>
      <c r="D207" s="34">
        <v>949.1</v>
      </c>
      <c r="E207" s="34">
        <v>0</v>
      </c>
      <c r="F207" s="34"/>
      <c r="G207" s="76">
        <v>969.1</v>
      </c>
      <c r="H207" s="121"/>
      <c r="I207" s="135">
        <v>949.1</v>
      </c>
      <c r="J207" s="136">
        <v>948.7</v>
      </c>
      <c r="K207" s="134">
        <f>J207/I207</f>
        <v>0.99957854809819835</v>
      </c>
      <c r="L207" s="86">
        <v>949.1</v>
      </c>
      <c r="M207" s="15">
        <v>948.7</v>
      </c>
      <c r="N207" s="14">
        <f>M207/L207</f>
        <v>0.99957854809819835</v>
      </c>
    </row>
    <row r="208" spans="1:14" ht="15.75">
      <c r="A208" s="11" t="s">
        <v>58</v>
      </c>
      <c r="B208" s="34">
        <v>0</v>
      </c>
      <c r="C208" s="34">
        <v>0</v>
      </c>
      <c r="D208" s="34">
        <v>0</v>
      </c>
      <c r="E208" s="34">
        <v>0</v>
      </c>
      <c r="F208" s="34"/>
      <c r="G208" s="24"/>
      <c r="H208" s="121"/>
      <c r="I208" s="135"/>
      <c r="J208" s="136"/>
      <c r="K208" s="136"/>
      <c r="L208" s="86"/>
      <c r="M208" s="15"/>
      <c r="N208" s="34"/>
    </row>
    <row r="209" spans="1:14" ht="15.75">
      <c r="A209" s="11" t="s">
        <v>46</v>
      </c>
      <c r="B209" s="34"/>
      <c r="C209" s="34"/>
      <c r="D209" s="34">
        <v>37500</v>
      </c>
      <c r="E209" s="34"/>
      <c r="F209" s="34"/>
      <c r="G209" s="24"/>
      <c r="H209" s="121"/>
      <c r="I209" s="135"/>
      <c r="J209" s="136"/>
      <c r="K209" s="136"/>
      <c r="L209" s="86"/>
      <c r="M209" s="15"/>
      <c r="N209" s="34"/>
    </row>
    <row r="210" spans="1:14" ht="15.75">
      <c r="A210" s="11"/>
      <c r="B210" s="34"/>
      <c r="C210" s="34"/>
      <c r="D210" s="34"/>
      <c r="E210" s="34"/>
      <c r="F210" s="34"/>
      <c r="G210" s="24"/>
      <c r="H210" s="121"/>
      <c r="I210" s="135"/>
      <c r="J210" s="136"/>
      <c r="K210" s="136"/>
      <c r="L210" s="86"/>
      <c r="M210" s="15"/>
      <c r="N210" s="34"/>
    </row>
    <row r="211" spans="1:14" ht="15.75">
      <c r="A211" s="58" t="s">
        <v>85</v>
      </c>
      <c r="B211" s="34"/>
      <c r="C211" s="34"/>
      <c r="D211" s="34"/>
      <c r="E211" s="34"/>
      <c r="F211" s="34"/>
      <c r="G211" s="24"/>
      <c r="H211" s="121"/>
      <c r="I211" s="135"/>
      <c r="J211" s="136"/>
      <c r="K211" s="136"/>
      <c r="L211" s="86"/>
      <c r="M211" s="15"/>
      <c r="N211" s="34"/>
    </row>
    <row r="212" spans="1:14" ht="15.75">
      <c r="A212" s="11" t="s">
        <v>57</v>
      </c>
      <c r="B212" s="41">
        <v>18522.5</v>
      </c>
      <c r="C212" s="41">
        <v>18522.5</v>
      </c>
      <c r="D212" s="41">
        <v>18522.5</v>
      </c>
      <c r="E212" s="41">
        <v>983.18</v>
      </c>
      <c r="F212" s="42">
        <f>E212/D212</f>
        <v>5.308030773383722E-2</v>
      </c>
      <c r="G212" s="76">
        <v>20030.8</v>
      </c>
      <c r="H212" s="121">
        <v>19197.259999999998</v>
      </c>
      <c r="I212" s="138">
        <f>I213+I215</f>
        <v>20050.8</v>
      </c>
      <c r="J212" s="139">
        <v>18797.8</v>
      </c>
      <c r="K212" s="134">
        <f>J212/I212</f>
        <v>0.93750872783130845</v>
      </c>
      <c r="L212" s="87">
        <f>L213+L215</f>
        <v>20050.8</v>
      </c>
      <c r="M212" s="18">
        <v>18797.8</v>
      </c>
      <c r="N212" s="14">
        <f>M212/L212</f>
        <v>0.93750872783130845</v>
      </c>
    </row>
    <row r="213" spans="1:14" ht="15.75">
      <c r="A213" s="11" t="s">
        <v>56</v>
      </c>
      <c r="B213" s="34">
        <v>18522.5</v>
      </c>
      <c r="C213" s="34">
        <v>18522.5</v>
      </c>
      <c r="D213" s="34">
        <v>18522.5</v>
      </c>
      <c r="E213" s="34">
        <v>983.18</v>
      </c>
      <c r="F213" s="34"/>
      <c r="G213" s="24">
        <f>G212-G215</f>
        <v>18033.8</v>
      </c>
      <c r="H213" s="121">
        <v>17200.3</v>
      </c>
      <c r="I213" s="135">
        <v>18053.8</v>
      </c>
      <c r="J213" s="136">
        <v>18797.8</v>
      </c>
      <c r="K213" s="134">
        <f>J213/I213</f>
        <v>1.041210160741783</v>
      </c>
      <c r="L213" s="86">
        <v>18053.8</v>
      </c>
      <c r="M213" s="15">
        <v>18797.8</v>
      </c>
      <c r="N213" s="14">
        <f>M213/L213</f>
        <v>1.041210160741783</v>
      </c>
    </row>
    <row r="214" spans="1:14" ht="15.75">
      <c r="A214" s="11" t="s">
        <v>58</v>
      </c>
      <c r="B214" s="34">
        <v>0</v>
      </c>
      <c r="C214" s="34">
        <v>0</v>
      </c>
      <c r="D214" s="34">
        <v>0</v>
      </c>
      <c r="E214" s="34">
        <v>0</v>
      </c>
      <c r="F214" s="34"/>
      <c r="G214" s="24">
        <v>0</v>
      </c>
      <c r="H214" s="121">
        <v>0</v>
      </c>
      <c r="I214" s="135">
        <v>0</v>
      </c>
      <c r="J214" s="136"/>
      <c r="K214" s="136"/>
      <c r="L214" s="86">
        <v>0</v>
      </c>
      <c r="M214" s="15"/>
      <c r="N214" s="34"/>
    </row>
    <row r="215" spans="1:14" ht="15.75">
      <c r="A215" s="11" t="s">
        <v>49</v>
      </c>
      <c r="B215" s="34"/>
      <c r="C215" s="34"/>
      <c r="D215" s="34"/>
      <c r="E215" s="34"/>
      <c r="F215" s="34"/>
      <c r="G215" s="76">
        <v>1997</v>
      </c>
      <c r="H215" s="121">
        <v>1997</v>
      </c>
      <c r="I215" s="135">
        <v>1997</v>
      </c>
      <c r="J215" s="136"/>
      <c r="K215" s="136"/>
      <c r="L215" s="86">
        <v>1997</v>
      </c>
      <c r="M215" s="15"/>
      <c r="N215" s="34"/>
    </row>
    <row r="216" spans="1:14" ht="15.75">
      <c r="A216" s="11"/>
      <c r="B216" s="34"/>
      <c r="C216" s="34"/>
      <c r="D216" s="34"/>
      <c r="E216" s="34"/>
      <c r="F216" s="34"/>
      <c r="G216" s="24"/>
      <c r="H216" s="121"/>
      <c r="I216" s="135"/>
      <c r="J216" s="136"/>
      <c r="K216" s="136"/>
      <c r="L216" s="86"/>
      <c r="M216" s="15"/>
      <c r="N216" s="34"/>
    </row>
    <row r="217" spans="1:14" ht="78.75">
      <c r="A217" s="20" t="s">
        <v>86</v>
      </c>
      <c r="B217" s="20"/>
      <c r="C217" s="15"/>
      <c r="D217" s="37"/>
      <c r="E217" s="15"/>
      <c r="F217" s="16"/>
      <c r="G217" s="24"/>
      <c r="H217" s="121"/>
      <c r="I217" s="148"/>
      <c r="J217" s="136"/>
      <c r="K217" s="137"/>
      <c r="L217" s="93"/>
      <c r="M217" s="15"/>
      <c r="N217" s="35"/>
    </row>
    <row r="218" spans="1:14" ht="15.75">
      <c r="A218" s="11" t="s">
        <v>57</v>
      </c>
      <c r="B218" s="52">
        <v>5611.5</v>
      </c>
      <c r="C218" s="52">
        <v>5611.5</v>
      </c>
      <c r="D218" s="52">
        <v>5611.5</v>
      </c>
      <c r="E218" s="12">
        <v>0</v>
      </c>
      <c r="F218" s="13">
        <v>0</v>
      </c>
      <c r="G218" s="12">
        <v>5611.5</v>
      </c>
      <c r="H218" s="12">
        <v>5611.5</v>
      </c>
      <c r="I218" s="155">
        <v>5611.5</v>
      </c>
      <c r="J218" s="133">
        <v>4359.04</v>
      </c>
      <c r="K218" s="134">
        <f>J218/I218</f>
        <v>0.77680477590662034</v>
      </c>
      <c r="L218" s="104">
        <v>5611.5</v>
      </c>
      <c r="M218" s="12">
        <v>4359.04</v>
      </c>
      <c r="N218" s="14">
        <f>M218/L218</f>
        <v>0.77680477590662034</v>
      </c>
    </row>
    <row r="219" spans="1:14" ht="15.75">
      <c r="A219" s="11" t="s">
        <v>56</v>
      </c>
      <c r="B219" s="37">
        <v>5611.5</v>
      </c>
      <c r="C219" s="37">
        <v>5611.5</v>
      </c>
      <c r="D219" s="37">
        <v>5611.5</v>
      </c>
      <c r="E219" s="15">
        <v>0</v>
      </c>
      <c r="F219" s="16"/>
      <c r="G219" s="76">
        <v>5611.5</v>
      </c>
      <c r="H219" s="121">
        <v>5611.5</v>
      </c>
      <c r="I219" s="148">
        <v>5611.5</v>
      </c>
      <c r="J219" s="136">
        <v>4359</v>
      </c>
      <c r="K219" s="134">
        <f>J219/I219</f>
        <v>0.77679764768778403</v>
      </c>
      <c r="L219" s="93">
        <v>5611.5</v>
      </c>
      <c r="M219" s="15">
        <v>4359</v>
      </c>
      <c r="N219" s="14">
        <f>M219/L219</f>
        <v>0.77679764768778403</v>
      </c>
    </row>
    <row r="220" spans="1:14" ht="15.75">
      <c r="A220" s="11" t="s">
        <v>58</v>
      </c>
      <c r="B220" s="37">
        <v>0</v>
      </c>
      <c r="C220" s="37">
        <v>0</v>
      </c>
      <c r="D220" s="37">
        <v>0</v>
      </c>
      <c r="E220" s="34">
        <v>0</v>
      </c>
      <c r="F220" s="34"/>
      <c r="G220" s="78"/>
      <c r="H220" s="121"/>
      <c r="I220" s="148"/>
      <c r="J220" s="136"/>
      <c r="K220" s="136"/>
      <c r="L220" s="93"/>
      <c r="M220" s="34"/>
      <c r="N220" s="34"/>
    </row>
    <row r="221" spans="1:14" ht="15.75">
      <c r="A221" s="11"/>
      <c r="B221" s="11"/>
      <c r="C221" s="37"/>
      <c r="D221" s="37"/>
      <c r="E221" s="34"/>
      <c r="F221" s="34"/>
      <c r="G221" s="78"/>
      <c r="H221" s="121"/>
      <c r="I221" s="148"/>
      <c r="J221" s="136"/>
      <c r="K221" s="136"/>
      <c r="L221" s="93"/>
      <c r="M221" s="34"/>
      <c r="N221" s="34"/>
    </row>
    <row r="222" spans="1:14" ht="60" customHeight="1">
      <c r="A222" s="59" t="s">
        <v>107</v>
      </c>
      <c r="B222" s="59"/>
      <c r="C222" s="37"/>
      <c r="D222" s="37"/>
      <c r="E222" s="34"/>
      <c r="F222" s="34"/>
      <c r="G222" s="78"/>
      <c r="H222" s="121"/>
      <c r="I222" s="148"/>
      <c r="J222" s="136"/>
      <c r="K222" s="136"/>
      <c r="L222" s="93"/>
      <c r="M222" s="15"/>
      <c r="N222" s="34"/>
    </row>
    <row r="223" spans="1:14" ht="18.75" customHeight="1">
      <c r="A223" s="11" t="s">
        <v>57</v>
      </c>
      <c r="B223" s="52">
        <v>27792.400000000001</v>
      </c>
      <c r="C223" s="52">
        <v>27792.400000000001</v>
      </c>
      <c r="D223" s="52">
        <v>27792.400000000001</v>
      </c>
      <c r="E223" s="29">
        <v>2370.69</v>
      </c>
      <c r="F223" s="30">
        <f>E223/D223</f>
        <v>8.5299938112577536E-2</v>
      </c>
      <c r="G223" s="104">
        <v>27742.3</v>
      </c>
      <c r="H223" s="104">
        <v>27742.31</v>
      </c>
      <c r="I223" s="155">
        <v>27190</v>
      </c>
      <c r="J223" s="133">
        <v>18116.04</v>
      </c>
      <c r="K223" s="134">
        <f>J223/I223</f>
        <v>0.66627583670467083</v>
      </c>
      <c r="L223" s="104">
        <v>27190</v>
      </c>
      <c r="M223" s="12">
        <v>18116.04</v>
      </c>
      <c r="N223" s="14">
        <f>M223/L223</f>
        <v>0.66627583670467083</v>
      </c>
    </row>
    <row r="224" spans="1:14" ht="15.75">
      <c r="A224" s="11" t="s">
        <v>56</v>
      </c>
      <c r="B224" s="37">
        <v>25792.400000000001</v>
      </c>
      <c r="C224" s="37">
        <v>25792.400000000001</v>
      </c>
      <c r="D224" s="37">
        <v>25792.400000000001</v>
      </c>
      <c r="E224" s="34">
        <v>2370.69</v>
      </c>
      <c r="F224" s="34"/>
      <c r="G224" s="76">
        <v>27742.3</v>
      </c>
      <c r="H224" s="121">
        <v>27742.3</v>
      </c>
      <c r="I224" s="148">
        <v>27190</v>
      </c>
      <c r="J224" s="136">
        <v>18116.04</v>
      </c>
      <c r="K224" s="134">
        <f>J224/I224</f>
        <v>0.66627583670467083</v>
      </c>
      <c r="L224" s="93">
        <v>27190</v>
      </c>
      <c r="M224" s="15">
        <v>18116.04</v>
      </c>
      <c r="N224" s="14">
        <f>M224/L224</f>
        <v>0.66627583670467083</v>
      </c>
    </row>
    <row r="225" spans="1:14" ht="15.75">
      <c r="A225" s="11" t="s">
        <v>58</v>
      </c>
      <c r="B225" s="37">
        <v>2000</v>
      </c>
      <c r="C225" s="37">
        <v>2000</v>
      </c>
      <c r="D225" s="37">
        <v>2000</v>
      </c>
      <c r="E225" s="34">
        <v>0</v>
      </c>
      <c r="F225" s="34"/>
      <c r="G225" s="78"/>
      <c r="H225" s="121"/>
      <c r="I225" s="148"/>
      <c r="J225" s="136"/>
      <c r="K225" s="136"/>
      <c r="L225" s="93"/>
      <c r="M225" s="15"/>
      <c r="N225" s="14"/>
    </row>
    <row r="226" spans="1:14" ht="31.5">
      <c r="A226" s="17" t="s">
        <v>108</v>
      </c>
      <c r="B226" s="37"/>
      <c r="C226" s="37"/>
      <c r="D226" s="37"/>
      <c r="E226" s="34"/>
      <c r="F226" s="34"/>
      <c r="G226" s="78"/>
      <c r="H226" s="121"/>
      <c r="I226" s="148"/>
      <c r="J226" s="136"/>
      <c r="K226" s="136"/>
      <c r="L226" s="93"/>
      <c r="M226" s="15"/>
      <c r="N226" s="34"/>
    </row>
    <row r="227" spans="1:14" ht="15.75">
      <c r="A227" s="11" t="s">
        <v>57</v>
      </c>
      <c r="B227" s="40">
        <v>6680</v>
      </c>
      <c r="C227" s="40">
        <v>6680</v>
      </c>
      <c r="D227" s="40">
        <v>6680</v>
      </c>
      <c r="E227" s="41">
        <v>0</v>
      </c>
      <c r="F227" s="41">
        <v>0</v>
      </c>
      <c r="G227" s="76">
        <v>5029.3</v>
      </c>
      <c r="H227" s="121">
        <v>5029.3</v>
      </c>
      <c r="I227" s="149">
        <v>6680</v>
      </c>
      <c r="J227" s="139">
        <v>266.07</v>
      </c>
      <c r="K227" s="134">
        <f>J227/I227</f>
        <v>3.9830838323353289E-2</v>
      </c>
      <c r="L227" s="94">
        <v>6680</v>
      </c>
      <c r="M227" s="18">
        <v>266.07</v>
      </c>
      <c r="N227" s="14">
        <f>M227/L227</f>
        <v>3.9830838323353289E-2</v>
      </c>
    </row>
    <row r="228" spans="1:14" ht="15.75">
      <c r="A228" s="11" t="s">
        <v>56</v>
      </c>
      <c r="B228" s="37">
        <v>6680</v>
      </c>
      <c r="C228" s="37">
        <v>6680</v>
      </c>
      <c r="D228" s="37">
        <v>6680</v>
      </c>
      <c r="E228" s="34">
        <v>0</v>
      </c>
      <c r="F228" s="34"/>
      <c r="G228" s="76">
        <v>5029.3</v>
      </c>
      <c r="H228" s="121">
        <v>5029.3</v>
      </c>
      <c r="I228" s="148">
        <v>6680</v>
      </c>
      <c r="J228" s="136">
        <v>266.10000000000002</v>
      </c>
      <c r="K228" s="134">
        <f>J228/I228</f>
        <v>3.9835329341317366E-2</v>
      </c>
      <c r="L228" s="93">
        <v>6680</v>
      </c>
      <c r="M228" s="15">
        <v>266.10000000000002</v>
      </c>
      <c r="N228" s="14">
        <f>M228/L228</f>
        <v>3.9835329341317366E-2</v>
      </c>
    </row>
    <row r="229" spans="1:14" ht="17.25" customHeight="1">
      <c r="A229" s="11" t="s">
        <v>58</v>
      </c>
      <c r="B229" s="37">
        <v>0</v>
      </c>
      <c r="C229" s="37">
        <v>0</v>
      </c>
      <c r="D229" s="37">
        <v>0</v>
      </c>
      <c r="E229" s="34">
        <v>0</v>
      </c>
      <c r="F229" s="34"/>
      <c r="G229" s="78"/>
      <c r="H229" s="121"/>
      <c r="I229" s="148"/>
      <c r="J229" s="136"/>
      <c r="K229" s="136"/>
      <c r="L229" s="93"/>
      <c r="M229" s="15"/>
      <c r="N229" s="34"/>
    </row>
    <row r="230" spans="1:14" ht="15.75">
      <c r="A230" s="11"/>
      <c r="B230" s="11"/>
      <c r="C230" s="37"/>
      <c r="D230" s="37"/>
      <c r="E230" s="34"/>
      <c r="F230" s="34"/>
      <c r="G230" s="78"/>
      <c r="H230" s="121"/>
      <c r="I230" s="148"/>
      <c r="J230" s="136"/>
      <c r="K230" s="136"/>
      <c r="L230" s="93"/>
      <c r="M230" s="34"/>
      <c r="N230" s="34"/>
    </row>
    <row r="231" spans="1:14" ht="31.9" customHeight="1">
      <c r="A231" s="17" t="s">
        <v>109</v>
      </c>
      <c r="B231" s="17"/>
      <c r="C231" s="37"/>
      <c r="D231" s="37"/>
      <c r="E231" s="34"/>
      <c r="F231" s="34"/>
      <c r="G231" s="78"/>
      <c r="H231" s="121"/>
      <c r="I231" s="148"/>
      <c r="J231" s="136"/>
      <c r="K231" s="136"/>
      <c r="L231" s="93"/>
      <c r="M231" s="34"/>
      <c r="N231" s="34"/>
    </row>
    <row r="232" spans="1:14" ht="15.75">
      <c r="A232" s="11" t="s">
        <v>57</v>
      </c>
      <c r="B232" s="40">
        <v>21112.400000000001</v>
      </c>
      <c r="C232" s="40">
        <v>21112.400000000001</v>
      </c>
      <c r="D232" s="40">
        <v>21112.400000000001</v>
      </c>
      <c r="E232" s="41">
        <v>2370.69</v>
      </c>
      <c r="F232" s="42">
        <f>E232/D232</f>
        <v>0.1122889865671359</v>
      </c>
      <c r="G232" s="76">
        <v>22713</v>
      </c>
      <c r="H232" s="121">
        <v>22713.01</v>
      </c>
      <c r="I232" s="149">
        <v>20510.099999999999</v>
      </c>
      <c r="J232" s="139">
        <v>17849.97</v>
      </c>
      <c r="K232" s="134">
        <f>J232/I232</f>
        <v>0.87030146123129593</v>
      </c>
      <c r="L232" s="94">
        <v>20510.099999999999</v>
      </c>
      <c r="M232" s="41">
        <v>17849.97</v>
      </c>
      <c r="N232" s="14">
        <f>M232/L232</f>
        <v>0.87030146123129593</v>
      </c>
    </row>
    <row r="233" spans="1:14" ht="15.75">
      <c r="A233" s="11" t="s">
        <v>56</v>
      </c>
      <c r="B233" s="37">
        <v>19112.400000000001</v>
      </c>
      <c r="C233" s="37">
        <v>19112.400000000001</v>
      </c>
      <c r="D233" s="37">
        <v>19112.400000000001</v>
      </c>
      <c r="E233" s="34">
        <v>2370.69</v>
      </c>
      <c r="F233" s="34"/>
      <c r="G233" s="76">
        <v>22713</v>
      </c>
      <c r="H233" s="121">
        <v>22713.1</v>
      </c>
      <c r="I233" s="148">
        <v>20510.099999999999</v>
      </c>
      <c r="J233" s="136">
        <v>17850</v>
      </c>
      <c r="K233" s="134">
        <f>J233/I233</f>
        <v>0.87030292392528563</v>
      </c>
      <c r="L233" s="93">
        <v>20510.099999999999</v>
      </c>
      <c r="M233" s="34">
        <v>17850</v>
      </c>
      <c r="N233" s="14">
        <f>M233/L233</f>
        <v>0.87030292392528563</v>
      </c>
    </row>
    <row r="234" spans="1:14" ht="15.75">
      <c r="A234" s="11" t="s">
        <v>58</v>
      </c>
      <c r="B234" s="32">
        <v>2000</v>
      </c>
      <c r="C234" s="34">
        <v>2000</v>
      </c>
      <c r="D234" s="32">
        <v>2000</v>
      </c>
      <c r="E234" s="34">
        <v>0</v>
      </c>
      <c r="F234" s="34"/>
      <c r="G234" s="24"/>
      <c r="H234" s="121"/>
      <c r="I234" s="148"/>
      <c r="J234" s="136"/>
      <c r="K234" s="136"/>
      <c r="L234" s="93"/>
      <c r="M234" s="34"/>
      <c r="N234" s="34"/>
    </row>
    <row r="235" spans="1:14" ht="15.75">
      <c r="A235" s="11"/>
      <c r="B235" s="11"/>
      <c r="C235" s="34"/>
      <c r="D235" s="32"/>
      <c r="E235" s="34"/>
      <c r="F235" s="34"/>
      <c r="G235" s="24"/>
      <c r="H235" s="121"/>
      <c r="I235" s="148"/>
      <c r="J235" s="136"/>
      <c r="K235" s="136"/>
      <c r="L235" s="97"/>
      <c r="M235" s="34"/>
      <c r="N235" s="34"/>
    </row>
    <row r="236" spans="1:14" ht="78.75">
      <c r="A236" s="20" t="s">
        <v>110</v>
      </c>
      <c r="B236" s="20"/>
      <c r="C236" s="41"/>
      <c r="D236" s="41"/>
      <c r="E236" s="41"/>
      <c r="F236" s="34"/>
      <c r="G236" s="73"/>
      <c r="H236" s="121"/>
      <c r="I236" s="138"/>
      <c r="J236" s="139"/>
      <c r="K236" s="136"/>
      <c r="L236" s="102"/>
      <c r="M236" s="41"/>
      <c r="N236" s="34"/>
    </row>
    <row r="237" spans="1:14" ht="15.75">
      <c r="A237" s="11" t="s">
        <v>57</v>
      </c>
      <c r="B237" s="29">
        <v>6882.3</v>
      </c>
      <c r="C237" s="29">
        <v>6882.3</v>
      </c>
      <c r="D237" s="29" t="e">
        <f>D238+#REF!+D239</f>
        <v>#REF!</v>
      </c>
      <c r="E237" s="28">
        <v>0</v>
      </c>
      <c r="F237" s="30">
        <v>0</v>
      </c>
      <c r="G237" s="104">
        <v>3488</v>
      </c>
      <c r="H237" s="104">
        <v>3488.02</v>
      </c>
      <c r="I237" s="132">
        <v>193487</v>
      </c>
      <c r="J237" s="162">
        <v>24.19</v>
      </c>
      <c r="K237" s="134">
        <f>J237/I237</f>
        <v>1.2502131926175918E-4</v>
      </c>
      <c r="L237" s="85">
        <v>193487</v>
      </c>
      <c r="M237" s="28">
        <v>24.19</v>
      </c>
      <c r="N237" s="14">
        <f>M237/L237</f>
        <v>1.2502131926175918E-4</v>
      </c>
    </row>
    <row r="238" spans="1:14" ht="15.75">
      <c r="A238" s="11" t="s">
        <v>56</v>
      </c>
      <c r="B238" s="34">
        <v>6882.3</v>
      </c>
      <c r="C238" s="34">
        <v>6882.3</v>
      </c>
      <c r="D238" s="34">
        <v>6882.3</v>
      </c>
      <c r="E238" s="33">
        <v>0</v>
      </c>
      <c r="F238" s="35"/>
      <c r="G238" s="76">
        <v>3488</v>
      </c>
      <c r="H238" s="121">
        <v>3488</v>
      </c>
      <c r="I238" s="135">
        <v>5907.3</v>
      </c>
      <c r="J238" s="159">
        <v>24.2</v>
      </c>
      <c r="K238" s="134">
        <f>J238/I238</f>
        <v>4.096626208250808E-3</v>
      </c>
      <c r="L238" s="86">
        <v>5907.3</v>
      </c>
      <c r="M238" s="33">
        <v>24.2</v>
      </c>
      <c r="N238" s="14">
        <f>M238/L238</f>
        <v>4.096626208250808E-3</v>
      </c>
    </row>
    <row r="239" spans="1:14" ht="16.149999999999999" customHeight="1">
      <c r="A239" s="11" t="s">
        <v>46</v>
      </c>
      <c r="B239" s="41"/>
      <c r="C239" s="34"/>
      <c r="D239" s="41">
        <v>187579.7</v>
      </c>
      <c r="E239" s="34"/>
      <c r="F239" s="35"/>
      <c r="G239" s="24"/>
      <c r="H239" s="121"/>
      <c r="I239" s="135">
        <v>187579.7</v>
      </c>
      <c r="J239" s="136"/>
      <c r="K239" s="134">
        <f>J239/I239</f>
        <v>0</v>
      </c>
      <c r="L239" s="86">
        <v>187579.7</v>
      </c>
      <c r="M239" s="34"/>
      <c r="N239" s="14">
        <f>M239/L239</f>
        <v>0</v>
      </c>
    </row>
    <row r="240" spans="1:14" ht="16.149999999999999" customHeight="1">
      <c r="A240" s="11" t="s">
        <v>49</v>
      </c>
      <c r="B240" s="41"/>
      <c r="C240" s="34"/>
      <c r="D240" s="41"/>
      <c r="E240" s="34"/>
      <c r="F240" s="35"/>
      <c r="G240" s="24"/>
      <c r="H240" s="121"/>
      <c r="I240" s="138"/>
      <c r="J240" s="136"/>
      <c r="K240" s="136"/>
      <c r="L240" s="87"/>
      <c r="M240" s="34"/>
      <c r="N240" s="34"/>
    </row>
    <row r="241" spans="1:14" ht="31.15" customHeight="1">
      <c r="A241" s="17" t="s">
        <v>91</v>
      </c>
      <c r="B241" s="41"/>
      <c r="C241" s="34"/>
      <c r="D241" s="41"/>
      <c r="E241" s="34"/>
      <c r="F241" s="35"/>
      <c r="G241" s="24"/>
      <c r="H241" s="121"/>
      <c r="I241" s="138"/>
      <c r="J241" s="136"/>
      <c r="K241" s="137"/>
      <c r="L241" s="87"/>
      <c r="M241" s="34"/>
      <c r="N241" s="35"/>
    </row>
    <row r="242" spans="1:14" ht="16.149999999999999" customHeight="1">
      <c r="A242" s="11" t="s">
        <v>57</v>
      </c>
      <c r="B242" s="41">
        <v>2382.3000000000002</v>
      </c>
      <c r="C242" s="41">
        <v>2382.3000000000002</v>
      </c>
      <c r="D242" s="41">
        <f>D243+D244</f>
        <v>174168</v>
      </c>
      <c r="E242" s="49">
        <v>0</v>
      </c>
      <c r="F242" s="42">
        <v>0</v>
      </c>
      <c r="G242" s="76">
        <v>2382.3000000000002</v>
      </c>
      <c r="H242" s="121">
        <v>2382.3000000000002</v>
      </c>
      <c r="I242" s="138">
        <v>174168</v>
      </c>
      <c r="J242" s="161">
        <v>24.19</v>
      </c>
      <c r="K242" s="134">
        <f>J242/I242</f>
        <v>1.3888888888888889E-4</v>
      </c>
      <c r="L242" s="87">
        <v>174168</v>
      </c>
      <c r="M242" s="49">
        <v>24.19</v>
      </c>
      <c r="N242" s="14">
        <f>M242/L242</f>
        <v>1.3888888888888889E-4</v>
      </c>
    </row>
    <row r="243" spans="1:14" ht="16.149999999999999" customHeight="1">
      <c r="A243" s="11" t="s">
        <v>56</v>
      </c>
      <c r="B243" s="34">
        <v>2382.3000000000002</v>
      </c>
      <c r="C243" s="34">
        <v>2382.3000000000002</v>
      </c>
      <c r="D243" s="34">
        <v>2382.3000000000002</v>
      </c>
      <c r="E243" s="33">
        <v>0</v>
      </c>
      <c r="F243" s="35"/>
      <c r="G243" s="76">
        <v>2382.3000000000002</v>
      </c>
      <c r="H243" s="121">
        <v>2382.3000000000002</v>
      </c>
      <c r="I243" s="135">
        <v>2382.3000000000002</v>
      </c>
      <c r="J243" s="159">
        <v>24.2</v>
      </c>
      <c r="K243" s="134">
        <f>J243/I243</f>
        <v>1.0158250430256473E-2</v>
      </c>
      <c r="L243" s="86">
        <v>2382.3000000000002</v>
      </c>
      <c r="M243" s="33">
        <v>24.2</v>
      </c>
      <c r="N243" s="14">
        <f>M243/L243</f>
        <v>1.0158250430256473E-2</v>
      </c>
    </row>
    <row r="244" spans="1:14" ht="16.149999999999999" customHeight="1">
      <c r="A244" s="11" t="s">
        <v>46</v>
      </c>
      <c r="B244" s="41">
        <v>0</v>
      </c>
      <c r="C244" s="34">
        <v>0</v>
      </c>
      <c r="D244" s="34">
        <v>171785.7</v>
      </c>
      <c r="E244" s="34">
        <v>0</v>
      </c>
      <c r="F244" s="35"/>
      <c r="G244" s="24"/>
      <c r="H244" s="121"/>
      <c r="I244" s="138">
        <v>171785.7</v>
      </c>
      <c r="J244" s="137"/>
      <c r="K244" s="134">
        <f>J244/I244</f>
        <v>0</v>
      </c>
      <c r="L244" s="102">
        <v>171785.7</v>
      </c>
      <c r="M244" s="35"/>
      <c r="N244" s="14">
        <f>M244/L244</f>
        <v>0</v>
      </c>
    </row>
    <row r="245" spans="1:14" ht="16.149999999999999" customHeight="1">
      <c r="A245" s="11"/>
      <c r="B245" s="41"/>
      <c r="C245" s="34"/>
      <c r="D245" s="41"/>
      <c r="E245" s="34"/>
      <c r="F245" s="35"/>
      <c r="G245" s="24"/>
      <c r="H245" s="121"/>
      <c r="I245" s="138"/>
      <c r="J245" s="136"/>
      <c r="K245" s="137"/>
      <c r="L245" s="102"/>
      <c r="M245" s="34"/>
      <c r="N245" s="35"/>
    </row>
    <row r="246" spans="1:14" ht="31.5">
      <c r="A246" s="17" t="s">
        <v>92</v>
      </c>
      <c r="B246" s="41"/>
      <c r="C246" s="41"/>
      <c r="D246" s="41"/>
      <c r="E246" s="41"/>
      <c r="F246" s="34"/>
      <c r="G246" s="73"/>
      <c r="H246" s="121"/>
      <c r="I246" s="138"/>
      <c r="J246" s="139"/>
      <c r="K246" s="136"/>
      <c r="L246" s="102"/>
      <c r="M246" s="41"/>
      <c r="N246" s="34"/>
    </row>
    <row r="247" spans="1:14" ht="15.75">
      <c r="A247" s="11" t="s">
        <v>57</v>
      </c>
      <c r="B247" s="41">
        <v>4500</v>
      </c>
      <c r="C247" s="41">
        <v>4500</v>
      </c>
      <c r="D247" s="41">
        <f>D248+D249</f>
        <v>20294</v>
      </c>
      <c r="E247" s="41">
        <v>0</v>
      </c>
      <c r="F247" s="41">
        <v>0</v>
      </c>
      <c r="G247" s="76">
        <v>1105.7</v>
      </c>
      <c r="H247" s="121">
        <v>1105.72</v>
      </c>
      <c r="I247" s="138">
        <f>I248+I249</f>
        <v>19319</v>
      </c>
      <c r="J247" s="139">
        <v>0</v>
      </c>
      <c r="K247" s="134">
        <f>J247/I247</f>
        <v>0</v>
      </c>
      <c r="L247" s="102">
        <f>L248+L249</f>
        <v>19319</v>
      </c>
      <c r="M247" s="41">
        <v>0</v>
      </c>
      <c r="N247" s="14">
        <f>M247/L247</f>
        <v>0</v>
      </c>
    </row>
    <row r="248" spans="1:14" ht="15.75">
      <c r="A248" s="11" t="s">
        <v>56</v>
      </c>
      <c r="B248" s="34">
        <v>4500</v>
      </c>
      <c r="C248" s="34">
        <v>4500</v>
      </c>
      <c r="D248" s="34">
        <v>4500</v>
      </c>
      <c r="E248" s="34">
        <v>0</v>
      </c>
      <c r="F248" s="34"/>
      <c r="G248" s="76">
        <v>1105.7</v>
      </c>
      <c r="H248" s="121">
        <v>1105.72</v>
      </c>
      <c r="I248" s="135">
        <v>3525</v>
      </c>
      <c r="J248" s="136">
        <v>0</v>
      </c>
      <c r="K248" s="134">
        <f>J248/I248</f>
        <v>0</v>
      </c>
      <c r="L248" s="99">
        <v>3525</v>
      </c>
      <c r="M248" s="34">
        <v>0</v>
      </c>
      <c r="N248" s="14">
        <f>M248/L248</f>
        <v>0</v>
      </c>
    </row>
    <row r="249" spans="1:14" ht="15.75">
      <c r="A249" s="11" t="s">
        <v>46</v>
      </c>
      <c r="B249" s="34">
        <v>0</v>
      </c>
      <c r="C249" s="34">
        <v>0</v>
      </c>
      <c r="D249" s="34">
        <v>15794</v>
      </c>
      <c r="E249" s="34">
        <v>0</v>
      </c>
      <c r="F249" s="34"/>
      <c r="G249" s="24"/>
      <c r="H249" s="121"/>
      <c r="I249" s="135">
        <v>15794</v>
      </c>
      <c r="J249" s="136">
        <v>0</v>
      </c>
      <c r="K249" s="134">
        <f>J249/I249</f>
        <v>0</v>
      </c>
      <c r="L249" s="99">
        <v>15794</v>
      </c>
      <c r="M249" s="34">
        <v>0</v>
      </c>
      <c r="N249" s="14">
        <f>M249/L249</f>
        <v>0</v>
      </c>
    </row>
    <row r="250" spans="1:14" ht="15.75">
      <c r="A250" s="11" t="s">
        <v>49</v>
      </c>
      <c r="B250" s="34"/>
      <c r="C250" s="34"/>
      <c r="D250" s="34"/>
      <c r="E250" s="34"/>
      <c r="F250" s="34"/>
      <c r="G250" s="24"/>
      <c r="H250" s="121"/>
      <c r="I250" s="135"/>
      <c r="J250" s="136"/>
      <c r="K250" s="136"/>
      <c r="L250" s="99"/>
      <c r="M250" s="34"/>
      <c r="N250" s="34"/>
    </row>
    <row r="251" spans="1:14" ht="66" customHeight="1">
      <c r="A251" s="59" t="s">
        <v>111</v>
      </c>
      <c r="B251" s="59"/>
      <c r="C251" s="21"/>
      <c r="D251" s="22"/>
      <c r="E251" s="21"/>
      <c r="F251" s="15"/>
      <c r="G251" s="71"/>
      <c r="H251" s="121"/>
      <c r="I251" s="140"/>
      <c r="J251" s="141"/>
      <c r="K251" s="136"/>
      <c r="L251" s="88"/>
      <c r="M251" s="21"/>
      <c r="N251" s="34"/>
    </row>
    <row r="252" spans="1:14" ht="15.75">
      <c r="A252" s="11" t="s">
        <v>57</v>
      </c>
      <c r="B252" s="13">
        <v>53593</v>
      </c>
      <c r="C252" s="12">
        <v>59132.3</v>
      </c>
      <c r="D252" s="13">
        <f>D253+D254+D255+D256</f>
        <v>751225.3</v>
      </c>
      <c r="E252" s="12">
        <v>0</v>
      </c>
      <c r="F252" s="12">
        <v>0</v>
      </c>
      <c r="G252" s="12">
        <v>52677.3</v>
      </c>
      <c r="H252" s="52">
        <v>52510</v>
      </c>
      <c r="I252" s="163">
        <f>I253+I254+I255+I256</f>
        <v>170408.1</v>
      </c>
      <c r="J252" s="133">
        <v>49146.76</v>
      </c>
      <c r="K252" s="134">
        <f>J252/I252</f>
        <v>0.28840624359992278</v>
      </c>
      <c r="L252" s="125">
        <f>L253+L254+L255+L256</f>
        <v>170408.1</v>
      </c>
      <c r="M252" s="12">
        <v>49146.76</v>
      </c>
      <c r="N252" s="14">
        <f>M252/L252</f>
        <v>0.28840624359992278</v>
      </c>
    </row>
    <row r="253" spans="1:14" ht="15.75">
      <c r="A253" s="11" t="s">
        <v>56</v>
      </c>
      <c r="B253" s="16">
        <v>167.3</v>
      </c>
      <c r="C253" s="15">
        <v>167.3</v>
      </c>
      <c r="D253" s="16">
        <v>167.3</v>
      </c>
      <c r="E253" s="15">
        <v>0</v>
      </c>
      <c r="F253" s="15"/>
      <c r="G253" s="24">
        <v>167.3</v>
      </c>
      <c r="H253" s="121">
        <v>0</v>
      </c>
      <c r="I253" s="164">
        <v>0</v>
      </c>
      <c r="J253" s="136"/>
      <c r="K253" s="134">
        <v>0</v>
      </c>
      <c r="L253" s="110">
        <v>0</v>
      </c>
      <c r="M253" s="15"/>
      <c r="N253" s="14" t="e">
        <f>M253/L253</f>
        <v>#DIV/0!</v>
      </c>
    </row>
    <row r="254" spans="1:14" ht="15.75">
      <c r="A254" s="11" t="s">
        <v>58</v>
      </c>
      <c r="B254" s="16">
        <v>53425.7</v>
      </c>
      <c r="C254" s="15">
        <v>58965</v>
      </c>
      <c r="D254" s="16">
        <v>74609</v>
      </c>
      <c r="E254" s="15">
        <v>0</v>
      </c>
      <c r="F254" s="15"/>
      <c r="G254" s="24">
        <v>52510</v>
      </c>
      <c r="H254" s="121">
        <v>52510</v>
      </c>
      <c r="I254" s="164">
        <f>5887.1+54031</f>
        <v>59918.1</v>
      </c>
      <c r="J254" s="136">
        <v>49146.8</v>
      </c>
      <c r="K254" s="134">
        <f>J254/I254</f>
        <v>0.82023295131187413</v>
      </c>
      <c r="L254" s="110">
        <f>5887.1+54031</f>
        <v>59918.1</v>
      </c>
      <c r="M254" s="15">
        <v>49146.8</v>
      </c>
      <c r="N254" s="14">
        <f>M254/L254</f>
        <v>0.82023295131187413</v>
      </c>
    </row>
    <row r="255" spans="1:14" ht="15.75">
      <c r="A255" s="11" t="s">
        <v>49</v>
      </c>
      <c r="B255" s="16"/>
      <c r="C255" s="15"/>
      <c r="D255" s="16">
        <v>7476</v>
      </c>
      <c r="E255" s="15"/>
      <c r="F255" s="15"/>
      <c r="G255" s="24"/>
      <c r="H255" s="121"/>
      <c r="I255" s="164">
        <f>3366+940</f>
        <v>4306</v>
      </c>
      <c r="J255" s="136"/>
      <c r="K255" s="136"/>
      <c r="L255" s="110">
        <f>3366+940</f>
        <v>4306</v>
      </c>
      <c r="M255" s="15"/>
      <c r="N255" s="34"/>
    </row>
    <row r="256" spans="1:14" ht="15.75">
      <c r="A256" s="11" t="s">
        <v>46</v>
      </c>
      <c r="B256" s="16"/>
      <c r="C256" s="15"/>
      <c r="D256" s="16">
        <v>668973</v>
      </c>
      <c r="E256" s="15"/>
      <c r="F256" s="15"/>
      <c r="G256" s="24"/>
      <c r="H256" s="121"/>
      <c r="I256" s="164">
        <v>106184</v>
      </c>
      <c r="J256" s="136"/>
      <c r="K256" s="136"/>
      <c r="L256" s="110">
        <v>106184</v>
      </c>
      <c r="M256" s="15"/>
      <c r="N256" s="34"/>
    </row>
    <row r="257" spans="1:14" ht="15.75">
      <c r="A257" s="11"/>
      <c r="B257" s="16"/>
      <c r="C257" s="15"/>
      <c r="D257" s="16"/>
      <c r="E257" s="15"/>
      <c r="F257" s="15"/>
      <c r="G257" s="24"/>
      <c r="H257" s="121"/>
      <c r="I257" s="143"/>
      <c r="J257" s="136"/>
      <c r="K257" s="136"/>
      <c r="L257" s="90"/>
      <c r="M257" s="15"/>
      <c r="N257" s="34"/>
    </row>
    <row r="258" spans="1:14" ht="31.5">
      <c r="A258" s="17" t="s">
        <v>93</v>
      </c>
      <c r="B258" s="22"/>
      <c r="C258" s="21"/>
      <c r="D258" s="22"/>
      <c r="E258" s="21"/>
      <c r="F258" s="15"/>
      <c r="G258" s="71"/>
      <c r="H258" s="121"/>
      <c r="I258" s="140"/>
      <c r="J258" s="141"/>
      <c r="K258" s="136"/>
      <c r="L258" s="88"/>
      <c r="M258" s="21"/>
      <c r="N258" s="34"/>
    </row>
    <row r="259" spans="1:14" ht="15.75">
      <c r="A259" s="11" t="s">
        <v>57</v>
      </c>
      <c r="B259" s="19">
        <v>53425.7</v>
      </c>
      <c r="C259" s="18">
        <v>58965</v>
      </c>
      <c r="D259" s="19">
        <f>D260+D261+D262</f>
        <v>726026</v>
      </c>
      <c r="E259" s="18">
        <v>0</v>
      </c>
      <c r="F259" s="18">
        <v>0</v>
      </c>
      <c r="G259" s="73">
        <v>52510</v>
      </c>
      <c r="H259" s="121">
        <v>52510</v>
      </c>
      <c r="I259" s="165">
        <f>I261+I262</f>
        <v>160538.1</v>
      </c>
      <c r="J259" s="139">
        <v>49146.76</v>
      </c>
      <c r="K259" s="134">
        <f>J259/I259</f>
        <v>0.30613767074607212</v>
      </c>
      <c r="L259" s="111">
        <f>L261+L262</f>
        <v>160538.1</v>
      </c>
      <c r="M259" s="18">
        <v>49146.76</v>
      </c>
      <c r="N259" s="14">
        <f>M259/L259</f>
        <v>0.30613767074607212</v>
      </c>
    </row>
    <row r="260" spans="1:14" ht="15.75">
      <c r="A260" s="11" t="s">
        <v>56</v>
      </c>
      <c r="B260" s="16">
        <v>0</v>
      </c>
      <c r="C260" s="15">
        <v>0</v>
      </c>
      <c r="D260" s="16">
        <v>0</v>
      </c>
      <c r="E260" s="15">
        <v>0</v>
      </c>
      <c r="F260" s="15"/>
      <c r="G260" s="24">
        <v>0</v>
      </c>
      <c r="H260" s="121">
        <v>0</v>
      </c>
      <c r="I260" s="164">
        <v>0</v>
      </c>
      <c r="J260" s="136">
        <v>0</v>
      </c>
      <c r="K260" s="134">
        <v>0</v>
      </c>
      <c r="L260" s="110">
        <v>0</v>
      </c>
      <c r="M260" s="15">
        <v>0</v>
      </c>
      <c r="N260" s="14" t="e">
        <f>M260/L260</f>
        <v>#DIV/0!</v>
      </c>
    </row>
    <row r="261" spans="1:14" ht="15.75">
      <c r="A261" s="11" t="s">
        <v>58</v>
      </c>
      <c r="B261" s="16">
        <v>53425.7</v>
      </c>
      <c r="C261" s="15">
        <v>58965</v>
      </c>
      <c r="D261" s="16">
        <v>58965</v>
      </c>
      <c r="E261" s="15">
        <v>0</v>
      </c>
      <c r="F261" s="15"/>
      <c r="G261" s="24">
        <v>52510</v>
      </c>
      <c r="H261" s="121">
        <v>52510</v>
      </c>
      <c r="I261" s="164">
        <f>3689.1+50665</f>
        <v>54354.1</v>
      </c>
      <c r="J261" s="136">
        <v>49146.8</v>
      </c>
      <c r="K261" s="134">
        <f>J261/I261</f>
        <v>0.90419673952838897</v>
      </c>
      <c r="L261" s="110">
        <f>3689.1+50665</f>
        <v>54354.1</v>
      </c>
      <c r="M261" s="15">
        <v>49146.8</v>
      </c>
      <c r="N261" s="14">
        <f>M261/L261</f>
        <v>0.90419673952838897</v>
      </c>
    </row>
    <row r="262" spans="1:14" ht="15.75">
      <c r="A262" s="11" t="s">
        <v>49</v>
      </c>
      <c r="B262" s="16"/>
      <c r="C262" s="15"/>
      <c r="D262" s="16">
        <v>667061</v>
      </c>
      <c r="E262" s="15"/>
      <c r="F262" s="15"/>
      <c r="G262" s="24"/>
      <c r="H262" s="121"/>
      <c r="I262" s="164">
        <v>106184</v>
      </c>
      <c r="J262" s="136"/>
      <c r="K262" s="136"/>
      <c r="L262" s="110">
        <v>106184</v>
      </c>
      <c r="M262" s="15"/>
      <c r="N262" s="34"/>
    </row>
    <row r="263" spans="1:14" ht="15.75">
      <c r="A263" s="11" t="s">
        <v>46</v>
      </c>
      <c r="B263" s="11"/>
      <c r="C263" s="34"/>
      <c r="D263" s="35"/>
      <c r="E263" s="34"/>
      <c r="F263" s="34"/>
      <c r="G263" s="24"/>
      <c r="H263" s="121"/>
      <c r="I263" s="143"/>
      <c r="J263" s="136"/>
      <c r="K263" s="136"/>
      <c r="L263" s="112"/>
      <c r="M263" s="34"/>
      <c r="N263" s="34"/>
    </row>
    <row r="264" spans="1:14" ht="63">
      <c r="A264" s="17" t="s">
        <v>94</v>
      </c>
      <c r="B264" s="17"/>
      <c r="C264" s="43"/>
      <c r="D264" s="60"/>
      <c r="E264" s="43"/>
      <c r="F264" s="34"/>
      <c r="G264" s="71"/>
      <c r="H264" s="121"/>
      <c r="I264" s="140"/>
      <c r="J264" s="141"/>
      <c r="K264" s="136"/>
      <c r="L264" s="113"/>
      <c r="M264" s="43"/>
      <c r="N264" s="34"/>
    </row>
    <row r="265" spans="1:14" ht="15.75">
      <c r="A265" s="11" t="s">
        <v>57</v>
      </c>
      <c r="B265" s="42">
        <v>167.3</v>
      </c>
      <c r="C265" s="41">
        <v>167.3</v>
      </c>
      <c r="D265" s="42">
        <f>D266+D267+D268</f>
        <v>5279.3</v>
      </c>
      <c r="E265" s="41">
        <v>0</v>
      </c>
      <c r="F265" s="41">
        <v>0</v>
      </c>
      <c r="G265" s="73">
        <v>0</v>
      </c>
      <c r="H265" s="121">
        <v>0</v>
      </c>
      <c r="I265" s="154">
        <v>0</v>
      </c>
      <c r="J265" s="139">
        <v>0</v>
      </c>
      <c r="K265" s="134">
        <v>0</v>
      </c>
      <c r="L265" s="114">
        <v>0</v>
      </c>
      <c r="M265" s="41">
        <v>0</v>
      </c>
      <c r="N265" s="14">
        <v>0</v>
      </c>
    </row>
    <row r="266" spans="1:14" ht="15.75">
      <c r="A266" s="11" t="s">
        <v>56</v>
      </c>
      <c r="B266" s="35">
        <v>167.3</v>
      </c>
      <c r="C266" s="34">
        <v>167.3</v>
      </c>
      <c r="D266" s="35">
        <v>167.3</v>
      </c>
      <c r="E266" s="34">
        <v>0</v>
      </c>
      <c r="F266" s="34"/>
      <c r="G266" s="24">
        <v>0</v>
      </c>
      <c r="H266" s="121">
        <v>0</v>
      </c>
      <c r="I266" s="143">
        <v>0</v>
      </c>
      <c r="J266" s="136">
        <v>0</v>
      </c>
      <c r="K266" s="134">
        <v>0</v>
      </c>
      <c r="L266" s="112">
        <v>0</v>
      </c>
      <c r="M266" s="34">
        <v>0</v>
      </c>
      <c r="N266" s="14">
        <v>0</v>
      </c>
    </row>
    <row r="267" spans="1:14" ht="15.75">
      <c r="A267" s="11" t="s">
        <v>58</v>
      </c>
      <c r="B267" s="35">
        <v>0</v>
      </c>
      <c r="C267" s="34">
        <v>0</v>
      </c>
      <c r="D267" s="35">
        <v>3200</v>
      </c>
      <c r="E267" s="34">
        <v>0</v>
      </c>
      <c r="F267" s="34"/>
      <c r="G267" s="24">
        <v>0</v>
      </c>
      <c r="H267" s="121">
        <v>0</v>
      </c>
      <c r="I267" s="143">
        <v>0</v>
      </c>
      <c r="J267" s="136">
        <v>0</v>
      </c>
      <c r="K267" s="134">
        <v>0</v>
      </c>
      <c r="L267" s="112">
        <v>0</v>
      </c>
      <c r="M267" s="34">
        <v>0</v>
      </c>
      <c r="N267" s="14">
        <v>0</v>
      </c>
    </row>
    <row r="268" spans="1:14" ht="15.75">
      <c r="A268" s="11" t="s">
        <v>46</v>
      </c>
      <c r="B268" s="35"/>
      <c r="C268" s="34"/>
      <c r="D268" s="35">
        <v>1912</v>
      </c>
      <c r="E268" s="34"/>
      <c r="F268" s="34"/>
      <c r="G268" s="24"/>
      <c r="H268" s="121">
        <v>0</v>
      </c>
      <c r="I268" s="143">
        <v>0</v>
      </c>
      <c r="J268" s="136">
        <v>0</v>
      </c>
      <c r="K268" s="134">
        <v>0</v>
      </c>
      <c r="L268" s="112">
        <v>0</v>
      </c>
      <c r="M268" s="34">
        <v>0</v>
      </c>
      <c r="N268" s="14">
        <v>0</v>
      </c>
    </row>
    <row r="269" spans="1:14" ht="15.75">
      <c r="A269" s="11"/>
      <c r="B269" s="11"/>
      <c r="C269" s="34"/>
      <c r="D269" s="35"/>
      <c r="E269" s="34"/>
      <c r="F269" s="34"/>
      <c r="G269" s="24"/>
      <c r="H269" s="121"/>
      <c r="I269" s="143"/>
      <c r="J269" s="136"/>
      <c r="K269" s="134">
        <v>0</v>
      </c>
      <c r="L269" s="112"/>
      <c r="M269" s="34"/>
      <c r="N269" s="14">
        <v>0</v>
      </c>
    </row>
    <row r="270" spans="1:14" ht="31.5">
      <c r="A270" s="17" t="s">
        <v>45</v>
      </c>
      <c r="B270" s="11"/>
      <c r="C270" s="34"/>
      <c r="D270" s="35"/>
      <c r="E270" s="34"/>
      <c r="F270" s="34"/>
      <c r="G270" s="24"/>
      <c r="H270" s="121"/>
      <c r="I270" s="143"/>
      <c r="J270" s="136"/>
      <c r="K270" s="136"/>
      <c r="L270" s="112"/>
      <c r="M270" s="34"/>
      <c r="N270" s="34"/>
    </row>
    <row r="271" spans="1:14" ht="15.75">
      <c r="A271" s="11" t="s">
        <v>57</v>
      </c>
      <c r="B271" s="41">
        <v>0</v>
      </c>
      <c r="C271" s="41">
        <v>0</v>
      </c>
      <c r="D271" s="41">
        <v>0</v>
      </c>
      <c r="E271" s="41">
        <v>0</v>
      </c>
      <c r="F271" s="41">
        <v>0</v>
      </c>
      <c r="G271" s="73">
        <v>0</v>
      </c>
      <c r="H271" s="121">
        <v>0</v>
      </c>
      <c r="I271" s="165">
        <f>I273+I274</f>
        <v>9870</v>
      </c>
      <c r="J271" s="139">
        <v>0</v>
      </c>
      <c r="K271" s="139"/>
      <c r="L271" s="111">
        <f>L273+L274</f>
        <v>9870</v>
      </c>
      <c r="M271" s="41">
        <v>0</v>
      </c>
      <c r="N271" s="41"/>
    </row>
    <row r="272" spans="1:14" ht="15.75">
      <c r="A272" s="11" t="s">
        <v>56</v>
      </c>
      <c r="B272" s="34">
        <v>0</v>
      </c>
      <c r="C272" s="34">
        <v>0</v>
      </c>
      <c r="D272" s="34">
        <v>0</v>
      </c>
      <c r="E272" s="34">
        <v>0</v>
      </c>
      <c r="F272" s="34"/>
      <c r="G272" s="24"/>
      <c r="H272" s="121"/>
      <c r="I272" s="164">
        <v>0</v>
      </c>
      <c r="J272" s="136">
        <v>0</v>
      </c>
      <c r="K272" s="136"/>
      <c r="L272" s="110">
        <v>0</v>
      </c>
      <c r="M272" s="34">
        <v>0</v>
      </c>
      <c r="N272" s="34"/>
    </row>
    <row r="273" spans="1:14" ht="15.75">
      <c r="A273" s="11" t="s">
        <v>58</v>
      </c>
      <c r="B273" s="34">
        <v>0</v>
      </c>
      <c r="C273" s="34">
        <v>0</v>
      </c>
      <c r="D273" s="34">
        <v>0</v>
      </c>
      <c r="E273" s="34">
        <v>0</v>
      </c>
      <c r="F273" s="34"/>
      <c r="G273" s="24"/>
      <c r="H273" s="121"/>
      <c r="I273" s="164">
        <f>2198+3366</f>
        <v>5564</v>
      </c>
      <c r="J273" s="136">
        <v>0</v>
      </c>
      <c r="K273" s="136"/>
      <c r="L273" s="110">
        <f>2198+3366</f>
        <v>5564</v>
      </c>
      <c r="M273" s="34">
        <v>0</v>
      </c>
      <c r="N273" s="34"/>
    </row>
    <row r="274" spans="1:14" ht="15.75">
      <c r="A274" s="11" t="s">
        <v>47</v>
      </c>
      <c r="B274" s="34"/>
      <c r="C274" s="34"/>
      <c r="D274" s="34"/>
      <c r="E274" s="34"/>
      <c r="F274" s="34"/>
      <c r="G274" s="24"/>
      <c r="H274" s="121"/>
      <c r="I274" s="164">
        <f>3366+940</f>
        <v>4306</v>
      </c>
      <c r="J274" s="136"/>
      <c r="K274" s="136"/>
      <c r="L274" s="110">
        <f>3366+940</f>
        <v>4306</v>
      </c>
      <c r="M274" s="34"/>
      <c r="N274" s="34"/>
    </row>
    <row r="275" spans="1:14" ht="15.75">
      <c r="A275" s="11"/>
      <c r="B275" s="11"/>
      <c r="C275" s="34"/>
      <c r="D275" s="35"/>
      <c r="E275" s="34"/>
      <c r="F275" s="34"/>
      <c r="G275" s="24"/>
      <c r="H275" s="121"/>
      <c r="I275" s="143"/>
      <c r="J275" s="136"/>
      <c r="K275" s="136"/>
      <c r="L275" s="112"/>
      <c r="M275" s="34"/>
      <c r="N275" s="34"/>
    </row>
    <row r="276" spans="1:14" ht="63">
      <c r="A276" s="20" t="s">
        <v>0</v>
      </c>
      <c r="B276" s="20"/>
      <c r="C276" s="21"/>
      <c r="D276" s="22"/>
      <c r="E276" s="15"/>
      <c r="F276" s="15"/>
      <c r="G276" s="71"/>
      <c r="H276" s="121"/>
      <c r="I276" s="140"/>
      <c r="J276" s="136"/>
      <c r="K276" s="136"/>
      <c r="L276" s="88"/>
      <c r="M276" s="15"/>
      <c r="N276" s="34"/>
    </row>
    <row r="277" spans="1:14" ht="15.75">
      <c r="A277" s="11" t="s">
        <v>57</v>
      </c>
      <c r="B277" s="61">
        <v>45533.599999999999</v>
      </c>
      <c r="C277" s="13">
        <v>53812.1</v>
      </c>
      <c r="D277" s="61">
        <f>D278+D279+D280+D281</f>
        <v>212911.4</v>
      </c>
      <c r="E277" s="12">
        <v>7679.08</v>
      </c>
      <c r="F277" s="13">
        <f>E277/D277</f>
        <v>3.6067021305575937E-2</v>
      </c>
      <c r="G277" s="79">
        <v>62990.1</v>
      </c>
      <c r="H277" s="125">
        <v>62990.09</v>
      </c>
      <c r="I277" s="166">
        <v>78609.8</v>
      </c>
      <c r="J277" s="133">
        <v>52568.36</v>
      </c>
      <c r="K277" s="134">
        <f>J277/I277</f>
        <v>0.66872527343918953</v>
      </c>
      <c r="L277" s="115">
        <v>78609.8</v>
      </c>
      <c r="M277" s="12">
        <v>52568.36</v>
      </c>
      <c r="N277" s="14">
        <f>M277/L277</f>
        <v>0.66872527343918953</v>
      </c>
    </row>
    <row r="278" spans="1:14" ht="15.75">
      <c r="A278" s="11" t="s">
        <v>56</v>
      </c>
      <c r="B278" s="15">
        <v>45472.6</v>
      </c>
      <c r="C278" s="15">
        <v>45472.6</v>
      </c>
      <c r="D278" s="15">
        <v>45472.6</v>
      </c>
      <c r="E278" s="15">
        <v>7679.08</v>
      </c>
      <c r="F278" s="16"/>
      <c r="G278" s="24">
        <v>47448.6</v>
      </c>
      <c r="H278" s="121"/>
      <c r="I278" s="135">
        <v>39214.1</v>
      </c>
      <c r="J278" s="136"/>
      <c r="K278" s="134">
        <f>J278/I278</f>
        <v>0</v>
      </c>
      <c r="L278" s="86">
        <v>39214.1</v>
      </c>
      <c r="M278" s="15"/>
      <c r="N278" s="14">
        <f>M278/L278</f>
        <v>0</v>
      </c>
    </row>
    <row r="279" spans="1:14" ht="15.75">
      <c r="A279" s="11" t="s">
        <v>58</v>
      </c>
      <c r="B279" s="15">
        <v>61</v>
      </c>
      <c r="C279" s="15">
        <v>8339.5</v>
      </c>
      <c r="D279" s="15">
        <v>10241</v>
      </c>
      <c r="E279" s="15">
        <v>0</v>
      </c>
      <c r="F279" s="15"/>
      <c r="G279" s="24">
        <v>3976</v>
      </c>
      <c r="H279" s="121"/>
      <c r="I279" s="135">
        <v>10376</v>
      </c>
      <c r="J279" s="136"/>
      <c r="K279" s="134">
        <f>J279/I279</f>
        <v>0</v>
      </c>
      <c r="L279" s="86">
        <v>10376</v>
      </c>
      <c r="M279" s="15"/>
      <c r="N279" s="14">
        <f>M279/L279</f>
        <v>0</v>
      </c>
    </row>
    <row r="280" spans="1:14" ht="15.75">
      <c r="A280" s="11" t="s">
        <v>87</v>
      </c>
      <c r="B280" s="15"/>
      <c r="C280" s="15"/>
      <c r="D280" s="15">
        <v>0</v>
      </c>
      <c r="E280" s="15"/>
      <c r="F280" s="15"/>
      <c r="G280" s="24">
        <v>11565.5</v>
      </c>
      <c r="H280" s="121"/>
      <c r="I280" s="135">
        <v>21113.7</v>
      </c>
      <c r="J280" s="136"/>
      <c r="K280" s="134">
        <f>J280/I280</f>
        <v>0</v>
      </c>
      <c r="L280" s="86">
        <v>21113.7</v>
      </c>
      <c r="M280" s="15"/>
      <c r="N280" s="14">
        <f>M280/L280</f>
        <v>0</v>
      </c>
    </row>
    <row r="281" spans="1:14" ht="15.75">
      <c r="A281" s="11" t="s">
        <v>46</v>
      </c>
      <c r="B281" s="34"/>
      <c r="C281" s="34"/>
      <c r="D281" s="34">
        <v>157197.79999999999</v>
      </c>
      <c r="E281" s="34"/>
      <c r="F281" s="34"/>
      <c r="G281" s="24"/>
      <c r="H281" s="121"/>
      <c r="I281" s="135">
        <v>7906</v>
      </c>
      <c r="J281" s="136"/>
      <c r="K281" s="136"/>
      <c r="L281" s="99">
        <v>7906</v>
      </c>
      <c r="M281" s="34"/>
      <c r="N281" s="34"/>
    </row>
    <row r="282" spans="1:14" ht="15.75">
      <c r="A282" s="11"/>
      <c r="B282" s="34"/>
      <c r="C282" s="34"/>
      <c r="D282" s="34"/>
      <c r="E282" s="34"/>
      <c r="F282" s="34"/>
      <c r="G282" s="24"/>
      <c r="H282" s="121"/>
      <c r="I282" s="135"/>
      <c r="J282" s="136"/>
      <c r="K282" s="136"/>
      <c r="L282" s="99"/>
      <c r="M282" s="34"/>
      <c r="N282" s="34"/>
    </row>
    <row r="283" spans="1:14" ht="31.5">
      <c r="A283" s="17" t="s">
        <v>95</v>
      </c>
      <c r="B283" s="15"/>
      <c r="C283" s="15"/>
      <c r="D283" s="15"/>
      <c r="E283" s="15"/>
      <c r="F283" s="15"/>
      <c r="G283" s="24"/>
      <c r="H283" s="121"/>
      <c r="I283" s="135"/>
      <c r="J283" s="136"/>
      <c r="K283" s="136"/>
      <c r="L283" s="86"/>
      <c r="M283" s="34"/>
      <c r="N283" s="34"/>
    </row>
    <row r="284" spans="1:14" ht="15.75">
      <c r="A284" s="11" t="s">
        <v>57</v>
      </c>
      <c r="B284" s="18">
        <v>520</v>
      </c>
      <c r="C284" s="18">
        <v>520</v>
      </c>
      <c r="D284" s="18">
        <f>D285+D286</f>
        <v>10700</v>
      </c>
      <c r="E284" s="18">
        <v>0</v>
      </c>
      <c r="F284" s="18">
        <v>0</v>
      </c>
      <c r="G284" s="73">
        <v>4300</v>
      </c>
      <c r="H284" s="121">
        <v>4300</v>
      </c>
      <c r="I284" s="138">
        <v>10700</v>
      </c>
      <c r="J284" s="139">
        <v>4280</v>
      </c>
      <c r="K284" s="134">
        <f>J284/I284</f>
        <v>0.4</v>
      </c>
      <c r="L284" s="87">
        <v>10700</v>
      </c>
      <c r="M284" s="41">
        <v>4280</v>
      </c>
      <c r="N284" s="14">
        <f>M284/L284</f>
        <v>0.4</v>
      </c>
    </row>
    <row r="285" spans="1:14" ht="15.75">
      <c r="A285" s="11" t="s">
        <v>56</v>
      </c>
      <c r="B285" s="15">
        <v>520</v>
      </c>
      <c r="C285" s="15">
        <v>520</v>
      </c>
      <c r="D285" s="15">
        <v>520</v>
      </c>
      <c r="E285" s="15">
        <v>0</v>
      </c>
      <c r="F285" s="15"/>
      <c r="G285" s="24">
        <v>520</v>
      </c>
      <c r="H285" s="121">
        <v>4300</v>
      </c>
      <c r="I285" s="135">
        <v>520</v>
      </c>
      <c r="J285" s="136">
        <v>4280</v>
      </c>
      <c r="K285" s="134">
        <f>J285/I285</f>
        <v>8.2307692307692299</v>
      </c>
      <c r="L285" s="86">
        <v>520</v>
      </c>
      <c r="M285" s="34">
        <v>4280</v>
      </c>
      <c r="N285" s="14">
        <f>M285/L285</f>
        <v>8.2307692307692299</v>
      </c>
    </row>
    <row r="286" spans="1:14" ht="15.75">
      <c r="A286" s="11" t="s">
        <v>58</v>
      </c>
      <c r="B286" s="15">
        <v>0</v>
      </c>
      <c r="C286" s="15">
        <v>0</v>
      </c>
      <c r="D286" s="15">
        <v>10180</v>
      </c>
      <c r="E286" s="15">
        <v>0</v>
      </c>
      <c r="F286" s="15"/>
      <c r="G286" s="24">
        <v>3780</v>
      </c>
      <c r="H286" s="121"/>
      <c r="I286" s="135">
        <v>10180</v>
      </c>
      <c r="J286" s="136"/>
      <c r="K286" s="134">
        <f>J286/I286</f>
        <v>0</v>
      </c>
      <c r="L286" s="86">
        <v>10180</v>
      </c>
      <c r="M286" s="34"/>
      <c r="N286" s="14">
        <f>M286/L286</f>
        <v>0</v>
      </c>
    </row>
    <row r="287" spans="1:14" ht="15.75">
      <c r="A287" s="11"/>
      <c r="B287" s="15"/>
      <c r="C287" s="15"/>
      <c r="D287" s="15"/>
      <c r="E287" s="15"/>
      <c r="F287" s="15"/>
      <c r="G287" s="24"/>
      <c r="H287" s="121"/>
      <c r="I287" s="135"/>
      <c r="J287" s="136"/>
      <c r="K287" s="136"/>
      <c r="L287" s="86"/>
      <c r="M287" s="34"/>
      <c r="N287" s="34"/>
    </row>
    <row r="288" spans="1:14" ht="31.5">
      <c r="A288" s="17" t="s">
        <v>96</v>
      </c>
      <c r="B288" s="17"/>
      <c r="C288" s="34"/>
      <c r="D288" s="34"/>
      <c r="E288" s="34"/>
      <c r="F288" s="34"/>
      <c r="G288" s="24"/>
      <c r="H288" s="121"/>
      <c r="I288" s="135"/>
      <c r="J288" s="136"/>
      <c r="K288" s="136"/>
      <c r="L288" s="99"/>
      <c r="M288" s="34"/>
      <c r="N288" s="34"/>
    </row>
    <row r="289" spans="1:14" ht="15.75">
      <c r="A289" s="11" t="s">
        <v>57</v>
      </c>
      <c r="B289" s="41">
        <f>B290+B291</f>
        <v>16841.5</v>
      </c>
      <c r="C289" s="41">
        <v>16976.5</v>
      </c>
      <c r="D289" s="41">
        <f>D290+D291+D292</f>
        <v>171327.5</v>
      </c>
      <c r="E289" s="41">
        <v>23</v>
      </c>
      <c r="F289" s="42">
        <f>E289/D289</f>
        <v>1.342458157622098E-4</v>
      </c>
      <c r="G289" s="76">
        <v>16425.5</v>
      </c>
      <c r="H289" s="121">
        <v>16425.5</v>
      </c>
      <c r="I289" s="138">
        <v>22152.2</v>
      </c>
      <c r="J289" s="139">
        <v>7247.06</v>
      </c>
      <c r="K289" s="134">
        <f>J289/I289</f>
        <v>0.32714854506550139</v>
      </c>
      <c r="L289" s="87">
        <v>22152.2</v>
      </c>
      <c r="M289" s="41">
        <v>7247.06</v>
      </c>
      <c r="N289" s="14">
        <f>M289/L289</f>
        <v>0.32714854506550139</v>
      </c>
    </row>
    <row r="290" spans="1:14" ht="15.75">
      <c r="A290" s="11" t="s">
        <v>56</v>
      </c>
      <c r="B290" s="34">
        <v>16780.5</v>
      </c>
      <c r="C290" s="34">
        <v>16780.5</v>
      </c>
      <c r="D290" s="34">
        <v>16780.5</v>
      </c>
      <c r="E290" s="34">
        <v>23</v>
      </c>
      <c r="F290" s="34"/>
      <c r="G290" s="24">
        <f>G289-G291</f>
        <v>16229.5</v>
      </c>
      <c r="H290" s="121">
        <v>16425.5</v>
      </c>
      <c r="I290" s="135">
        <v>10522</v>
      </c>
      <c r="J290" s="136">
        <v>7247.1</v>
      </c>
      <c r="K290" s="134">
        <f>J290/I290</f>
        <v>0.68875689032503329</v>
      </c>
      <c r="L290" s="99">
        <v>10522</v>
      </c>
      <c r="M290" s="34">
        <v>7247.1</v>
      </c>
      <c r="N290" s="14">
        <f>M290/L290</f>
        <v>0.68875689032503329</v>
      </c>
    </row>
    <row r="291" spans="1:14" ht="15.75">
      <c r="A291" s="11" t="s">
        <v>58</v>
      </c>
      <c r="B291" s="34">
        <v>61</v>
      </c>
      <c r="C291" s="34">
        <v>196</v>
      </c>
      <c r="D291" s="34">
        <v>61</v>
      </c>
      <c r="E291" s="34">
        <v>0</v>
      </c>
      <c r="F291" s="34"/>
      <c r="G291" s="24">
        <v>196</v>
      </c>
      <c r="H291" s="121"/>
      <c r="I291" s="135">
        <v>196</v>
      </c>
      <c r="J291" s="136"/>
      <c r="K291" s="134">
        <f>J291/I291</f>
        <v>0</v>
      </c>
      <c r="L291" s="99">
        <v>196</v>
      </c>
      <c r="M291" s="34"/>
      <c r="N291" s="14">
        <f>M291/L291</f>
        <v>0</v>
      </c>
    </row>
    <row r="292" spans="1:14" ht="15.75">
      <c r="A292" s="11" t="s">
        <v>46</v>
      </c>
      <c r="B292" s="34"/>
      <c r="C292" s="34"/>
      <c r="D292" s="34">
        <v>154486</v>
      </c>
      <c r="E292" s="34"/>
      <c r="F292" s="34"/>
      <c r="G292" s="24"/>
      <c r="H292" s="121"/>
      <c r="I292" s="135">
        <v>1886</v>
      </c>
      <c r="J292" s="136"/>
      <c r="K292" s="136"/>
      <c r="L292" s="99">
        <v>1886</v>
      </c>
      <c r="M292" s="34"/>
      <c r="N292" s="34"/>
    </row>
    <row r="293" spans="1:14" ht="15.75">
      <c r="A293" s="11" t="s">
        <v>87</v>
      </c>
      <c r="B293" s="11"/>
      <c r="C293" s="34"/>
      <c r="D293" s="34"/>
      <c r="E293" s="34"/>
      <c r="F293" s="34"/>
      <c r="G293" s="24"/>
      <c r="H293" s="121"/>
      <c r="I293" s="135">
        <v>9548.2000000000007</v>
      </c>
      <c r="J293" s="136"/>
      <c r="K293" s="136"/>
      <c r="L293" s="99">
        <v>9548.2000000000007</v>
      </c>
      <c r="M293" s="34"/>
      <c r="N293" s="34"/>
    </row>
    <row r="294" spans="1:14" ht="15.75">
      <c r="A294" s="11"/>
      <c r="B294" s="34"/>
      <c r="C294" s="34"/>
      <c r="D294" s="34"/>
      <c r="E294" s="34"/>
      <c r="F294" s="34"/>
      <c r="G294" s="24"/>
      <c r="H294" s="121"/>
      <c r="I294" s="135"/>
      <c r="J294" s="136"/>
      <c r="K294" s="136"/>
      <c r="L294" s="99"/>
      <c r="M294" s="34"/>
      <c r="N294" s="34"/>
    </row>
    <row r="295" spans="1:14" ht="31.5">
      <c r="A295" s="17" t="s">
        <v>118</v>
      </c>
      <c r="B295" s="15"/>
      <c r="C295" s="15"/>
      <c r="D295" s="15"/>
      <c r="E295" s="15"/>
      <c r="F295" s="15"/>
      <c r="G295" s="24"/>
      <c r="H295" s="121"/>
      <c r="I295" s="135"/>
      <c r="J295" s="136"/>
      <c r="K295" s="136"/>
      <c r="L295" s="86"/>
      <c r="M295" s="34"/>
      <c r="N295" s="34"/>
    </row>
    <row r="296" spans="1:14" ht="15.75">
      <c r="A296" s="11" t="s">
        <v>57</v>
      </c>
      <c r="B296" s="41">
        <f>B297+B298</f>
        <v>0</v>
      </c>
      <c r="C296" s="41">
        <v>16976.5</v>
      </c>
      <c r="D296" s="41">
        <f>D297+D298+D299</f>
        <v>2711.8</v>
      </c>
      <c r="E296" s="41">
        <v>23</v>
      </c>
      <c r="F296" s="42">
        <f>E296/D296</f>
        <v>8.4814514344715673E-3</v>
      </c>
      <c r="G296" s="73">
        <v>0</v>
      </c>
      <c r="H296" s="121">
        <v>0</v>
      </c>
      <c r="I296" s="138">
        <v>6020</v>
      </c>
      <c r="J296" s="139">
        <v>0</v>
      </c>
      <c r="K296" s="134">
        <f>J296/I296</f>
        <v>0</v>
      </c>
      <c r="L296" s="87">
        <v>6020</v>
      </c>
      <c r="M296" s="41">
        <v>0</v>
      </c>
      <c r="N296" s="14">
        <f>M296/L296</f>
        <v>0</v>
      </c>
    </row>
    <row r="297" spans="1:14" ht="15.75">
      <c r="A297" s="11" t="s">
        <v>56</v>
      </c>
      <c r="B297" s="34">
        <v>0</v>
      </c>
      <c r="C297" s="34">
        <v>0</v>
      </c>
      <c r="D297" s="34">
        <v>0</v>
      </c>
      <c r="E297" s="34">
        <v>0</v>
      </c>
      <c r="F297" s="34"/>
      <c r="G297" s="24"/>
      <c r="H297" s="121"/>
      <c r="I297" s="135">
        <v>0</v>
      </c>
      <c r="J297" s="136">
        <v>0</v>
      </c>
      <c r="K297" s="134">
        <v>0</v>
      </c>
      <c r="L297" s="99">
        <v>0</v>
      </c>
      <c r="M297" s="34">
        <v>0</v>
      </c>
      <c r="N297" s="14" t="e">
        <f>M297/L297</f>
        <v>#DIV/0!</v>
      </c>
    </row>
    <row r="298" spans="1:14" ht="15.75">
      <c r="A298" s="11" t="s">
        <v>46</v>
      </c>
      <c r="B298" s="34">
        <v>0</v>
      </c>
      <c r="C298" s="34">
        <v>0</v>
      </c>
      <c r="D298" s="34">
        <v>2711.8</v>
      </c>
      <c r="E298" s="34">
        <v>0</v>
      </c>
      <c r="F298" s="34"/>
      <c r="G298" s="24"/>
      <c r="H298" s="121"/>
      <c r="I298" s="135">
        <v>6020</v>
      </c>
      <c r="J298" s="136">
        <v>0</v>
      </c>
      <c r="K298" s="134">
        <f>J298/I298</f>
        <v>0</v>
      </c>
      <c r="L298" s="99">
        <v>6020</v>
      </c>
      <c r="M298" s="34">
        <v>0</v>
      </c>
      <c r="N298" s="14">
        <f>M298/L298</f>
        <v>0</v>
      </c>
    </row>
    <row r="299" spans="1:14" ht="15.75">
      <c r="A299" s="11"/>
      <c r="B299" s="53"/>
      <c r="C299" s="34"/>
      <c r="D299" s="34"/>
      <c r="E299" s="34"/>
      <c r="F299" s="34"/>
      <c r="G299" s="24"/>
      <c r="H299" s="121"/>
      <c r="I299" s="135"/>
      <c r="J299" s="136"/>
      <c r="K299" s="136"/>
      <c r="L299" s="99"/>
      <c r="M299" s="34"/>
      <c r="N299" s="34"/>
    </row>
    <row r="300" spans="1:14" ht="18" customHeight="1">
      <c r="A300" s="17" t="s">
        <v>97</v>
      </c>
      <c r="B300" s="17"/>
      <c r="C300" s="15"/>
      <c r="D300" s="15"/>
      <c r="E300" s="15"/>
      <c r="F300" s="15"/>
      <c r="G300" s="24"/>
      <c r="H300" s="121"/>
      <c r="I300" s="135"/>
      <c r="J300" s="136"/>
      <c r="K300" s="136"/>
      <c r="L300" s="86"/>
      <c r="M300" s="15"/>
      <c r="N300" s="15"/>
    </row>
    <row r="301" spans="1:14" ht="15.75">
      <c r="A301" s="11" t="s">
        <v>57</v>
      </c>
      <c r="B301" s="18">
        <v>28172.1</v>
      </c>
      <c r="C301" s="18">
        <v>36315.599999999999</v>
      </c>
      <c r="D301" s="18">
        <v>28172.1</v>
      </c>
      <c r="E301" s="18">
        <v>7656.08</v>
      </c>
      <c r="F301" s="19">
        <f>E301/D301</f>
        <v>0.27176106857493765</v>
      </c>
      <c r="G301" s="76">
        <v>42264.6</v>
      </c>
      <c r="H301" s="121">
        <v>42264.59</v>
      </c>
      <c r="I301" s="138">
        <v>39737.599999999999</v>
      </c>
      <c r="J301" s="139">
        <v>41041.300000000003</v>
      </c>
      <c r="K301" s="134">
        <f>J301/I301</f>
        <v>1.0328077186342408</v>
      </c>
      <c r="L301" s="87">
        <v>39737.599999999999</v>
      </c>
      <c r="M301" s="18">
        <v>41041.300000000003</v>
      </c>
      <c r="N301" s="14">
        <f>M301/L301</f>
        <v>1.0328077186342408</v>
      </c>
    </row>
    <row r="302" spans="1:14" ht="15.75">
      <c r="A302" s="11" t="s">
        <v>56</v>
      </c>
      <c r="B302" s="15">
        <v>28172.1</v>
      </c>
      <c r="C302" s="15">
        <v>28172.1</v>
      </c>
      <c r="D302" s="15">
        <v>28172.1</v>
      </c>
      <c r="E302" s="15">
        <v>7656.08</v>
      </c>
      <c r="F302" s="15"/>
      <c r="G302" s="24">
        <f>G301-G303</f>
        <v>30699.1</v>
      </c>
      <c r="H302" s="121">
        <v>42264.6</v>
      </c>
      <c r="I302" s="135">
        <v>28172.1</v>
      </c>
      <c r="J302" s="136">
        <v>41041.300000000003</v>
      </c>
      <c r="K302" s="134">
        <f>J302/I302</f>
        <v>1.4568065568416981</v>
      </c>
      <c r="L302" s="86">
        <v>28172.1</v>
      </c>
      <c r="M302" s="15">
        <v>41041.300000000003</v>
      </c>
      <c r="N302" s="14">
        <f>M302/L302</f>
        <v>1.4568065568416981</v>
      </c>
    </row>
    <row r="303" spans="1:14" ht="15.75">
      <c r="A303" s="11" t="s">
        <v>88</v>
      </c>
      <c r="B303" s="41">
        <v>0</v>
      </c>
      <c r="C303" s="34">
        <v>8143.5</v>
      </c>
      <c r="D303" s="41">
        <v>0</v>
      </c>
      <c r="E303" s="34">
        <v>0</v>
      </c>
      <c r="F303" s="34"/>
      <c r="G303" s="24">
        <v>11565.5</v>
      </c>
      <c r="H303" s="121"/>
      <c r="I303" s="135">
        <v>11565.5</v>
      </c>
      <c r="J303" s="136"/>
      <c r="K303" s="134">
        <f>J303/I303</f>
        <v>0</v>
      </c>
      <c r="L303" s="99">
        <v>11565.5</v>
      </c>
      <c r="M303" s="15"/>
      <c r="N303" s="14">
        <f>M303/L303</f>
        <v>0</v>
      </c>
    </row>
    <row r="304" spans="1:14" ht="15.75">
      <c r="A304" s="11"/>
      <c r="B304" s="11"/>
      <c r="C304" s="34"/>
      <c r="D304" s="43"/>
      <c r="E304" s="34"/>
      <c r="F304" s="34"/>
      <c r="G304" s="24"/>
      <c r="H304" s="121"/>
      <c r="I304" s="153"/>
      <c r="J304" s="136"/>
      <c r="K304" s="136"/>
      <c r="L304" s="100"/>
      <c r="M304" s="15"/>
      <c r="N304" s="15"/>
    </row>
    <row r="305" spans="1:14" ht="78.75">
      <c r="A305" s="20" t="s">
        <v>1</v>
      </c>
      <c r="B305" s="20"/>
      <c r="C305" s="41"/>
      <c r="D305" s="41"/>
      <c r="E305" s="41"/>
      <c r="F305" s="34"/>
      <c r="G305" s="73"/>
      <c r="H305" s="121"/>
      <c r="I305" s="138"/>
      <c r="J305" s="139"/>
      <c r="K305" s="136"/>
      <c r="L305" s="102"/>
      <c r="M305" s="41"/>
      <c r="N305" s="34"/>
    </row>
    <row r="306" spans="1:14" ht="15.75">
      <c r="A306" s="11" t="s">
        <v>57</v>
      </c>
      <c r="B306" s="28">
        <v>12542</v>
      </c>
      <c r="C306" s="28">
        <v>12542</v>
      </c>
      <c r="D306" s="28">
        <f>D307+D308+D309+D310</f>
        <v>19514.2</v>
      </c>
      <c r="E306" s="28">
        <v>0</v>
      </c>
      <c r="F306" s="28">
        <v>0</v>
      </c>
      <c r="G306" s="80">
        <v>12542</v>
      </c>
      <c r="H306" s="125">
        <v>12542</v>
      </c>
      <c r="I306" s="167">
        <f>I307+I309+I310</f>
        <v>20092.599999999999</v>
      </c>
      <c r="J306" s="162">
        <v>6939.12</v>
      </c>
      <c r="K306" s="134">
        <f>J306/I306</f>
        <v>0.34535699710341122</v>
      </c>
      <c r="L306" s="116">
        <f>L307+L309+L310</f>
        <v>20092.599999999999</v>
      </c>
      <c r="M306" s="31">
        <v>6939.12</v>
      </c>
      <c r="N306" s="14">
        <f>M306/L306</f>
        <v>0.34535699710341122</v>
      </c>
    </row>
    <row r="307" spans="1:14" ht="15.75">
      <c r="A307" s="11" t="s">
        <v>56</v>
      </c>
      <c r="B307" s="33">
        <v>12542</v>
      </c>
      <c r="C307" s="33">
        <v>12542</v>
      </c>
      <c r="D307" s="33">
        <v>12542</v>
      </c>
      <c r="E307" s="33">
        <v>0</v>
      </c>
      <c r="F307" s="33"/>
      <c r="G307" s="74">
        <v>12542</v>
      </c>
      <c r="H307" s="121">
        <v>12542</v>
      </c>
      <c r="I307" s="158">
        <v>12542</v>
      </c>
      <c r="J307" s="159"/>
      <c r="K307" s="134">
        <f>J307/I307</f>
        <v>0</v>
      </c>
      <c r="L307" s="107">
        <v>12542</v>
      </c>
      <c r="M307" s="36"/>
      <c r="N307" s="14">
        <f>M307/L307</f>
        <v>0</v>
      </c>
    </row>
    <row r="308" spans="1:14" ht="15.75">
      <c r="A308" s="11" t="s">
        <v>58</v>
      </c>
      <c r="B308" s="33">
        <v>0</v>
      </c>
      <c r="C308" s="33">
        <v>0</v>
      </c>
      <c r="D308" s="33">
        <v>0</v>
      </c>
      <c r="E308" s="33">
        <v>0</v>
      </c>
      <c r="F308" s="33"/>
      <c r="G308" s="74"/>
      <c r="H308" s="121"/>
      <c r="I308" s="158">
        <v>0</v>
      </c>
      <c r="J308" s="159"/>
      <c r="K308" s="134">
        <v>0</v>
      </c>
      <c r="L308" s="107">
        <v>0</v>
      </c>
      <c r="M308" s="36"/>
      <c r="N308" s="14" t="e">
        <f>M308/L308</f>
        <v>#DIV/0!</v>
      </c>
    </row>
    <row r="309" spans="1:14" ht="15.75">
      <c r="A309" s="11" t="s">
        <v>47</v>
      </c>
      <c r="B309" s="33"/>
      <c r="C309" s="33"/>
      <c r="D309" s="33">
        <v>5670.2</v>
      </c>
      <c r="E309" s="33"/>
      <c r="F309" s="33"/>
      <c r="G309" s="74"/>
      <c r="H309" s="121"/>
      <c r="I309" s="158">
        <v>6248.6</v>
      </c>
      <c r="J309" s="159"/>
      <c r="K309" s="159"/>
      <c r="L309" s="107">
        <v>6248.6</v>
      </c>
      <c r="M309" s="36"/>
      <c r="N309" s="33"/>
    </row>
    <row r="310" spans="1:14" ht="15.75">
      <c r="A310" s="11" t="s">
        <v>46</v>
      </c>
      <c r="B310" s="33"/>
      <c r="C310" s="33"/>
      <c r="D310" s="33">
        <v>1302</v>
      </c>
      <c r="E310" s="33"/>
      <c r="F310" s="33"/>
      <c r="G310" s="74"/>
      <c r="H310" s="121"/>
      <c r="I310" s="158">
        <v>1302</v>
      </c>
      <c r="J310" s="159"/>
      <c r="K310" s="159"/>
      <c r="L310" s="107">
        <v>1302</v>
      </c>
      <c r="M310" s="36"/>
      <c r="N310" s="33"/>
    </row>
    <row r="311" spans="1:14" ht="15.75">
      <c r="A311" s="45"/>
      <c r="B311" s="33"/>
      <c r="C311" s="33"/>
      <c r="D311" s="33"/>
      <c r="E311" s="33"/>
      <c r="F311" s="33"/>
      <c r="G311" s="74"/>
      <c r="H311" s="121"/>
      <c r="I311" s="158"/>
      <c r="J311" s="159"/>
      <c r="K311" s="159"/>
      <c r="L311" s="107"/>
      <c r="M311" s="36"/>
      <c r="N311" s="33"/>
    </row>
    <row r="312" spans="1:14" ht="48" customHeight="1">
      <c r="A312" s="17" t="s">
        <v>98</v>
      </c>
      <c r="B312" s="34"/>
      <c r="C312" s="34"/>
      <c r="D312" s="34"/>
      <c r="E312" s="34"/>
      <c r="F312" s="35"/>
      <c r="G312" s="24"/>
      <c r="H312" s="121"/>
      <c r="I312" s="135"/>
      <c r="J312" s="136"/>
      <c r="K312" s="137"/>
      <c r="L312" s="86"/>
      <c r="M312" s="15"/>
      <c r="N312" s="35"/>
    </row>
    <row r="313" spans="1:14" ht="16.899999999999999" customHeight="1">
      <c r="A313" s="11" t="s">
        <v>57</v>
      </c>
      <c r="B313" s="41">
        <v>8342</v>
      </c>
      <c r="C313" s="41">
        <v>8342</v>
      </c>
      <c r="D313" s="41">
        <v>8342</v>
      </c>
      <c r="E313" s="41">
        <v>0</v>
      </c>
      <c r="F313" s="42">
        <v>0</v>
      </c>
      <c r="G313" s="73">
        <v>8342</v>
      </c>
      <c r="H313" s="121">
        <v>8342</v>
      </c>
      <c r="I313" s="138">
        <v>8920.4</v>
      </c>
      <c r="J313" s="139">
        <v>5739.12</v>
      </c>
      <c r="K313" s="134">
        <f>J313/I313</f>
        <v>0.64337025245504686</v>
      </c>
      <c r="L313" s="87">
        <v>8920.4</v>
      </c>
      <c r="M313" s="18">
        <v>5739.12</v>
      </c>
      <c r="N313" s="14">
        <f>M313/L313</f>
        <v>0.64337025245504686</v>
      </c>
    </row>
    <row r="314" spans="1:14" ht="13.9" customHeight="1">
      <c r="A314" s="11" t="s">
        <v>56</v>
      </c>
      <c r="B314" s="34">
        <v>8342</v>
      </c>
      <c r="C314" s="34">
        <v>8342</v>
      </c>
      <c r="D314" s="34">
        <v>8342</v>
      </c>
      <c r="E314" s="34">
        <v>0</v>
      </c>
      <c r="F314" s="35"/>
      <c r="G314" s="24">
        <v>8342</v>
      </c>
      <c r="H314" s="121">
        <v>8342</v>
      </c>
      <c r="I314" s="135">
        <v>8342</v>
      </c>
      <c r="J314" s="136">
        <v>5739.12</v>
      </c>
      <c r="K314" s="134">
        <f>J314/I314</f>
        <v>0.6879789019419803</v>
      </c>
      <c r="L314" s="86">
        <v>8342</v>
      </c>
      <c r="M314" s="15">
        <v>5739.12</v>
      </c>
      <c r="N314" s="14">
        <f>M314/L314</f>
        <v>0.6879789019419803</v>
      </c>
    </row>
    <row r="315" spans="1:14" ht="15.75">
      <c r="A315" s="11" t="s">
        <v>58</v>
      </c>
      <c r="B315" s="34">
        <v>0</v>
      </c>
      <c r="C315" s="34">
        <v>0</v>
      </c>
      <c r="D315" s="34">
        <v>0</v>
      </c>
      <c r="E315" s="34">
        <v>0</v>
      </c>
      <c r="F315" s="35"/>
      <c r="G315" s="24"/>
      <c r="H315" s="121"/>
      <c r="I315" s="135">
        <v>578.4</v>
      </c>
      <c r="J315" s="136"/>
      <c r="K315" s="134">
        <f>J315/I315</f>
        <v>0</v>
      </c>
      <c r="L315" s="99">
        <v>578.4</v>
      </c>
      <c r="M315" s="34"/>
      <c r="N315" s="14">
        <f>M315/L315</f>
        <v>0</v>
      </c>
    </row>
    <row r="316" spans="1:14" ht="15.75">
      <c r="A316" s="62"/>
      <c r="B316" s="62"/>
      <c r="C316" s="41"/>
      <c r="D316" s="41"/>
      <c r="E316" s="41"/>
      <c r="F316" s="34"/>
      <c r="G316" s="73"/>
      <c r="H316" s="121"/>
      <c r="I316" s="138"/>
      <c r="J316" s="139"/>
      <c r="K316" s="136"/>
      <c r="L316" s="102"/>
      <c r="M316" s="41"/>
      <c r="N316" s="34"/>
    </row>
    <row r="317" spans="1:14" ht="31.5" customHeight="1">
      <c r="A317" s="17" t="s">
        <v>99</v>
      </c>
      <c r="B317" s="17"/>
      <c r="C317" s="15"/>
      <c r="D317" s="15"/>
      <c r="E317" s="15"/>
      <c r="F317" s="16"/>
      <c r="G317" s="24"/>
      <c r="H317" s="121"/>
      <c r="I317" s="135"/>
      <c r="J317" s="136"/>
      <c r="K317" s="137"/>
      <c r="L317" s="86"/>
      <c r="M317" s="34"/>
      <c r="N317" s="35"/>
    </row>
    <row r="318" spans="1:14" ht="15.75">
      <c r="A318" s="11" t="s">
        <v>57</v>
      </c>
      <c r="B318" s="18">
        <v>4200</v>
      </c>
      <c r="C318" s="18">
        <v>4200</v>
      </c>
      <c r="D318" s="18">
        <f>D319+D320+D321+D322</f>
        <v>11172.2</v>
      </c>
      <c r="E318" s="18">
        <v>0</v>
      </c>
      <c r="F318" s="19">
        <v>0</v>
      </c>
      <c r="G318" s="73">
        <v>4200</v>
      </c>
      <c r="H318" s="121">
        <v>4200</v>
      </c>
      <c r="I318" s="138">
        <f>I319+I321+I322</f>
        <v>11172.15</v>
      </c>
      <c r="J318" s="139">
        <v>1200</v>
      </c>
      <c r="K318" s="134">
        <f>J318/I318</f>
        <v>0.10740994347551724</v>
      </c>
      <c r="L318" s="87">
        <f>L319+L321+L322</f>
        <v>11172.15</v>
      </c>
      <c r="M318" s="41">
        <v>1200</v>
      </c>
      <c r="N318" s="14">
        <f>M318/L318</f>
        <v>0.10740994347551724</v>
      </c>
    </row>
    <row r="319" spans="1:14" ht="15" customHeight="1">
      <c r="A319" s="11" t="s">
        <v>56</v>
      </c>
      <c r="B319" s="15">
        <v>4200</v>
      </c>
      <c r="C319" s="15">
        <v>4200</v>
      </c>
      <c r="D319" s="15">
        <v>4200</v>
      </c>
      <c r="E319" s="15">
        <v>0</v>
      </c>
      <c r="F319" s="16"/>
      <c r="G319" s="24">
        <v>4200</v>
      </c>
      <c r="H319" s="121">
        <v>4200</v>
      </c>
      <c r="I319" s="135">
        <v>4200</v>
      </c>
      <c r="J319" s="136">
        <v>1200</v>
      </c>
      <c r="K319" s="134">
        <f>J319/I319</f>
        <v>0.2857142857142857</v>
      </c>
      <c r="L319" s="86">
        <v>4200</v>
      </c>
      <c r="M319" s="34">
        <v>1200</v>
      </c>
      <c r="N319" s="14">
        <f>M319/L319</f>
        <v>0.2857142857142857</v>
      </c>
    </row>
    <row r="320" spans="1:14" ht="15.75">
      <c r="A320" s="11" t="s">
        <v>58</v>
      </c>
      <c r="B320" s="34">
        <v>0</v>
      </c>
      <c r="C320" s="34">
        <v>0</v>
      </c>
      <c r="D320" s="34">
        <v>0</v>
      </c>
      <c r="E320" s="34">
        <v>0</v>
      </c>
      <c r="F320" s="35"/>
      <c r="G320" s="24"/>
      <c r="H320" s="121"/>
      <c r="I320" s="135">
        <v>0</v>
      </c>
      <c r="J320" s="136"/>
      <c r="K320" s="134">
        <v>0</v>
      </c>
      <c r="L320" s="99">
        <v>0</v>
      </c>
      <c r="M320" s="34"/>
      <c r="N320" s="14" t="e">
        <f>M320/L320</f>
        <v>#DIV/0!</v>
      </c>
    </row>
    <row r="321" spans="1:17" ht="15.75">
      <c r="A321" s="11" t="s">
        <v>47</v>
      </c>
      <c r="B321" s="34"/>
      <c r="C321" s="34"/>
      <c r="D321" s="34">
        <v>5670.2</v>
      </c>
      <c r="E321" s="34"/>
      <c r="F321" s="35"/>
      <c r="G321" s="24"/>
      <c r="H321" s="121"/>
      <c r="I321" s="135">
        <v>5670.15</v>
      </c>
      <c r="J321" s="136"/>
      <c r="K321" s="137"/>
      <c r="L321" s="99">
        <v>5670.15</v>
      </c>
      <c r="M321" s="34"/>
      <c r="N321" s="35"/>
    </row>
    <row r="322" spans="1:17" ht="15.75">
      <c r="A322" s="11" t="s">
        <v>46</v>
      </c>
      <c r="B322" s="34"/>
      <c r="C322" s="34"/>
      <c r="D322" s="34">
        <v>1302</v>
      </c>
      <c r="E322" s="34"/>
      <c r="F322" s="35"/>
      <c r="G322" s="24"/>
      <c r="H322" s="121"/>
      <c r="I322" s="135">
        <v>1302</v>
      </c>
      <c r="J322" s="136"/>
      <c r="K322" s="137"/>
      <c r="L322" s="99">
        <v>1302</v>
      </c>
      <c r="M322" s="34"/>
      <c r="N322" s="35"/>
    </row>
    <row r="323" spans="1:17" ht="15.75">
      <c r="A323" s="11"/>
      <c r="B323" s="34"/>
      <c r="C323" s="34"/>
      <c r="D323" s="34"/>
      <c r="E323" s="34"/>
      <c r="F323" s="35"/>
      <c r="G323" s="24"/>
      <c r="H323" s="121"/>
      <c r="I323" s="135"/>
      <c r="J323" s="136"/>
      <c r="K323" s="137"/>
      <c r="L323" s="99"/>
      <c r="M323" s="34"/>
      <c r="N323" s="35"/>
    </row>
    <row r="324" spans="1:17" ht="15.75">
      <c r="A324" s="11"/>
      <c r="B324" s="11"/>
      <c r="C324" s="41"/>
      <c r="D324" s="41"/>
      <c r="E324" s="41"/>
      <c r="F324" s="34"/>
      <c r="G324" s="73"/>
      <c r="H324" s="121"/>
      <c r="I324" s="138"/>
      <c r="J324" s="139"/>
      <c r="K324" s="136"/>
      <c r="L324" s="102"/>
      <c r="M324" s="41"/>
      <c r="N324" s="34"/>
    </row>
    <row r="325" spans="1:17" ht="61.5" customHeight="1">
      <c r="A325" s="20" t="s">
        <v>2</v>
      </c>
      <c r="B325" s="20"/>
      <c r="C325" s="34"/>
      <c r="D325" s="34"/>
      <c r="E325" s="34"/>
      <c r="F325" s="34"/>
      <c r="G325" s="24"/>
      <c r="H325" s="121"/>
      <c r="I325" s="135" t="s">
        <v>114</v>
      </c>
      <c r="J325" s="136"/>
      <c r="K325" s="136"/>
      <c r="L325" s="99" t="s">
        <v>114</v>
      </c>
      <c r="M325" s="34"/>
      <c r="N325" s="34"/>
    </row>
    <row r="326" spans="1:17" ht="15.75">
      <c r="A326" s="11" t="s">
        <v>57</v>
      </c>
      <c r="B326" s="51">
        <f>B327+B328</f>
        <v>450757.9</v>
      </c>
      <c r="C326" s="29">
        <v>474409.05</v>
      </c>
      <c r="D326" s="51">
        <f>D327+D328</f>
        <v>494005.9</v>
      </c>
      <c r="E326" s="29">
        <v>81987.12</v>
      </c>
      <c r="F326" s="30">
        <f>E326/D326</f>
        <v>0.16596384780019832</v>
      </c>
      <c r="G326" s="77">
        <v>552458.5</v>
      </c>
      <c r="H326" s="125">
        <v>560166</v>
      </c>
      <c r="I326" s="155">
        <v>527749.1</v>
      </c>
      <c r="J326" s="133">
        <v>485693.91</v>
      </c>
      <c r="K326" s="134">
        <f>J326/I326</f>
        <v>0.9203121521192551</v>
      </c>
      <c r="L326" s="104">
        <v>527749.1</v>
      </c>
      <c r="M326" s="12">
        <v>485693.91</v>
      </c>
      <c r="N326" s="14">
        <f>M326/L326</f>
        <v>0.9203121521192551</v>
      </c>
    </row>
    <row r="327" spans="1:17" ht="15.75">
      <c r="A327" s="11" t="s">
        <v>56</v>
      </c>
      <c r="B327" s="32">
        <v>443180.9</v>
      </c>
      <c r="C327" s="34">
        <v>443180.9</v>
      </c>
      <c r="D327" s="32">
        <v>443180.9</v>
      </c>
      <c r="E327" s="34">
        <v>77266.81</v>
      </c>
      <c r="F327" s="35"/>
      <c r="G327" s="24">
        <v>484161.2</v>
      </c>
      <c r="H327" s="121">
        <f>H333+H339+H345+H351+H356+H386</f>
        <v>482346.85</v>
      </c>
      <c r="I327" s="148">
        <v>459407.1</v>
      </c>
      <c r="J327" s="136"/>
      <c r="K327" s="134">
        <f>J327/I327</f>
        <v>0</v>
      </c>
      <c r="L327" s="93">
        <v>459407.1</v>
      </c>
      <c r="M327" s="34"/>
      <c r="N327" s="14">
        <f>M327/L327</f>
        <v>0</v>
      </c>
    </row>
    <row r="328" spans="1:17" ht="15.75">
      <c r="A328" s="11" t="s">
        <v>58</v>
      </c>
      <c r="B328" s="32">
        <v>7577</v>
      </c>
      <c r="C328" s="34">
        <v>31228.15</v>
      </c>
      <c r="D328" s="32">
        <v>50825</v>
      </c>
      <c r="E328" s="34">
        <v>4720.3100000000004</v>
      </c>
      <c r="F328" s="35"/>
      <c r="G328" s="24">
        <v>61980</v>
      </c>
      <c r="H328" s="121">
        <f>H334+H340+H375+H387</f>
        <v>76527.11</v>
      </c>
      <c r="I328" s="148">
        <v>61979.9</v>
      </c>
      <c r="J328" s="136"/>
      <c r="K328" s="134">
        <f>J328/I328</f>
        <v>0</v>
      </c>
      <c r="L328" s="97">
        <v>61979.9</v>
      </c>
      <c r="M328" s="34"/>
      <c r="N328" s="14">
        <f>M328/L328</f>
        <v>0</v>
      </c>
    </row>
    <row r="329" spans="1:17" ht="15.75">
      <c r="A329" s="11" t="s">
        <v>49</v>
      </c>
      <c r="B329" s="32"/>
      <c r="C329" s="34"/>
      <c r="D329" s="32"/>
      <c r="E329" s="34"/>
      <c r="F329" s="35"/>
      <c r="G329" s="24">
        <v>6317.2</v>
      </c>
      <c r="H329" s="121">
        <f>H388</f>
        <v>0</v>
      </c>
      <c r="I329" s="148">
        <v>6362.1</v>
      </c>
      <c r="J329" s="136"/>
      <c r="K329" s="134">
        <f>J329/I329</f>
        <v>0</v>
      </c>
      <c r="L329" s="97">
        <v>6362.1</v>
      </c>
      <c r="M329" s="34"/>
      <c r="N329" s="14">
        <f>M329/L329</f>
        <v>0</v>
      </c>
    </row>
    <row r="330" spans="1:17" ht="15.75">
      <c r="A330" s="11"/>
      <c r="B330" s="32"/>
      <c r="C330" s="34"/>
      <c r="D330" s="32"/>
      <c r="E330" s="34"/>
      <c r="F330" s="35"/>
      <c r="G330" s="24"/>
      <c r="H330" s="121"/>
      <c r="I330" s="148"/>
      <c r="J330" s="136"/>
      <c r="K330" s="137"/>
      <c r="L330" s="97"/>
      <c r="M330" s="34"/>
      <c r="N330" s="35"/>
    </row>
    <row r="331" spans="1:17" ht="92.25" customHeight="1">
      <c r="A331" s="17" t="s">
        <v>100</v>
      </c>
      <c r="B331" s="15"/>
      <c r="C331" s="15"/>
      <c r="D331" s="15"/>
      <c r="E331" s="15"/>
      <c r="F331" s="16"/>
      <c r="G331" s="24"/>
      <c r="H331" s="121"/>
      <c r="I331" s="135"/>
      <c r="J331" s="136"/>
      <c r="K331" s="137"/>
      <c r="L331" s="86"/>
      <c r="M331" s="34"/>
      <c r="N331" s="35"/>
      <c r="Q331" s="175"/>
    </row>
    <row r="332" spans="1:17" ht="15.75">
      <c r="A332" s="11" t="s">
        <v>57</v>
      </c>
      <c r="B332" s="18">
        <v>12171.4</v>
      </c>
      <c r="C332" s="18">
        <v>12171.4</v>
      </c>
      <c r="D332" s="18">
        <f>D333+D334</f>
        <v>37652.400000000001</v>
      </c>
      <c r="E332" s="18">
        <v>5419.66</v>
      </c>
      <c r="F332" s="19">
        <f>E332/D332</f>
        <v>0.14393929736218672</v>
      </c>
      <c r="G332" s="73">
        <v>64002.3</v>
      </c>
      <c r="H332" s="121">
        <v>63308.36</v>
      </c>
      <c r="I332" s="138">
        <v>64002.2</v>
      </c>
      <c r="J332" s="139">
        <v>55917.73</v>
      </c>
      <c r="K332" s="134">
        <f>J332/I332</f>
        <v>0.87368449834536943</v>
      </c>
      <c r="L332" s="87">
        <v>64002.2</v>
      </c>
      <c r="M332" s="41">
        <v>55917.73</v>
      </c>
      <c r="N332" s="14">
        <f>M332/L332</f>
        <v>0.87368449834536943</v>
      </c>
    </row>
    <row r="333" spans="1:17" ht="15.75">
      <c r="A333" s="11" t="s">
        <v>56</v>
      </c>
      <c r="B333" s="34">
        <v>12171.4</v>
      </c>
      <c r="C333" s="34">
        <v>12171.4</v>
      </c>
      <c r="D333" s="34">
        <v>12171.4</v>
      </c>
      <c r="E333" s="34">
        <v>5419.66</v>
      </c>
      <c r="F333" s="35"/>
      <c r="G333" s="81">
        <v>23949.200000000001</v>
      </c>
      <c r="H333" s="121">
        <v>23255.360000000001</v>
      </c>
      <c r="I333" s="135">
        <v>23949.200000000001</v>
      </c>
      <c r="J333" s="136">
        <v>20550.04</v>
      </c>
      <c r="K333" s="134">
        <f>J333/I333</f>
        <v>0.85806791041036867</v>
      </c>
      <c r="L333" s="99">
        <v>23949.200000000001</v>
      </c>
      <c r="M333" s="34">
        <v>20550.04</v>
      </c>
      <c r="N333" s="14">
        <f>M333/L333</f>
        <v>0.85806791041036867</v>
      </c>
    </row>
    <row r="334" spans="1:17" ht="15.75">
      <c r="A334" s="11" t="s">
        <v>58</v>
      </c>
      <c r="B334" s="34">
        <v>0</v>
      </c>
      <c r="C334" s="34">
        <v>0</v>
      </c>
      <c r="D334" s="34">
        <v>25481</v>
      </c>
      <c r="E334" s="34">
        <v>0</v>
      </c>
      <c r="F334" s="35"/>
      <c r="G334" s="81">
        <v>40053</v>
      </c>
      <c r="H334" s="121">
        <v>40053</v>
      </c>
      <c r="I334" s="135">
        <v>40053</v>
      </c>
      <c r="J334" s="136">
        <v>35367.660000000003</v>
      </c>
      <c r="K334" s="134">
        <f>J334/I334</f>
        <v>0.88302149651711492</v>
      </c>
      <c r="L334" s="99">
        <v>40053</v>
      </c>
      <c r="M334" s="34">
        <v>35367.660000000003</v>
      </c>
      <c r="N334" s="14">
        <f>M334/L334</f>
        <v>0.88302149651711492</v>
      </c>
    </row>
    <row r="335" spans="1:17" ht="15.75">
      <c r="A335" s="11"/>
      <c r="B335" s="11"/>
      <c r="C335" s="34"/>
      <c r="D335" s="34"/>
      <c r="E335" s="34"/>
      <c r="F335" s="35"/>
      <c r="G335" s="24"/>
      <c r="H335" s="121"/>
      <c r="I335" s="135"/>
      <c r="J335" s="136"/>
      <c r="K335" s="137"/>
      <c r="L335" s="99"/>
      <c r="M335" s="34"/>
      <c r="N335" s="35"/>
    </row>
    <row r="336" spans="1:17" ht="15.75">
      <c r="A336" s="11"/>
      <c r="B336" s="11"/>
      <c r="C336" s="34"/>
      <c r="D336" s="34"/>
      <c r="E336" s="34"/>
      <c r="F336" s="35"/>
      <c r="G336" s="24"/>
      <c r="H336" s="121"/>
      <c r="I336" s="135"/>
      <c r="J336" s="136"/>
      <c r="K336" s="137"/>
      <c r="L336" s="99"/>
      <c r="M336" s="34"/>
      <c r="N336" s="35"/>
    </row>
    <row r="337" spans="1:14" ht="63">
      <c r="A337" s="17" t="s">
        <v>101</v>
      </c>
      <c r="B337" s="17"/>
      <c r="C337" s="34"/>
      <c r="D337" s="34"/>
      <c r="E337" s="34"/>
      <c r="F337" s="35"/>
      <c r="G337" s="24"/>
      <c r="H337" s="121"/>
      <c r="I337" s="135"/>
      <c r="J337" s="136"/>
      <c r="K337" s="137"/>
      <c r="L337" s="99"/>
      <c r="M337" s="34"/>
      <c r="N337" s="35"/>
    </row>
    <row r="338" spans="1:14" ht="15.75">
      <c r="A338" s="11" t="s">
        <v>57</v>
      </c>
      <c r="B338" s="41">
        <v>80000</v>
      </c>
      <c r="C338" s="41">
        <v>80000</v>
      </c>
      <c r="D338" s="41">
        <f>D339+D340</f>
        <v>80443</v>
      </c>
      <c r="E338" s="41">
        <v>883.3</v>
      </c>
      <c r="F338" s="42">
        <f>E338/D338</f>
        <v>1.0980445781485026E-2</v>
      </c>
      <c r="G338" s="76">
        <v>60169</v>
      </c>
      <c r="H338" s="121">
        <v>68257.52</v>
      </c>
      <c r="I338" s="138">
        <v>60817.9</v>
      </c>
      <c r="J338" s="139">
        <v>25691.47</v>
      </c>
      <c r="K338" s="134">
        <f>J338/I338</f>
        <v>0.42243270484511963</v>
      </c>
      <c r="L338" s="123">
        <v>60817.9</v>
      </c>
      <c r="M338" s="41">
        <v>25691.47</v>
      </c>
      <c r="N338" s="14">
        <f>M338/L338</f>
        <v>0.42243270484511963</v>
      </c>
    </row>
    <row r="339" spans="1:14" ht="15.75">
      <c r="A339" s="11" t="s">
        <v>56</v>
      </c>
      <c r="B339" s="34">
        <v>80000</v>
      </c>
      <c r="C339" s="34">
        <v>80000</v>
      </c>
      <c r="D339" s="34">
        <v>80000</v>
      </c>
      <c r="E339" s="34">
        <v>883.3</v>
      </c>
      <c r="F339" s="35"/>
      <c r="G339" s="24">
        <f>G338-G340</f>
        <v>59736</v>
      </c>
      <c r="H339" s="121">
        <v>59759.5</v>
      </c>
      <c r="I339" s="135">
        <v>60385</v>
      </c>
      <c r="J339" s="136">
        <v>25450.67</v>
      </c>
      <c r="K339" s="134">
        <f>J339/I339</f>
        <v>0.42147337915045124</v>
      </c>
      <c r="L339" s="124">
        <v>60385</v>
      </c>
      <c r="M339" s="34">
        <v>25450.67</v>
      </c>
      <c r="N339" s="14">
        <f>M339/L339</f>
        <v>0.42147337915045124</v>
      </c>
    </row>
    <row r="340" spans="1:14" ht="15.75">
      <c r="A340" s="11" t="s">
        <v>58</v>
      </c>
      <c r="B340" s="34">
        <v>0</v>
      </c>
      <c r="C340" s="34">
        <v>0</v>
      </c>
      <c r="D340" s="34">
        <v>443</v>
      </c>
      <c r="E340" s="34">
        <v>0</v>
      </c>
      <c r="F340" s="35"/>
      <c r="G340" s="24">
        <v>433</v>
      </c>
      <c r="H340" s="121">
        <v>8497.9599999999991</v>
      </c>
      <c r="I340" s="135">
        <v>432.9</v>
      </c>
      <c r="J340" s="136">
        <v>240.84</v>
      </c>
      <c r="K340" s="134">
        <f>J340/I340</f>
        <v>0.55634095634095637</v>
      </c>
      <c r="L340" s="124">
        <v>432.9</v>
      </c>
      <c r="M340" s="34">
        <v>240.84</v>
      </c>
      <c r="N340" s="14">
        <f>M340/L340</f>
        <v>0.55634095634095637</v>
      </c>
    </row>
    <row r="341" spans="1:14" ht="15.75">
      <c r="A341" s="11"/>
      <c r="B341" s="34"/>
      <c r="C341" s="34"/>
      <c r="D341" s="34"/>
      <c r="E341" s="34"/>
      <c r="F341" s="35"/>
      <c r="G341" s="24"/>
      <c r="H341" s="121"/>
      <c r="I341" s="135"/>
      <c r="J341" s="136"/>
      <c r="K341" s="137"/>
      <c r="L341" s="99"/>
      <c r="M341" s="34"/>
      <c r="N341" s="35"/>
    </row>
    <row r="342" spans="1:14" ht="15.75">
      <c r="A342" s="11"/>
      <c r="B342" s="34"/>
      <c r="C342" s="34"/>
      <c r="D342" s="34"/>
      <c r="E342" s="34"/>
      <c r="F342" s="35"/>
      <c r="G342" s="24"/>
      <c r="H342" s="121"/>
      <c r="I342" s="135"/>
      <c r="J342" s="136"/>
      <c r="K342" s="137"/>
      <c r="L342" s="99"/>
      <c r="M342" s="34"/>
      <c r="N342" s="35"/>
    </row>
    <row r="343" spans="1:14" ht="31.5">
      <c r="A343" s="17" t="s">
        <v>102</v>
      </c>
      <c r="B343" s="15"/>
      <c r="C343" s="15"/>
      <c r="D343" s="15"/>
      <c r="E343" s="15"/>
      <c r="F343" s="16"/>
      <c r="G343" s="24"/>
      <c r="H343" s="121"/>
      <c r="I343" s="135"/>
      <c r="J343" s="136"/>
      <c r="K343" s="137"/>
      <c r="L343" s="86"/>
      <c r="M343" s="34"/>
      <c r="N343" s="35"/>
    </row>
    <row r="344" spans="1:14" ht="15.75">
      <c r="A344" s="11" t="s">
        <v>57</v>
      </c>
      <c r="B344" s="18">
        <v>14721.8</v>
      </c>
      <c r="C344" s="18">
        <v>14721.8</v>
      </c>
      <c r="D344" s="18">
        <v>14721.8</v>
      </c>
      <c r="E344" s="18">
        <v>3559.72</v>
      </c>
      <c r="F344" s="19">
        <f>E344/D344</f>
        <v>0.24179923650640547</v>
      </c>
      <c r="G344" s="73">
        <v>17499.3</v>
      </c>
      <c r="H344" s="121">
        <v>17095.11</v>
      </c>
      <c r="I344" s="138">
        <v>14721.8</v>
      </c>
      <c r="J344" s="139">
        <v>16713.79</v>
      </c>
      <c r="K344" s="134">
        <f>J344/I344</f>
        <v>1.1353088616881089</v>
      </c>
      <c r="L344" s="87">
        <v>14721.8</v>
      </c>
      <c r="M344" s="41">
        <v>16713.79</v>
      </c>
      <c r="N344" s="14">
        <f>M344/L344</f>
        <v>1.1353088616881089</v>
      </c>
    </row>
    <row r="345" spans="1:14" ht="15.75">
      <c r="A345" s="11" t="s">
        <v>56</v>
      </c>
      <c r="B345" s="15">
        <v>14721.8</v>
      </c>
      <c r="C345" s="15">
        <v>14721.8</v>
      </c>
      <c r="D345" s="15">
        <v>14721.8</v>
      </c>
      <c r="E345" s="15">
        <v>3559.72</v>
      </c>
      <c r="F345" s="16"/>
      <c r="G345" s="24">
        <v>17499.3</v>
      </c>
      <c r="H345" s="121">
        <v>17095.099999999999</v>
      </c>
      <c r="I345" s="135">
        <v>14721.8</v>
      </c>
      <c r="J345" s="136">
        <v>16713.8</v>
      </c>
      <c r="K345" s="134">
        <f>J345/I345</f>
        <v>1.1353095409528726</v>
      </c>
      <c r="L345" s="86">
        <v>14721.8</v>
      </c>
      <c r="M345" s="34">
        <v>16713.8</v>
      </c>
      <c r="N345" s="14">
        <f>M345/L345</f>
        <v>1.1353095409528726</v>
      </c>
    </row>
    <row r="346" spans="1:14" ht="15.75">
      <c r="A346" s="11" t="s">
        <v>58</v>
      </c>
      <c r="B346" s="34">
        <v>0</v>
      </c>
      <c r="C346" s="34">
        <v>0</v>
      </c>
      <c r="D346" s="34">
        <v>0</v>
      </c>
      <c r="E346" s="34">
        <v>0</v>
      </c>
      <c r="F346" s="35"/>
      <c r="G346" s="24"/>
      <c r="H346" s="121"/>
      <c r="I346" s="135"/>
      <c r="J346" s="136"/>
      <c r="K346" s="134"/>
      <c r="L346" s="99"/>
      <c r="M346" s="34"/>
      <c r="N346" s="14"/>
    </row>
    <row r="347" spans="1:14" ht="15.75">
      <c r="A347" s="11"/>
      <c r="B347" s="11"/>
      <c r="C347" s="34"/>
      <c r="D347" s="34"/>
      <c r="E347" s="34"/>
      <c r="F347" s="35"/>
      <c r="G347" s="24"/>
      <c r="H347" s="121"/>
      <c r="I347" s="135"/>
      <c r="J347" s="136"/>
      <c r="K347" s="137"/>
      <c r="L347" s="99"/>
      <c r="M347" s="34"/>
      <c r="N347" s="35"/>
    </row>
    <row r="348" spans="1:14" ht="15.75">
      <c r="A348" s="11"/>
      <c r="B348" s="11"/>
      <c r="C348" s="34"/>
      <c r="D348" s="34"/>
      <c r="E348" s="34"/>
      <c r="F348" s="35"/>
      <c r="G348" s="24"/>
      <c r="H348" s="121"/>
      <c r="I348" s="135"/>
      <c r="J348" s="136"/>
      <c r="K348" s="137"/>
      <c r="L348" s="99"/>
      <c r="M348" s="34"/>
      <c r="N348" s="35"/>
    </row>
    <row r="349" spans="1:14" ht="31.5">
      <c r="A349" s="17" t="s">
        <v>103</v>
      </c>
      <c r="B349" s="17"/>
      <c r="C349" s="15"/>
      <c r="D349" s="15"/>
      <c r="E349" s="15"/>
      <c r="F349" s="16"/>
      <c r="G349" s="24"/>
      <c r="H349" s="121"/>
      <c r="I349" s="135"/>
      <c r="J349" s="136"/>
      <c r="K349" s="137"/>
      <c r="L349" s="86"/>
      <c r="M349" s="34"/>
      <c r="N349" s="35"/>
    </row>
    <row r="350" spans="1:14" ht="15.75">
      <c r="A350" s="11" t="s">
        <v>57</v>
      </c>
      <c r="B350" s="18">
        <v>12900</v>
      </c>
      <c r="C350" s="18">
        <v>12900</v>
      </c>
      <c r="D350" s="18">
        <v>12900</v>
      </c>
      <c r="E350" s="18">
        <v>4221.32</v>
      </c>
      <c r="F350" s="19">
        <f>E350/D350</f>
        <v>0.32723410852713175</v>
      </c>
      <c r="G350" s="73">
        <v>9486.6</v>
      </c>
      <c r="H350" s="121">
        <v>9486.64</v>
      </c>
      <c r="I350" s="138">
        <v>12900</v>
      </c>
      <c r="J350" s="139">
        <v>9486.64</v>
      </c>
      <c r="K350" s="134">
        <f>J350/I350</f>
        <v>0.73539844961240308</v>
      </c>
      <c r="L350" s="87">
        <v>12900</v>
      </c>
      <c r="M350" s="41">
        <v>9486.64</v>
      </c>
      <c r="N350" s="14">
        <f>M350/L350</f>
        <v>0.73539844961240308</v>
      </c>
    </row>
    <row r="351" spans="1:14" ht="15.75">
      <c r="A351" s="11" t="s">
        <v>56</v>
      </c>
      <c r="B351" s="15">
        <v>12900</v>
      </c>
      <c r="C351" s="15">
        <v>12900</v>
      </c>
      <c r="D351" s="15">
        <v>12900</v>
      </c>
      <c r="E351" s="15">
        <v>4221.32</v>
      </c>
      <c r="F351" s="16"/>
      <c r="G351" s="73">
        <v>9486.6</v>
      </c>
      <c r="H351" s="121">
        <v>9486.64</v>
      </c>
      <c r="I351" s="135">
        <v>12900</v>
      </c>
      <c r="J351" s="136">
        <v>9486.64</v>
      </c>
      <c r="K351" s="134">
        <f>J351/I351</f>
        <v>0.73539844961240308</v>
      </c>
      <c r="L351" s="86">
        <v>12900</v>
      </c>
      <c r="M351" s="34">
        <v>9486.64</v>
      </c>
      <c r="N351" s="14">
        <f>M351/L351</f>
        <v>0.73539844961240308</v>
      </c>
    </row>
    <row r="352" spans="1:14" ht="15.75">
      <c r="A352" s="11" t="s">
        <v>58</v>
      </c>
      <c r="B352" s="34">
        <v>0</v>
      </c>
      <c r="C352" s="34">
        <v>0</v>
      </c>
      <c r="D352" s="34">
        <v>0</v>
      </c>
      <c r="E352" s="34">
        <v>0</v>
      </c>
      <c r="F352" s="35"/>
      <c r="G352" s="24"/>
      <c r="H352" s="121"/>
      <c r="I352" s="135"/>
      <c r="J352" s="136"/>
      <c r="K352" s="137"/>
      <c r="L352" s="99"/>
      <c r="M352" s="34"/>
      <c r="N352" s="35"/>
    </row>
    <row r="353" spans="1:14" ht="15.75">
      <c r="A353" s="11"/>
      <c r="B353" s="11"/>
      <c r="C353" s="34"/>
      <c r="D353" s="34"/>
      <c r="E353" s="34"/>
      <c r="F353" s="35"/>
      <c r="G353" s="24"/>
      <c r="H353" s="121"/>
      <c r="I353" s="135"/>
      <c r="J353" s="136"/>
      <c r="K353" s="137"/>
      <c r="L353" s="99"/>
      <c r="M353" s="34"/>
      <c r="N353" s="35"/>
    </row>
    <row r="354" spans="1:14" ht="31.5">
      <c r="A354" s="17" t="s">
        <v>104</v>
      </c>
      <c r="B354" s="17"/>
      <c r="C354" s="15"/>
      <c r="D354" s="15"/>
      <c r="E354" s="15"/>
      <c r="F354" s="16"/>
      <c r="G354" s="24"/>
      <c r="H354" s="121"/>
      <c r="I354" s="135"/>
      <c r="J354" s="136"/>
      <c r="K354" s="137"/>
      <c r="L354" s="86"/>
      <c r="M354" s="34"/>
      <c r="N354" s="35"/>
    </row>
    <row r="355" spans="1:14" ht="14.25" customHeight="1">
      <c r="A355" s="11" t="s">
        <v>57</v>
      </c>
      <c r="B355" s="18">
        <v>3200</v>
      </c>
      <c r="C355" s="18">
        <v>3200</v>
      </c>
      <c r="D355" s="18">
        <v>3200</v>
      </c>
      <c r="E355" s="18">
        <v>0</v>
      </c>
      <c r="F355" s="19">
        <v>0</v>
      </c>
      <c r="G355" s="76">
        <v>3272</v>
      </c>
      <c r="H355" s="121">
        <v>3272</v>
      </c>
      <c r="I355" s="138">
        <v>3200</v>
      </c>
      <c r="J355" s="139">
        <v>60</v>
      </c>
      <c r="K355" s="134">
        <f>J355/I355</f>
        <v>1.8749999999999999E-2</v>
      </c>
      <c r="L355" s="87">
        <v>3200</v>
      </c>
      <c r="M355" s="41">
        <v>60</v>
      </c>
      <c r="N355" s="14">
        <f>M355/L355</f>
        <v>1.8749999999999999E-2</v>
      </c>
    </row>
    <row r="356" spans="1:14" ht="15.75">
      <c r="A356" s="11" t="s">
        <v>56</v>
      </c>
      <c r="B356" s="34">
        <v>3200</v>
      </c>
      <c r="C356" s="34">
        <v>3200</v>
      </c>
      <c r="D356" s="34">
        <v>3200</v>
      </c>
      <c r="E356" s="34">
        <v>0</v>
      </c>
      <c r="F356" s="35"/>
      <c r="G356" s="76">
        <v>3272</v>
      </c>
      <c r="H356" s="121">
        <v>3272</v>
      </c>
      <c r="I356" s="135">
        <v>3200</v>
      </c>
      <c r="J356" s="136">
        <v>60</v>
      </c>
      <c r="K356" s="134">
        <f>J356/I356</f>
        <v>1.8749999999999999E-2</v>
      </c>
      <c r="L356" s="99">
        <v>3200</v>
      </c>
      <c r="M356" s="34">
        <v>60</v>
      </c>
      <c r="N356" s="14">
        <f>M356/L356</f>
        <v>1.8749999999999999E-2</v>
      </c>
    </row>
    <row r="357" spans="1:14" ht="15.75">
      <c r="A357" s="11" t="s">
        <v>58</v>
      </c>
      <c r="B357" s="34">
        <v>0</v>
      </c>
      <c r="C357" s="34">
        <v>0</v>
      </c>
      <c r="D357" s="34">
        <v>0</v>
      </c>
      <c r="E357" s="34">
        <v>0</v>
      </c>
      <c r="F357" s="35"/>
      <c r="G357" s="24"/>
      <c r="H357" s="121"/>
      <c r="I357" s="135"/>
      <c r="J357" s="136"/>
      <c r="K357" s="137"/>
      <c r="L357" s="99"/>
      <c r="M357" s="34"/>
      <c r="N357" s="35"/>
    </row>
    <row r="358" spans="1:14" ht="15.75">
      <c r="A358" s="11"/>
      <c r="B358" s="34"/>
      <c r="C358" s="34"/>
      <c r="D358" s="34"/>
      <c r="E358" s="34"/>
      <c r="F358" s="35"/>
      <c r="G358" s="24"/>
      <c r="H358" s="121"/>
      <c r="I358" s="135"/>
      <c r="J358" s="136"/>
      <c r="K358" s="137"/>
      <c r="L358" s="99"/>
      <c r="M358" s="34"/>
      <c r="N358" s="35"/>
    </row>
    <row r="359" spans="1:14" ht="51" hidden="1" customHeight="1">
      <c r="A359" s="53" t="s">
        <v>21</v>
      </c>
      <c r="B359" s="34"/>
      <c r="C359" s="34"/>
      <c r="D359" s="34"/>
      <c r="E359" s="34"/>
      <c r="F359" s="35"/>
      <c r="G359" s="24"/>
      <c r="H359" s="121"/>
      <c r="I359" s="135"/>
      <c r="J359" s="136"/>
      <c r="K359" s="137"/>
      <c r="L359" s="99"/>
      <c r="M359" s="34"/>
      <c r="N359" s="35"/>
    </row>
    <row r="360" spans="1:14" ht="31.5" hidden="1">
      <c r="A360" s="53" t="s">
        <v>22</v>
      </c>
      <c r="B360" s="34"/>
      <c r="C360" s="34"/>
      <c r="D360" s="34"/>
      <c r="E360" s="34"/>
      <c r="F360" s="35"/>
      <c r="G360" s="24"/>
      <c r="H360" s="121"/>
      <c r="I360" s="135"/>
      <c r="J360" s="136"/>
      <c r="K360" s="137"/>
      <c r="L360" s="99"/>
      <c r="M360" s="34"/>
      <c r="N360" s="35"/>
    </row>
    <row r="361" spans="1:14" ht="31.5" hidden="1">
      <c r="A361" s="53" t="s">
        <v>23</v>
      </c>
      <c r="B361" s="34"/>
      <c r="C361" s="34"/>
      <c r="D361" s="34"/>
      <c r="E361" s="34"/>
      <c r="F361" s="35"/>
      <c r="G361" s="24"/>
      <c r="H361" s="121"/>
      <c r="I361" s="135"/>
      <c r="J361" s="136"/>
      <c r="K361" s="137"/>
      <c r="L361" s="99"/>
      <c r="M361" s="34"/>
      <c r="N361" s="35"/>
    </row>
    <row r="362" spans="1:14" ht="31.5" hidden="1">
      <c r="A362" s="53" t="s">
        <v>24</v>
      </c>
      <c r="B362" s="34"/>
      <c r="C362" s="34"/>
      <c r="D362" s="34"/>
      <c r="E362" s="34"/>
      <c r="F362" s="35"/>
      <c r="G362" s="24"/>
      <c r="H362" s="121"/>
      <c r="I362" s="135"/>
      <c r="J362" s="136"/>
      <c r="K362" s="137"/>
      <c r="L362" s="99"/>
      <c r="M362" s="34"/>
      <c r="N362" s="35"/>
    </row>
    <row r="363" spans="1:14" ht="68.25" hidden="1" customHeight="1">
      <c r="A363" s="53" t="s">
        <v>25</v>
      </c>
      <c r="B363" s="34"/>
      <c r="C363" s="34"/>
      <c r="D363" s="34"/>
      <c r="E363" s="34"/>
      <c r="F363" s="35"/>
      <c r="G363" s="24"/>
      <c r="H363" s="121"/>
      <c r="I363" s="135"/>
      <c r="J363" s="136"/>
      <c r="K363" s="137"/>
      <c r="L363" s="99"/>
      <c r="M363" s="34"/>
      <c r="N363" s="35"/>
    </row>
    <row r="364" spans="1:14" ht="57.75" hidden="1" customHeight="1">
      <c r="A364" s="53" t="s">
        <v>26</v>
      </c>
      <c r="B364" s="34"/>
      <c r="C364" s="34"/>
      <c r="D364" s="34"/>
      <c r="E364" s="34"/>
      <c r="F364" s="35"/>
      <c r="G364" s="24"/>
      <c r="H364" s="121"/>
      <c r="I364" s="135"/>
      <c r="J364" s="136"/>
      <c r="K364" s="137"/>
      <c r="L364" s="99"/>
      <c r="M364" s="34"/>
      <c r="N364" s="35"/>
    </row>
    <row r="365" spans="1:14" ht="57.75" hidden="1" customHeight="1">
      <c r="A365" s="53" t="s">
        <v>27</v>
      </c>
      <c r="B365" s="34"/>
      <c r="C365" s="34"/>
      <c r="D365" s="34"/>
      <c r="E365" s="34"/>
      <c r="F365" s="35"/>
      <c r="G365" s="24"/>
      <c r="H365" s="121"/>
      <c r="I365" s="135"/>
      <c r="J365" s="136"/>
      <c r="K365" s="137"/>
      <c r="L365" s="99"/>
      <c r="M365" s="34"/>
      <c r="N365" s="35"/>
    </row>
    <row r="366" spans="1:14" ht="47.25" hidden="1">
      <c r="A366" s="53" t="s">
        <v>29</v>
      </c>
      <c r="B366" s="34"/>
      <c r="C366" s="34"/>
      <c r="D366" s="34"/>
      <c r="E366" s="34"/>
      <c r="F366" s="35"/>
      <c r="G366" s="24"/>
      <c r="H366" s="121"/>
      <c r="I366" s="135"/>
      <c r="J366" s="136"/>
      <c r="K366" s="137"/>
      <c r="L366" s="99"/>
      <c r="M366" s="34"/>
      <c r="N366" s="35"/>
    </row>
    <row r="367" spans="1:14" ht="15.75" hidden="1">
      <c r="A367" s="33" t="s">
        <v>30</v>
      </c>
      <c r="B367" s="34"/>
      <c r="C367" s="34"/>
      <c r="D367" s="34"/>
      <c r="E367" s="34"/>
      <c r="F367" s="35"/>
      <c r="G367" s="24"/>
      <c r="H367" s="121"/>
      <c r="I367" s="135"/>
      <c r="J367" s="136"/>
      <c r="K367" s="137"/>
      <c r="L367" s="99"/>
      <c r="M367" s="34"/>
      <c r="N367" s="35"/>
    </row>
    <row r="368" spans="1:14" ht="78.75" hidden="1">
      <c r="A368" s="54" t="s">
        <v>31</v>
      </c>
      <c r="B368" s="34"/>
      <c r="C368" s="34"/>
      <c r="D368" s="34"/>
      <c r="E368" s="34"/>
      <c r="F368" s="35"/>
      <c r="G368" s="24"/>
      <c r="H368" s="121"/>
      <c r="I368" s="135"/>
      <c r="J368" s="136"/>
      <c r="K368" s="137"/>
      <c r="L368" s="99"/>
      <c r="M368" s="34"/>
      <c r="N368" s="35"/>
    </row>
    <row r="369" spans="1:14" ht="31.5" hidden="1">
      <c r="A369" s="53" t="s">
        <v>32</v>
      </c>
      <c r="B369" s="34"/>
      <c r="C369" s="34"/>
      <c r="D369" s="34"/>
      <c r="E369" s="34"/>
      <c r="F369" s="35"/>
      <c r="G369" s="24"/>
      <c r="H369" s="121"/>
      <c r="I369" s="135"/>
      <c r="J369" s="136"/>
      <c r="K369" s="137"/>
      <c r="L369" s="99"/>
      <c r="M369" s="34"/>
      <c r="N369" s="35"/>
    </row>
    <row r="370" spans="1:14" ht="47.25" hidden="1">
      <c r="A370" s="53" t="s">
        <v>33</v>
      </c>
      <c r="B370" s="34"/>
      <c r="C370" s="34"/>
      <c r="D370" s="34"/>
      <c r="E370" s="34"/>
      <c r="F370" s="35"/>
      <c r="G370" s="24"/>
      <c r="H370" s="121"/>
      <c r="I370" s="135"/>
      <c r="J370" s="136"/>
      <c r="K370" s="137"/>
      <c r="L370" s="99"/>
      <c r="M370" s="34"/>
      <c r="N370" s="35"/>
    </row>
    <row r="371" spans="1:14" ht="15.75">
      <c r="A371" s="53"/>
      <c r="B371" s="34"/>
      <c r="C371" s="34"/>
      <c r="D371" s="34"/>
      <c r="E371" s="34"/>
      <c r="F371" s="35"/>
      <c r="G371" s="24"/>
      <c r="H371" s="121"/>
      <c r="I371" s="135"/>
      <c r="J371" s="136"/>
      <c r="K371" s="137"/>
      <c r="L371" s="99"/>
      <c r="M371" s="34"/>
      <c r="N371" s="35"/>
    </row>
    <row r="372" spans="1:14" ht="15.75">
      <c r="A372" s="17" t="s">
        <v>105</v>
      </c>
      <c r="B372" s="15"/>
      <c r="C372" s="15"/>
      <c r="D372" s="15"/>
      <c r="E372" s="15"/>
      <c r="F372" s="16"/>
      <c r="G372" s="24"/>
      <c r="H372" s="121"/>
      <c r="I372" s="135"/>
      <c r="J372" s="136"/>
      <c r="K372" s="137"/>
      <c r="L372" s="86"/>
      <c r="M372" s="34"/>
      <c r="N372" s="35"/>
    </row>
    <row r="373" spans="1:14" ht="15.75">
      <c r="A373" s="11" t="s">
        <v>57</v>
      </c>
      <c r="B373" s="18">
        <v>9221</v>
      </c>
      <c r="C373" s="18">
        <v>9221</v>
      </c>
      <c r="D373" s="18">
        <v>9221</v>
      </c>
      <c r="E373" s="18">
        <v>2017.19</v>
      </c>
      <c r="F373" s="19">
        <f>E373/D373</f>
        <v>0.21876043813035462</v>
      </c>
      <c r="G373" s="73">
        <v>9221</v>
      </c>
      <c r="H373" s="121">
        <v>8868.98</v>
      </c>
      <c r="I373" s="138">
        <v>9221</v>
      </c>
      <c r="J373" s="139">
        <v>8785.81</v>
      </c>
      <c r="K373" s="134">
        <f>J373/I373</f>
        <v>0.95280446806203223</v>
      </c>
      <c r="L373" s="87">
        <v>9221</v>
      </c>
      <c r="M373" s="41">
        <v>8785.81</v>
      </c>
      <c r="N373" s="14">
        <f>M373/L373</f>
        <v>0.95280446806203223</v>
      </c>
    </row>
    <row r="374" spans="1:14" ht="15.75">
      <c r="A374" s="11" t="s">
        <v>56</v>
      </c>
      <c r="B374" s="15">
        <v>1644</v>
      </c>
      <c r="C374" s="15">
        <v>1644</v>
      </c>
      <c r="D374" s="15">
        <v>1644</v>
      </c>
      <c r="E374" s="15">
        <v>504.15</v>
      </c>
      <c r="F374" s="16"/>
      <c r="G374" s="24">
        <v>1644</v>
      </c>
      <c r="H374" s="121">
        <v>1292</v>
      </c>
      <c r="I374" s="135">
        <v>1644</v>
      </c>
      <c r="J374" s="136">
        <v>1208.8</v>
      </c>
      <c r="K374" s="134">
        <f>J374/I374</f>
        <v>0.73527980535279802</v>
      </c>
      <c r="L374" s="86">
        <v>1644</v>
      </c>
      <c r="M374" s="34">
        <v>1208.8</v>
      </c>
      <c r="N374" s="14">
        <f>M374/L374</f>
        <v>0.73527980535279802</v>
      </c>
    </row>
    <row r="375" spans="1:14" ht="15.75">
      <c r="A375" s="11" t="s">
        <v>58</v>
      </c>
      <c r="B375" s="34">
        <v>7577</v>
      </c>
      <c r="C375" s="34">
        <v>7577</v>
      </c>
      <c r="D375" s="34">
        <v>7577</v>
      </c>
      <c r="E375" s="34">
        <v>1513.04</v>
      </c>
      <c r="F375" s="35"/>
      <c r="G375" s="81">
        <v>7577</v>
      </c>
      <c r="H375" s="121">
        <v>7577</v>
      </c>
      <c r="I375" s="135">
        <v>7577</v>
      </c>
      <c r="J375" s="136">
        <v>7577</v>
      </c>
      <c r="K375" s="134">
        <f>J375/I375</f>
        <v>1</v>
      </c>
      <c r="L375" s="99">
        <v>7577</v>
      </c>
      <c r="M375" s="34">
        <v>7577</v>
      </c>
      <c r="N375" s="14">
        <f>M375/L375</f>
        <v>1</v>
      </c>
    </row>
    <row r="376" spans="1:14" ht="15.75">
      <c r="A376" s="11"/>
      <c r="B376" s="34"/>
      <c r="C376" s="34"/>
      <c r="D376" s="34"/>
      <c r="E376" s="34"/>
      <c r="F376" s="35"/>
      <c r="G376" s="24"/>
      <c r="H376" s="121"/>
      <c r="I376" s="135"/>
      <c r="J376" s="136"/>
      <c r="K376" s="137"/>
      <c r="L376" s="99"/>
      <c r="M376" s="34"/>
      <c r="N376" s="35"/>
    </row>
    <row r="377" spans="1:14" ht="69" hidden="1" customHeight="1">
      <c r="A377" s="53" t="s">
        <v>34</v>
      </c>
      <c r="B377" s="34"/>
      <c r="C377" s="34"/>
      <c r="D377" s="34"/>
      <c r="E377" s="34"/>
      <c r="F377" s="35"/>
      <c r="G377" s="24"/>
      <c r="H377" s="121"/>
      <c r="I377" s="135"/>
      <c r="J377" s="136"/>
      <c r="K377" s="137"/>
      <c r="L377" s="99"/>
      <c r="M377" s="34"/>
      <c r="N377" s="35"/>
    </row>
    <row r="378" spans="1:14" ht="61.5" hidden="1" customHeight="1">
      <c r="A378" s="53" t="s">
        <v>35</v>
      </c>
      <c r="B378" s="34"/>
      <c r="C378" s="34"/>
      <c r="D378" s="34"/>
      <c r="E378" s="34"/>
      <c r="F378" s="35"/>
      <c r="G378" s="24"/>
      <c r="H378" s="121"/>
      <c r="I378" s="135"/>
      <c r="J378" s="136"/>
      <c r="K378" s="137"/>
      <c r="L378" s="99"/>
      <c r="M378" s="34"/>
      <c r="N378" s="35"/>
    </row>
    <row r="379" spans="1:14" ht="75.75" hidden="1" customHeight="1">
      <c r="A379" s="53" t="s">
        <v>36</v>
      </c>
      <c r="B379" s="34"/>
      <c r="C379" s="34"/>
      <c r="D379" s="34"/>
      <c r="E379" s="34"/>
      <c r="F379" s="35"/>
      <c r="G379" s="24"/>
      <c r="H379" s="121"/>
      <c r="I379" s="135"/>
      <c r="J379" s="136"/>
      <c r="K379" s="137"/>
      <c r="L379" s="99"/>
      <c r="M379" s="34"/>
      <c r="N379" s="35"/>
    </row>
    <row r="380" spans="1:14" ht="61.5" hidden="1" customHeight="1">
      <c r="A380" s="53" t="s">
        <v>37</v>
      </c>
      <c r="B380" s="34"/>
      <c r="C380" s="34"/>
      <c r="D380" s="34"/>
      <c r="E380" s="34"/>
      <c r="F380" s="35"/>
      <c r="G380" s="24"/>
      <c r="H380" s="121"/>
      <c r="I380" s="135"/>
      <c r="J380" s="136"/>
      <c r="K380" s="137"/>
      <c r="L380" s="99"/>
      <c r="M380" s="34"/>
      <c r="N380" s="35"/>
    </row>
    <row r="381" spans="1:14" ht="54.75" hidden="1" customHeight="1">
      <c r="A381" s="53" t="s">
        <v>38</v>
      </c>
      <c r="B381" s="34"/>
      <c r="C381" s="34"/>
      <c r="D381" s="34"/>
      <c r="E381" s="34"/>
      <c r="F381" s="35"/>
      <c r="G381" s="24"/>
      <c r="H381" s="121"/>
      <c r="I381" s="135"/>
      <c r="J381" s="136"/>
      <c r="K381" s="137"/>
      <c r="L381" s="99"/>
      <c r="M381" s="34"/>
      <c r="N381" s="35"/>
    </row>
    <row r="382" spans="1:14" ht="70.5" hidden="1" customHeight="1">
      <c r="A382" s="53" t="s">
        <v>39</v>
      </c>
      <c r="B382" s="34"/>
      <c r="C382" s="34"/>
      <c r="D382" s="34"/>
      <c r="E382" s="34"/>
      <c r="F382" s="35"/>
      <c r="G382" s="24"/>
      <c r="H382" s="121"/>
      <c r="I382" s="135"/>
      <c r="J382" s="136"/>
      <c r="K382" s="137"/>
      <c r="L382" s="99"/>
      <c r="M382" s="34"/>
      <c r="N382" s="35"/>
    </row>
    <row r="383" spans="1:14" ht="15.75">
      <c r="A383" s="11"/>
      <c r="B383" s="34"/>
      <c r="C383" s="34"/>
      <c r="D383" s="34"/>
      <c r="E383" s="34"/>
      <c r="F383" s="35"/>
      <c r="G383" s="24"/>
      <c r="H383" s="121"/>
      <c r="I383" s="135"/>
      <c r="J383" s="136"/>
      <c r="K383" s="137"/>
      <c r="L383" s="99"/>
      <c r="M383" s="34"/>
      <c r="N383" s="35"/>
    </row>
    <row r="384" spans="1:14" ht="15.75">
      <c r="A384" s="17" t="s">
        <v>106</v>
      </c>
      <c r="B384" s="15"/>
      <c r="C384" s="15"/>
      <c r="D384" s="15"/>
      <c r="E384" s="15"/>
      <c r="F384" s="16"/>
      <c r="G384" s="24"/>
      <c r="H384" s="121"/>
      <c r="I384" s="135"/>
      <c r="J384" s="136"/>
      <c r="K384" s="137"/>
      <c r="L384" s="86"/>
      <c r="M384" s="34"/>
      <c r="N384" s="35"/>
    </row>
    <row r="385" spans="1:17" ht="15.75">
      <c r="A385" s="11" t="s">
        <v>57</v>
      </c>
      <c r="B385" s="18">
        <f>B386</f>
        <v>318543.7</v>
      </c>
      <c r="C385" s="18">
        <v>342194.85</v>
      </c>
      <c r="D385" s="18">
        <v>335877.7</v>
      </c>
      <c r="E385" s="18">
        <v>65885.929999999993</v>
      </c>
      <c r="F385" s="19">
        <f>E385/D385</f>
        <v>0.19616047745950382</v>
      </c>
      <c r="G385" s="73">
        <v>388808.2</v>
      </c>
      <c r="H385" s="122">
        <v>389877.39</v>
      </c>
      <c r="I385" s="138">
        <v>362886.2</v>
      </c>
      <c r="J385" s="139">
        <v>369038.47</v>
      </c>
      <c r="K385" s="134">
        <f>J385/I385</f>
        <v>1.0169537171708374</v>
      </c>
      <c r="L385" s="87">
        <v>362886.2</v>
      </c>
      <c r="M385" s="18">
        <v>369038.47</v>
      </c>
      <c r="N385" s="14">
        <f>M385/L385</f>
        <v>1.0169537171708374</v>
      </c>
    </row>
    <row r="386" spans="1:17" ht="15.75">
      <c r="A386" s="11" t="s">
        <v>56</v>
      </c>
      <c r="B386" s="34">
        <v>318543.7</v>
      </c>
      <c r="C386" s="34">
        <v>318543.7</v>
      </c>
      <c r="D386" s="34">
        <v>318543.7</v>
      </c>
      <c r="E386" s="34">
        <v>62678.66</v>
      </c>
      <c r="F386" s="34"/>
      <c r="G386" s="24">
        <v>368574</v>
      </c>
      <c r="H386" s="122">
        <v>369478.25</v>
      </c>
      <c r="I386" s="135">
        <v>342607.1</v>
      </c>
      <c r="J386" s="136">
        <v>354956.5</v>
      </c>
      <c r="K386" s="134">
        <f>J386/I386</f>
        <v>1.0360453709219688</v>
      </c>
      <c r="L386" s="86">
        <v>342607.1</v>
      </c>
      <c r="M386" s="15">
        <v>354956.5</v>
      </c>
      <c r="N386" s="14">
        <f>M386/L386</f>
        <v>1.0360453709219688</v>
      </c>
    </row>
    <row r="387" spans="1:17" ht="15.75">
      <c r="A387" s="11" t="s">
        <v>58</v>
      </c>
      <c r="B387" s="34">
        <v>0</v>
      </c>
      <c r="C387" s="34">
        <v>23641.15</v>
      </c>
      <c r="D387" s="34">
        <v>17334</v>
      </c>
      <c r="E387" s="34">
        <v>3207.27</v>
      </c>
      <c r="F387" s="34"/>
      <c r="G387" s="76">
        <v>13917</v>
      </c>
      <c r="H387" s="122">
        <v>20399.150000000001</v>
      </c>
      <c r="I387" s="135">
        <v>13917</v>
      </c>
      <c r="J387" s="136">
        <v>14082</v>
      </c>
      <c r="K387" s="134">
        <f>J387/I387</f>
        <v>1.0118560034490192</v>
      </c>
      <c r="L387" s="86">
        <v>13917</v>
      </c>
      <c r="M387" s="15">
        <v>14082</v>
      </c>
      <c r="N387" s="14">
        <f>M387/L387</f>
        <v>1.0118560034490192</v>
      </c>
    </row>
    <row r="388" spans="1:17" ht="15.75">
      <c r="A388" s="11" t="s">
        <v>47</v>
      </c>
      <c r="B388" s="34"/>
      <c r="C388" s="34"/>
      <c r="D388" s="34"/>
      <c r="E388" s="34"/>
      <c r="F388" s="34"/>
      <c r="G388" s="76">
        <v>6317.2</v>
      </c>
      <c r="H388" s="121"/>
      <c r="I388" s="135">
        <v>6362.1</v>
      </c>
      <c r="J388" s="136"/>
      <c r="K388" s="134">
        <f>J388/I388</f>
        <v>0</v>
      </c>
      <c r="L388" s="99">
        <v>6362.1</v>
      </c>
      <c r="M388" s="34"/>
      <c r="N388" s="14">
        <f>M388/L388</f>
        <v>0</v>
      </c>
    </row>
    <row r="389" spans="1:17" ht="15.75">
      <c r="A389" s="11"/>
      <c r="B389" s="34"/>
      <c r="C389" s="34"/>
      <c r="D389" s="34"/>
      <c r="E389" s="34"/>
      <c r="F389" s="34"/>
      <c r="G389" s="24"/>
      <c r="H389" s="121"/>
      <c r="I389" s="135"/>
      <c r="J389" s="136"/>
      <c r="K389" s="136"/>
      <c r="L389" s="99"/>
      <c r="M389" s="34"/>
      <c r="N389" s="34"/>
      <c r="Q389" s="1" t="s">
        <v>121</v>
      </c>
    </row>
    <row r="390" spans="1:17" ht="72" hidden="1" customHeight="1">
      <c r="A390" s="53" t="s">
        <v>40</v>
      </c>
      <c r="B390" s="34"/>
      <c r="C390" s="34"/>
      <c r="D390" s="34"/>
      <c r="E390" s="34"/>
      <c r="F390" s="34"/>
      <c r="G390" s="24"/>
      <c r="H390" s="121"/>
      <c r="I390" s="135"/>
      <c r="J390" s="136"/>
      <c r="K390" s="136"/>
      <c r="L390" s="99"/>
      <c r="M390" s="34"/>
      <c r="N390" s="34"/>
    </row>
    <row r="391" spans="1:17" ht="15.75">
      <c r="A391" s="53"/>
      <c r="B391" s="34"/>
      <c r="C391" s="34"/>
      <c r="D391" s="34"/>
      <c r="E391" s="34"/>
      <c r="F391" s="34"/>
      <c r="G391" s="24"/>
      <c r="H391" s="121"/>
      <c r="I391" s="135"/>
      <c r="J391" s="136"/>
      <c r="K391" s="136"/>
      <c r="L391" s="99"/>
      <c r="M391" s="34"/>
      <c r="N391" s="34"/>
    </row>
    <row r="392" spans="1:17" ht="63">
      <c r="A392" s="20" t="s">
        <v>113</v>
      </c>
      <c r="B392" s="15"/>
      <c r="C392" s="15"/>
      <c r="D392" s="15"/>
      <c r="E392" s="15"/>
      <c r="F392" s="15"/>
      <c r="G392" s="24"/>
      <c r="H392" s="121"/>
      <c r="I392" s="135"/>
      <c r="J392" s="136"/>
      <c r="K392" s="136"/>
      <c r="L392" s="86"/>
      <c r="M392" s="34"/>
      <c r="N392" s="34"/>
    </row>
    <row r="393" spans="1:17" ht="15.75">
      <c r="A393" s="11" t="s">
        <v>57</v>
      </c>
      <c r="B393" s="12">
        <v>0</v>
      </c>
      <c r="C393" s="12">
        <v>0</v>
      </c>
      <c r="D393" s="12">
        <f>D395+D396</f>
        <v>18839</v>
      </c>
      <c r="E393" s="12">
        <v>0</v>
      </c>
      <c r="F393" s="12">
        <v>0</v>
      </c>
      <c r="G393" s="72">
        <v>0</v>
      </c>
      <c r="H393" s="121"/>
      <c r="I393" s="168">
        <v>18839</v>
      </c>
      <c r="J393" s="133">
        <v>0</v>
      </c>
      <c r="K393" s="134">
        <f>J393/I393</f>
        <v>0</v>
      </c>
      <c r="L393" s="117">
        <v>18839</v>
      </c>
      <c r="M393" s="29">
        <v>0</v>
      </c>
      <c r="N393" s="14">
        <f>M393/L393</f>
        <v>0</v>
      </c>
    </row>
    <row r="394" spans="1:17" ht="15.75">
      <c r="A394" s="11" t="s">
        <v>56</v>
      </c>
      <c r="B394" s="34">
        <v>0</v>
      </c>
      <c r="C394" s="34">
        <v>0</v>
      </c>
      <c r="D394" s="34">
        <v>0</v>
      </c>
      <c r="E394" s="34">
        <v>0</v>
      </c>
      <c r="F394" s="34"/>
      <c r="G394" s="24">
        <v>0</v>
      </c>
      <c r="H394" s="121"/>
      <c r="I394" s="135">
        <v>0</v>
      </c>
      <c r="J394" s="136">
        <v>0</v>
      </c>
      <c r="K394" s="134">
        <v>0</v>
      </c>
      <c r="L394" s="99">
        <v>0</v>
      </c>
      <c r="M394" s="34">
        <v>0</v>
      </c>
      <c r="N394" s="14">
        <v>0</v>
      </c>
    </row>
    <row r="395" spans="1:17" ht="15.75">
      <c r="A395" s="11" t="s">
        <v>58</v>
      </c>
      <c r="B395" s="34">
        <v>0</v>
      </c>
      <c r="C395" s="34">
        <v>0</v>
      </c>
      <c r="D395" s="34">
        <v>16615</v>
      </c>
      <c r="E395" s="34">
        <v>0</v>
      </c>
      <c r="F395" s="34"/>
      <c r="G395" s="24">
        <v>0</v>
      </c>
      <c r="H395" s="121"/>
      <c r="I395" s="135">
        <f>10125+6490</f>
        <v>16615</v>
      </c>
      <c r="J395" s="136">
        <v>0</v>
      </c>
      <c r="K395" s="134">
        <f>J395/I395</f>
        <v>0</v>
      </c>
      <c r="L395" s="99">
        <f>10125+6490</f>
        <v>16615</v>
      </c>
      <c r="M395" s="34">
        <v>0</v>
      </c>
      <c r="N395" s="14">
        <f>M395/L395</f>
        <v>0</v>
      </c>
    </row>
    <row r="396" spans="1:17" ht="15.75">
      <c r="A396" s="11" t="s">
        <v>46</v>
      </c>
      <c r="B396" s="34"/>
      <c r="C396" s="34"/>
      <c r="D396" s="34">
        <v>2224</v>
      </c>
      <c r="E396" s="34"/>
      <c r="F396" s="34"/>
      <c r="G396" s="24">
        <v>0</v>
      </c>
      <c r="H396" s="121"/>
      <c r="I396" s="135">
        <v>2224</v>
      </c>
      <c r="J396" s="136">
        <v>0</v>
      </c>
      <c r="K396" s="134">
        <f>J396/I396</f>
        <v>0</v>
      </c>
      <c r="L396" s="99">
        <v>2224</v>
      </c>
      <c r="M396" s="34">
        <v>0</v>
      </c>
      <c r="N396" s="14">
        <f>M396/L396</f>
        <v>0</v>
      </c>
    </row>
    <row r="397" spans="1:17" ht="15.75">
      <c r="A397" s="53"/>
      <c r="B397" s="34"/>
      <c r="C397" s="34"/>
      <c r="D397" s="34"/>
      <c r="E397" s="34"/>
      <c r="F397" s="34"/>
      <c r="G397" s="24"/>
      <c r="H397" s="121"/>
      <c r="I397" s="135"/>
      <c r="J397" s="136"/>
      <c r="K397" s="136"/>
      <c r="L397" s="99"/>
      <c r="M397" s="34"/>
      <c r="N397" s="34"/>
    </row>
    <row r="398" spans="1:17" ht="15.75">
      <c r="A398" s="36"/>
      <c r="B398" s="34"/>
      <c r="C398" s="34"/>
      <c r="D398" s="34"/>
      <c r="E398" s="34"/>
      <c r="F398" s="34"/>
      <c r="G398" s="24"/>
      <c r="H398" s="121"/>
      <c r="I398" s="135"/>
      <c r="J398" s="136"/>
      <c r="K398" s="136"/>
      <c r="L398" s="99"/>
      <c r="M398" s="34"/>
      <c r="N398" s="34"/>
    </row>
    <row r="399" spans="1:17" ht="24.75" hidden="1" customHeight="1">
      <c r="A399" s="64" t="s">
        <v>56</v>
      </c>
      <c r="B399" s="65">
        <f>B13+B31+B36+B67+B98+B163+B219+B224+B238+B253+B278+B307+B327+B394</f>
        <v>2332615.4</v>
      </c>
      <c r="C399" s="65">
        <f>C13+C31+C36+C67+C98+C163+C219+C224+C238+C253+C278+C307+C327+C394</f>
        <v>2332614.7999999998</v>
      </c>
      <c r="D399" s="65">
        <f>D13+D31+D36+D67+D98+D163+D219+D224+D238+D253+D278+D307+D327+D394</f>
        <v>2332615.4</v>
      </c>
      <c r="E399" s="65">
        <f>E13+E31+E36+E67+E98+E163+E219+E224+E238+E253+E278+E307+E327+E394</f>
        <v>396873.22</v>
      </c>
      <c r="F399" s="66"/>
      <c r="G399" s="82">
        <f>G13+G31+G36+G67+G98+G163+G219+G224+G238+G253+G278+G307+G327+G394</f>
        <v>2358630.6000000006</v>
      </c>
      <c r="H399" s="121"/>
      <c r="I399" s="169">
        <f>I13+I31+I36+I67+I98+I163+I219+I224+I238+I253+I278+I307+I327+I394</f>
        <v>2352581.39</v>
      </c>
      <c r="J399" s="170">
        <f>J13+J31+J36+J67+J98+J163+J219+J224+J238+J253+J278+J307+J327+J394</f>
        <v>1394142.14</v>
      </c>
      <c r="K399" s="171"/>
      <c r="L399" s="118">
        <f>L13+L31+L36+L67+L98+L163+L219+L224+L238+L253+L278+L307+L327+L394</f>
        <v>2352581.39</v>
      </c>
      <c r="M399" s="65">
        <f>M13+M31+M36+M67+M98+M163+M219+M224+M238+M253+M278+M307+M327+M394</f>
        <v>1385882.7</v>
      </c>
      <c r="N399" s="51"/>
    </row>
    <row r="400" spans="1:17" ht="27.75" hidden="1" customHeight="1">
      <c r="A400" s="11" t="s">
        <v>58</v>
      </c>
      <c r="B400" s="32" t="e">
        <f>B14+B32+B37+B68+B99+B164+B220+B225+#REF!+B254+B279+B308+B328+B395</f>
        <v>#REF!</v>
      </c>
      <c r="C400" s="32" t="e">
        <f>C14+C32+C37+C68+C99+C164+C220+C225+#REF!+C254+C279+C308+C328+C395</f>
        <v>#REF!</v>
      </c>
      <c r="D400" s="32" t="e">
        <f>D14+D32+D37+D68+D99+D164+D220+D225+#REF!+D254+D279+D308+D328+D395</f>
        <v>#REF!</v>
      </c>
      <c r="E400" s="32" t="e">
        <f>E14+E32+E37+E68+E99+E164+E220+E225+#REF!+E254+E279+E308+E328+E395</f>
        <v>#REF!</v>
      </c>
      <c r="F400" s="30"/>
      <c r="G400" s="78" t="e">
        <f>G14+G32+G37+G68+G99+G164+G220+G225+#REF!+G254+G279+G308+G328+G395</f>
        <v>#REF!</v>
      </c>
      <c r="H400" s="121"/>
      <c r="I400" s="148" t="e">
        <f>I14+I32+I37+I68+I99+I164+I220+I225+#REF!+I254+I279+I308+I328+I395</f>
        <v>#REF!</v>
      </c>
      <c r="J400" s="156" t="e">
        <f>J14+J32+J37+J68+J99+J164+J220+J225+#REF!+J254+J279+J308+J328+J395</f>
        <v>#REF!</v>
      </c>
      <c r="K400" s="171"/>
      <c r="L400" s="97" t="e">
        <f>L14+L32+L37+L68+L99+L164+L220+L225+#REF!+L254+L279+L308+L328+L395</f>
        <v>#REF!</v>
      </c>
      <c r="M400" s="32" t="e">
        <f>M14+M32+M37+M68+M99+M164+M220+M225+#REF!+M254+M279+M308+M328+M395</f>
        <v>#REF!</v>
      </c>
      <c r="N400" s="51"/>
    </row>
    <row r="401" spans="1:16" ht="25.5" hidden="1" customHeight="1">
      <c r="A401" s="11" t="s">
        <v>47</v>
      </c>
      <c r="B401" s="32">
        <f>B280+B309+B329</f>
        <v>0</v>
      </c>
      <c r="C401" s="32">
        <f>C280+C309+C329</f>
        <v>0</v>
      </c>
      <c r="D401" s="32">
        <f>D69+D165+D255+D280+D309+D329</f>
        <v>74821.2</v>
      </c>
      <c r="E401" s="32">
        <f>E69+E165+E255+E280+E309+E329</f>
        <v>0</v>
      </c>
      <c r="F401" s="30"/>
      <c r="G401" s="78">
        <f>G280+G309+G329</f>
        <v>17882.7</v>
      </c>
      <c r="H401" s="121"/>
      <c r="I401" s="148">
        <f>I69+I165+I255+I280+I309+I329</f>
        <v>284797.79999999993</v>
      </c>
      <c r="J401" s="156">
        <f>J69+J165+J255+J280+J309+J329</f>
        <v>176341.9</v>
      </c>
      <c r="K401" s="171"/>
      <c r="L401" s="97">
        <f>L69+L165+L255+L280+L309+L329</f>
        <v>284797.79999999993</v>
      </c>
      <c r="M401" s="32">
        <f>M69+M165+M255+M280+M309+M329</f>
        <v>176341.9</v>
      </c>
      <c r="N401" s="51"/>
    </row>
    <row r="402" spans="1:16" ht="23.25" hidden="1" customHeight="1">
      <c r="A402" s="11" t="s">
        <v>46</v>
      </c>
      <c r="B402" s="38"/>
      <c r="C402" s="38"/>
      <c r="D402" s="33">
        <f>D15+D38+D70+D100+D166+D239+D256+D281+D310+D396</f>
        <v>2529148.5999999996</v>
      </c>
      <c r="E402" s="33">
        <f>E15+E38+E70+E100+E166+E239+E256+E281+E310+E396</f>
        <v>0</v>
      </c>
      <c r="F402" s="38"/>
      <c r="G402" s="83"/>
      <c r="H402" s="121"/>
      <c r="I402" s="172">
        <f>I15+I38+I70+I100+I166+I239+I256+I281+I310+I396</f>
        <v>1901764.5699999998</v>
      </c>
      <c r="J402" s="173">
        <f>J15+J38+J70+J100+J166+J239+J256+J281+J310+J396</f>
        <v>0</v>
      </c>
      <c r="K402" s="171"/>
      <c r="L402" s="119">
        <f>L15+L38+L70+L100+L166+L239+L256+L281+L310+L396</f>
        <v>1901764.5699999998</v>
      </c>
      <c r="M402" s="67">
        <f>M15+M38+M70+M100+M166+M239+M256+M281+M310+M396</f>
        <v>521804.48</v>
      </c>
      <c r="N402" s="51"/>
    </row>
    <row r="403" spans="1:16" ht="38.25" customHeight="1">
      <c r="A403" s="63" t="s">
        <v>28</v>
      </c>
      <c r="B403" s="11"/>
      <c r="C403" s="11"/>
      <c r="D403" s="11"/>
      <c r="E403" s="68"/>
      <c r="F403" s="68"/>
      <c r="G403" s="84">
        <f>G12+G30+G35+G66+G97+G162+G218+G237+G252+G277+G306+G326+G393</f>
        <v>5787356.1999999993</v>
      </c>
      <c r="H403" s="121" t="s">
        <v>114</v>
      </c>
      <c r="I403" s="174">
        <f>I12+I30+I35+I66+I97+I162+I218+I223+I237+I252+I277+I306+I326+I393</f>
        <v>7813572.3999999994</v>
      </c>
      <c r="J403" s="146"/>
      <c r="K403" s="134">
        <f>J403/I403</f>
        <v>0</v>
      </c>
      <c r="L403" s="120">
        <f>L12+L30+L35+L66+L97+L162+L218+L223+L237+L252+L277+L306+L326+L393</f>
        <v>7813572.3999999994</v>
      </c>
      <c r="M403" s="26"/>
      <c r="N403" s="14">
        <f>M403/L403</f>
        <v>0</v>
      </c>
      <c r="P403" s="1" t="s">
        <v>114</v>
      </c>
    </row>
    <row r="404" spans="1:16" ht="15.75">
      <c r="A404" s="11" t="s">
        <v>56</v>
      </c>
      <c r="B404" s="34">
        <v>0</v>
      </c>
      <c r="C404" s="34">
        <v>0</v>
      </c>
      <c r="D404" s="34">
        <v>0</v>
      </c>
      <c r="E404" s="34">
        <v>0</v>
      </c>
      <c r="F404" s="34"/>
      <c r="G404" s="84">
        <f>G13+G31+G36+G67+G98+G163+G219+G224+G238+G253+G278+G307+G327</f>
        <v>2358630.6000000006</v>
      </c>
      <c r="H404" s="121"/>
      <c r="I404" s="174">
        <f>I13+I67+I98+I163+I219+I224+I238+I253+I278+I307+I327</f>
        <v>871245.09999999986</v>
      </c>
      <c r="J404" s="136"/>
      <c r="K404" s="134">
        <f>J404/I404</f>
        <v>0</v>
      </c>
      <c r="L404" s="120">
        <f>L13+L67+L98+L163+L219+L224+L238+L253+L278+L307+L327</f>
        <v>871245.09999999986</v>
      </c>
      <c r="M404" s="34"/>
      <c r="N404" s="14">
        <f>M404/L404</f>
        <v>0</v>
      </c>
    </row>
    <row r="405" spans="1:16" ht="15.75">
      <c r="A405" s="11" t="s">
        <v>58</v>
      </c>
      <c r="B405" s="11"/>
      <c r="C405" s="11"/>
      <c r="D405" s="11"/>
      <c r="E405" s="69"/>
      <c r="F405" s="69"/>
      <c r="G405" s="84">
        <f>G14+G37+G68+G99+G164+G254+G279+G328</f>
        <v>3254250</v>
      </c>
      <c r="H405" s="121"/>
      <c r="I405" s="174">
        <f xml:space="preserve"> I14+I37+I68+I99+I164+I254+I279+I308+I328+I395</f>
        <v>3263022.34</v>
      </c>
      <c r="J405" s="146"/>
      <c r="K405" s="134">
        <f>J405/I405</f>
        <v>0</v>
      </c>
      <c r="L405" s="120">
        <f xml:space="preserve"> L14+L37+L68+L99+L164+L254+L279+L308+L328+L395</f>
        <v>3263022.34</v>
      </c>
      <c r="M405" s="26"/>
      <c r="N405" s="14">
        <f>M405/L405</f>
        <v>0</v>
      </c>
    </row>
    <row r="406" spans="1:16" ht="15.75">
      <c r="A406" s="11" t="s">
        <v>46</v>
      </c>
      <c r="B406" s="11"/>
      <c r="C406" s="11"/>
      <c r="D406" s="11"/>
      <c r="E406" s="69"/>
      <c r="F406" s="69"/>
      <c r="G406" s="84">
        <v>0</v>
      </c>
      <c r="H406" s="121"/>
      <c r="I406" s="174"/>
      <c r="J406" s="146"/>
      <c r="K406" s="134" t="e">
        <f>J406/I406</f>
        <v>#DIV/0!</v>
      </c>
      <c r="L406" s="120"/>
      <c r="M406" s="26"/>
      <c r="N406" s="14" t="e">
        <f>M406/L406</f>
        <v>#DIV/0!</v>
      </c>
    </row>
    <row r="407" spans="1:16" ht="15.75">
      <c r="A407" s="11" t="s">
        <v>47</v>
      </c>
      <c r="B407" s="69"/>
      <c r="C407" s="69"/>
      <c r="D407" s="69"/>
      <c r="E407" s="69"/>
      <c r="F407" s="69"/>
      <c r="G407" s="70"/>
      <c r="H407" s="121"/>
      <c r="I407" s="69"/>
      <c r="J407" s="69"/>
      <c r="K407" s="69"/>
      <c r="L407" s="69"/>
      <c r="M407" s="69"/>
      <c r="N407" s="69"/>
    </row>
    <row r="408" spans="1:16" ht="15">
      <c r="A408" s="69"/>
      <c r="B408" s="69"/>
      <c r="C408" s="69"/>
      <c r="D408" s="69"/>
      <c r="E408" s="69"/>
      <c r="F408" s="69"/>
      <c r="G408" s="70"/>
      <c r="I408" s="69"/>
      <c r="J408" s="69"/>
      <c r="K408" s="69"/>
      <c r="L408" s="69"/>
      <c r="M408" s="69"/>
      <c r="N408" s="69"/>
    </row>
    <row r="409" spans="1:16" ht="15">
      <c r="A409" s="69"/>
      <c r="B409" s="69"/>
      <c r="C409" s="69"/>
      <c r="D409" s="69"/>
      <c r="E409" s="69"/>
      <c r="F409" s="69"/>
      <c r="G409" s="70"/>
      <c r="I409" s="69"/>
      <c r="J409" s="69"/>
      <c r="K409" s="69"/>
      <c r="L409" s="69"/>
      <c r="M409" s="69"/>
      <c r="N409" s="69"/>
    </row>
    <row r="410" spans="1:16" ht="15">
      <c r="A410" s="69"/>
      <c r="B410" s="69"/>
      <c r="C410" s="69"/>
      <c r="D410" s="69"/>
      <c r="E410" s="69"/>
      <c r="F410" s="69"/>
      <c r="G410" s="70"/>
      <c r="I410" s="69"/>
      <c r="J410" s="69"/>
      <c r="K410" s="69"/>
      <c r="L410" s="69"/>
      <c r="M410" s="69"/>
      <c r="N410" s="69"/>
    </row>
    <row r="411" spans="1:16" ht="15">
      <c r="A411" s="69"/>
      <c r="B411" s="69"/>
      <c r="C411" s="69"/>
      <c r="D411" s="69"/>
      <c r="E411" s="69"/>
      <c r="F411" s="69"/>
      <c r="G411" s="70"/>
      <c r="I411" s="69"/>
      <c r="J411" s="69"/>
      <c r="K411" s="69"/>
      <c r="L411" s="69"/>
      <c r="M411" s="69"/>
      <c r="N411" s="69"/>
    </row>
    <row r="412" spans="1:16" ht="15">
      <c r="A412" s="69"/>
      <c r="B412" s="69"/>
      <c r="C412" s="69"/>
      <c r="D412" s="69"/>
      <c r="E412" s="69"/>
      <c r="F412" s="69"/>
      <c r="G412" s="70"/>
      <c r="I412" s="69"/>
      <c r="J412" s="69"/>
      <c r="K412" s="69"/>
      <c r="L412" s="69"/>
      <c r="M412" s="69"/>
      <c r="N412" s="69"/>
    </row>
    <row r="413" spans="1:16" ht="15">
      <c r="A413" s="69"/>
      <c r="B413" s="69"/>
      <c r="C413" s="69"/>
      <c r="D413" s="69"/>
      <c r="E413" s="69"/>
      <c r="F413" s="69"/>
      <c r="G413" s="70"/>
      <c r="I413" s="69"/>
      <c r="J413" s="69"/>
      <c r="K413" s="69"/>
      <c r="L413" s="69"/>
      <c r="M413" s="69"/>
      <c r="N413" s="69"/>
    </row>
    <row r="414" spans="1:16" ht="15">
      <c r="A414" s="69"/>
      <c r="B414" s="69"/>
      <c r="C414" s="69"/>
      <c r="D414" s="69"/>
      <c r="E414" s="69"/>
      <c r="F414" s="69"/>
      <c r="G414" s="70"/>
      <c r="I414" s="69"/>
      <c r="J414" s="69"/>
      <c r="K414" s="69"/>
      <c r="L414" s="69"/>
      <c r="M414" s="69"/>
      <c r="N414" s="69"/>
    </row>
    <row r="415" spans="1:16" ht="15">
      <c r="A415" s="69"/>
      <c r="B415" s="69"/>
      <c r="C415" s="69"/>
      <c r="D415" s="69"/>
      <c r="E415" s="69"/>
      <c r="F415" s="69"/>
      <c r="G415" s="70"/>
      <c r="I415" s="69"/>
      <c r="J415" s="69"/>
      <c r="K415" s="69"/>
      <c r="L415" s="69"/>
      <c r="M415" s="69"/>
      <c r="N415" s="69"/>
    </row>
    <row r="416" spans="1:16" ht="15">
      <c r="A416" s="69"/>
      <c r="B416" s="69"/>
      <c r="C416" s="69"/>
      <c r="D416" s="69"/>
      <c r="E416" s="69"/>
      <c r="F416" s="69"/>
      <c r="G416" s="70"/>
      <c r="I416" s="69"/>
      <c r="J416" s="69"/>
      <c r="K416" s="69"/>
      <c r="L416" s="69"/>
      <c r="M416" s="69"/>
      <c r="N416" s="69"/>
    </row>
    <row r="417" spans="1:14" ht="15">
      <c r="A417" s="69"/>
      <c r="B417" s="69"/>
      <c r="C417" s="69"/>
      <c r="D417" s="69"/>
      <c r="E417" s="69"/>
      <c r="F417" s="69"/>
      <c r="G417" s="70"/>
      <c r="I417" s="69"/>
      <c r="J417" s="69"/>
      <c r="K417" s="69"/>
      <c r="L417" s="69"/>
      <c r="M417" s="69"/>
      <c r="N417" s="69"/>
    </row>
    <row r="418" spans="1:14" ht="15">
      <c r="A418" s="69"/>
      <c r="B418" s="69"/>
      <c r="C418" s="69"/>
      <c r="D418" s="69"/>
      <c r="E418" s="69"/>
      <c r="F418" s="69"/>
      <c r="G418" s="70"/>
      <c r="I418" s="69"/>
      <c r="J418" s="69"/>
      <c r="K418" s="69"/>
      <c r="L418" s="69"/>
      <c r="M418" s="69"/>
      <c r="N418" s="69"/>
    </row>
    <row r="419" spans="1:14" ht="15">
      <c r="A419" s="69"/>
      <c r="B419" s="69"/>
      <c r="C419" s="69"/>
      <c r="D419" s="69"/>
      <c r="E419" s="69"/>
      <c r="F419" s="69"/>
      <c r="G419" s="70"/>
      <c r="I419" s="69"/>
      <c r="J419" s="69"/>
      <c r="K419" s="69"/>
      <c r="L419" s="69"/>
      <c r="M419" s="69"/>
      <c r="N419" s="69"/>
    </row>
    <row r="420" spans="1:14" ht="15">
      <c r="A420" s="69"/>
      <c r="B420" s="69"/>
      <c r="C420" s="69"/>
      <c r="D420" s="69"/>
      <c r="E420" s="69"/>
      <c r="F420" s="69"/>
      <c r="G420" s="70"/>
      <c r="I420" s="69"/>
      <c r="J420" s="69"/>
      <c r="K420" s="69"/>
      <c r="L420" s="69"/>
      <c r="M420" s="69"/>
      <c r="N420" s="69"/>
    </row>
    <row r="421" spans="1:14" ht="15">
      <c r="A421" s="69"/>
      <c r="B421" s="69"/>
      <c r="C421" s="69"/>
      <c r="D421" s="69"/>
      <c r="E421" s="69"/>
      <c r="F421" s="69"/>
      <c r="G421" s="70"/>
      <c r="I421" s="69"/>
      <c r="J421" s="69"/>
      <c r="K421" s="69"/>
      <c r="L421" s="69"/>
      <c r="M421" s="69"/>
      <c r="N421" s="69"/>
    </row>
    <row r="422" spans="1:14" ht="15">
      <c r="A422" s="69"/>
      <c r="B422" s="69"/>
      <c r="C422" s="69"/>
      <c r="D422" s="69"/>
      <c r="E422" s="69"/>
      <c r="F422" s="69"/>
      <c r="G422" s="70"/>
      <c r="I422" s="69"/>
      <c r="J422" s="69"/>
      <c r="K422" s="69"/>
      <c r="L422" s="69"/>
      <c r="M422" s="69"/>
      <c r="N422" s="69"/>
    </row>
    <row r="423" spans="1:14" ht="15">
      <c r="A423" s="69"/>
      <c r="B423" s="69"/>
      <c r="C423" s="69"/>
      <c r="D423" s="69"/>
      <c r="E423" s="69"/>
      <c r="F423" s="69"/>
      <c r="G423" s="70"/>
      <c r="I423" s="69"/>
      <c r="J423" s="69"/>
      <c r="K423" s="69"/>
      <c r="L423" s="69"/>
      <c r="M423" s="69"/>
      <c r="N423" s="69"/>
    </row>
    <row r="424" spans="1:14" ht="15">
      <c r="A424" s="69"/>
      <c r="B424" s="69"/>
      <c r="C424" s="69"/>
      <c r="D424" s="69"/>
      <c r="E424" s="69"/>
      <c r="F424" s="69"/>
      <c r="G424" s="70"/>
      <c r="I424" s="69"/>
      <c r="J424" s="69"/>
      <c r="K424" s="69"/>
      <c r="L424" s="69"/>
      <c r="M424" s="69"/>
      <c r="N424" s="69"/>
    </row>
    <row r="425" spans="1:14" ht="15">
      <c r="A425" s="69"/>
      <c r="B425" s="69"/>
      <c r="C425" s="69"/>
      <c r="D425" s="69"/>
      <c r="E425" s="69"/>
      <c r="F425" s="69"/>
      <c r="G425" s="70"/>
      <c r="I425" s="69"/>
      <c r="J425" s="69"/>
      <c r="K425" s="69"/>
      <c r="L425" s="69"/>
      <c r="M425" s="69"/>
      <c r="N425" s="69"/>
    </row>
    <row r="426" spans="1:14" ht="15">
      <c r="A426" s="69"/>
      <c r="B426" s="69"/>
      <c r="C426" s="69"/>
      <c r="D426" s="69"/>
      <c r="E426" s="69"/>
      <c r="F426" s="69"/>
      <c r="G426" s="70"/>
      <c r="I426" s="69"/>
      <c r="J426" s="69"/>
      <c r="K426" s="69"/>
      <c r="L426" s="69"/>
      <c r="M426" s="69"/>
      <c r="N426" s="69"/>
    </row>
    <row r="427" spans="1:14" ht="15">
      <c r="A427" s="69"/>
      <c r="B427" s="69"/>
      <c r="C427" s="69"/>
      <c r="D427" s="69"/>
      <c r="E427" s="69"/>
      <c r="F427" s="69"/>
      <c r="G427" s="70"/>
      <c r="I427" s="69"/>
      <c r="J427" s="69"/>
      <c r="K427" s="69"/>
      <c r="L427" s="69"/>
      <c r="M427" s="69"/>
      <c r="N427" s="69"/>
    </row>
    <row r="428" spans="1:14" ht="15">
      <c r="A428" s="69"/>
      <c r="B428" s="69"/>
      <c r="C428" s="69"/>
      <c r="D428" s="69"/>
      <c r="E428" s="69"/>
      <c r="F428" s="69"/>
      <c r="G428" s="70"/>
      <c r="I428" s="69"/>
      <c r="J428" s="69"/>
      <c r="K428" s="69"/>
      <c r="L428" s="69"/>
      <c r="M428" s="69"/>
      <c r="N428" s="69"/>
    </row>
    <row r="429" spans="1:14" ht="15">
      <c r="A429" s="69"/>
      <c r="B429" s="69"/>
      <c r="C429" s="69"/>
      <c r="D429" s="69"/>
      <c r="E429" s="69"/>
      <c r="F429" s="69"/>
      <c r="G429" s="70"/>
      <c r="I429" s="69"/>
      <c r="J429" s="69"/>
      <c r="K429" s="69"/>
      <c r="L429" s="69"/>
      <c r="M429" s="69"/>
      <c r="N429" s="69"/>
    </row>
    <row r="430" spans="1:14" ht="15">
      <c r="A430" s="69"/>
      <c r="B430" s="69"/>
      <c r="C430" s="69"/>
      <c r="D430" s="69"/>
      <c r="E430" s="69"/>
      <c r="F430" s="69"/>
      <c r="G430" s="70"/>
      <c r="I430" s="69"/>
      <c r="J430" s="69"/>
      <c r="K430" s="69"/>
      <c r="L430" s="69"/>
      <c r="M430" s="69"/>
      <c r="N430" s="69"/>
    </row>
    <row r="431" spans="1:14" ht="15">
      <c r="A431" s="69"/>
      <c r="B431" s="69"/>
      <c r="C431" s="69"/>
      <c r="D431" s="69"/>
      <c r="E431" s="69"/>
      <c r="F431" s="69"/>
      <c r="G431" s="70"/>
      <c r="I431" s="69"/>
      <c r="J431" s="69"/>
      <c r="K431" s="69"/>
      <c r="L431" s="69"/>
      <c r="M431" s="69"/>
      <c r="N431" s="69"/>
    </row>
    <row r="432" spans="1:14" ht="15">
      <c r="A432" s="69"/>
      <c r="B432" s="69"/>
      <c r="C432" s="69"/>
      <c r="D432" s="69"/>
      <c r="E432" s="69"/>
      <c r="F432" s="69"/>
      <c r="G432" s="70"/>
      <c r="I432" s="69"/>
      <c r="J432" s="69"/>
      <c r="K432" s="69"/>
      <c r="L432" s="69"/>
      <c r="M432" s="69"/>
      <c r="N432" s="69"/>
    </row>
    <row r="433" spans="1:14" ht="15">
      <c r="A433" s="69"/>
      <c r="B433" s="69"/>
      <c r="C433" s="69"/>
      <c r="D433" s="69"/>
      <c r="E433" s="69"/>
      <c r="F433" s="69"/>
      <c r="G433" s="70"/>
      <c r="I433" s="69"/>
      <c r="J433" s="69"/>
      <c r="K433" s="69"/>
      <c r="L433" s="69"/>
      <c r="M433" s="69"/>
      <c r="N433" s="69"/>
    </row>
    <row r="434" spans="1:14" ht="15">
      <c r="A434" s="69"/>
      <c r="B434" s="69"/>
      <c r="C434" s="69"/>
      <c r="D434" s="69"/>
      <c r="E434" s="69"/>
      <c r="F434" s="69"/>
      <c r="G434" s="70"/>
      <c r="I434" s="69"/>
      <c r="J434" s="69"/>
      <c r="K434" s="69"/>
      <c r="L434" s="69"/>
      <c r="M434" s="69"/>
      <c r="N434" s="69"/>
    </row>
    <row r="435" spans="1:14" ht="15">
      <c r="A435" s="69"/>
      <c r="B435" s="69"/>
      <c r="C435" s="69"/>
      <c r="D435" s="69"/>
      <c r="E435" s="69"/>
      <c r="F435" s="69"/>
      <c r="G435" s="70"/>
      <c r="I435" s="69"/>
      <c r="J435" s="69"/>
      <c r="K435" s="69"/>
      <c r="L435" s="69"/>
      <c r="M435" s="69"/>
      <c r="N435" s="69"/>
    </row>
  </sheetData>
  <mergeCells count="17">
    <mergeCell ref="C9:C10"/>
    <mergeCell ref="D9:D10"/>
    <mergeCell ref="E9:F9"/>
    <mergeCell ref="A3:N4"/>
    <mergeCell ref="O66:V66"/>
    <mergeCell ref="I9:I10"/>
    <mergeCell ref="J9:J10"/>
    <mergeCell ref="K9:K10"/>
    <mergeCell ref="L9:L10"/>
    <mergeCell ref="M9:M10"/>
    <mergeCell ref="N9:N10"/>
    <mergeCell ref="A8:A10"/>
    <mergeCell ref="G8:G10"/>
    <mergeCell ref="H8:H10"/>
    <mergeCell ref="I8:K8"/>
    <mergeCell ref="L8:N8"/>
    <mergeCell ref="B9:B10"/>
  </mergeCells>
  <pageMargins left="0.51" right="0" top="0.34" bottom="0.59055118110236227" header="0.39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6"/>
  <sheetViews>
    <sheetView tabSelected="1" workbookViewId="0">
      <pane ySplit="10" topLeftCell="A329" activePane="bottomLeft" state="frozen"/>
      <selection pane="bottomLeft" activeCell="O7" sqref="O7"/>
    </sheetView>
  </sheetViews>
  <sheetFormatPr defaultRowHeight="12.75"/>
  <cols>
    <col min="1" max="1" width="43.140625" style="1" customWidth="1"/>
    <col min="2" max="2" width="15.42578125" style="1" hidden="1" customWidth="1"/>
    <col min="3" max="3" width="16.5703125" style="1" hidden="1" customWidth="1"/>
    <col min="4" max="4" width="13" style="1" hidden="1" customWidth="1"/>
    <col min="5" max="5" width="10.42578125" style="1" hidden="1" customWidth="1"/>
    <col min="6" max="6" width="8.42578125" style="1" hidden="1" customWidth="1"/>
    <col min="7" max="7" width="18.42578125" style="2" hidden="1" customWidth="1"/>
    <col min="8" max="8" width="14" style="1" customWidth="1"/>
    <col min="9" max="9" width="14" style="1" hidden="1" customWidth="1"/>
    <col min="10" max="10" width="16.42578125" style="2" customWidth="1"/>
    <col min="11" max="11" width="15.140625" style="2" customWidth="1"/>
    <col min="12" max="12" width="11.5703125" style="2" customWidth="1"/>
    <col min="13" max="13" width="16.85546875" style="2" customWidth="1"/>
    <col min="14" max="14" width="12.28515625" style="2" customWidth="1"/>
    <col min="15" max="16384" width="9.140625" style="1"/>
  </cols>
  <sheetData>
    <row r="1" spans="1:14" ht="12.75" customHeight="1">
      <c r="A1" s="2"/>
      <c r="B1" s="3"/>
      <c r="C1" s="3"/>
      <c r="D1" s="3"/>
      <c r="E1" s="3"/>
      <c r="F1" s="3"/>
      <c r="G1" s="3"/>
      <c r="J1" s="3"/>
      <c r="K1" s="3"/>
      <c r="L1" s="3"/>
    </row>
    <row r="2" spans="1:14" ht="18" customHeight="1">
      <c r="A2" s="3"/>
      <c r="B2" s="3"/>
      <c r="C2" s="3"/>
      <c r="D2" s="3"/>
      <c r="E2" s="3"/>
      <c r="F2" s="3"/>
      <c r="G2" s="3"/>
      <c r="J2" s="3"/>
      <c r="K2" s="3"/>
      <c r="L2" s="3"/>
    </row>
    <row r="3" spans="1:14" ht="30.75" customHeight="1">
      <c r="A3" s="299" t="s">
        <v>151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5.7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</row>
    <row r="5" spans="1:14" ht="12.75" hidden="1" customHeight="1">
      <c r="A5" s="2"/>
      <c r="B5" s="2"/>
      <c r="C5" s="2"/>
      <c r="D5" s="2"/>
      <c r="E5" s="2"/>
      <c r="F5" s="2"/>
    </row>
    <row r="6" spans="1:14" ht="12.75" hidden="1" customHeight="1">
      <c r="A6" s="2"/>
      <c r="B6" s="2"/>
      <c r="C6" s="2"/>
      <c r="D6" s="2"/>
      <c r="E6" s="2"/>
      <c r="F6" s="2"/>
    </row>
    <row r="7" spans="1:14" ht="13.5" thickBot="1">
      <c r="A7" s="2"/>
      <c r="B7" s="2"/>
      <c r="C7" s="2"/>
      <c r="D7" s="2"/>
      <c r="E7" s="2"/>
      <c r="F7" s="2"/>
    </row>
    <row r="8" spans="1:14" ht="63.75" customHeight="1" thickBot="1">
      <c r="A8" s="266" t="s">
        <v>51</v>
      </c>
      <c r="B8" s="266" t="s">
        <v>89</v>
      </c>
      <c r="C8" s="280" t="s">
        <v>20</v>
      </c>
      <c r="D8" s="266" t="s">
        <v>90</v>
      </c>
      <c r="E8" s="264" t="s">
        <v>44</v>
      </c>
      <c r="F8" s="265"/>
      <c r="G8" s="271"/>
      <c r="H8" s="271" t="s">
        <v>149</v>
      </c>
      <c r="I8" s="271" t="s">
        <v>148</v>
      </c>
      <c r="J8" s="266" t="s">
        <v>120</v>
      </c>
      <c r="K8" s="268" t="s">
        <v>145</v>
      </c>
      <c r="L8" s="282"/>
      <c r="M8" s="268" t="s">
        <v>146</v>
      </c>
      <c r="N8" s="282"/>
    </row>
    <row r="9" spans="1:14" ht="18" customHeight="1" thickBot="1">
      <c r="A9" s="285"/>
      <c r="B9" s="285"/>
      <c r="C9" s="301"/>
      <c r="D9" s="285"/>
      <c r="E9" s="208"/>
      <c r="F9" s="208"/>
      <c r="G9" s="272"/>
      <c r="H9" s="272"/>
      <c r="I9" s="272"/>
      <c r="J9" s="285"/>
      <c r="K9" s="269"/>
      <c r="L9" s="300"/>
      <c r="M9" s="270"/>
      <c r="N9" s="298"/>
    </row>
    <row r="10" spans="1:14" ht="81.75" customHeight="1" thickBot="1">
      <c r="A10" s="267"/>
      <c r="B10" s="267"/>
      <c r="C10" s="281"/>
      <c r="D10" s="267"/>
      <c r="E10" s="4" t="s">
        <v>42</v>
      </c>
      <c r="F10" s="127" t="s">
        <v>43</v>
      </c>
      <c r="G10" s="273"/>
      <c r="H10" s="273"/>
      <c r="I10" s="273"/>
      <c r="J10" s="267"/>
      <c r="K10" s="209" t="s">
        <v>144</v>
      </c>
      <c r="L10" s="209" t="s">
        <v>143</v>
      </c>
      <c r="M10" s="210" t="s">
        <v>144</v>
      </c>
      <c r="N10" s="211" t="s">
        <v>143</v>
      </c>
    </row>
    <row r="11" spans="1:14" ht="86.25" customHeight="1">
      <c r="A11" s="5" t="s">
        <v>59</v>
      </c>
      <c r="B11" s="202"/>
      <c r="C11" s="8"/>
      <c r="D11" s="8"/>
      <c r="E11" s="201"/>
      <c r="F11" s="201"/>
      <c r="G11" s="8"/>
      <c r="H11" s="213"/>
      <c r="I11" s="203"/>
      <c r="J11" s="8"/>
      <c r="K11" s="201"/>
      <c r="L11" s="212"/>
      <c r="M11" s="213"/>
      <c r="N11" s="214"/>
    </row>
    <row r="12" spans="1:14" s="227" customFormat="1" ht="16.899999999999999" customHeight="1">
      <c r="A12" s="239" t="s">
        <v>57</v>
      </c>
      <c r="B12" s="12">
        <v>21205</v>
      </c>
      <c r="C12" s="12">
        <v>22980</v>
      </c>
      <c r="D12" s="12">
        <f>D13+D15</f>
        <v>224405</v>
      </c>
      <c r="E12" s="12">
        <v>3043</v>
      </c>
      <c r="F12" s="13">
        <f>E12/D12</f>
        <v>1.3560303914796908E-2</v>
      </c>
      <c r="G12" s="72">
        <v>30964.400000000001</v>
      </c>
      <c r="H12" s="206">
        <v>47200</v>
      </c>
      <c r="I12" s="206">
        <v>50440</v>
      </c>
      <c r="J12" s="206">
        <v>216785</v>
      </c>
      <c r="K12" s="206">
        <v>586.9</v>
      </c>
      <c r="L12" s="215">
        <f>K12/J12</f>
        <v>2.7072906335770461E-3</v>
      </c>
      <c r="M12" s="206">
        <v>9009.1299999999992</v>
      </c>
      <c r="N12" s="216">
        <f>M12/J12</f>
        <v>4.155790299144313E-2</v>
      </c>
    </row>
    <row r="13" spans="1:14" ht="16.899999999999999" customHeight="1">
      <c r="A13" s="204" t="s">
        <v>56</v>
      </c>
      <c r="B13" s="15">
        <v>21205</v>
      </c>
      <c r="C13" s="15">
        <v>21205</v>
      </c>
      <c r="D13" s="15">
        <v>21205</v>
      </c>
      <c r="E13" s="15">
        <v>3043</v>
      </c>
      <c r="F13" s="16"/>
      <c r="G13" s="24">
        <v>21205</v>
      </c>
      <c r="H13" s="198">
        <v>47200</v>
      </c>
      <c r="I13" s="198">
        <v>50440</v>
      </c>
      <c r="J13" s="198">
        <f>J19+J25</f>
        <v>47200</v>
      </c>
      <c r="K13" s="198">
        <v>586.9</v>
      </c>
      <c r="L13" s="223">
        <f>K13/J13</f>
        <v>1.2434322033898305E-2</v>
      </c>
      <c r="M13" s="198">
        <v>61.19</v>
      </c>
      <c r="N13" s="224">
        <f>M13/J13</f>
        <v>1.2963983050847457E-3</v>
      </c>
    </row>
    <row r="14" spans="1:14" ht="15" customHeight="1">
      <c r="A14" s="204" t="s">
        <v>58</v>
      </c>
      <c r="B14" s="15">
        <v>0</v>
      </c>
      <c r="C14" s="15">
        <v>1775</v>
      </c>
      <c r="D14" s="15">
        <v>0</v>
      </c>
      <c r="E14" s="15">
        <v>0</v>
      </c>
      <c r="F14" s="16"/>
      <c r="G14" s="24">
        <v>9759.4</v>
      </c>
      <c r="H14" s="198">
        <v>0</v>
      </c>
      <c r="I14" s="198">
        <v>0</v>
      </c>
      <c r="J14" s="198">
        <v>0</v>
      </c>
      <c r="K14" s="198">
        <v>0</v>
      </c>
      <c r="L14" s="223">
        <v>0</v>
      </c>
      <c r="M14" s="198">
        <v>0</v>
      </c>
      <c r="N14" s="224">
        <v>0</v>
      </c>
    </row>
    <row r="15" spans="1:14" ht="15.75" customHeight="1">
      <c r="A15" s="204" t="s">
        <v>46</v>
      </c>
      <c r="B15" s="15"/>
      <c r="C15" s="15"/>
      <c r="D15" s="15">
        <v>203200</v>
      </c>
      <c r="E15" s="15"/>
      <c r="F15" s="16"/>
      <c r="G15" s="24"/>
      <c r="H15" s="198">
        <v>0</v>
      </c>
      <c r="I15" s="198">
        <v>0</v>
      </c>
      <c r="J15" s="198">
        <f>J21+J27</f>
        <v>169585</v>
      </c>
      <c r="K15" s="198">
        <v>0</v>
      </c>
      <c r="L15" s="223">
        <f>K15/J15</f>
        <v>0</v>
      </c>
      <c r="M15" s="198">
        <v>8947.94</v>
      </c>
      <c r="N15" s="224">
        <f>M15/J15</f>
        <v>5.2763746793643311E-2</v>
      </c>
    </row>
    <row r="16" spans="1:14" ht="18.600000000000001" customHeight="1">
      <c r="A16" s="204"/>
      <c r="B16" s="15"/>
      <c r="C16" s="15"/>
      <c r="D16" s="15"/>
      <c r="E16" s="15"/>
      <c r="F16" s="16"/>
      <c r="G16" s="24"/>
      <c r="H16" s="225"/>
      <c r="I16" s="225"/>
      <c r="J16" s="86"/>
      <c r="K16" s="198"/>
      <c r="L16" s="16"/>
      <c r="M16" s="225"/>
      <c r="N16" s="226"/>
    </row>
    <row r="17" spans="1:14" ht="47.25" customHeight="1">
      <c r="A17" s="240" t="s">
        <v>62</v>
      </c>
      <c r="B17" s="15"/>
      <c r="C17" s="15"/>
      <c r="D17" s="15"/>
      <c r="E17" s="15"/>
      <c r="F17" s="16"/>
      <c r="G17" s="24"/>
      <c r="H17" s="225"/>
      <c r="I17" s="225"/>
      <c r="J17" s="86"/>
      <c r="K17" s="15"/>
      <c r="L17" s="16"/>
      <c r="M17" s="225"/>
      <c r="N17" s="226"/>
    </row>
    <row r="18" spans="1:14" ht="16.899999999999999" customHeight="1">
      <c r="A18" s="204" t="s">
        <v>57</v>
      </c>
      <c r="B18" s="18">
        <v>869</v>
      </c>
      <c r="C18" s="18">
        <v>869</v>
      </c>
      <c r="D18" s="18">
        <f>D19+D21</f>
        <v>204069</v>
      </c>
      <c r="E18" s="18">
        <v>0</v>
      </c>
      <c r="F18" s="19">
        <v>0</v>
      </c>
      <c r="G18" s="73">
        <v>561</v>
      </c>
      <c r="H18" s="198">
        <v>3500</v>
      </c>
      <c r="I18" s="198">
        <v>3500</v>
      </c>
      <c r="J18" s="198">
        <f>J19+J21</f>
        <v>16512</v>
      </c>
      <c r="K18" s="198">
        <v>301.7</v>
      </c>
      <c r="L18" s="223">
        <f>K18/J18</f>
        <v>1.8271560077519379E-2</v>
      </c>
      <c r="M18" s="198">
        <v>193.73</v>
      </c>
      <c r="N18" s="224">
        <f>M18/J18</f>
        <v>1.1732679263565891E-2</v>
      </c>
    </row>
    <row r="19" spans="1:14" ht="16.899999999999999" customHeight="1">
      <c r="A19" s="204" t="s">
        <v>56</v>
      </c>
      <c r="B19" s="15">
        <v>869</v>
      </c>
      <c r="C19" s="15">
        <v>869</v>
      </c>
      <c r="D19" s="15">
        <v>869</v>
      </c>
      <c r="E19" s="15">
        <v>0</v>
      </c>
      <c r="F19" s="16">
        <v>0</v>
      </c>
      <c r="G19" s="24">
        <v>561</v>
      </c>
      <c r="H19" s="198">
        <v>3500</v>
      </c>
      <c r="I19" s="198">
        <v>3500</v>
      </c>
      <c r="J19" s="198">
        <v>3500</v>
      </c>
      <c r="K19" s="198">
        <v>307.7</v>
      </c>
      <c r="L19" s="223">
        <f>K19/J19</f>
        <v>8.7914285714285709E-2</v>
      </c>
      <c r="M19" s="198">
        <v>61.19</v>
      </c>
      <c r="N19" s="224">
        <f>M19/J19</f>
        <v>1.7482857142857144E-2</v>
      </c>
    </row>
    <row r="20" spans="1:14" ht="16.899999999999999" customHeight="1">
      <c r="A20" s="204" t="s">
        <v>58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24"/>
      <c r="H20" s="198">
        <v>0</v>
      </c>
      <c r="I20" s="198">
        <v>0</v>
      </c>
      <c r="J20" s="198">
        <v>0</v>
      </c>
      <c r="K20" s="198">
        <v>0</v>
      </c>
      <c r="L20" s="223">
        <v>0</v>
      </c>
      <c r="M20" s="198">
        <v>0</v>
      </c>
      <c r="N20" s="224">
        <v>0</v>
      </c>
    </row>
    <row r="21" spans="1:14" ht="16.899999999999999" customHeight="1">
      <c r="A21" s="204" t="s">
        <v>46</v>
      </c>
      <c r="B21" s="15"/>
      <c r="C21" s="15"/>
      <c r="D21" s="15">
        <v>203200</v>
      </c>
      <c r="E21" s="15"/>
      <c r="F21" s="16"/>
      <c r="G21" s="24"/>
      <c r="H21" s="198">
        <v>0</v>
      </c>
      <c r="I21" s="198">
        <v>0</v>
      </c>
      <c r="J21" s="198">
        <v>13012</v>
      </c>
      <c r="K21" s="198">
        <v>0</v>
      </c>
      <c r="L21" s="223">
        <v>0</v>
      </c>
      <c r="M21" s="198">
        <v>132.54</v>
      </c>
      <c r="N21" s="224">
        <f>M21/J21</f>
        <v>1.0185982170304335E-2</v>
      </c>
    </row>
    <row r="22" spans="1:14" ht="16.899999999999999" customHeight="1">
      <c r="A22" s="204"/>
      <c r="B22" s="11"/>
      <c r="C22" s="15"/>
      <c r="D22" s="15"/>
      <c r="E22" s="15"/>
      <c r="F22" s="16"/>
      <c r="G22" s="24"/>
      <c r="H22" s="225"/>
      <c r="I22" s="225"/>
      <c r="J22" s="86"/>
      <c r="K22" s="15"/>
      <c r="L22" s="16"/>
      <c r="M22" s="225"/>
      <c r="N22" s="226"/>
    </row>
    <row r="23" spans="1:14" ht="31.5" customHeight="1">
      <c r="A23" s="240" t="s">
        <v>63</v>
      </c>
      <c r="B23" s="17"/>
      <c r="C23" s="15"/>
      <c r="D23" s="15"/>
      <c r="E23" s="15"/>
      <c r="F23" s="16"/>
      <c r="G23" s="24"/>
      <c r="H23" s="225"/>
      <c r="I23" s="225"/>
      <c r="J23" s="86"/>
      <c r="K23" s="15"/>
      <c r="L23" s="16"/>
      <c r="M23" s="225"/>
      <c r="N23" s="226"/>
    </row>
    <row r="24" spans="1:14" ht="16.899999999999999" customHeight="1">
      <c r="A24" s="204" t="s">
        <v>57</v>
      </c>
      <c r="B24" s="18">
        <v>20336</v>
      </c>
      <c r="C24" s="18">
        <v>22111</v>
      </c>
      <c r="D24" s="18">
        <v>20336</v>
      </c>
      <c r="E24" s="18">
        <v>3043</v>
      </c>
      <c r="F24" s="19">
        <f>E24/D24</f>
        <v>0.14963611329661683</v>
      </c>
      <c r="G24" s="73">
        <v>30403.4</v>
      </c>
      <c r="H24" s="198">
        <v>43700</v>
      </c>
      <c r="I24" s="198">
        <v>46940</v>
      </c>
      <c r="J24" s="198">
        <v>200273</v>
      </c>
      <c r="K24" s="198">
        <v>285.2</v>
      </c>
      <c r="L24" s="223">
        <f>K24/J24</f>
        <v>1.4240561633370448E-3</v>
      </c>
      <c r="M24" s="198">
        <v>8815.4</v>
      </c>
      <c r="N24" s="224">
        <f>M24/J24</f>
        <v>4.4016916908420002E-2</v>
      </c>
    </row>
    <row r="25" spans="1:14" ht="16.899999999999999" customHeight="1">
      <c r="A25" s="204" t="s">
        <v>56</v>
      </c>
      <c r="B25" s="15">
        <v>20336</v>
      </c>
      <c r="C25" s="15">
        <v>20336</v>
      </c>
      <c r="D25" s="15">
        <v>20336</v>
      </c>
      <c r="E25" s="15">
        <v>3043</v>
      </c>
      <c r="F25" s="16"/>
      <c r="G25" s="24">
        <v>20644</v>
      </c>
      <c r="H25" s="198">
        <v>43700</v>
      </c>
      <c r="I25" s="198">
        <v>46940</v>
      </c>
      <c r="J25" s="198">
        <v>43700</v>
      </c>
      <c r="K25" s="198">
        <v>285.2</v>
      </c>
      <c r="L25" s="223">
        <f>K25/J25</f>
        <v>6.5263157894736839E-3</v>
      </c>
      <c r="M25" s="198">
        <v>0</v>
      </c>
      <c r="N25" s="224">
        <f>M25/J25</f>
        <v>0</v>
      </c>
    </row>
    <row r="26" spans="1:14" ht="16.899999999999999" customHeight="1">
      <c r="A26" s="204" t="s">
        <v>58</v>
      </c>
      <c r="B26" s="15">
        <v>0</v>
      </c>
      <c r="C26" s="15">
        <v>1775</v>
      </c>
      <c r="D26" s="15"/>
      <c r="E26" s="15">
        <v>0</v>
      </c>
      <c r="F26" s="16"/>
      <c r="G26" s="24">
        <v>9759.4</v>
      </c>
      <c r="H26" s="198">
        <v>0</v>
      </c>
      <c r="I26" s="198">
        <v>0</v>
      </c>
      <c r="J26" s="198">
        <v>0</v>
      </c>
      <c r="K26" s="198">
        <v>0</v>
      </c>
      <c r="L26" s="223">
        <v>0</v>
      </c>
      <c r="M26" s="198">
        <v>0</v>
      </c>
      <c r="N26" s="224">
        <v>0</v>
      </c>
    </row>
    <row r="27" spans="1:14" ht="16.899999999999999" customHeight="1">
      <c r="A27" s="204" t="s">
        <v>46</v>
      </c>
      <c r="B27" s="11"/>
      <c r="C27" s="15"/>
      <c r="D27" s="15"/>
      <c r="E27" s="15"/>
      <c r="F27" s="16"/>
      <c r="G27" s="24"/>
      <c r="H27" s="198">
        <v>0</v>
      </c>
      <c r="I27" s="198">
        <v>0</v>
      </c>
      <c r="J27" s="86">
        <v>156573</v>
      </c>
      <c r="K27" s="198">
        <v>0</v>
      </c>
      <c r="L27" s="223">
        <v>0</v>
      </c>
      <c r="M27" s="198">
        <v>8815.4</v>
      </c>
      <c r="N27" s="224">
        <v>0</v>
      </c>
    </row>
    <row r="28" spans="1:14" ht="15.75">
      <c r="A28" s="204"/>
      <c r="B28" s="11"/>
      <c r="C28" s="15"/>
      <c r="D28" s="15"/>
      <c r="E28" s="15"/>
      <c r="F28" s="15"/>
      <c r="G28" s="24"/>
      <c r="H28" s="225"/>
      <c r="I28" s="225"/>
      <c r="J28" s="86"/>
      <c r="K28" s="15"/>
      <c r="L28" s="15"/>
      <c r="M28" s="225"/>
      <c r="N28" s="226"/>
    </row>
    <row r="29" spans="1:14" ht="89.25" customHeight="1">
      <c r="A29" s="241" t="s">
        <v>60</v>
      </c>
      <c r="B29" s="20"/>
      <c r="C29" s="21"/>
      <c r="D29" s="22"/>
      <c r="E29" s="21"/>
      <c r="F29" s="16"/>
      <c r="G29" s="71"/>
      <c r="H29" s="225"/>
      <c r="I29" s="225"/>
      <c r="J29" s="114"/>
      <c r="K29" s="15"/>
      <c r="L29" s="16"/>
      <c r="M29" s="225"/>
      <c r="N29" s="226"/>
    </row>
    <row r="30" spans="1:14" s="227" customFormat="1" ht="15.75">
      <c r="A30" s="239" t="s">
        <v>57</v>
      </c>
      <c r="B30" s="13">
        <v>4000</v>
      </c>
      <c r="C30" s="12">
        <v>4000</v>
      </c>
      <c r="D30" s="13">
        <v>4000</v>
      </c>
      <c r="E30" s="12">
        <v>0</v>
      </c>
      <c r="F30" s="13">
        <f>E30/D30</f>
        <v>0</v>
      </c>
      <c r="G30" s="72">
        <v>3700</v>
      </c>
      <c r="H30" s="206">
        <v>0</v>
      </c>
      <c r="I30" s="206">
        <v>0</v>
      </c>
      <c r="J30" s="206">
        <v>0</v>
      </c>
      <c r="K30" s="206">
        <v>0</v>
      </c>
      <c r="L30" s="215">
        <v>0</v>
      </c>
      <c r="M30" s="206">
        <v>0</v>
      </c>
      <c r="N30" s="216">
        <v>0</v>
      </c>
    </row>
    <row r="31" spans="1:14" ht="15.75">
      <c r="A31" s="204" t="s">
        <v>56</v>
      </c>
      <c r="B31" s="16">
        <v>4000</v>
      </c>
      <c r="C31" s="15">
        <v>4000</v>
      </c>
      <c r="D31" s="16">
        <v>4000</v>
      </c>
      <c r="E31" s="15">
        <v>0</v>
      </c>
      <c r="F31" s="13">
        <f>E31/D31</f>
        <v>0</v>
      </c>
      <c r="G31" s="24">
        <v>3700</v>
      </c>
      <c r="H31" s="198">
        <v>0</v>
      </c>
      <c r="I31" s="198">
        <v>0</v>
      </c>
      <c r="J31" s="198">
        <v>0</v>
      </c>
      <c r="K31" s="198">
        <v>0</v>
      </c>
      <c r="L31" s="223">
        <v>0</v>
      </c>
      <c r="M31" s="198">
        <v>0</v>
      </c>
      <c r="N31" s="224">
        <v>0</v>
      </c>
    </row>
    <row r="32" spans="1:14" ht="15.75">
      <c r="A32" s="204" t="s">
        <v>58</v>
      </c>
      <c r="B32" s="16">
        <v>0</v>
      </c>
      <c r="C32" s="15">
        <v>0</v>
      </c>
      <c r="D32" s="16">
        <v>0</v>
      </c>
      <c r="E32" s="15">
        <v>0</v>
      </c>
      <c r="F32" s="16">
        <v>0</v>
      </c>
      <c r="G32" s="24"/>
      <c r="H32" s="198">
        <v>0</v>
      </c>
      <c r="I32" s="198">
        <v>0</v>
      </c>
      <c r="J32" s="198">
        <v>0</v>
      </c>
      <c r="K32" s="198">
        <v>0</v>
      </c>
      <c r="L32" s="223">
        <v>0</v>
      </c>
      <c r="M32" s="198">
        <v>0</v>
      </c>
      <c r="N32" s="224">
        <v>0</v>
      </c>
    </row>
    <row r="33" spans="1:15" ht="16.899999999999999" customHeight="1">
      <c r="A33" s="204"/>
      <c r="B33" s="11"/>
      <c r="C33" s="15"/>
      <c r="D33" s="15"/>
      <c r="E33" s="15"/>
      <c r="F33" s="16"/>
      <c r="G33" s="24"/>
      <c r="H33" s="225"/>
      <c r="I33" s="225"/>
      <c r="J33" s="86"/>
      <c r="K33" s="15"/>
      <c r="L33" s="16"/>
      <c r="M33" s="90"/>
      <c r="N33" s="226"/>
    </row>
    <row r="34" spans="1:15" s="2" customFormat="1" ht="65.25" customHeight="1">
      <c r="A34" s="23" t="s">
        <v>115</v>
      </c>
      <c r="B34" s="21"/>
      <c r="C34" s="21"/>
      <c r="D34" s="21"/>
      <c r="E34" s="15"/>
      <c r="F34" s="21"/>
      <c r="G34" s="71"/>
      <c r="H34" s="225"/>
      <c r="I34" s="225"/>
      <c r="J34" s="91"/>
      <c r="K34" s="15"/>
      <c r="L34" s="26"/>
      <c r="M34" s="90"/>
      <c r="N34" s="226"/>
    </row>
    <row r="35" spans="1:15" s="227" customFormat="1" ht="16.149999999999999" customHeight="1">
      <c r="A35" s="239" t="s">
        <v>57</v>
      </c>
      <c r="B35" s="194">
        <v>3787745.4</v>
      </c>
      <c r="C35" s="31">
        <v>4356079.96</v>
      </c>
      <c r="D35" s="194">
        <f>D36+D37+D38</f>
        <v>4715155.5</v>
      </c>
      <c r="E35" s="12">
        <v>604162.11</v>
      </c>
      <c r="F35" s="13">
        <f>E35/D35</f>
        <v>0.12813195874452071</v>
      </c>
      <c r="G35" s="72">
        <v>4378681.9000000004</v>
      </c>
      <c r="H35" s="206">
        <v>4218807</v>
      </c>
      <c r="I35" s="206">
        <v>4878843.5</v>
      </c>
      <c r="J35" s="206">
        <f>J36+J37+J38</f>
        <v>5817645.96</v>
      </c>
      <c r="K35" s="206">
        <f>K41+K48+K54+K60</f>
        <v>658884.9</v>
      </c>
      <c r="L35" s="215">
        <f>K35/J35</f>
        <v>0.11325627316104331</v>
      </c>
      <c r="M35" s="206">
        <f>M36+M37+M38</f>
        <v>737993.06</v>
      </c>
      <c r="N35" s="216">
        <f>M35/J35</f>
        <v>0.12685424054233785</v>
      </c>
      <c r="O35" s="233"/>
    </row>
    <row r="36" spans="1:15" s="2" customFormat="1" ht="16.899999999999999" customHeight="1">
      <c r="A36" s="204" t="s">
        <v>56</v>
      </c>
      <c r="B36" s="37">
        <v>1494769.4</v>
      </c>
      <c r="C36" s="36">
        <v>1490569.4</v>
      </c>
      <c r="D36" s="37">
        <v>1494769.4</v>
      </c>
      <c r="E36" s="15">
        <v>253576.36</v>
      </c>
      <c r="F36" s="16"/>
      <c r="G36" s="74">
        <v>1476117.7</v>
      </c>
      <c r="H36" s="198">
        <v>1862941</v>
      </c>
      <c r="I36" s="198">
        <f>I42+I49+I55+I61</f>
        <v>2498288.6000000006</v>
      </c>
      <c r="J36" s="198">
        <f>J42+J49+J55+J61</f>
        <v>1862941</v>
      </c>
      <c r="K36" s="198">
        <f>K42+K49+K55+K61</f>
        <v>315034.46000000002</v>
      </c>
      <c r="L36" s="223">
        <f>K36/J36</f>
        <v>0.16910597812813183</v>
      </c>
      <c r="M36" s="198">
        <f>M42+M49+M55+M61</f>
        <v>315034.46000000002</v>
      </c>
      <c r="N36" s="224">
        <f>M36/J36</f>
        <v>0.16910597812813183</v>
      </c>
    </row>
    <row r="37" spans="1:15" s="2" customFormat="1" ht="17.45" customHeight="1">
      <c r="A37" s="204" t="s">
        <v>58</v>
      </c>
      <c r="B37" s="37">
        <v>2292976</v>
      </c>
      <c r="C37" s="36">
        <v>2865510.56</v>
      </c>
      <c r="D37" s="37">
        <v>2292976</v>
      </c>
      <c r="E37" s="15">
        <v>350585.75</v>
      </c>
      <c r="F37" s="16"/>
      <c r="G37" s="74">
        <v>2902564.1</v>
      </c>
      <c r="H37" s="198">
        <v>2355866</v>
      </c>
      <c r="I37" s="198">
        <f>I43+I50</f>
        <v>2380554.9</v>
      </c>
      <c r="J37" s="198">
        <f>J43+J50+J56+J62</f>
        <v>2967881</v>
      </c>
      <c r="K37" s="198">
        <f>K43+K50+K56+K62</f>
        <v>343850.38</v>
      </c>
      <c r="L37" s="223">
        <f>K37/J37</f>
        <v>0.11585719912624529</v>
      </c>
      <c r="M37" s="198">
        <f>M43+M50+M56+M62</f>
        <v>343850.38</v>
      </c>
      <c r="N37" s="224">
        <f>M37/J37</f>
        <v>0.11585719912624529</v>
      </c>
    </row>
    <row r="38" spans="1:15" s="2" customFormat="1" ht="17.45" customHeight="1">
      <c r="A38" s="204" t="s">
        <v>46</v>
      </c>
      <c r="B38" s="37"/>
      <c r="C38" s="36"/>
      <c r="D38" s="37">
        <v>927410.1</v>
      </c>
      <c r="E38" s="15"/>
      <c r="F38" s="16"/>
      <c r="G38" s="74">
        <v>0</v>
      </c>
      <c r="H38" s="198">
        <v>0</v>
      </c>
      <c r="I38" s="198">
        <v>0</v>
      </c>
      <c r="J38" s="198">
        <f>J44+J51+J57+J63</f>
        <v>986823.96</v>
      </c>
      <c r="K38" s="198">
        <v>0</v>
      </c>
      <c r="L38" s="223">
        <f>K38/J38</f>
        <v>0</v>
      </c>
      <c r="M38" s="198">
        <f>M44+M51+M57+M63</f>
        <v>79108.22</v>
      </c>
      <c r="N38" s="224">
        <f>M38/J38</f>
        <v>8.0164470266814364E-2</v>
      </c>
    </row>
    <row r="39" spans="1:15" s="2" customFormat="1" ht="19.149999999999999" customHeight="1">
      <c r="A39" s="242"/>
      <c r="B39" s="37"/>
      <c r="C39" s="36"/>
      <c r="D39" s="37"/>
      <c r="E39" s="15"/>
      <c r="F39" s="16"/>
      <c r="G39" s="74"/>
      <c r="H39" s="225"/>
      <c r="I39" s="225"/>
      <c r="J39" s="93"/>
      <c r="K39" s="15"/>
      <c r="L39" s="16"/>
      <c r="M39" s="90"/>
      <c r="N39" s="226"/>
    </row>
    <row r="40" spans="1:15" s="2" customFormat="1" ht="36" customHeight="1">
      <c r="A40" s="240" t="s">
        <v>64</v>
      </c>
      <c r="B40" s="40"/>
      <c r="C40" s="15"/>
      <c r="D40" s="40"/>
      <c r="E40" s="15"/>
      <c r="F40" s="16"/>
      <c r="G40" s="24"/>
      <c r="H40" s="225"/>
      <c r="I40" s="225"/>
      <c r="J40" s="94"/>
      <c r="K40" s="15"/>
      <c r="L40" s="16"/>
      <c r="M40" s="90"/>
      <c r="N40" s="226"/>
    </row>
    <row r="41" spans="1:15" s="2" customFormat="1" ht="17.45" customHeight="1">
      <c r="A41" s="204" t="s">
        <v>57</v>
      </c>
      <c r="B41" s="40">
        <v>1572175.6</v>
      </c>
      <c r="C41" s="18">
        <v>2137997.16</v>
      </c>
      <c r="D41" s="40">
        <f>D42+D43+D44</f>
        <v>1958275.6</v>
      </c>
      <c r="E41" s="18">
        <v>235495.71</v>
      </c>
      <c r="F41" s="19">
        <f>E41/D41</f>
        <v>0.12025667377972742</v>
      </c>
      <c r="G41" s="76">
        <v>2004080.7</v>
      </c>
      <c r="H41" s="198">
        <v>1601443</v>
      </c>
      <c r="I41" s="198">
        <v>1625585.2</v>
      </c>
      <c r="J41" s="198">
        <f>J42+J43+J44</f>
        <v>1795620.1099999999</v>
      </c>
      <c r="K41" s="198">
        <v>303048.3</v>
      </c>
      <c r="L41" s="223">
        <f>K41/J41</f>
        <v>0.16877083204420115</v>
      </c>
      <c r="M41" s="198">
        <f>M42+M43+M44</f>
        <v>353701.45000000007</v>
      </c>
      <c r="N41" s="224">
        <f>M41/J41</f>
        <v>0.19698011178990421</v>
      </c>
    </row>
    <row r="42" spans="1:15" s="2" customFormat="1" ht="17.45" customHeight="1">
      <c r="A42" s="204" t="s">
        <v>56</v>
      </c>
      <c r="B42" s="37">
        <v>653202.6</v>
      </c>
      <c r="C42" s="15">
        <v>653202.6</v>
      </c>
      <c r="D42" s="37">
        <v>653202.6</v>
      </c>
      <c r="E42" s="15">
        <v>100795.98</v>
      </c>
      <c r="F42" s="16"/>
      <c r="G42" s="76">
        <v>548200</v>
      </c>
      <c r="H42" s="198">
        <v>568703</v>
      </c>
      <c r="I42" s="198">
        <v>581652.30000000005</v>
      </c>
      <c r="J42" s="198">
        <v>568703</v>
      </c>
      <c r="K42" s="198">
        <v>114836.16</v>
      </c>
      <c r="L42" s="223">
        <f>K42/J42</f>
        <v>0.20192641853480639</v>
      </c>
      <c r="M42" s="198">
        <v>114836.16</v>
      </c>
      <c r="N42" s="224">
        <f>M42/J42</f>
        <v>0.20192641853480639</v>
      </c>
    </row>
    <row r="43" spans="1:15" s="2" customFormat="1" ht="17.45" customHeight="1">
      <c r="A43" s="204" t="s">
        <v>58</v>
      </c>
      <c r="B43" s="37">
        <v>918973</v>
      </c>
      <c r="C43" s="15">
        <v>1484794.56</v>
      </c>
      <c r="D43" s="37">
        <v>918973</v>
      </c>
      <c r="E43" s="15">
        <v>134699.73000000001</v>
      </c>
      <c r="F43" s="16"/>
      <c r="G43" s="76">
        <v>1455880.7</v>
      </c>
      <c r="H43" s="198">
        <v>1032740</v>
      </c>
      <c r="I43" s="198">
        <v>1043932.9</v>
      </c>
      <c r="J43" s="198">
        <v>1032698</v>
      </c>
      <c r="K43" s="198">
        <v>188212.13</v>
      </c>
      <c r="L43" s="223">
        <f>K43/J43</f>
        <v>0.18225282706076704</v>
      </c>
      <c r="M43" s="198">
        <v>188212.13</v>
      </c>
      <c r="N43" s="224">
        <f>M43/J43</f>
        <v>0.18225282706076704</v>
      </c>
    </row>
    <row r="44" spans="1:15" s="2" customFormat="1" ht="17.45" customHeight="1">
      <c r="A44" s="204" t="s">
        <v>46</v>
      </c>
      <c r="B44" s="37"/>
      <c r="C44" s="15"/>
      <c r="D44" s="37">
        <v>386100</v>
      </c>
      <c r="E44" s="15"/>
      <c r="F44" s="16"/>
      <c r="G44" s="24">
        <v>0</v>
      </c>
      <c r="H44" s="198">
        <v>0</v>
      </c>
      <c r="I44" s="198">
        <v>0</v>
      </c>
      <c r="J44" s="198">
        <v>194219.11</v>
      </c>
      <c r="K44" s="198">
        <v>0</v>
      </c>
      <c r="L44" s="223">
        <f>K44/J44</f>
        <v>0</v>
      </c>
      <c r="M44" s="198">
        <v>50653.16</v>
      </c>
      <c r="N44" s="224">
        <f>M44/J44</f>
        <v>0.26080420201699001</v>
      </c>
    </row>
    <row r="45" spans="1:15" s="2" customFormat="1" ht="17.45" hidden="1" customHeight="1">
      <c r="A45" s="204"/>
      <c r="B45" s="37"/>
      <c r="C45" s="15"/>
      <c r="D45" s="37"/>
      <c r="E45" s="15"/>
      <c r="F45" s="16"/>
      <c r="G45" s="24"/>
      <c r="H45" s="225"/>
      <c r="I45" s="225"/>
      <c r="J45" s="93"/>
      <c r="K45" s="198"/>
      <c r="L45" s="16"/>
      <c r="M45" s="198"/>
      <c r="N45" s="224" t="e">
        <f>M45/J45</f>
        <v>#DIV/0!</v>
      </c>
    </row>
    <row r="46" spans="1:15" s="2" customFormat="1" ht="17.45" customHeight="1">
      <c r="A46" s="204"/>
      <c r="B46" s="37"/>
      <c r="C46" s="15"/>
      <c r="D46" s="37"/>
      <c r="E46" s="15"/>
      <c r="F46" s="16"/>
      <c r="G46" s="24"/>
      <c r="H46" s="225"/>
      <c r="I46" s="225"/>
      <c r="J46" s="93"/>
      <c r="K46" s="198"/>
      <c r="L46" s="16"/>
      <c r="M46" s="198"/>
      <c r="N46" s="224"/>
    </row>
    <row r="47" spans="1:15" s="2" customFormat="1" ht="17.45" customHeight="1">
      <c r="A47" s="240" t="s">
        <v>65</v>
      </c>
      <c r="B47" s="40"/>
      <c r="C47" s="15"/>
      <c r="D47" s="40"/>
      <c r="E47" s="15"/>
      <c r="F47" s="16"/>
      <c r="G47" s="24"/>
      <c r="H47" s="225"/>
      <c r="I47" s="225"/>
      <c r="J47" s="94"/>
      <c r="K47" s="198"/>
      <c r="L47" s="16"/>
      <c r="M47" s="198"/>
      <c r="N47" s="224"/>
    </row>
    <row r="48" spans="1:15" s="2" customFormat="1" ht="17.45" customHeight="1">
      <c r="A48" s="204" t="s">
        <v>57</v>
      </c>
      <c r="B48" s="40">
        <f>B49+B50</f>
        <v>1651048.8</v>
      </c>
      <c r="C48" s="15">
        <v>1655761.8</v>
      </c>
      <c r="D48" s="40">
        <f>D49+D50+D51</f>
        <v>2182255.9</v>
      </c>
      <c r="E48" s="15">
        <v>260204.48</v>
      </c>
      <c r="F48" s="19">
        <f>E48/D48</f>
        <v>0.11923646534762491</v>
      </c>
      <c r="G48" s="24">
        <f>G49+G50</f>
        <v>1697815.4</v>
      </c>
      <c r="H48" s="198">
        <v>1915202</v>
      </c>
      <c r="I48" s="198">
        <v>2538850.1</v>
      </c>
      <c r="J48" s="198">
        <f>J49+J50+J51</f>
        <v>3309823.85</v>
      </c>
      <c r="K48" s="198">
        <v>209581.3</v>
      </c>
      <c r="L48" s="223">
        <f>K48/J48</f>
        <v>6.3320983078903118E-2</v>
      </c>
      <c r="M48" s="198">
        <f>M49+M50+M51</f>
        <v>227133.99</v>
      </c>
      <c r="N48" s="224">
        <f>M48/J48</f>
        <v>6.8624192795033484E-2</v>
      </c>
    </row>
    <row r="49" spans="1:14" s="2" customFormat="1" ht="17.45" customHeight="1">
      <c r="A49" s="204" t="s">
        <v>56</v>
      </c>
      <c r="B49" s="37">
        <v>277045.8</v>
      </c>
      <c r="C49" s="15">
        <v>277045.8</v>
      </c>
      <c r="D49" s="37">
        <v>277045.8</v>
      </c>
      <c r="E49" s="15">
        <v>44318.46</v>
      </c>
      <c r="F49" s="19"/>
      <c r="G49" s="76">
        <v>260620</v>
      </c>
      <c r="H49" s="198">
        <v>592076</v>
      </c>
      <c r="I49" s="198">
        <v>1202228.1000000001</v>
      </c>
      <c r="J49" s="198">
        <v>592076</v>
      </c>
      <c r="K49" s="198">
        <v>53943</v>
      </c>
      <c r="L49" s="223">
        <f>K50/J49</f>
        <v>0.26286870266654955</v>
      </c>
      <c r="M49" s="15">
        <v>53943</v>
      </c>
      <c r="N49" s="224">
        <f>M49/J49</f>
        <v>9.1108236104824381E-2</v>
      </c>
    </row>
    <row r="50" spans="1:14" s="2" customFormat="1" ht="17.45" customHeight="1">
      <c r="A50" s="204" t="s">
        <v>58</v>
      </c>
      <c r="B50" s="37">
        <v>1374003</v>
      </c>
      <c r="C50" s="15">
        <v>1378716</v>
      </c>
      <c r="D50" s="37">
        <v>1374003</v>
      </c>
      <c r="E50" s="15">
        <v>215886.02</v>
      </c>
      <c r="F50" s="19"/>
      <c r="G50" s="76">
        <v>1437195.4</v>
      </c>
      <c r="H50" s="198">
        <v>1323126</v>
      </c>
      <c r="I50" s="198">
        <v>1336622</v>
      </c>
      <c r="J50" s="198">
        <v>1935183</v>
      </c>
      <c r="K50" s="198">
        <v>155638.25</v>
      </c>
      <c r="L50" s="223">
        <f>K51/J50</f>
        <v>0</v>
      </c>
      <c r="M50" s="15">
        <v>155638.25</v>
      </c>
      <c r="N50" s="224">
        <f>M50/J50</f>
        <v>8.0425597992541273E-2</v>
      </c>
    </row>
    <row r="51" spans="1:14" s="2" customFormat="1" ht="17.45" customHeight="1">
      <c r="A51" s="204" t="s">
        <v>46</v>
      </c>
      <c r="B51" s="37"/>
      <c r="C51" s="15"/>
      <c r="D51" s="37">
        <v>531207.1</v>
      </c>
      <c r="E51" s="15"/>
      <c r="F51" s="19"/>
      <c r="G51" s="24">
        <v>0</v>
      </c>
      <c r="H51" s="198">
        <v>0</v>
      </c>
      <c r="I51" s="198">
        <v>0</v>
      </c>
      <c r="J51" s="198">
        <v>782564.85</v>
      </c>
      <c r="K51" s="198">
        <v>0</v>
      </c>
      <c r="L51" s="223">
        <f>K51/J51</f>
        <v>0</v>
      </c>
      <c r="M51" s="198">
        <v>17552.740000000002</v>
      </c>
      <c r="N51" s="224">
        <f>M51/J51</f>
        <v>2.2429757738288401E-2</v>
      </c>
    </row>
    <row r="52" spans="1:14" s="2" customFormat="1" ht="17.45" customHeight="1">
      <c r="A52" s="204"/>
      <c r="B52" s="37"/>
      <c r="C52" s="15"/>
      <c r="D52" s="37"/>
      <c r="E52" s="15"/>
      <c r="F52" s="19"/>
      <c r="G52" s="24"/>
      <c r="H52" s="198"/>
      <c r="I52" s="198"/>
      <c r="J52" s="198"/>
      <c r="K52" s="198"/>
      <c r="L52" s="19"/>
      <c r="M52" s="198"/>
      <c r="N52" s="224"/>
    </row>
    <row r="53" spans="1:14" s="2" customFormat="1" ht="34.5" customHeight="1">
      <c r="A53" s="240" t="s">
        <v>66</v>
      </c>
      <c r="B53" s="40"/>
      <c r="C53" s="15"/>
      <c r="D53" s="40"/>
      <c r="E53" s="15"/>
      <c r="F53" s="19"/>
      <c r="G53" s="24"/>
      <c r="H53" s="198"/>
      <c r="I53" s="198"/>
      <c r="J53" s="198"/>
      <c r="K53" s="198"/>
      <c r="L53" s="19"/>
      <c r="M53" s="198"/>
      <c r="N53" s="224"/>
    </row>
    <row r="54" spans="1:14" s="2" customFormat="1" ht="17.45" customHeight="1">
      <c r="A54" s="204" t="s">
        <v>57</v>
      </c>
      <c r="B54" s="40">
        <v>404467</v>
      </c>
      <c r="C54" s="15">
        <v>402267</v>
      </c>
      <c r="D54" s="40">
        <f>D55+D57</f>
        <v>414507</v>
      </c>
      <c r="E54" s="15">
        <v>87320.63</v>
      </c>
      <c r="F54" s="19">
        <f>E54/D54</f>
        <v>0.21066141223188029</v>
      </c>
      <c r="G54" s="24">
        <f>G55+G56</f>
        <v>528428.69999999995</v>
      </c>
      <c r="H54" s="198">
        <v>558096</v>
      </c>
      <c r="I54" s="198">
        <v>567561</v>
      </c>
      <c r="J54" s="198">
        <f>J55+J57</f>
        <v>568136</v>
      </c>
      <c r="K54" s="198">
        <v>115052.8</v>
      </c>
      <c r="L54" s="223">
        <f>K54/J54</f>
        <v>0.20250925834659309</v>
      </c>
      <c r="M54" s="198">
        <f>M55+M56+M57</f>
        <v>125955.12</v>
      </c>
      <c r="N54" s="224">
        <f>M54/J54</f>
        <v>0.22169888899840881</v>
      </c>
    </row>
    <row r="55" spans="1:14" s="2" customFormat="1" ht="17.45" customHeight="1">
      <c r="A55" s="204" t="s">
        <v>56</v>
      </c>
      <c r="B55" s="37">
        <v>404467</v>
      </c>
      <c r="C55" s="15">
        <v>400267</v>
      </c>
      <c r="D55" s="37">
        <v>404467</v>
      </c>
      <c r="E55" s="15">
        <v>87320.63</v>
      </c>
      <c r="F55" s="16"/>
      <c r="G55" s="76">
        <v>518940.7</v>
      </c>
      <c r="H55" s="198">
        <v>558096</v>
      </c>
      <c r="I55" s="198">
        <v>567561</v>
      </c>
      <c r="J55" s="198">
        <v>558096</v>
      </c>
      <c r="K55" s="198">
        <v>115052.8</v>
      </c>
      <c r="L55" s="223">
        <f>K55/J55</f>
        <v>0.20615234654969755</v>
      </c>
      <c r="M55" s="15">
        <v>115052.8</v>
      </c>
      <c r="N55" s="224">
        <f>M55/J55</f>
        <v>0.20615234654969755</v>
      </c>
    </row>
    <row r="56" spans="1:14" s="2" customFormat="1" ht="17.45" customHeight="1">
      <c r="A56" s="204" t="s">
        <v>58</v>
      </c>
      <c r="B56" s="37">
        <v>0</v>
      </c>
      <c r="C56" s="15">
        <v>2000</v>
      </c>
      <c r="D56" s="37">
        <v>0</v>
      </c>
      <c r="E56" s="15">
        <v>0</v>
      </c>
      <c r="F56" s="16"/>
      <c r="G56" s="76">
        <v>9488</v>
      </c>
      <c r="H56" s="198">
        <v>0</v>
      </c>
      <c r="I56" s="198">
        <v>0</v>
      </c>
      <c r="J56" s="198">
        <v>0</v>
      </c>
      <c r="K56" s="198">
        <v>0</v>
      </c>
      <c r="L56" s="223">
        <v>0</v>
      </c>
      <c r="M56" s="198">
        <v>0</v>
      </c>
      <c r="N56" s="224">
        <v>0</v>
      </c>
    </row>
    <row r="57" spans="1:14" s="2" customFormat="1" ht="17.45" customHeight="1">
      <c r="A57" s="204" t="s">
        <v>46</v>
      </c>
      <c r="B57" s="37"/>
      <c r="C57" s="15"/>
      <c r="D57" s="37">
        <v>10040</v>
      </c>
      <c r="E57" s="15"/>
      <c r="F57" s="16"/>
      <c r="G57" s="24">
        <v>0</v>
      </c>
      <c r="H57" s="198">
        <v>0</v>
      </c>
      <c r="I57" s="198">
        <v>0</v>
      </c>
      <c r="J57" s="198">
        <v>10040</v>
      </c>
      <c r="K57" s="198">
        <v>0</v>
      </c>
      <c r="L57" s="223">
        <f>K57/J57</f>
        <v>0</v>
      </c>
      <c r="M57" s="198">
        <v>10902.32</v>
      </c>
      <c r="N57" s="224">
        <f>M57/J57</f>
        <v>1.0858884462151395</v>
      </c>
    </row>
    <row r="58" spans="1:14" s="2" customFormat="1" ht="17.45" customHeight="1">
      <c r="A58" s="204"/>
      <c r="B58" s="37"/>
      <c r="C58" s="15"/>
      <c r="D58" s="37"/>
      <c r="E58" s="15"/>
      <c r="F58" s="16"/>
      <c r="G58" s="24"/>
      <c r="H58" s="198"/>
      <c r="I58" s="198"/>
      <c r="J58" s="198"/>
      <c r="K58" s="198"/>
      <c r="L58" s="16"/>
      <c r="M58" s="198"/>
      <c r="N58" s="224"/>
    </row>
    <row r="59" spans="1:14" s="2" customFormat="1" ht="79.5" customHeight="1">
      <c r="A59" s="240" t="s">
        <v>67</v>
      </c>
      <c r="B59" s="15"/>
      <c r="C59" s="15"/>
      <c r="D59" s="15"/>
      <c r="E59" s="15"/>
      <c r="F59" s="16"/>
      <c r="G59" s="24"/>
      <c r="H59" s="198"/>
      <c r="I59" s="198"/>
      <c r="J59" s="198"/>
      <c r="K59" s="198"/>
      <c r="L59" s="16"/>
      <c r="M59" s="198"/>
      <c r="N59" s="224"/>
    </row>
    <row r="60" spans="1:14" s="2" customFormat="1" ht="17.45" customHeight="1">
      <c r="A60" s="204" t="s">
        <v>57</v>
      </c>
      <c r="B60" s="18">
        <v>160054</v>
      </c>
      <c r="C60" s="18">
        <v>160054</v>
      </c>
      <c r="D60" s="18">
        <v>160054</v>
      </c>
      <c r="E60" s="18">
        <v>21141.29</v>
      </c>
      <c r="F60" s="19">
        <f>E60/D60</f>
        <v>0.13208848263710998</v>
      </c>
      <c r="G60" s="73">
        <f>G61</f>
        <v>148357</v>
      </c>
      <c r="H60" s="198">
        <v>144066</v>
      </c>
      <c r="I60" s="198">
        <v>146847.20000000001</v>
      </c>
      <c r="J60" s="198">
        <v>144066</v>
      </c>
      <c r="K60" s="198">
        <v>31202.5</v>
      </c>
      <c r="L60" s="223">
        <f>K60/J60</f>
        <v>0.21658475976288646</v>
      </c>
      <c r="M60" s="198">
        <v>31202.5</v>
      </c>
      <c r="N60" s="224">
        <f>M60/J60</f>
        <v>0.21658475976288646</v>
      </c>
    </row>
    <row r="61" spans="1:14" s="2" customFormat="1" ht="17.45" customHeight="1">
      <c r="A61" s="204" t="s">
        <v>56</v>
      </c>
      <c r="B61" s="15">
        <v>160054</v>
      </c>
      <c r="C61" s="15">
        <v>160054</v>
      </c>
      <c r="D61" s="15">
        <v>160054</v>
      </c>
      <c r="E61" s="15">
        <v>21141.29</v>
      </c>
      <c r="F61" s="16"/>
      <c r="G61" s="76">
        <v>148357</v>
      </c>
      <c r="H61" s="198">
        <v>144066</v>
      </c>
      <c r="I61" s="198">
        <v>146847.20000000001</v>
      </c>
      <c r="J61" s="198">
        <v>144066</v>
      </c>
      <c r="K61" s="198">
        <v>31202.5</v>
      </c>
      <c r="L61" s="223">
        <f>K61/J61</f>
        <v>0.21658475976288646</v>
      </c>
      <c r="M61" s="198">
        <v>31202.5</v>
      </c>
      <c r="N61" s="224">
        <f>M61/J61</f>
        <v>0.21658475976288646</v>
      </c>
    </row>
    <row r="62" spans="1:14" s="2" customFormat="1" ht="17.45" customHeight="1">
      <c r="A62" s="204" t="s">
        <v>58</v>
      </c>
      <c r="B62" s="15">
        <v>0</v>
      </c>
      <c r="C62" s="15">
        <v>0</v>
      </c>
      <c r="D62" s="15">
        <v>0</v>
      </c>
      <c r="E62" s="15">
        <v>0</v>
      </c>
      <c r="F62" s="16"/>
      <c r="G62" s="24">
        <v>0</v>
      </c>
      <c r="H62" s="198">
        <v>0</v>
      </c>
      <c r="I62" s="198">
        <v>0</v>
      </c>
      <c r="J62" s="198">
        <v>0</v>
      </c>
      <c r="K62" s="198">
        <v>0</v>
      </c>
      <c r="L62" s="223">
        <v>0</v>
      </c>
      <c r="M62" s="198">
        <v>0</v>
      </c>
      <c r="N62" s="224">
        <v>0</v>
      </c>
    </row>
    <row r="63" spans="1:14" s="2" customFormat="1" ht="16.899999999999999" customHeight="1">
      <c r="A63" s="204" t="s">
        <v>46</v>
      </c>
      <c r="B63" s="11"/>
      <c r="C63" s="15"/>
      <c r="D63" s="15"/>
      <c r="E63" s="15"/>
      <c r="F63" s="16"/>
      <c r="G63" s="24"/>
      <c r="H63" s="198">
        <v>0</v>
      </c>
      <c r="I63" s="198">
        <v>0</v>
      </c>
      <c r="J63" s="198">
        <v>0</v>
      </c>
      <c r="K63" s="198">
        <v>0</v>
      </c>
      <c r="L63" s="223">
        <v>0</v>
      </c>
      <c r="M63" s="198">
        <v>0</v>
      </c>
      <c r="N63" s="224">
        <v>0</v>
      </c>
    </row>
    <row r="64" spans="1:14" s="2" customFormat="1" ht="17.45" customHeight="1">
      <c r="A64" s="204"/>
      <c r="B64" s="15"/>
      <c r="C64" s="15"/>
      <c r="D64" s="15"/>
      <c r="E64" s="15"/>
      <c r="F64" s="16"/>
      <c r="G64" s="24"/>
      <c r="H64" s="198"/>
      <c r="I64" s="198"/>
      <c r="J64" s="198"/>
      <c r="K64" s="198"/>
      <c r="L64" s="16"/>
      <c r="M64" s="198"/>
      <c r="N64" s="224"/>
    </row>
    <row r="65" spans="1:14" s="2" customFormat="1" ht="17.45" customHeight="1">
      <c r="A65" s="204"/>
      <c r="B65" s="11"/>
      <c r="C65" s="15"/>
      <c r="D65" s="15"/>
      <c r="E65" s="15"/>
      <c r="F65" s="16"/>
      <c r="G65" s="24"/>
      <c r="H65" s="198"/>
      <c r="I65" s="198"/>
      <c r="J65" s="198"/>
      <c r="K65" s="198"/>
      <c r="L65" s="16"/>
      <c r="M65" s="198"/>
      <c r="N65" s="224"/>
    </row>
    <row r="66" spans="1:14" s="2" customFormat="1" ht="80.25" customHeight="1">
      <c r="A66" s="241" t="s">
        <v>61</v>
      </c>
      <c r="B66" s="20"/>
      <c r="C66" s="21"/>
      <c r="D66" s="21"/>
      <c r="E66" s="21"/>
      <c r="F66" s="15"/>
      <c r="G66" s="71"/>
      <c r="H66" s="198"/>
      <c r="I66" s="198"/>
      <c r="J66" s="198"/>
      <c r="K66" s="198"/>
      <c r="L66" s="15"/>
      <c r="M66" s="198"/>
      <c r="N66" s="224"/>
    </row>
    <row r="67" spans="1:14" s="261" customFormat="1" ht="16.149999999999999" customHeight="1">
      <c r="A67" s="239" t="s">
        <v>57</v>
      </c>
      <c r="B67" s="12">
        <v>67847.399999999994</v>
      </c>
      <c r="C67" s="12">
        <v>67847.399999999994</v>
      </c>
      <c r="D67" s="12">
        <f>D68+D69+D70+D71</f>
        <v>449130.4</v>
      </c>
      <c r="E67" s="12">
        <v>15516.96</v>
      </c>
      <c r="F67" s="13">
        <f>E67/D67</f>
        <v>3.4548897157707426E-2</v>
      </c>
      <c r="G67" s="72">
        <v>301777.09999999998</v>
      </c>
      <c r="H67" s="206">
        <v>70332</v>
      </c>
      <c r="I67" s="206">
        <v>70332</v>
      </c>
      <c r="J67" s="206">
        <v>795671.8</v>
      </c>
      <c r="K67" s="206">
        <v>17944.5</v>
      </c>
      <c r="L67" s="215">
        <f>K67/J67</f>
        <v>2.2552640422847711E-2</v>
      </c>
      <c r="M67" s="206">
        <f>M69+M71</f>
        <v>136336.65</v>
      </c>
      <c r="N67" s="216">
        <f>M67/J67</f>
        <v>0.17134784719026108</v>
      </c>
    </row>
    <row r="68" spans="1:14" s="2" customFormat="1" ht="16.899999999999999" customHeight="1">
      <c r="A68" s="204" t="s">
        <v>56</v>
      </c>
      <c r="B68" s="15">
        <v>11041.4</v>
      </c>
      <c r="C68" s="15">
        <v>11041.4</v>
      </c>
      <c r="D68" s="15">
        <v>11041.4</v>
      </c>
      <c r="E68" s="15">
        <v>0</v>
      </c>
      <c r="F68" s="16"/>
      <c r="G68" s="24">
        <v>20692.099999999999</v>
      </c>
      <c r="H68" s="198">
        <f>H75+H82</f>
        <v>6800</v>
      </c>
      <c r="I68" s="198">
        <f>I75+I82</f>
        <v>6800</v>
      </c>
      <c r="J68" s="198">
        <v>6800</v>
      </c>
      <c r="K68" s="198">
        <f>K82+K89</f>
        <v>17944.5</v>
      </c>
      <c r="L68" s="223">
        <f>K68/J68</f>
        <v>2.6388970588235292</v>
      </c>
      <c r="M68" s="198">
        <v>0</v>
      </c>
      <c r="N68" s="224">
        <f>M68/J68</f>
        <v>0</v>
      </c>
    </row>
    <row r="69" spans="1:14" s="2" customFormat="1" ht="18.600000000000001" customHeight="1">
      <c r="A69" s="204" t="s">
        <v>58</v>
      </c>
      <c r="B69" s="15">
        <v>56806</v>
      </c>
      <c r="C69" s="15">
        <v>56806</v>
      </c>
      <c r="D69" s="15">
        <v>56806</v>
      </c>
      <c r="E69" s="15">
        <v>15516.96</v>
      </c>
      <c r="F69" s="16"/>
      <c r="G69" s="24">
        <v>98747.5</v>
      </c>
      <c r="H69" s="198">
        <f>H90</f>
        <v>63532</v>
      </c>
      <c r="I69" s="198">
        <f>I90</f>
        <v>63532</v>
      </c>
      <c r="J69" s="198">
        <v>351554.2</v>
      </c>
      <c r="K69" s="198">
        <v>0</v>
      </c>
      <c r="L69" s="223">
        <f>K69/J69</f>
        <v>0</v>
      </c>
      <c r="M69" s="198">
        <v>31873.1</v>
      </c>
      <c r="N69" s="224">
        <f>M69/J69</f>
        <v>9.0663402684422481E-2</v>
      </c>
    </row>
    <row r="70" spans="1:14" s="2" customFormat="1" ht="13.9" hidden="1" customHeight="1">
      <c r="A70" s="243" t="s">
        <v>47</v>
      </c>
      <c r="B70" s="21"/>
      <c r="C70" s="21"/>
      <c r="D70" s="15">
        <v>61095</v>
      </c>
      <c r="E70" s="21"/>
      <c r="F70" s="15"/>
      <c r="G70" s="24">
        <v>182337.5</v>
      </c>
      <c r="H70" s="198">
        <v>0</v>
      </c>
      <c r="I70" s="198">
        <v>0</v>
      </c>
      <c r="J70" s="198"/>
      <c r="K70" s="198"/>
      <c r="L70" s="223" t="e">
        <f>K70/J70</f>
        <v>#DIV/0!</v>
      </c>
      <c r="M70" s="198"/>
      <c r="N70" s="224" t="e">
        <f>M70/J70</f>
        <v>#DIV/0!</v>
      </c>
    </row>
    <row r="71" spans="1:14" s="2" customFormat="1" ht="21.75" customHeight="1">
      <c r="A71" s="243" t="s">
        <v>46</v>
      </c>
      <c r="B71" s="21"/>
      <c r="C71" s="21"/>
      <c r="D71" s="15">
        <v>320188</v>
      </c>
      <c r="E71" s="21"/>
      <c r="F71" s="15"/>
      <c r="G71" s="24"/>
      <c r="H71" s="198">
        <v>0</v>
      </c>
      <c r="I71" s="198">
        <v>0</v>
      </c>
      <c r="J71" s="198">
        <v>437317.6</v>
      </c>
      <c r="K71" s="198">
        <v>0</v>
      </c>
      <c r="L71" s="223">
        <f>K71/J71</f>
        <v>0</v>
      </c>
      <c r="M71" s="198">
        <v>104463.55</v>
      </c>
      <c r="N71" s="224">
        <f>M71/J71</f>
        <v>0.23887341831200026</v>
      </c>
    </row>
    <row r="72" spans="1:14" s="2" customFormat="1" ht="13.9" customHeight="1">
      <c r="A72" s="244"/>
      <c r="B72" s="21"/>
      <c r="C72" s="21"/>
      <c r="D72" s="21"/>
      <c r="E72" s="21"/>
      <c r="F72" s="15"/>
      <c r="G72" s="71"/>
      <c r="H72" s="198"/>
      <c r="I72" s="198"/>
      <c r="J72" s="198"/>
      <c r="K72" s="198"/>
      <c r="L72" s="15"/>
      <c r="M72" s="198"/>
      <c r="N72" s="224"/>
    </row>
    <row r="73" spans="1:14" s="2" customFormat="1" ht="29.45" customHeight="1">
      <c r="A73" s="245" t="s">
        <v>68</v>
      </c>
      <c r="B73" s="18"/>
      <c r="C73" s="18"/>
      <c r="D73" s="18"/>
      <c r="E73" s="18"/>
      <c r="F73" s="15"/>
      <c r="G73" s="73"/>
      <c r="H73" s="198"/>
      <c r="I73" s="198"/>
      <c r="J73" s="198"/>
      <c r="K73" s="198"/>
      <c r="L73" s="15"/>
      <c r="M73" s="198"/>
      <c r="N73" s="224"/>
    </row>
    <row r="74" spans="1:14" s="2" customFormat="1" ht="15.75">
      <c r="A74" s="204" t="s">
        <v>57</v>
      </c>
      <c r="B74" s="18">
        <v>8320.2000000000007</v>
      </c>
      <c r="C74" s="18">
        <f>C75+C77+C78</f>
        <v>345758.2</v>
      </c>
      <c r="D74" s="18">
        <v>8320.2000000000007</v>
      </c>
      <c r="E74" s="18">
        <v>0</v>
      </c>
      <c r="F74" s="19">
        <v>0</v>
      </c>
      <c r="G74" s="76">
        <v>235030.7</v>
      </c>
      <c r="H74" s="198">
        <v>5220</v>
      </c>
      <c r="I74" s="198">
        <v>5220</v>
      </c>
      <c r="J74" s="198">
        <v>523553.8</v>
      </c>
      <c r="K74" s="198">
        <v>0</v>
      </c>
      <c r="L74" s="223">
        <f>K74/J74</f>
        <v>0</v>
      </c>
      <c r="M74" s="198">
        <f>M75+M76+M78</f>
        <v>104463.55</v>
      </c>
      <c r="N74" s="224">
        <f>M74/J74</f>
        <v>0.19952782311961065</v>
      </c>
    </row>
    <row r="75" spans="1:14" s="2" customFormat="1" ht="15.75">
      <c r="A75" s="204" t="s">
        <v>56</v>
      </c>
      <c r="B75" s="15">
        <v>8320.2000000000007</v>
      </c>
      <c r="C75" s="15">
        <v>8320.2000000000007</v>
      </c>
      <c r="D75" s="15">
        <v>8320</v>
      </c>
      <c r="E75" s="15">
        <v>0</v>
      </c>
      <c r="F75" s="16"/>
      <c r="G75" s="76">
        <v>19041.7</v>
      </c>
      <c r="H75" s="198">
        <v>5220</v>
      </c>
      <c r="I75" s="198">
        <v>5220</v>
      </c>
      <c r="J75" s="198">
        <v>5220</v>
      </c>
      <c r="K75" s="198">
        <v>0</v>
      </c>
      <c r="L75" s="223">
        <f>K75/J75</f>
        <v>0</v>
      </c>
      <c r="M75" s="198">
        <v>0</v>
      </c>
      <c r="N75" s="224">
        <f>M75/J75</f>
        <v>0</v>
      </c>
    </row>
    <row r="76" spans="1:14" s="2" customFormat="1" ht="15.75">
      <c r="A76" s="204" t="s">
        <v>58</v>
      </c>
      <c r="B76" s="15">
        <v>0</v>
      </c>
      <c r="C76" s="15">
        <v>0</v>
      </c>
      <c r="D76" s="15">
        <v>0</v>
      </c>
      <c r="E76" s="15">
        <v>0</v>
      </c>
      <c r="F76" s="16"/>
      <c r="G76" s="76">
        <v>33651.5</v>
      </c>
      <c r="H76" s="198">
        <v>0</v>
      </c>
      <c r="I76" s="198">
        <v>0</v>
      </c>
      <c r="J76" s="198">
        <v>81016.2</v>
      </c>
      <c r="K76" s="198">
        <v>0</v>
      </c>
      <c r="L76" s="223">
        <f>K76/J76</f>
        <v>0</v>
      </c>
      <c r="M76" s="198">
        <v>0</v>
      </c>
      <c r="N76" s="224">
        <f>M76/J76</f>
        <v>0</v>
      </c>
    </row>
    <row r="77" spans="1:14" s="2" customFormat="1" ht="15.75" hidden="1" customHeight="1">
      <c r="A77" s="243" t="s">
        <v>47</v>
      </c>
      <c r="B77" s="15"/>
      <c r="C77" s="15">
        <v>18050</v>
      </c>
      <c r="D77" s="15"/>
      <c r="E77" s="15"/>
      <c r="F77" s="16"/>
      <c r="G77" s="76">
        <v>182337.5</v>
      </c>
      <c r="H77" s="198">
        <v>0</v>
      </c>
      <c r="I77" s="198">
        <v>0</v>
      </c>
      <c r="J77" s="198"/>
      <c r="K77" s="198"/>
      <c r="L77" s="223"/>
      <c r="M77" s="198"/>
      <c r="N77" s="224"/>
    </row>
    <row r="78" spans="1:14" s="2" customFormat="1" ht="15.75">
      <c r="A78" s="243" t="s">
        <v>46</v>
      </c>
      <c r="B78" s="15"/>
      <c r="C78" s="15">
        <v>319388</v>
      </c>
      <c r="D78" s="15"/>
      <c r="E78" s="15"/>
      <c r="F78" s="16"/>
      <c r="G78" s="24"/>
      <c r="H78" s="198">
        <v>0</v>
      </c>
      <c r="I78" s="198">
        <v>0</v>
      </c>
      <c r="J78" s="198">
        <v>437317.6</v>
      </c>
      <c r="K78" s="198">
        <v>0</v>
      </c>
      <c r="L78" s="223">
        <f>K78/J78</f>
        <v>0</v>
      </c>
      <c r="M78" s="198">
        <v>104463.55</v>
      </c>
      <c r="N78" s="224">
        <f>M78/J78</f>
        <v>0.23887341831200026</v>
      </c>
    </row>
    <row r="79" spans="1:14" s="2" customFormat="1" ht="15.75">
      <c r="A79" s="246"/>
      <c r="B79" s="47"/>
      <c r="C79" s="15"/>
      <c r="D79" s="15"/>
      <c r="E79" s="15"/>
      <c r="F79" s="15"/>
      <c r="G79" s="24"/>
      <c r="H79" s="198"/>
      <c r="I79" s="198"/>
      <c r="J79" s="198"/>
      <c r="K79" s="198"/>
      <c r="L79" s="15"/>
      <c r="M79" s="198"/>
      <c r="N79" s="224"/>
    </row>
    <row r="80" spans="1:14" s="2" customFormat="1" ht="32.25" customHeight="1">
      <c r="A80" s="247" t="s">
        <v>69</v>
      </c>
      <c r="B80" s="48"/>
      <c r="C80" s="18"/>
      <c r="D80" s="18"/>
      <c r="E80" s="18"/>
      <c r="F80" s="15"/>
      <c r="G80" s="73"/>
      <c r="H80" s="198"/>
      <c r="I80" s="198"/>
      <c r="J80" s="198"/>
      <c r="K80" s="198"/>
      <c r="L80" s="15"/>
      <c r="M80" s="198"/>
      <c r="N80" s="224"/>
    </row>
    <row r="81" spans="1:14" s="2" customFormat="1" ht="15.6" customHeight="1">
      <c r="A81" s="204" t="s">
        <v>57</v>
      </c>
      <c r="B81" s="18">
        <v>1650.4</v>
      </c>
      <c r="C81" s="18">
        <v>1650.4</v>
      </c>
      <c r="D81" s="18">
        <v>1650.4</v>
      </c>
      <c r="E81" s="18">
        <v>0</v>
      </c>
      <c r="F81" s="19">
        <v>0</v>
      </c>
      <c r="G81" s="76">
        <v>1650.4</v>
      </c>
      <c r="H81" s="198">
        <v>1580</v>
      </c>
      <c r="I81" s="198">
        <v>1580</v>
      </c>
      <c r="J81" s="198">
        <v>208586</v>
      </c>
      <c r="K81" s="198">
        <v>897.4</v>
      </c>
      <c r="L81" s="223">
        <f>K81/J81</f>
        <v>4.3023021679307336E-3</v>
      </c>
      <c r="M81" s="198">
        <f>M82+M85</f>
        <v>14318.6</v>
      </c>
      <c r="N81" s="224">
        <f>M81/J81</f>
        <v>6.8646026099546467E-2</v>
      </c>
    </row>
    <row r="82" spans="1:14" s="2" customFormat="1" ht="15.75">
      <c r="A82" s="204" t="s">
        <v>56</v>
      </c>
      <c r="B82" s="15">
        <v>1650.4</v>
      </c>
      <c r="C82" s="15">
        <v>1650.4</v>
      </c>
      <c r="D82" s="15">
        <v>1650.4</v>
      </c>
      <c r="E82" s="15">
        <v>0</v>
      </c>
      <c r="F82" s="16"/>
      <c r="G82" s="76">
        <v>1650.4</v>
      </c>
      <c r="H82" s="198">
        <v>1580</v>
      </c>
      <c r="I82" s="198">
        <v>1580</v>
      </c>
      <c r="J82" s="198">
        <v>1580</v>
      </c>
      <c r="K82" s="198">
        <v>897.4</v>
      </c>
      <c r="L82" s="223">
        <f>K82/J82</f>
        <v>0.5679746835443038</v>
      </c>
      <c r="M82" s="198">
        <v>0</v>
      </c>
      <c r="N82" s="224">
        <f>M82/J82</f>
        <v>0</v>
      </c>
    </row>
    <row r="83" spans="1:14" s="2" customFormat="1" ht="15.6" customHeight="1">
      <c r="A83" s="204" t="s">
        <v>58</v>
      </c>
      <c r="B83" s="15">
        <v>0</v>
      </c>
      <c r="C83" s="15">
        <v>0</v>
      </c>
      <c r="D83" s="15">
        <v>0</v>
      </c>
      <c r="E83" s="15">
        <v>0</v>
      </c>
      <c r="F83" s="16"/>
      <c r="G83" s="24"/>
      <c r="H83" s="198">
        <v>0</v>
      </c>
      <c r="I83" s="198">
        <v>0</v>
      </c>
      <c r="J83" s="198">
        <v>207006</v>
      </c>
      <c r="K83" s="198">
        <v>0</v>
      </c>
      <c r="L83" s="223">
        <v>0</v>
      </c>
      <c r="M83" s="198">
        <v>0</v>
      </c>
      <c r="N83" s="224">
        <v>0</v>
      </c>
    </row>
    <row r="84" spans="1:14" s="2" customFormat="1" ht="15.6" hidden="1" customHeight="1">
      <c r="A84" s="243" t="s">
        <v>47</v>
      </c>
      <c r="B84" s="15"/>
      <c r="C84" s="15"/>
      <c r="D84" s="15"/>
      <c r="E84" s="15"/>
      <c r="F84" s="16"/>
      <c r="G84" s="24"/>
      <c r="H84" s="198">
        <v>0</v>
      </c>
      <c r="I84" s="198">
        <v>0</v>
      </c>
      <c r="J84" s="198"/>
      <c r="K84" s="198">
        <v>0</v>
      </c>
      <c r="L84" s="223">
        <v>0</v>
      </c>
      <c r="M84" s="198"/>
      <c r="N84" s="224">
        <v>0</v>
      </c>
    </row>
    <row r="85" spans="1:14" s="2" customFormat="1" ht="15.6" customHeight="1">
      <c r="A85" s="243" t="s">
        <v>46</v>
      </c>
      <c r="B85" s="15"/>
      <c r="C85" s="15"/>
      <c r="D85" s="15"/>
      <c r="E85" s="15"/>
      <c r="F85" s="16"/>
      <c r="G85" s="24"/>
      <c r="H85" s="198">
        <v>0</v>
      </c>
      <c r="I85" s="198">
        <v>0</v>
      </c>
      <c r="J85" s="198">
        <v>0</v>
      </c>
      <c r="K85" s="198">
        <v>0</v>
      </c>
      <c r="L85" s="223">
        <v>0</v>
      </c>
      <c r="M85" s="198">
        <v>14318.6</v>
      </c>
      <c r="N85" s="224">
        <v>0</v>
      </c>
    </row>
    <row r="86" spans="1:14" s="2" customFormat="1" ht="15.75">
      <c r="A86" s="246"/>
      <c r="B86" s="47"/>
      <c r="C86" s="15"/>
      <c r="D86" s="15"/>
      <c r="E86" s="15"/>
      <c r="F86" s="15"/>
      <c r="G86" s="24"/>
      <c r="H86" s="198"/>
      <c r="I86" s="198"/>
      <c r="J86" s="198"/>
      <c r="K86" s="198"/>
      <c r="L86" s="15"/>
      <c r="M86" s="198"/>
      <c r="N86" s="224"/>
    </row>
    <row r="87" spans="1:14" s="2" customFormat="1" ht="108.75" customHeight="1">
      <c r="A87" s="245" t="s">
        <v>70</v>
      </c>
      <c r="B87" s="46"/>
      <c r="C87" s="18"/>
      <c r="D87" s="18"/>
      <c r="E87" s="18"/>
      <c r="F87" s="15"/>
      <c r="G87" s="73"/>
      <c r="H87" s="198"/>
      <c r="I87" s="198"/>
      <c r="J87" s="198"/>
      <c r="K87" s="198"/>
      <c r="L87" s="15"/>
      <c r="M87" s="198"/>
      <c r="N87" s="224"/>
    </row>
    <row r="88" spans="1:14" s="2" customFormat="1" ht="15.75">
      <c r="A88" s="204" t="s">
        <v>57</v>
      </c>
      <c r="B88" s="50">
        <v>56806</v>
      </c>
      <c r="C88" s="50">
        <v>56806</v>
      </c>
      <c r="D88" s="50">
        <v>56806</v>
      </c>
      <c r="E88" s="18">
        <v>15516.96</v>
      </c>
      <c r="F88" s="19">
        <f>E88/D88</f>
        <v>0.27315706087385133</v>
      </c>
      <c r="G88" s="76">
        <v>65096</v>
      </c>
      <c r="H88" s="198">
        <v>63532</v>
      </c>
      <c r="I88" s="198">
        <v>63532</v>
      </c>
      <c r="J88" s="198">
        <v>63532</v>
      </c>
      <c r="K88" s="198">
        <v>17047.099999999999</v>
      </c>
      <c r="L88" s="223">
        <f>K88/J88</f>
        <v>0.26832304980167471</v>
      </c>
      <c r="M88" s="198">
        <v>17554.5</v>
      </c>
      <c r="N88" s="224">
        <f>M88/J88</f>
        <v>0.27630957627652208</v>
      </c>
    </row>
    <row r="89" spans="1:14" s="2" customFormat="1" ht="13.9" customHeight="1">
      <c r="A89" s="204" t="s">
        <v>56</v>
      </c>
      <c r="B89" s="36">
        <v>0</v>
      </c>
      <c r="C89" s="36">
        <v>0</v>
      </c>
      <c r="D89" s="36">
        <v>0</v>
      </c>
      <c r="E89" s="15">
        <v>0</v>
      </c>
      <c r="F89" s="16"/>
      <c r="G89" s="76">
        <v>0</v>
      </c>
      <c r="H89" s="198">
        <v>0</v>
      </c>
      <c r="I89" s="198">
        <v>0</v>
      </c>
      <c r="J89" s="198">
        <v>0</v>
      </c>
      <c r="K89" s="198">
        <v>17047.099999999999</v>
      </c>
      <c r="L89" s="223">
        <v>0</v>
      </c>
      <c r="M89" s="198">
        <v>17554.5</v>
      </c>
      <c r="N89" s="224">
        <v>0</v>
      </c>
    </row>
    <row r="90" spans="1:14" s="2" customFormat="1" ht="15.75" customHeight="1">
      <c r="A90" s="204" t="s">
        <v>58</v>
      </c>
      <c r="B90" s="36">
        <v>56806</v>
      </c>
      <c r="C90" s="36">
        <v>56806</v>
      </c>
      <c r="D90" s="36">
        <v>56806</v>
      </c>
      <c r="E90" s="15">
        <v>15516.96</v>
      </c>
      <c r="F90" s="16"/>
      <c r="G90" s="76">
        <v>65096</v>
      </c>
      <c r="H90" s="198">
        <v>63532</v>
      </c>
      <c r="I90" s="198">
        <v>63532</v>
      </c>
      <c r="J90" s="198">
        <v>63532</v>
      </c>
      <c r="K90" s="198">
        <v>0</v>
      </c>
      <c r="L90" s="223">
        <f>K90/J90</f>
        <v>0</v>
      </c>
      <c r="M90" s="198">
        <v>0</v>
      </c>
      <c r="N90" s="224">
        <f>M90/J90</f>
        <v>0</v>
      </c>
    </row>
    <row r="91" spans="1:14" s="2" customFormat="1" ht="13.15" customHeight="1">
      <c r="A91" s="204"/>
      <c r="B91" s="11"/>
      <c r="C91" s="36"/>
      <c r="D91" s="15"/>
      <c r="E91" s="15"/>
      <c r="F91" s="15"/>
      <c r="G91" s="74"/>
      <c r="H91" s="198"/>
      <c r="I91" s="198"/>
      <c r="J91" s="198"/>
      <c r="K91" s="198"/>
      <c r="L91" s="15"/>
      <c r="M91" s="198"/>
      <c r="N91" s="224"/>
    </row>
    <row r="92" spans="1:14" s="2" customFormat="1" ht="15.75" hidden="1" customHeight="1">
      <c r="A92" s="245" t="s">
        <v>71</v>
      </c>
      <c r="B92" s="46"/>
      <c r="C92" s="18"/>
      <c r="D92" s="18"/>
      <c r="E92" s="18"/>
      <c r="F92" s="15"/>
      <c r="G92" s="73"/>
      <c r="H92" s="198"/>
      <c r="I92" s="198"/>
      <c r="J92" s="198"/>
      <c r="K92" s="198"/>
      <c r="L92" s="15"/>
      <c r="M92" s="198"/>
      <c r="N92" s="224"/>
    </row>
    <row r="93" spans="1:14" s="2" customFormat="1" ht="15.75" hidden="1" customHeight="1">
      <c r="A93" s="204" t="s">
        <v>57</v>
      </c>
      <c r="B93" s="18">
        <v>1070.8</v>
      </c>
      <c r="C93" s="18">
        <v>1070.8</v>
      </c>
      <c r="D93" s="18">
        <v>1070.8</v>
      </c>
      <c r="E93" s="18">
        <v>0</v>
      </c>
      <c r="F93" s="19">
        <v>0</v>
      </c>
      <c r="G93" s="73"/>
      <c r="H93" s="198"/>
      <c r="I93" s="198"/>
      <c r="J93" s="198"/>
      <c r="K93" s="198"/>
      <c r="L93" s="19"/>
      <c r="M93" s="198"/>
      <c r="N93" s="224"/>
    </row>
    <row r="94" spans="1:14" s="2" customFormat="1" ht="15.75" hidden="1" customHeight="1">
      <c r="A94" s="204" t="s">
        <v>56</v>
      </c>
      <c r="B94" s="15">
        <v>1070.8</v>
      </c>
      <c r="C94" s="15">
        <v>1070.8</v>
      </c>
      <c r="D94" s="15">
        <v>1070.8</v>
      </c>
      <c r="E94" s="15">
        <v>0</v>
      </c>
      <c r="F94" s="16"/>
      <c r="G94" s="24"/>
      <c r="H94" s="198"/>
      <c r="I94" s="198"/>
      <c r="J94" s="198"/>
      <c r="K94" s="198"/>
      <c r="L94" s="16"/>
      <c r="M94" s="198"/>
      <c r="N94" s="224"/>
    </row>
    <row r="95" spans="1:14" s="2" customFormat="1" ht="15.75" hidden="1" customHeight="1">
      <c r="A95" s="204" t="s">
        <v>58</v>
      </c>
      <c r="B95" s="15">
        <v>0</v>
      </c>
      <c r="C95" s="15">
        <v>0</v>
      </c>
      <c r="D95" s="15">
        <v>0</v>
      </c>
      <c r="E95" s="15">
        <v>0</v>
      </c>
      <c r="F95" s="16"/>
      <c r="G95" s="24"/>
      <c r="H95" s="198"/>
      <c r="I95" s="198"/>
      <c r="J95" s="198"/>
      <c r="K95" s="198"/>
      <c r="L95" s="16"/>
      <c r="M95" s="198"/>
      <c r="N95" s="224"/>
    </row>
    <row r="96" spans="1:14" s="2" customFormat="1" ht="15.75" hidden="1" customHeight="1">
      <c r="A96" s="204"/>
      <c r="B96" s="11"/>
      <c r="C96" s="15"/>
      <c r="D96" s="15"/>
      <c r="E96" s="15"/>
      <c r="F96" s="16"/>
      <c r="G96" s="24"/>
      <c r="H96" s="198"/>
      <c r="I96" s="198"/>
      <c r="J96" s="198"/>
      <c r="K96" s="198"/>
      <c r="L96" s="16"/>
      <c r="M96" s="198"/>
      <c r="N96" s="224"/>
    </row>
    <row r="97" spans="1:14" s="2" customFormat="1" ht="78" customHeight="1">
      <c r="A97" s="241" t="s">
        <v>72</v>
      </c>
      <c r="B97" s="20"/>
      <c r="C97" s="21"/>
      <c r="D97" s="19"/>
      <c r="E97" s="21"/>
      <c r="F97" s="15"/>
      <c r="G97" s="71"/>
      <c r="H97" s="198"/>
      <c r="I97" s="198"/>
      <c r="J97" s="198"/>
      <c r="K97" s="198"/>
      <c r="L97" s="15"/>
      <c r="M97" s="198"/>
      <c r="N97" s="224"/>
    </row>
    <row r="98" spans="1:14" s="261" customFormat="1" ht="15.75">
      <c r="A98" s="239" t="s">
        <v>57</v>
      </c>
      <c r="B98" s="52">
        <v>122336</v>
      </c>
      <c r="C98" s="12">
        <v>249549</v>
      </c>
      <c r="D98" s="52">
        <f>D99+D100+D101</f>
        <v>262349</v>
      </c>
      <c r="E98" s="12">
        <v>31506.33</v>
      </c>
      <c r="F98" s="13">
        <f>E98/D98</f>
        <v>0.1200931964673012</v>
      </c>
      <c r="G98" s="77">
        <v>254964.1</v>
      </c>
      <c r="H98" s="206">
        <v>122917</v>
      </c>
      <c r="I98" s="206">
        <v>133320.1</v>
      </c>
      <c r="J98" s="206">
        <v>183157</v>
      </c>
      <c r="K98" s="206">
        <v>26990.7</v>
      </c>
      <c r="L98" s="215">
        <f>K98/J98</f>
        <v>0.14736373712170434</v>
      </c>
      <c r="M98" s="206">
        <f>M105+M122+M128+M134+M140</f>
        <v>31697.819999999996</v>
      </c>
      <c r="N98" s="216">
        <f>M98/J98</f>
        <v>0.17306365577073218</v>
      </c>
    </row>
    <row r="99" spans="1:14" s="2" customFormat="1" ht="15.75">
      <c r="A99" s="204" t="s">
        <v>56</v>
      </c>
      <c r="B99" s="37">
        <v>122336</v>
      </c>
      <c r="C99" s="15">
        <v>126536</v>
      </c>
      <c r="D99" s="37">
        <v>122336</v>
      </c>
      <c r="E99" s="15">
        <v>30751.919999999998</v>
      </c>
      <c r="F99" s="19"/>
      <c r="G99" s="24">
        <f>G106+G123+G129+G135+G141+G147</f>
        <v>131250.5</v>
      </c>
      <c r="H99" s="198">
        <v>93050</v>
      </c>
      <c r="I99" s="198">
        <f>I106+I123+I129+I135+I141+I147</f>
        <v>99050.1</v>
      </c>
      <c r="J99" s="198">
        <v>93050</v>
      </c>
      <c r="K99" s="198">
        <f>K106+K123+K129+K135+K141</f>
        <v>21759.1</v>
      </c>
      <c r="L99" s="223">
        <f>K99/J99</f>
        <v>0.2338430951101558</v>
      </c>
      <c r="M99" s="198">
        <f>M106+M123+M129+M135+M141</f>
        <v>21759.1</v>
      </c>
      <c r="N99" s="224">
        <f>M99/J99</f>
        <v>0.2338430951101558</v>
      </c>
    </row>
    <row r="100" spans="1:14" s="2" customFormat="1" ht="15.75">
      <c r="A100" s="204" t="s">
        <v>58</v>
      </c>
      <c r="B100" s="37">
        <v>0</v>
      </c>
      <c r="C100" s="15">
        <v>123013</v>
      </c>
      <c r="D100" s="37">
        <v>122913</v>
      </c>
      <c r="E100" s="15">
        <v>754.41</v>
      </c>
      <c r="F100" s="19"/>
      <c r="G100" s="24">
        <f>G136+G107+G124+G148</f>
        <v>123713</v>
      </c>
      <c r="H100" s="198">
        <v>29867</v>
      </c>
      <c r="I100" s="198">
        <f>I136</f>
        <v>34270</v>
      </c>
      <c r="J100" s="198">
        <v>29867</v>
      </c>
      <c r="K100" s="198">
        <f>K136</f>
        <v>5231.6000000000004</v>
      </c>
      <c r="L100" s="223">
        <f>K100/J100</f>
        <v>0.17516322362473635</v>
      </c>
      <c r="M100" s="198">
        <f>M136</f>
        <v>5231.6000000000004</v>
      </c>
      <c r="N100" s="224">
        <f>M100/J100</f>
        <v>0.17516322362473635</v>
      </c>
    </row>
    <row r="101" spans="1:14" s="2" customFormat="1" ht="15.75">
      <c r="A101" s="204" t="s">
        <v>46</v>
      </c>
      <c r="B101" s="37"/>
      <c r="C101" s="15"/>
      <c r="D101" s="37">
        <v>17100</v>
      </c>
      <c r="E101" s="15"/>
      <c r="F101" s="19"/>
      <c r="G101" s="24"/>
      <c r="H101" s="198"/>
      <c r="I101" s="198"/>
      <c r="J101" s="198">
        <v>60240</v>
      </c>
      <c r="K101" s="198">
        <v>0</v>
      </c>
      <c r="L101" s="223">
        <f>K101/J101</f>
        <v>0</v>
      </c>
      <c r="M101" s="198">
        <f>M108+O121</f>
        <v>4707.12</v>
      </c>
      <c r="N101" s="224">
        <f>M101/J101</f>
        <v>7.813944223107569E-2</v>
      </c>
    </row>
    <row r="102" spans="1:14" s="2" customFormat="1" ht="15.75" hidden="1" customHeight="1">
      <c r="A102" s="204" t="s">
        <v>47</v>
      </c>
      <c r="B102" s="11"/>
      <c r="C102" s="15"/>
      <c r="D102" s="37"/>
      <c r="E102" s="15"/>
      <c r="F102" s="19"/>
      <c r="G102" s="24"/>
      <c r="H102" s="198"/>
      <c r="I102" s="198"/>
      <c r="J102" s="198"/>
      <c r="K102" s="198"/>
      <c r="L102" s="223"/>
      <c r="M102" s="198"/>
      <c r="N102" s="224"/>
    </row>
    <row r="103" spans="1:14" s="2" customFormat="1" ht="15.75">
      <c r="A103" s="204"/>
      <c r="B103" s="37"/>
      <c r="C103" s="15"/>
      <c r="D103" s="37"/>
      <c r="E103" s="15"/>
      <c r="F103" s="19"/>
      <c r="G103" s="24"/>
      <c r="H103" s="198"/>
      <c r="I103" s="198"/>
      <c r="J103" s="198"/>
      <c r="K103" s="198"/>
      <c r="L103" s="19"/>
      <c r="M103" s="198"/>
      <c r="N103" s="224"/>
    </row>
    <row r="104" spans="1:14" s="2" customFormat="1" ht="30.75" customHeight="1">
      <c r="A104" s="240" t="s">
        <v>73</v>
      </c>
      <c r="B104" s="17"/>
      <c r="C104" s="18"/>
      <c r="D104" s="18"/>
      <c r="E104" s="18"/>
      <c r="F104" s="18"/>
      <c r="G104" s="73"/>
      <c r="H104" s="198"/>
      <c r="I104" s="198"/>
      <c r="J104" s="198"/>
      <c r="K104" s="198"/>
      <c r="L104" s="18"/>
      <c r="M104" s="198"/>
      <c r="N104" s="224"/>
    </row>
    <row r="105" spans="1:14" s="2" customFormat="1" ht="15.75">
      <c r="A105" s="204" t="s">
        <v>57</v>
      </c>
      <c r="B105" s="40">
        <v>73553</v>
      </c>
      <c r="C105" s="18">
        <v>77853</v>
      </c>
      <c r="D105" s="40">
        <f>D106+D108</f>
        <v>87253</v>
      </c>
      <c r="E105" s="18">
        <v>17864.45</v>
      </c>
      <c r="F105" s="19">
        <f>E105/D105</f>
        <v>0.20474310338899523</v>
      </c>
      <c r="G105" s="76">
        <v>60437.599999999999</v>
      </c>
      <c r="H105" s="198">
        <v>51107</v>
      </c>
      <c r="I105" s="198">
        <v>51107</v>
      </c>
      <c r="J105" s="198">
        <v>55107</v>
      </c>
      <c r="K105" s="198">
        <v>10956.3</v>
      </c>
      <c r="L105" s="223">
        <f>K105/J105</f>
        <v>0.19881866187598671</v>
      </c>
      <c r="M105" s="198">
        <f>M106+M107+M108</f>
        <v>15663.419999999998</v>
      </c>
      <c r="N105" s="224">
        <f>M105/J105</f>
        <v>0.28423648538298218</v>
      </c>
    </row>
    <row r="106" spans="1:14" s="2" customFormat="1" ht="15.75">
      <c r="A106" s="204" t="s">
        <v>56</v>
      </c>
      <c r="B106" s="37">
        <v>73553</v>
      </c>
      <c r="C106" s="15">
        <v>77753</v>
      </c>
      <c r="D106" s="37">
        <v>73553</v>
      </c>
      <c r="E106" s="15">
        <v>17864.45</v>
      </c>
      <c r="F106" s="19"/>
      <c r="G106" s="24">
        <f>G105-G107</f>
        <v>60337.599999999999</v>
      </c>
      <c r="H106" s="198">
        <v>51107</v>
      </c>
      <c r="I106" s="198">
        <v>51107</v>
      </c>
      <c r="J106" s="198">
        <v>51107</v>
      </c>
      <c r="K106" s="198">
        <v>10956.3</v>
      </c>
      <c r="L106" s="223">
        <f>K106/J106</f>
        <v>0.21437963488367542</v>
      </c>
      <c r="M106" s="198">
        <v>10956.3</v>
      </c>
      <c r="N106" s="224">
        <f>M106/J106</f>
        <v>0.21437963488367542</v>
      </c>
    </row>
    <row r="107" spans="1:14" s="2" customFormat="1" ht="15.75">
      <c r="A107" s="204" t="s">
        <v>58</v>
      </c>
      <c r="B107" s="37">
        <v>0</v>
      </c>
      <c r="C107" s="15">
        <v>100</v>
      </c>
      <c r="D107" s="37">
        <v>0</v>
      </c>
      <c r="E107" s="15">
        <v>0</v>
      </c>
      <c r="F107" s="19"/>
      <c r="G107" s="24">
        <v>100</v>
      </c>
      <c r="H107" s="198">
        <v>0</v>
      </c>
      <c r="I107" s="198">
        <v>0</v>
      </c>
      <c r="J107" s="198">
        <v>0</v>
      </c>
      <c r="K107" s="198">
        <v>0</v>
      </c>
      <c r="L107" s="223">
        <v>0</v>
      </c>
      <c r="M107" s="198">
        <v>0</v>
      </c>
      <c r="N107" s="224">
        <v>0</v>
      </c>
    </row>
    <row r="108" spans="1:14" s="2" customFormat="1" ht="15.75">
      <c r="A108" s="204" t="s">
        <v>46</v>
      </c>
      <c r="B108" s="37"/>
      <c r="C108" s="15"/>
      <c r="D108" s="37">
        <v>13700</v>
      </c>
      <c r="E108" s="15"/>
      <c r="F108" s="19"/>
      <c r="G108" s="24"/>
      <c r="H108" s="198">
        <v>0</v>
      </c>
      <c r="I108" s="198">
        <v>0</v>
      </c>
      <c r="J108" s="198">
        <v>4000</v>
      </c>
      <c r="K108" s="198">
        <v>0</v>
      </c>
      <c r="L108" s="223">
        <f>K108/J108</f>
        <v>0</v>
      </c>
      <c r="M108" s="198">
        <v>4707.12</v>
      </c>
      <c r="N108" s="224">
        <f>M108/J108</f>
        <v>1.1767799999999999</v>
      </c>
    </row>
    <row r="109" spans="1:14" s="2" customFormat="1" ht="15.75">
      <c r="A109" s="204"/>
      <c r="B109" s="37"/>
      <c r="C109" s="15"/>
      <c r="D109" s="37"/>
      <c r="E109" s="15"/>
      <c r="F109" s="19"/>
      <c r="G109" s="24"/>
      <c r="H109" s="198"/>
      <c r="I109" s="198"/>
      <c r="J109" s="198"/>
      <c r="K109" s="198"/>
      <c r="L109" s="19"/>
      <c r="M109" s="198"/>
      <c r="N109" s="224"/>
    </row>
    <row r="110" spans="1:14" s="2" customFormat="1" ht="41.25" hidden="1" customHeight="1">
      <c r="A110" s="248" t="s">
        <v>50</v>
      </c>
      <c r="B110" s="195"/>
      <c r="C110" s="15"/>
      <c r="D110" s="37"/>
      <c r="E110" s="15"/>
      <c r="F110" s="19"/>
      <c r="G110" s="24"/>
      <c r="H110" s="198"/>
      <c r="I110" s="198"/>
      <c r="J110" s="198"/>
      <c r="K110" s="198"/>
      <c r="L110" s="19"/>
      <c r="M110" s="198"/>
      <c r="N110" s="224"/>
    </row>
    <row r="111" spans="1:14" s="2" customFormat="1" ht="47.25" hidden="1" customHeight="1">
      <c r="A111" s="248" t="s">
        <v>3</v>
      </c>
      <c r="B111" s="195"/>
      <c r="C111" s="15"/>
      <c r="D111" s="37"/>
      <c r="E111" s="15"/>
      <c r="F111" s="19"/>
      <c r="G111" s="24"/>
      <c r="H111" s="198"/>
      <c r="I111" s="198"/>
      <c r="J111" s="198"/>
      <c r="K111" s="198"/>
      <c r="L111" s="19"/>
      <c r="M111" s="198"/>
      <c r="N111" s="224"/>
    </row>
    <row r="112" spans="1:14" s="2" customFormat="1" ht="63" hidden="1" customHeight="1">
      <c r="A112" s="248" t="s">
        <v>4</v>
      </c>
      <c r="B112" s="195"/>
      <c r="C112" s="15"/>
      <c r="D112" s="37"/>
      <c r="E112" s="15"/>
      <c r="F112" s="19"/>
      <c r="G112" s="24"/>
      <c r="H112" s="198"/>
      <c r="I112" s="198"/>
      <c r="J112" s="198"/>
      <c r="K112" s="198"/>
      <c r="L112" s="19"/>
      <c r="M112" s="198"/>
      <c r="N112" s="224"/>
    </row>
    <row r="113" spans="1:14" s="2" customFormat="1" ht="47.25" hidden="1" customHeight="1">
      <c r="A113" s="248" t="s">
        <v>5</v>
      </c>
      <c r="B113" s="195"/>
      <c r="C113" s="15"/>
      <c r="D113" s="37"/>
      <c r="E113" s="15"/>
      <c r="F113" s="19"/>
      <c r="G113" s="24"/>
      <c r="H113" s="198"/>
      <c r="I113" s="198"/>
      <c r="J113" s="198"/>
      <c r="K113" s="198"/>
      <c r="L113" s="19"/>
      <c r="M113" s="198"/>
      <c r="N113" s="224"/>
    </row>
    <row r="114" spans="1:14" s="2" customFormat="1" ht="31.5" hidden="1" customHeight="1">
      <c r="A114" s="248" t="s">
        <v>6</v>
      </c>
      <c r="B114" s="195"/>
      <c r="C114" s="15"/>
      <c r="D114" s="37"/>
      <c r="E114" s="15"/>
      <c r="F114" s="19"/>
      <c r="G114" s="24"/>
      <c r="H114" s="198"/>
      <c r="I114" s="198"/>
      <c r="J114" s="198"/>
      <c r="K114" s="198"/>
      <c r="L114" s="19"/>
      <c r="M114" s="198"/>
      <c r="N114" s="224"/>
    </row>
    <row r="115" spans="1:14" s="2" customFormat="1" ht="47.25" hidden="1" customHeight="1">
      <c r="A115" s="248" t="s">
        <v>7</v>
      </c>
      <c r="B115" s="195"/>
      <c r="C115" s="15"/>
      <c r="D115" s="37"/>
      <c r="E115" s="15"/>
      <c r="F115" s="19"/>
      <c r="G115" s="24"/>
      <c r="H115" s="198"/>
      <c r="I115" s="198"/>
      <c r="J115" s="198"/>
      <c r="K115" s="198"/>
      <c r="L115" s="19"/>
      <c r="M115" s="198"/>
      <c r="N115" s="224"/>
    </row>
    <row r="116" spans="1:14" s="2" customFormat="1" ht="63" hidden="1" customHeight="1">
      <c r="A116" s="248" t="s">
        <v>18</v>
      </c>
      <c r="B116" s="195"/>
      <c r="C116" s="15"/>
      <c r="D116" s="37"/>
      <c r="E116" s="15"/>
      <c r="F116" s="19"/>
      <c r="G116" s="24"/>
      <c r="H116" s="198"/>
      <c r="I116" s="198"/>
      <c r="J116" s="198"/>
      <c r="K116" s="198"/>
      <c r="L116" s="19"/>
      <c r="M116" s="198"/>
      <c r="N116" s="224"/>
    </row>
    <row r="117" spans="1:14" s="2" customFormat="1" ht="47.25" hidden="1" customHeight="1">
      <c r="A117" s="248" t="s">
        <v>8</v>
      </c>
      <c r="B117" s="195"/>
      <c r="C117" s="15"/>
      <c r="D117" s="37"/>
      <c r="E117" s="15"/>
      <c r="F117" s="19"/>
      <c r="G117" s="24"/>
      <c r="H117" s="198"/>
      <c r="I117" s="198"/>
      <c r="J117" s="198"/>
      <c r="K117" s="198"/>
      <c r="L117" s="19"/>
      <c r="M117" s="198"/>
      <c r="N117" s="224"/>
    </row>
    <row r="118" spans="1:14" s="2" customFormat="1" ht="47.25" hidden="1" customHeight="1">
      <c r="A118" s="248" t="s">
        <v>9</v>
      </c>
      <c r="B118" s="195"/>
      <c r="C118" s="15"/>
      <c r="D118" s="37"/>
      <c r="E118" s="15"/>
      <c r="F118" s="19"/>
      <c r="G118" s="24"/>
      <c r="H118" s="198"/>
      <c r="I118" s="198"/>
      <c r="J118" s="198"/>
      <c r="K118" s="198"/>
      <c r="L118" s="19"/>
      <c r="M118" s="198"/>
      <c r="N118" s="224"/>
    </row>
    <row r="119" spans="1:14" s="2" customFormat="1" ht="15.75" hidden="1" customHeight="1">
      <c r="A119" s="248" t="s">
        <v>19</v>
      </c>
      <c r="B119" s="195"/>
      <c r="C119" s="15"/>
      <c r="D119" s="37"/>
      <c r="E119" s="15"/>
      <c r="F119" s="19"/>
      <c r="G119" s="24"/>
      <c r="H119" s="198"/>
      <c r="I119" s="198"/>
      <c r="J119" s="198"/>
      <c r="K119" s="198"/>
      <c r="L119" s="19"/>
      <c r="M119" s="198"/>
      <c r="N119" s="224"/>
    </row>
    <row r="120" spans="1:14" s="2" customFormat="1" ht="15.75" hidden="1" customHeight="1">
      <c r="A120" s="248"/>
      <c r="B120" s="195"/>
      <c r="C120" s="15"/>
      <c r="D120" s="37"/>
      <c r="E120" s="15"/>
      <c r="F120" s="19"/>
      <c r="G120" s="24"/>
      <c r="H120" s="198"/>
      <c r="I120" s="198"/>
      <c r="J120" s="198"/>
      <c r="K120" s="198"/>
      <c r="L120" s="19"/>
      <c r="M120" s="198"/>
      <c r="N120" s="224"/>
    </row>
    <row r="121" spans="1:14" s="2" customFormat="1" ht="50.25" customHeight="1">
      <c r="A121" s="240" t="s">
        <v>74</v>
      </c>
      <c r="B121" s="18"/>
      <c r="C121" s="18"/>
      <c r="D121" s="18"/>
      <c r="E121" s="18"/>
      <c r="F121" s="18"/>
      <c r="G121" s="73"/>
      <c r="H121" s="198"/>
      <c r="I121" s="198"/>
      <c r="J121" s="198"/>
      <c r="K121" s="198"/>
      <c r="L121" s="18"/>
      <c r="M121" s="198"/>
      <c r="N121" s="224"/>
    </row>
    <row r="122" spans="1:14" s="2" customFormat="1" ht="15.75">
      <c r="A122" s="204" t="s">
        <v>57</v>
      </c>
      <c r="B122" s="40">
        <v>5000</v>
      </c>
      <c r="C122" s="18">
        <v>100000</v>
      </c>
      <c r="D122" s="40">
        <f>D123+D124</f>
        <v>100000</v>
      </c>
      <c r="E122" s="18">
        <v>0</v>
      </c>
      <c r="F122" s="19">
        <v>0</v>
      </c>
      <c r="G122" s="76">
        <v>111461.8</v>
      </c>
      <c r="H122" s="198">
        <v>0</v>
      </c>
      <c r="I122" s="198">
        <v>2000.1</v>
      </c>
      <c r="J122" s="198">
        <v>50640</v>
      </c>
      <c r="K122" s="198">
        <v>2000.1</v>
      </c>
      <c r="L122" s="223">
        <f>K122/J122</f>
        <v>3.9496445497630331E-2</v>
      </c>
      <c r="M122" s="15">
        <v>2000.1</v>
      </c>
      <c r="N122" s="224">
        <f>M122/J122</f>
        <v>3.9496445497630331E-2</v>
      </c>
    </row>
    <row r="123" spans="1:14" s="2" customFormat="1" ht="15.75">
      <c r="A123" s="204" t="s">
        <v>56</v>
      </c>
      <c r="B123" s="37">
        <v>5000</v>
      </c>
      <c r="C123" s="15">
        <v>5000</v>
      </c>
      <c r="D123" s="37">
        <v>5000</v>
      </c>
      <c r="E123" s="18">
        <v>0</v>
      </c>
      <c r="F123" s="19"/>
      <c r="G123" s="24">
        <v>16461.8</v>
      </c>
      <c r="H123" s="198">
        <v>0</v>
      </c>
      <c r="I123" s="198">
        <v>2000.1</v>
      </c>
      <c r="J123" s="198">
        <v>0</v>
      </c>
      <c r="K123" s="198">
        <v>2000.1</v>
      </c>
      <c r="L123" s="223" t="e">
        <f>K123/J123</f>
        <v>#DIV/0!</v>
      </c>
      <c r="M123" s="15">
        <v>2000.1</v>
      </c>
      <c r="N123" s="224" t="e">
        <f>M123/J123</f>
        <v>#DIV/0!</v>
      </c>
    </row>
    <row r="124" spans="1:14" s="2" customFormat="1" ht="15.75">
      <c r="A124" s="204" t="s">
        <v>58</v>
      </c>
      <c r="B124" s="37">
        <v>0</v>
      </c>
      <c r="C124" s="15">
        <v>95000</v>
      </c>
      <c r="D124" s="37">
        <v>95000</v>
      </c>
      <c r="E124" s="37">
        <v>0</v>
      </c>
      <c r="F124" s="19"/>
      <c r="G124" s="24">
        <v>95000</v>
      </c>
      <c r="H124" s="198">
        <v>0</v>
      </c>
      <c r="I124" s="198">
        <v>0</v>
      </c>
      <c r="J124" s="198">
        <v>50640</v>
      </c>
      <c r="K124" s="198">
        <v>0</v>
      </c>
      <c r="L124" s="223">
        <v>0</v>
      </c>
      <c r="M124" s="15">
        <v>0</v>
      </c>
      <c r="N124" s="224">
        <v>0</v>
      </c>
    </row>
    <row r="125" spans="1:14" s="2" customFormat="1" ht="15.75" hidden="1" customHeight="1">
      <c r="A125" s="204" t="s">
        <v>47</v>
      </c>
      <c r="B125" s="37"/>
      <c r="C125" s="15"/>
      <c r="D125" s="37"/>
      <c r="E125" s="37"/>
      <c r="F125" s="19"/>
      <c r="G125" s="24"/>
      <c r="H125" s="198"/>
      <c r="I125" s="198"/>
      <c r="J125" s="198"/>
      <c r="K125" s="198"/>
      <c r="L125" s="223"/>
      <c r="M125" s="198"/>
      <c r="N125" s="224"/>
    </row>
    <row r="126" spans="1:14" s="2" customFormat="1" ht="15.75">
      <c r="A126" s="249"/>
      <c r="B126" s="196"/>
      <c r="C126" s="15"/>
      <c r="D126" s="37"/>
      <c r="E126" s="15"/>
      <c r="F126" s="19"/>
      <c r="G126" s="24"/>
      <c r="H126" s="198"/>
      <c r="I126" s="198"/>
      <c r="J126" s="198"/>
      <c r="K126" s="198"/>
      <c r="L126" s="19"/>
      <c r="M126" s="198"/>
      <c r="N126" s="224"/>
    </row>
    <row r="127" spans="1:14" s="2" customFormat="1" ht="68.25" customHeight="1">
      <c r="A127" s="240" t="s">
        <v>75</v>
      </c>
      <c r="B127" s="18"/>
      <c r="C127" s="18"/>
      <c r="D127" s="18"/>
      <c r="E127" s="18"/>
      <c r="F127" s="18"/>
      <c r="G127" s="73"/>
      <c r="H127" s="198"/>
      <c r="I127" s="198"/>
      <c r="J127" s="198"/>
      <c r="K127" s="198"/>
      <c r="L127" s="18"/>
      <c r="M127" s="198"/>
      <c r="N127" s="224"/>
    </row>
    <row r="128" spans="1:14" s="2" customFormat="1" ht="15.75">
      <c r="A128" s="204" t="s">
        <v>57</v>
      </c>
      <c r="B128" s="18">
        <v>20496.099999999999</v>
      </c>
      <c r="C128" s="18">
        <v>20496.099999999999</v>
      </c>
      <c r="D128" s="18">
        <f>D129+D131</f>
        <v>23896.1</v>
      </c>
      <c r="E128" s="18">
        <v>3149.89</v>
      </c>
      <c r="F128" s="19">
        <f>E128/D128</f>
        <v>0.13181607040479409</v>
      </c>
      <c r="G128" s="76">
        <v>19956.099999999999</v>
      </c>
      <c r="H128" s="198">
        <v>13000</v>
      </c>
      <c r="I128" s="198">
        <v>13000</v>
      </c>
      <c r="J128" s="198">
        <v>16600</v>
      </c>
      <c r="K128" s="198">
        <v>2200</v>
      </c>
      <c r="L128" s="223">
        <f>K128/J128</f>
        <v>0.13253012048192772</v>
      </c>
      <c r="M128" s="15">
        <v>2200</v>
      </c>
      <c r="N128" s="224">
        <f>M128/J128</f>
        <v>0.13253012048192772</v>
      </c>
    </row>
    <row r="129" spans="1:14" s="2" customFormat="1" ht="15.75">
      <c r="A129" s="204" t="s">
        <v>56</v>
      </c>
      <c r="B129" s="15">
        <v>20496.099999999999</v>
      </c>
      <c r="C129" s="15">
        <v>20496.099999999999</v>
      </c>
      <c r="D129" s="15">
        <v>20496.099999999999</v>
      </c>
      <c r="E129" s="15">
        <v>3149.89</v>
      </c>
      <c r="F129" s="19"/>
      <c r="G129" s="76">
        <v>19956.099999999999</v>
      </c>
      <c r="H129" s="198">
        <v>13000</v>
      </c>
      <c r="I129" s="198">
        <v>13000</v>
      </c>
      <c r="J129" s="198">
        <v>13000</v>
      </c>
      <c r="K129" s="198">
        <v>2200</v>
      </c>
      <c r="L129" s="223">
        <f>K129/J129</f>
        <v>0.16923076923076924</v>
      </c>
      <c r="M129" s="15">
        <v>2200</v>
      </c>
      <c r="N129" s="224">
        <f>M129/J129</f>
        <v>0.16923076923076924</v>
      </c>
    </row>
    <row r="130" spans="1:14" s="2" customFormat="1" ht="15.75">
      <c r="A130" s="204" t="s">
        <v>58</v>
      </c>
      <c r="B130" s="15">
        <v>0</v>
      </c>
      <c r="C130" s="15">
        <v>0</v>
      </c>
      <c r="D130" s="15">
        <v>0</v>
      </c>
      <c r="E130" s="15">
        <v>0</v>
      </c>
      <c r="F130" s="19"/>
      <c r="G130" s="24"/>
      <c r="H130" s="198">
        <v>0</v>
      </c>
      <c r="I130" s="198">
        <v>0</v>
      </c>
      <c r="J130" s="198">
        <v>0</v>
      </c>
      <c r="K130" s="198">
        <v>0</v>
      </c>
      <c r="L130" s="223">
        <v>0</v>
      </c>
      <c r="M130" s="15">
        <v>0</v>
      </c>
      <c r="N130" s="224">
        <v>0</v>
      </c>
    </row>
    <row r="131" spans="1:14" s="2" customFormat="1" ht="15.75">
      <c r="A131" s="204" t="s">
        <v>46</v>
      </c>
      <c r="B131" s="15"/>
      <c r="C131" s="15"/>
      <c r="D131" s="15">
        <v>3400</v>
      </c>
      <c r="E131" s="15"/>
      <c r="F131" s="19"/>
      <c r="G131" s="24"/>
      <c r="H131" s="198">
        <v>0</v>
      </c>
      <c r="I131" s="198">
        <v>0</v>
      </c>
      <c r="J131" s="198">
        <v>3600</v>
      </c>
      <c r="K131" s="198">
        <v>0</v>
      </c>
      <c r="L131" s="223">
        <f>K131/J131</f>
        <v>0</v>
      </c>
      <c r="M131" s="15">
        <v>0</v>
      </c>
      <c r="N131" s="224">
        <f>M131/J131</f>
        <v>0</v>
      </c>
    </row>
    <row r="132" spans="1:14" s="2" customFormat="1" ht="15.75">
      <c r="A132" s="204"/>
      <c r="B132" s="15"/>
      <c r="C132" s="15"/>
      <c r="D132" s="15"/>
      <c r="E132" s="15"/>
      <c r="F132" s="19"/>
      <c r="G132" s="24"/>
      <c r="H132" s="198"/>
      <c r="I132" s="198"/>
      <c r="J132" s="198"/>
      <c r="K132" s="198"/>
      <c r="L132" s="19"/>
      <c r="M132" s="198"/>
      <c r="N132" s="224"/>
    </row>
    <row r="133" spans="1:14" s="2" customFormat="1" ht="51.75" customHeight="1">
      <c r="A133" s="240" t="s">
        <v>76</v>
      </c>
      <c r="B133" s="18"/>
      <c r="C133" s="18"/>
      <c r="D133" s="18"/>
      <c r="E133" s="18"/>
      <c r="F133" s="18"/>
      <c r="G133" s="73"/>
      <c r="H133" s="198"/>
      <c r="I133" s="198"/>
      <c r="J133" s="198"/>
      <c r="K133" s="198"/>
      <c r="L133" s="18"/>
      <c r="M133" s="198"/>
      <c r="N133" s="224"/>
    </row>
    <row r="134" spans="1:14" s="2" customFormat="1" ht="15.75">
      <c r="A134" s="204" t="s">
        <v>57</v>
      </c>
      <c r="B134" s="40">
        <v>7271</v>
      </c>
      <c r="C134" s="18">
        <v>35184</v>
      </c>
      <c r="D134" s="40">
        <f>D135+D136</f>
        <v>35184</v>
      </c>
      <c r="E134" s="18">
        <v>5630.41</v>
      </c>
      <c r="F134" s="19">
        <f>E134/D134</f>
        <v>0.16002756934970441</v>
      </c>
      <c r="G134" s="76">
        <v>34871.1</v>
      </c>
      <c r="H134" s="198">
        <v>29867</v>
      </c>
      <c r="I134" s="198">
        <v>34270</v>
      </c>
      <c r="J134" s="198">
        <v>29867</v>
      </c>
      <c r="K134" s="198">
        <v>5231.6000000000004</v>
      </c>
      <c r="L134" s="223">
        <f>K134/J134</f>
        <v>0.17516322362473635</v>
      </c>
      <c r="M134" s="15">
        <v>5231.6000000000004</v>
      </c>
      <c r="N134" s="224">
        <f>M134/J134</f>
        <v>0.17516322362473635</v>
      </c>
    </row>
    <row r="135" spans="1:14" s="2" customFormat="1" ht="15.75">
      <c r="A135" s="204" t="s">
        <v>56</v>
      </c>
      <c r="B135" s="197">
        <v>7271</v>
      </c>
      <c r="C135" s="36">
        <v>7271</v>
      </c>
      <c r="D135" s="197">
        <v>7271</v>
      </c>
      <c r="E135" s="15">
        <v>4876</v>
      </c>
      <c r="F135" s="19"/>
      <c r="G135" s="74">
        <f>G134-G136</f>
        <v>6958.0999999999985</v>
      </c>
      <c r="H135" s="198">
        <v>0</v>
      </c>
      <c r="I135" s="198">
        <v>0</v>
      </c>
      <c r="J135" s="198">
        <v>0</v>
      </c>
      <c r="K135" s="198">
        <v>0</v>
      </c>
      <c r="L135" s="223">
        <v>0</v>
      </c>
      <c r="M135" s="15">
        <v>0</v>
      </c>
      <c r="N135" s="224">
        <v>0</v>
      </c>
    </row>
    <row r="136" spans="1:14" s="2" customFormat="1" ht="15.75">
      <c r="A136" s="204" t="s">
        <v>58</v>
      </c>
      <c r="B136" s="197">
        <v>0</v>
      </c>
      <c r="C136" s="36">
        <v>27913</v>
      </c>
      <c r="D136" s="197">
        <v>27913</v>
      </c>
      <c r="E136" s="15">
        <v>754.41</v>
      </c>
      <c r="F136" s="19"/>
      <c r="G136" s="76">
        <v>27913</v>
      </c>
      <c r="H136" s="198">
        <v>29867</v>
      </c>
      <c r="I136" s="198">
        <v>34270</v>
      </c>
      <c r="J136" s="198">
        <v>29867</v>
      </c>
      <c r="K136" s="198">
        <v>5231.6000000000004</v>
      </c>
      <c r="L136" s="223">
        <f>K136/J136</f>
        <v>0.17516322362473635</v>
      </c>
      <c r="M136" s="15">
        <v>5231.6000000000004</v>
      </c>
      <c r="N136" s="224">
        <f>M136/J136</f>
        <v>0.17516322362473635</v>
      </c>
    </row>
    <row r="137" spans="1:14" s="2" customFormat="1" ht="15.75">
      <c r="A137" s="204" t="s">
        <v>46</v>
      </c>
      <c r="B137" s="197"/>
      <c r="C137" s="36"/>
      <c r="D137" s="197"/>
      <c r="E137" s="15"/>
      <c r="F137" s="19"/>
      <c r="G137" s="74"/>
      <c r="H137" s="198">
        <v>0</v>
      </c>
      <c r="I137" s="198">
        <v>0</v>
      </c>
      <c r="J137" s="198">
        <v>0</v>
      </c>
      <c r="K137" s="198">
        <v>0</v>
      </c>
      <c r="L137" s="223">
        <v>0</v>
      </c>
      <c r="M137" s="198">
        <v>0</v>
      </c>
      <c r="N137" s="224">
        <v>0</v>
      </c>
    </row>
    <row r="138" spans="1:14" s="2" customFormat="1" ht="15.75">
      <c r="A138" s="204"/>
      <c r="B138" s="15"/>
      <c r="C138" s="15"/>
      <c r="D138" s="15"/>
      <c r="E138" s="15"/>
      <c r="F138" s="19"/>
      <c r="G138" s="24"/>
      <c r="H138" s="198"/>
      <c r="I138" s="198"/>
      <c r="J138" s="198"/>
      <c r="K138" s="198"/>
      <c r="L138" s="19"/>
      <c r="M138" s="198"/>
      <c r="N138" s="224"/>
    </row>
    <row r="139" spans="1:14" s="2" customFormat="1" ht="84.75" customHeight="1">
      <c r="A139" s="240" t="s">
        <v>77</v>
      </c>
      <c r="B139" s="15"/>
      <c r="C139" s="36"/>
      <c r="D139" s="15"/>
      <c r="E139" s="15"/>
      <c r="F139" s="18"/>
      <c r="G139" s="76"/>
      <c r="H139" s="198"/>
      <c r="I139" s="198"/>
      <c r="J139" s="198"/>
      <c r="K139" s="198"/>
      <c r="L139" s="18"/>
      <c r="M139" s="198"/>
      <c r="N139" s="224"/>
    </row>
    <row r="140" spans="1:14" s="2" customFormat="1" ht="15.75">
      <c r="A140" s="204" t="s">
        <v>57</v>
      </c>
      <c r="B140" s="18">
        <v>16015.9</v>
      </c>
      <c r="C140" s="18">
        <v>16015.9</v>
      </c>
      <c r="D140" s="18">
        <v>16015.9</v>
      </c>
      <c r="E140" s="18">
        <v>4861.58</v>
      </c>
      <c r="F140" s="19">
        <f>E140/D140</f>
        <v>0.30354710006930613</v>
      </c>
      <c r="G140" s="76">
        <v>26316.080000000002</v>
      </c>
      <c r="H140" s="198">
        <v>27932</v>
      </c>
      <c r="I140" s="198">
        <v>31932</v>
      </c>
      <c r="J140" s="198">
        <v>29932</v>
      </c>
      <c r="K140" s="198">
        <v>6602.7</v>
      </c>
      <c r="L140" s="223">
        <f>K140/J140</f>
        <v>0.22059000400908726</v>
      </c>
      <c r="M140" s="15">
        <v>6602.7</v>
      </c>
      <c r="N140" s="224">
        <f>M140/J140</f>
        <v>0.22059000400908726</v>
      </c>
    </row>
    <row r="141" spans="1:14" s="2" customFormat="1" ht="15.75">
      <c r="A141" s="204" t="s">
        <v>56</v>
      </c>
      <c r="B141" s="15">
        <v>16015.9</v>
      </c>
      <c r="C141" s="15">
        <v>16015.9</v>
      </c>
      <c r="D141" s="15">
        <v>16015.9</v>
      </c>
      <c r="E141" s="15">
        <v>4861.58</v>
      </c>
      <c r="F141" s="16"/>
      <c r="G141" s="24">
        <v>26316.1</v>
      </c>
      <c r="H141" s="198">
        <v>27932</v>
      </c>
      <c r="I141" s="198">
        <v>31932</v>
      </c>
      <c r="J141" s="198">
        <v>27932</v>
      </c>
      <c r="K141" s="198">
        <v>6602.7</v>
      </c>
      <c r="L141" s="223">
        <f>K141/J141</f>
        <v>0.23638479163683229</v>
      </c>
      <c r="M141" s="15">
        <v>6602.7</v>
      </c>
      <c r="N141" s="224">
        <f>M141/J141</f>
        <v>0.23638479163683229</v>
      </c>
    </row>
    <row r="142" spans="1:14" s="2" customFormat="1" ht="15.75">
      <c r="A142" s="204" t="s">
        <v>58</v>
      </c>
      <c r="B142" s="15">
        <v>0</v>
      </c>
      <c r="C142" s="15">
        <v>0</v>
      </c>
      <c r="D142" s="15">
        <v>0</v>
      </c>
      <c r="E142" s="15">
        <v>0</v>
      </c>
      <c r="F142" s="16"/>
      <c r="G142" s="24"/>
      <c r="H142" s="198">
        <v>0</v>
      </c>
      <c r="I142" s="198">
        <v>0</v>
      </c>
      <c r="J142" s="198">
        <v>0</v>
      </c>
      <c r="K142" s="198">
        <v>0</v>
      </c>
      <c r="L142" s="223">
        <v>0</v>
      </c>
      <c r="M142" s="198">
        <v>0</v>
      </c>
      <c r="N142" s="224">
        <v>0</v>
      </c>
    </row>
    <row r="143" spans="1:14" s="2" customFormat="1" ht="15.75">
      <c r="A143" s="204" t="s">
        <v>46</v>
      </c>
      <c r="B143" s="197"/>
      <c r="C143" s="36"/>
      <c r="D143" s="197"/>
      <c r="E143" s="15"/>
      <c r="F143" s="19"/>
      <c r="G143" s="74"/>
      <c r="H143" s="198">
        <v>0</v>
      </c>
      <c r="I143" s="198">
        <v>0</v>
      </c>
      <c r="J143" s="198">
        <v>2000</v>
      </c>
      <c r="K143" s="198">
        <v>0</v>
      </c>
      <c r="L143" s="223">
        <v>0</v>
      </c>
      <c r="M143" s="198">
        <v>0</v>
      </c>
      <c r="N143" s="224">
        <v>0</v>
      </c>
    </row>
    <row r="144" spans="1:14" s="2" customFormat="1" ht="15.75">
      <c r="A144" s="204"/>
      <c r="B144" s="15"/>
      <c r="C144" s="15"/>
      <c r="D144" s="15"/>
      <c r="E144" s="15"/>
      <c r="F144" s="16"/>
      <c r="G144" s="24"/>
      <c r="H144" s="198"/>
      <c r="I144" s="198"/>
      <c r="J144" s="198"/>
      <c r="K144" s="198"/>
      <c r="L144" s="16"/>
      <c r="M144" s="198"/>
      <c r="N144" s="224"/>
    </row>
    <row r="145" spans="1:14" s="2" customFormat="1" ht="15.75">
      <c r="A145" s="240" t="s">
        <v>112</v>
      </c>
      <c r="B145" s="15"/>
      <c r="C145" s="36"/>
      <c r="D145" s="15"/>
      <c r="E145" s="15"/>
      <c r="F145" s="18"/>
      <c r="G145" s="74"/>
      <c r="H145" s="198"/>
      <c r="I145" s="198"/>
      <c r="J145" s="198"/>
      <c r="K145" s="198"/>
      <c r="L145" s="18"/>
      <c r="M145" s="198"/>
      <c r="N145" s="224"/>
    </row>
    <row r="146" spans="1:14" s="2" customFormat="1" ht="15.75">
      <c r="A146" s="204" t="s">
        <v>57</v>
      </c>
      <c r="B146" s="18">
        <v>16015.9</v>
      </c>
      <c r="C146" s="18">
        <v>16015.9</v>
      </c>
      <c r="D146" s="18">
        <v>16015.9</v>
      </c>
      <c r="E146" s="18">
        <v>4861.58</v>
      </c>
      <c r="F146" s="19">
        <f>E146/D146</f>
        <v>0.30354710006930613</v>
      </c>
      <c r="G146" s="76">
        <v>1920.8</v>
      </c>
      <c r="H146" s="198">
        <v>1011</v>
      </c>
      <c r="I146" s="198">
        <v>1011</v>
      </c>
      <c r="J146" s="198">
        <v>1011</v>
      </c>
      <c r="K146" s="198">
        <v>0</v>
      </c>
      <c r="L146" s="223">
        <f>K146/J146</f>
        <v>0</v>
      </c>
      <c r="M146" s="198">
        <v>0</v>
      </c>
      <c r="N146" s="224">
        <f>M146/J146</f>
        <v>0</v>
      </c>
    </row>
    <row r="147" spans="1:14" s="2" customFormat="1" ht="15.75">
      <c r="A147" s="204" t="s">
        <v>56</v>
      </c>
      <c r="B147" s="15">
        <v>16015.9</v>
      </c>
      <c r="C147" s="15">
        <v>16015.9</v>
      </c>
      <c r="D147" s="15">
        <v>16015.9</v>
      </c>
      <c r="E147" s="15">
        <v>4861.58</v>
      </c>
      <c r="F147" s="16"/>
      <c r="G147" s="24">
        <f>G146-G148</f>
        <v>1220.8</v>
      </c>
      <c r="H147" s="198">
        <v>1011</v>
      </c>
      <c r="I147" s="198">
        <v>1011</v>
      </c>
      <c r="J147" s="198">
        <v>1011</v>
      </c>
      <c r="K147" s="198">
        <v>0</v>
      </c>
      <c r="L147" s="223">
        <f>K147/J147</f>
        <v>0</v>
      </c>
      <c r="M147" s="198">
        <v>0</v>
      </c>
      <c r="N147" s="224">
        <f>M147/J147</f>
        <v>0</v>
      </c>
    </row>
    <row r="148" spans="1:14" s="2" customFormat="1" ht="15.75">
      <c r="A148" s="204" t="s">
        <v>58</v>
      </c>
      <c r="B148" s="15">
        <v>0</v>
      </c>
      <c r="C148" s="15">
        <v>0</v>
      </c>
      <c r="D148" s="15">
        <v>0</v>
      </c>
      <c r="E148" s="15">
        <v>0</v>
      </c>
      <c r="F148" s="16"/>
      <c r="G148" s="24">
        <v>700</v>
      </c>
      <c r="H148" s="198">
        <v>0</v>
      </c>
      <c r="I148" s="198">
        <v>0</v>
      </c>
      <c r="J148" s="198">
        <v>0</v>
      </c>
      <c r="K148" s="198">
        <v>0</v>
      </c>
      <c r="L148" s="223">
        <v>0</v>
      </c>
      <c r="M148" s="198">
        <v>0</v>
      </c>
      <c r="N148" s="224">
        <v>0</v>
      </c>
    </row>
    <row r="149" spans="1:14" s="2" customFormat="1" ht="15.75">
      <c r="A149" s="204"/>
      <c r="B149" s="15"/>
      <c r="C149" s="15"/>
      <c r="D149" s="15"/>
      <c r="E149" s="15"/>
      <c r="F149" s="16"/>
      <c r="G149" s="24"/>
      <c r="H149" s="198"/>
      <c r="I149" s="198"/>
      <c r="J149" s="198"/>
      <c r="K149" s="198"/>
      <c r="L149" s="16"/>
      <c r="M149" s="198"/>
      <c r="N149" s="224"/>
    </row>
    <row r="150" spans="1:14" s="2" customFormat="1" ht="15.75" hidden="1" customHeight="1">
      <c r="A150" s="204" t="s">
        <v>114</v>
      </c>
      <c r="B150" s="36"/>
      <c r="C150" s="36"/>
      <c r="D150" s="36"/>
      <c r="E150" s="36"/>
      <c r="F150" s="16"/>
      <c r="G150" s="74"/>
      <c r="H150" s="198"/>
      <c r="I150" s="198"/>
      <c r="J150" s="198"/>
      <c r="K150" s="198"/>
      <c r="L150" s="223"/>
      <c r="M150" s="198"/>
      <c r="N150" s="224"/>
    </row>
    <row r="151" spans="1:14" s="2" customFormat="1" ht="15.75" hidden="1" customHeight="1">
      <c r="A151" s="204"/>
      <c r="B151" s="36"/>
      <c r="C151" s="36"/>
      <c r="D151" s="36"/>
      <c r="E151" s="36"/>
      <c r="F151" s="16"/>
      <c r="G151" s="74"/>
      <c r="H151" s="198"/>
      <c r="I151" s="198"/>
      <c r="J151" s="198"/>
      <c r="K151" s="198"/>
      <c r="L151" s="223"/>
      <c r="M151" s="198"/>
      <c r="N151" s="224"/>
    </row>
    <row r="152" spans="1:14" s="2" customFormat="1" ht="15.75">
      <c r="A152" s="204"/>
      <c r="B152" s="36"/>
      <c r="C152" s="36"/>
      <c r="D152" s="36"/>
      <c r="E152" s="36"/>
      <c r="F152" s="16"/>
      <c r="G152" s="74"/>
      <c r="H152" s="198"/>
      <c r="I152" s="198"/>
      <c r="J152" s="198"/>
      <c r="K152" s="198"/>
      <c r="L152" s="223"/>
      <c r="M152" s="198"/>
      <c r="N152" s="224"/>
    </row>
    <row r="153" spans="1:14" s="2" customFormat="1" ht="65.25" customHeight="1">
      <c r="A153" s="241" t="s">
        <v>78</v>
      </c>
      <c r="B153" s="20"/>
      <c r="C153" s="15"/>
      <c r="D153" s="16"/>
      <c r="E153" s="15"/>
      <c r="F153" s="15"/>
      <c r="G153" s="24"/>
      <c r="H153" s="198"/>
      <c r="I153" s="198"/>
      <c r="J153" s="198"/>
      <c r="K153" s="198"/>
      <c r="L153" s="15"/>
      <c r="M153" s="198"/>
      <c r="N153" s="224"/>
    </row>
    <row r="154" spans="1:14" s="261" customFormat="1" ht="15.75">
      <c r="A154" s="239" t="s">
        <v>57</v>
      </c>
      <c r="B154" s="12">
        <v>139614.6</v>
      </c>
      <c r="C154" s="12">
        <v>140014.6</v>
      </c>
      <c r="D154" s="12">
        <f>D155+D157+D158</f>
        <v>184168.6</v>
      </c>
      <c r="E154" s="12">
        <v>22185.360000000001</v>
      </c>
      <c r="F154" s="13">
        <f>E154/D154</f>
        <v>0.12046222863180803</v>
      </c>
      <c r="G154" s="72">
        <v>127501.3</v>
      </c>
      <c r="H154" s="206">
        <v>98716</v>
      </c>
      <c r="I154" s="206">
        <v>111816</v>
      </c>
      <c r="J154" s="206">
        <v>121936</v>
      </c>
      <c r="K154" s="206">
        <v>21830.400000000001</v>
      </c>
      <c r="L154" s="215">
        <f>K154/J154</f>
        <v>0.1790316231465687</v>
      </c>
      <c r="M154" s="206">
        <f>M155+M156+M158</f>
        <v>24891.58</v>
      </c>
      <c r="N154" s="216">
        <f>M154/J154</f>
        <v>0.20413643222674191</v>
      </c>
    </row>
    <row r="155" spans="1:14" s="2" customFormat="1" ht="15.75">
      <c r="A155" s="204" t="s">
        <v>56</v>
      </c>
      <c r="B155" s="15">
        <v>139614.6</v>
      </c>
      <c r="C155" s="15">
        <v>139614</v>
      </c>
      <c r="D155" s="15">
        <v>139614.6</v>
      </c>
      <c r="E155" s="15">
        <v>22185.360000000001</v>
      </c>
      <c r="F155" s="16"/>
      <c r="G155" s="24">
        <f>G162+G168+G175+G182+G189+G203+G210</f>
        <v>124504.40000000002</v>
      </c>
      <c r="H155" s="198">
        <f>H168+H175+H203+H210</f>
        <v>98716</v>
      </c>
      <c r="I155" s="198">
        <f>I168+I175+I203+I210</f>
        <v>98716</v>
      </c>
      <c r="J155" s="198">
        <v>98716</v>
      </c>
      <c r="K155" s="198">
        <f>K168+K175+K210</f>
        <v>19860.7</v>
      </c>
      <c r="L155" s="223">
        <f>K155/J155</f>
        <v>0.20119028323676</v>
      </c>
      <c r="M155" s="198">
        <f>M168+M175+M210</f>
        <v>19860.7</v>
      </c>
      <c r="N155" s="224">
        <f>M155/J155</f>
        <v>0.20119028323676</v>
      </c>
    </row>
    <row r="156" spans="1:14" s="2" customFormat="1" ht="15.75">
      <c r="A156" s="204" t="s">
        <v>58</v>
      </c>
      <c r="B156" s="36">
        <v>0</v>
      </c>
      <c r="C156" s="36">
        <v>400</v>
      </c>
      <c r="D156" s="36">
        <v>0</v>
      </c>
      <c r="E156" s="36">
        <v>0</v>
      </c>
      <c r="F156" s="16"/>
      <c r="G156" s="74">
        <f>G176+G183</f>
        <v>1000</v>
      </c>
      <c r="H156" s="198">
        <v>0</v>
      </c>
      <c r="I156" s="198">
        <f>I211</f>
        <v>13100</v>
      </c>
      <c r="J156" s="198">
        <v>0</v>
      </c>
      <c r="K156" s="198">
        <f>K211</f>
        <v>1969.7</v>
      </c>
      <c r="L156" s="223">
        <v>0</v>
      </c>
      <c r="M156" s="198">
        <f>M211</f>
        <v>1969.7</v>
      </c>
      <c r="N156" s="224">
        <v>0</v>
      </c>
    </row>
    <row r="157" spans="1:14" s="2" customFormat="1" ht="15.75" hidden="1" customHeight="1">
      <c r="A157" s="204" t="s">
        <v>47</v>
      </c>
      <c r="B157" s="36"/>
      <c r="C157" s="36"/>
      <c r="D157" s="36">
        <v>580</v>
      </c>
      <c r="E157" s="36"/>
      <c r="F157" s="16"/>
      <c r="G157" s="74">
        <f>G212</f>
        <v>1997</v>
      </c>
      <c r="H157" s="198">
        <v>1997</v>
      </c>
      <c r="I157" s="198">
        <v>1997</v>
      </c>
      <c r="J157" s="198"/>
      <c r="K157" s="198">
        <v>0</v>
      </c>
      <c r="L157" s="223" t="e">
        <f>K157/J157</f>
        <v>#DIV/0!</v>
      </c>
      <c r="M157" s="198"/>
      <c r="N157" s="224" t="e">
        <f>M157/J157</f>
        <v>#DIV/0!</v>
      </c>
    </row>
    <row r="158" spans="1:14" s="2" customFormat="1" ht="15.75">
      <c r="A158" s="204" t="s">
        <v>46</v>
      </c>
      <c r="B158" s="36"/>
      <c r="C158" s="36"/>
      <c r="D158" s="36">
        <v>43974</v>
      </c>
      <c r="E158" s="36"/>
      <c r="F158" s="16"/>
      <c r="G158" s="74"/>
      <c r="H158" s="198">
        <v>0</v>
      </c>
      <c r="I158" s="198">
        <v>0</v>
      </c>
      <c r="J158" s="198">
        <v>23220</v>
      </c>
      <c r="K158" s="198">
        <v>0</v>
      </c>
      <c r="L158" s="223">
        <f>K158/J158</f>
        <v>0</v>
      </c>
      <c r="M158" s="198">
        <f>M171+M178</f>
        <v>3061.18</v>
      </c>
      <c r="N158" s="224">
        <f>M158/J158</f>
        <v>0.13183376399655469</v>
      </c>
    </row>
    <row r="159" spans="1:14" s="2" customFormat="1" ht="15.75">
      <c r="A159" s="204"/>
      <c r="B159" s="36"/>
      <c r="C159" s="36"/>
      <c r="D159" s="36"/>
      <c r="E159" s="36"/>
      <c r="F159" s="16"/>
      <c r="G159" s="74"/>
      <c r="H159" s="198"/>
      <c r="I159" s="198"/>
      <c r="J159" s="198"/>
      <c r="K159" s="198"/>
      <c r="L159" s="16"/>
      <c r="M159" s="198"/>
      <c r="N159" s="224"/>
    </row>
    <row r="160" spans="1:14" s="2" customFormat="1" ht="47.25">
      <c r="A160" s="250" t="s">
        <v>79</v>
      </c>
      <c r="B160" s="36"/>
      <c r="C160" s="36"/>
      <c r="D160" s="36"/>
      <c r="E160" s="36"/>
      <c r="F160" s="16"/>
      <c r="G160" s="74"/>
      <c r="H160" s="198"/>
      <c r="I160" s="198"/>
      <c r="J160" s="198"/>
      <c r="K160" s="198"/>
      <c r="L160" s="16"/>
      <c r="M160" s="198"/>
      <c r="N160" s="224"/>
    </row>
    <row r="161" spans="1:14" s="2" customFormat="1" ht="15.75">
      <c r="A161" s="204" t="s">
        <v>57</v>
      </c>
      <c r="B161" s="50">
        <v>20541.5</v>
      </c>
      <c r="C161" s="50">
        <v>19774.5</v>
      </c>
      <c r="D161" s="50">
        <f>D162+D164</f>
        <v>20781.5</v>
      </c>
      <c r="E161" s="50">
        <v>3315.36</v>
      </c>
      <c r="F161" s="19">
        <f>E161/D161</f>
        <v>0.1595342010923177</v>
      </c>
      <c r="G161" s="76">
        <v>9309.7999999999993</v>
      </c>
      <c r="H161" s="198">
        <v>0</v>
      </c>
      <c r="I161" s="198">
        <v>0</v>
      </c>
      <c r="J161" s="198">
        <v>0</v>
      </c>
      <c r="K161" s="198">
        <v>0</v>
      </c>
      <c r="L161" s="223">
        <v>0</v>
      </c>
      <c r="M161" s="198">
        <v>0</v>
      </c>
      <c r="N161" s="224">
        <v>0</v>
      </c>
    </row>
    <row r="162" spans="1:14" s="2" customFormat="1" ht="15.75">
      <c r="A162" s="204" t="s">
        <v>56</v>
      </c>
      <c r="B162" s="36">
        <v>20541.5</v>
      </c>
      <c r="C162" s="36">
        <v>19774.5</v>
      </c>
      <c r="D162" s="36">
        <v>20541.5</v>
      </c>
      <c r="E162" s="36">
        <v>3315.36</v>
      </c>
      <c r="F162" s="16"/>
      <c r="G162" s="76">
        <v>9309.7999999999993</v>
      </c>
      <c r="H162" s="198">
        <v>0</v>
      </c>
      <c r="I162" s="198">
        <v>0</v>
      </c>
      <c r="J162" s="198">
        <v>0</v>
      </c>
      <c r="K162" s="198">
        <v>0</v>
      </c>
      <c r="L162" s="223">
        <v>0</v>
      </c>
      <c r="M162" s="198">
        <v>0</v>
      </c>
      <c r="N162" s="224">
        <v>0</v>
      </c>
    </row>
    <row r="163" spans="1:14" s="2" customFormat="1" ht="15.75">
      <c r="A163" s="204" t="s">
        <v>58</v>
      </c>
      <c r="B163" s="36">
        <v>0</v>
      </c>
      <c r="C163" s="36">
        <v>0</v>
      </c>
      <c r="D163" s="36">
        <v>0</v>
      </c>
      <c r="E163" s="36">
        <v>0</v>
      </c>
      <c r="F163" s="16"/>
      <c r="G163" s="74"/>
      <c r="H163" s="198">
        <v>0</v>
      </c>
      <c r="I163" s="198">
        <v>0</v>
      </c>
      <c r="J163" s="198">
        <v>0</v>
      </c>
      <c r="K163" s="198">
        <v>0</v>
      </c>
      <c r="L163" s="223">
        <v>0</v>
      </c>
      <c r="M163" s="198">
        <v>0</v>
      </c>
      <c r="N163" s="224">
        <v>0</v>
      </c>
    </row>
    <row r="164" spans="1:14" s="2" customFormat="1" ht="15.75">
      <c r="A164" s="204" t="s">
        <v>48</v>
      </c>
      <c r="B164" s="36"/>
      <c r="C164" s="36"/>
      <c r="D164" s="36">
        <v>240</v>
      </c>
      <c r="E164" s="36"/>
      <c r="F164" s="16"/>
      <c r="G164" s="74"/>
      <c r="H164" s="198">
        <v>0</v>
      </c>
      <c r="I164" s="198">
        <v>0</v>
      </c>
      <c r="J164" s="198">
        <v>0</v>
      </c>
      <c r="K164" s="198">
        <v>0</v>
      </c>
      <c r="L164" s="223">
        <v>0</v>
      </c>
      <c r="M164" s="198">
        <v>0</v>
      </c>
      <c r="N164" s="224">
        <v>0</v>
      </c>
    </row>
    <row r="165" spans="1:14" s="2" customFormat="1" ht="15.75">
      <c r="A165" s="204"/>
      <c r="B165" s="36"/>
      <c r="C165" s="36"/>
      <c r="D165" s="36"/>
      <c r="E165" s="36"/>
      <c r="F165" s="16"/>
      <c r="G165" s="74"/>
      <c r="H165" s="198"/>
      <c r="I165" s="198"/>
      <c r="J165" s="198"/>
      <c r="K165" s="198"/>
      <c r="L165" s="16"/>
      <c r="M165" s="198"/>
      <c r="N165" s="224"/>
    </row>
    <row r="166" spans="1:14" s="2" customFormat="1" ht="31.5">
      <c r="A166" s="250" t="s">
        <v>80</v>
      </c>
      <c r="B166" s="36"/>
      <c r="C166" s="36"/>
      <c r="D166" s="36"/>
      <c r="E166" s="36"/>
      <c r="F166" s="16"/>
      <c r="G166" s="74"/>
      <c r="H166" s="198"/>
      <c r="I166" s="198"/>
      <c r="J166" s="198"/>
      <c r="K166" s="198"/>
      <c r="L166" s="16"/>
      <c r="M166" s="198"/>
      <c r="N166" s="224"/>
    </row>
    <row r="167" spans="1:14" s="2" customFormat="1" ht="15.75">
      <c r="A167" s="204" t="s">
        <v>57</v>
      </c>
      <c r="B167" s="50">
        <v>38114</v>
      </c>
      <c r="C167" s="50">
        <v>38881</v>
      </c>
      <c r="D167" s="50">
        <f>D168+D170</f>
        <v>38314</v>
      </c>
      <c r="E167" s="50">
        <v>6940.13</v>
      </c>
      <c r="F167" s="19">
        <f>E167/D167</f>
        <v>0.18113822623584069</v>
      </c>
      <c r="G167" s="76">
        <v>38881</v>
      </c>
      <c r="H167" s="198">
        <v>36700</v>
      </c>
      <c r="I167" s="198">
        <v>36700</v>
      </c>
      <c r="J167" s="198">
        <f>J168+J171</f>
        <v>37000</v>
      </c>
      <c r="K167" s="198">
        <v>8074</v>
      </c>
      <c r="L167" s="223">
        <f>K167/J167</f>
        <v>0.21821621621621623</v>
      </c>
      <c r="M167" s="198">
        <f>M168+M169+M171</f>
        <v>8125.83</v>
      </c>
      <c r="N167" s="224">
        <f>M167/J167</f>
        <v>0.21961702702702701</v>
      </c>
    </row>
    <row r="168" spans="1:14" s="2" customFormat="1" ht="15.75">
      <c r="A168" s="204" t="s">
        <v>56</v>
      </c>
      <c r="B168" s="36">
        <v>38114</v>
      </c>
      <c r="C168" s="36">
        <v>38881</v>
      </c>
      <c r="D168" s="36">
        <v>38114</v>
      </c>
      <c r="E168" s="36">
        <v>6940.13</v>
      </c>
      <c r="F168" s="16"/>
      <c r="G168" s="76">
        <v>38881</v>
      </c>
      <c r="H168" s="198">
        <v>36700</v>
      </c>
      <c r="I168" s="198">
        <v>36700</v>
      </c>
      <c r="J168" s="198">
        <v>36700</v>
      </c>
      <c r="K168" s="198">
        <v>8074</v>
      </c>
      <c r="L168" s="223">
        <f>K168/J168</f>
        <v>0.22</v>
      </c>
      <c r="M168" s="15">
        <v>8074</v>
      </c>
      <c r="N168" s="224">
        <f>M168/J168</f>
        <v>0.22</v>
      </c>
    </row>
    <row r="169" spans="1:14" s="2" customFormat="1" ht="15.75">
      <c r="A169" s="204" t="s">
        <v>58</v>
      </c>
      <c r="B169" s="36">
        <v>0</v>
      </c>
      <c r="C169" s="36">
        <v>0</v>
      </c>
      <c r="D169" s="36">
        <v>0</v>
      </c>
      <c r="E169" s="36">
        <v>0</v>
      </c>
      <c r="F169" s="16"/>
      <c r="G169" s="74"/>
      <c r="H169" s="198">
        <v>0</v>
      </c>
      <c r="I169" s="198">
        <v>0</v>
      </c>
      <c r="J169" s="198">
        <v>0</v>
      </c>
      <c r="K169" s="198">
        <v>0</v>
      </c>
      <c r="L169" s="223">
        <v>0</v>
      </c>
      <c r="M169" s="198">
        <v>0</v>
      </c>
      <c r="N169" s="224">
        <v>0</v>
      </c>
    </row>
    <row r="170" spans="1:14" s="2" customFormat="1" ht="15.75" hidden="1" customHeight="1">
      <c r="A170" s="204" t="s">
        <v>48</v>
      </c>
      <c r="B170" s="36"/>
      <c r="C170" s="36"/>
      <c r="D170" s="36">
        <v>200</v>
      </c>
      <c r="E170" s="36"/>
      <c r="F170" s="16"/>
      <c r="G170" s="74"/>
      <c r="H170" s="198"/>
      <c r="I170" s="198"/>
      <c r="J170" s="198">
        <v>200</v>
      </c>
      <c r="K170" s="198"/>
      <c r="L170" s="223">
        <v>0</v>
      </c>
      <c r="M170" s="198"/>
      <c r="N170" s="224">
        <f>M170/J170</f>
        <v>0</v>
      </c>
    </row>
    <row r="171" spans="1:14" s="2" customFormat="1" ht="15.75">
      <c r="A171" s="204" t="s">
        <v>48</v>
      </c>
      <c r="B171" s="36"/>
      <c r="C171" s="36"/>
      <c r="D171" s="36"/>
      <c r="E171" s="36"/>
      <c r="F171" s="16"/>
      <c r="G171" s="74"/>
      <c r="H171" s="198">
        <v>0</v>
      </c>
      <c r="I171" s="198">
        <v>0</v>
      </c>
      <c r="J171" s="198">
        <v>300</v>
      </c>
      <c r="K171" s="198">
        <v>0</v>
      </c>
      <c r="L171" s="223">
        <v>0</v>
      </c>
      <c r="M171" s="198">
        <v>51.83</v>
      </c>
      <c r="N171" s="224">
        <v>0</v>
      </c>
    </row>
    <row r="172" spans="1:14" s="2" customFormat="1" ht="15.75">
      <c r="A172" s="204"/>
      <c r="B172" s="36"/>
      <c r="C172" s="36"/>
      <c r="D172" s="36"/>
      <c r="E172" s="36"/>
      <c r="F172" s="16"/>
      <c r="G172" s="74"/>
      <c r="H172" s="198"/>
      <c r="I172" s="198"/>
      <c r="J172" s="198"/>
      <c r="K172" s="198"/>
      <c r="L172" s="16"/>
      <c r="M172" s="198"/>
      <c r="N172" s="224"/>
    </row>
    <row r="173" spans="1:14" s="2" customFormat="1" ht="31.5">
      <c r="A173" s="250" t="s">
        <v>81</v>
      </c>
      <c r="B173" s="36"/>
      <c r="C173" s="36"/>
      <c r="D173" s="36"/>
      <c r="E173" s="36"/>
      <c r="F173" s="16"/>
      <c r="G173" s="74"/>
      <c r="H173" s="198"/>
      <c r="I173" s="198"/>
      <c r="J173" s="198"/>
      <c r="K173" s="198"/>
      <c r="L173" s="16"/>
      <c r="M173" s="198"/>
      <c r="N173" s="224"/>
    </row>
    <row r="174" spans="1:14" s="2" customFormat="1" ht="15.75">
      <c r="A174" s="204" t="s">
        <v>57</v>
      </c>
      <c r="B174" s="50">
        <v>42216.6</v>
      </c>
      <c r="C174" s="50">
        <v>42416.6</v>
      </c>
      <c r="D174" s="50">
        <f>D175+D177</f>
        <v>46620.6</v>
      </c>
      <c r="E174" s="50">
        <v>7295.08</v>
      </c>
      <c r="F174" s="19">
        <f>E174/D174</f>
        <v>0.1564776086107858</v>
      </c>
      <c r="G174" s="76">
        <v>38617.4</v>
      </c>
      <c r="H174" s="198">
        <v>39574</v>
      </c>
      <c r="I174" s="198">
        <v>39574</v>
      </c>
      <c r="J174" s="198">
        <f>J175+J178</f>
        <v>48574</v>
      </c>
      <c r="K174" s="198">
        <v>7825.2</v>
      </c>
      <c r="L174" s="223">
        <f>K174/J174</f>
        <v>0.16109853007781941</v>
      </c>
      <c r="M174" s="15">
        <f>M175+M178</f>
        <v>10834.55</v>
      </c>
      <c r="N174" s="224">
        <f>M174/J174</f>
        <v>0.22305245604644458</v>
      </c>
    </row>
    <row r="175" spans="1:14" s="2" customFormat="1" ht="15.75">
      <c r="A175" s="204" t="s">
        <v>56</v>
      </c>
      <c r="B175" s="36">
        <v>42216.6</v>
      </c>
      <c r="C175" s="36">
        <v>42216.6</v>
      </c>
      <c r="D175" s="36">
        <v>42216.6</v>
      </c>
      <c r="E175" s="36">
        <v>7295.08</v>
      </c>
      <c r="F175" s="16"/>
      <c r="G175" s="74">
        <f>G174-G176</f>
        <v>37817.4</v>
      </c>
      <c r="H175" s="198">
        <v>39574</v>
      </c>
      <c r="I175" s="198">
        <v>39574</v>
      </c>
      <c r="J175" s="198">
        <v>39574</v>
      </c>
      <c r="K175" s="198">
        <v>7825.2</v>
      </c>
      <c r="L175" s="223">
        <f>K175/J175</f>
        <v>0.19773588719866578</v>
      </c>
      <c r="M175" s="15">
        <v>7825.2</v>
      </c>
      <c r="N175" s="224">
        <f>M175/J175</f>
        <v>0.19773588719866578</v>
      </c>
    </row>
    <row r="176" spans="1:14" s="2" customFormat="1" ht="15.75">
      <c r="A176" s="204" t="s">
        <v>58</v>
      </c>
      <c r="B176" s="36">
        <v>0</v>
      </c>
      <c r="C176" s="36">
        <v>200</v>
      </c>
      <c r="D176" s="36">
        <v>0</v>
      </c>
      <c r="E176" s="36">
        <v>0</v>
      </c>
      <c r="F176" s="16"/>
      <c r="G176" s="76">
        <v>800</v>
      </c>
      <c r="H176" s="198">
        <v>0</v>
      </c>
      <c r="I176" s="198">
        <v>0</v>
      </c>
      <c r="J176" s="198">
        <v>0</v>
      </c>
      <c r="K176" s="198">
        <v>0</v>
      </c>
      <c r="L176" s="223">
        <v>0</v>
      </c>
      <c r="M176" s="15">
        <v>0</v>
      </c>
      <c r="N176" s="224">
        <v>0</v>
      </c>
    </row>
    <row r="177" spans="1:14" s="2" customFormat="1" ht="15.75" hidden="1" customHeight="1">
      <c r="A177" s="204" t="s">
        <v>46</v>
      </c>
      <c r="B177" s="36"/>
      <c r="C177" s="36"/>
      <c r="D177" s="36">
        <v>4404</v>
      </c>
      <c r="E177" s="36"/>
      <c r="F177" s="16"/>
      <c r="G177" s="74"/>
      <c r="H177" s="198"/>
      <c r="I177" s="198"/>
      <c r="J177" s="198">
        <v>8500</v>
      </c>
      <c r="K177" s="198"/>
      <c r="L177" s="223">
        <f>K177/J177</f>
        <v>0</v>
      </c>
      <c r="M177" s="198"/>
      <c r="N177" s="224">
        <f>M177/J177</f>
        <v>0</v>
      </c>
    </row>
    <row r="178" spans="1:14" s="2" customFormat="1" ht="15.75">
      <c r="A178" s="204" t="s">
        <v>48</v>
      </c>
      <c r="B178" s="36"/>
      <c r="C178" s="36"/>
      <c r="D178" s="36"/>
      <c r="E178" s="36"/>
      <c r="F178" s="16"/>
      <c r="G178" s="74"/>
      <c r="H178" s="198">
        <v>0</v>
      </c>
      <c r="I178" s="198">
        <v>0</v>
      </c>
      <c r="J178" s="198">
        <v>9000</v>
      </c>
      <c r="K178" s="198">
        <v>0</v>
      </c>
      <c r="L178" s="223">
        <f>K178/J178</f>
        <v>0</v>
      </c>
      <c r="M178" s="198">
        <v>3009.35</v>
      </c>
      <c r="N178" s="224">
        <f>M178/J178</f>
        <v>0.33437222222222224</v>
      </c>
    </row>
    <row r="179" spans="1:14" s="2" customFormat="1" ht="15.75">
      <c r="A179" s="204"/>
      <c r="B179" s="36"/>
      <c r="C179" s="36"/>
      <c r="D179" s="36"/>
      <c r="E179" s="36"/>
      <c r="F179" s="16"/>
      <c r="G179" s="74"/>
      <c r="H179" s="198"/>
      <c r="I179" s="198"/>
      <c r="J179" s="198"/>
      <c r="K179" s="198"/>
      <c r="L179" s="16"/>
      <c r="M179" s="198"/>
      <c r="N179" s="224"/>
    </row>
    <row r="180" spans="1:14" s="2" customFormat="1" ht="31.5">
      <c r="A180" s="250" t="s">
        <v>82</v>
      </c>
      <c r="B180" s="36"/>
      <c r="C180" s="36"/>
      <c r="D180" s="36"/>
      <c r="E180" s="36"/>
      <c r="F180" s="16"/>
      <c r="G180" s="74"/>
      <c r="H180" s="198"/>
      <c r="I180" s="198"/>
      <c r="J180" s="198"/>
      <c r="K180" s="198"/>
      <c r="L180" s="16"/>
      <c r="M180" s="198"/>
      <c r="N180" s="224"/>
    </row>
    <row r="181" spans="1:14" s="2" customFormat="1" ht="15.75">
      <c r="A181" s="204" t="s">
        <v>57</v>
      </c>
      <c r="B181" s="50">
        <v>18170.900000000001</v>
      </c>
      <c r="C181" s="50">
        <v>18370.900000000001</v>
      </c>
      <c r="D181" s="50">
        <f>D182+D184</f>
        <v>19050.900000000001</v>
      </c>
      <c r="E181" s="50">
        <v>3520.86</v>
      </c>
      <c r="F181" s="19">
        <f>E181/D181</f>
        <v>0.18481331590633512</v>
      </c>
      <c r="G181" s="76">
        <v>10701</v>
      </c>
      <c r="H181" s="198">
        <v>0</v>
      </c>
      <c r="I181" s="198">
        <v>0</v>
      </c>
      <c r="J181" s="198">
        <v>0</v>
      </c>
      <c r="K181" s="198">
        <v>0</v>
      </c>
      <c r="L181" s="223">
        <v>0</v>
      </c>
      <c r="M181" s="198">
        <v>0</v>
      </c>
      <c r="N181" s="224">
        <v>0</v>
      </c>
    </row>
    <row r="182" spans="1:14" s="2" customFormat="1" ht="15.75">
      <c r="A182" s="204" t="s">
        <v>56</v>
      </c>
      <c r="B182" s="36">
        <v>18170.900000000001</v>
      </c>
      <c r="C182" s="36">
        <v>18170.900000000001</v>
      </c>
      <c r="D182" s="36">
        <v>18170.900000000001</v>
      </c>
      <c r="E182" s="36">
        <v>3520.86</v>
      </c>
      <c r="F182" s="16"/>
      <c r="G182" s="74">
        <f>G181-G183</f>
        <v>10501</v>
      </c>
      <c r="H182" s="198">
        <v>0</v>
      </c>
      <c r="I182" s="198">
        <v>0</v>
      </c>
      <c r="J182" s="198">
        <v>0</v>
      </c>
      <c r="K182" s="198">
        <v>0</v>
      </c>
      <c r="L182" s="223">
        <v>0</v>
      </c>
      <c r="M182" s="198">
        <v>0</v>
      </c>
      <c r="N182" s="224">
        <v>0</v>
      </c>
    </row>
    <row r="183" spans="1:14" s="2" customFormat="1" ht="18.75" customHeight="1">
      <c r="A183" s="204" t="s">
        <v>58</v>
      </c>
      <c r="B183" s="36">
        <v>0</v>
      </c>
      <c r="C183" s="36">
        <v>200</v>
      </c>
      <c r="D183" s="36">
        <v>0</v>
      </c>
      <c r="E183" s="36">
        <v>0</v>
      </c>
      <c r="F183" s="16"/>
      <c r="G183" s="76">
        <v>200</v>
      </c>
      <c r="H183" s="198">
        <v>0</v>
      </c>
      <c r="I183" s="198">
        <v>0</v>
      </c>
      <c r="J183" s="198">
        <v>0</v>
      </c>
      <c r="K183" s="198">
        <v>0</v>
      </c>
      <c r="L183" s="223">
        <v>0</v>
      </c>
      <c r="M183" s="198">
        <v>0</v>
      </c>
      <c r="N183" s="224">
        <v>0</v>
      </c>
    </row>
    <row r="184" spans="1:14" s="2" customFormat="1" ht="15.75" hidden="1" customHeight="1">
      <c r="A184" s="204" t="s">
        <v>46</v>
      </c>
      <c r="B184" s="36"/>
      <c r="C184" s="36"/>
      <c r="D184" s="36">
        <v>880</v>
      </c>
      <c r="E184" s="36"/>
      <c r="F184" s="16"/>
      <c r="G184" s="74"/>
      <c r="H184" s="198"/>
      <c r="I184" s="198"/>
      <c r="J184" s="198">
        <v>1200</v>
      </c>
      <c r="K184" s="198"/>
      <c r="L184" s="223">
        <f>K184/J184</f>
        <v>0</v>
      </c>
      <c r="M184" s="198"/>
      <c r="N184" s="224">
        <f>M184/J184</f>
        <v>0</v>
      </c>
    </row>
    <row r="185" spans="1:14" s="2" customFormat="1" ht="15.75">
      <c r="A185" s="204" t="s">
        <v>48</v>
      </c>
      <c r="B185" s="36"/>
      <c r="C185" s="36"/>
      <c r="D185" s="36"/>
      <c r="E185" s="36"/>
      <c r="F185" s="16"/>
      <c r="G185" s="74"/>
      <c r="H185" s="198">
        <v>0</v>
      </c>
      <c r="I185" s="198">
        <v>0</v>
      </c>
      <c r="J185" s="198">
        <v>0</v>
      </c>
      <c r="K185" s="198">
        <v>0</v>
      </c>
      <c r="L185" s="223">
        <v>0</v>
      </c>
      <c r="M185" s="198">
        <v>0</v>
      </c>
      <c r="N185" s="224">
        <v>0</v>
      </c>
    </row>
    <row r="186" spans="1:14" s="2" customFormat="1" ht="15.75">
      <c r="A186" s="204"/>
      <c r="B186" s="36"/>
      <c r="C186" s="36"/>
      <c r="D186" s="36"/>
      <c r="E186" s="36"/>
      <c r="F186" s="16"/>
      <c r="G186" s="74"/>
      <c r="H186" s="198"/>
      <c r="I186" s="198"/>
      <c r="J186" s="198"/>
      <c r="K186" s="198"/>
      <c r="L186" s="16"/>
      <c r="M186" s="198"/>
      <c r="N186" s="224"/>
    </row>
    <row r="187" spans="1:14" s="2" customFormat="1" ht="47.25">
      <c r="A187" s="250" t="s">
        <v>83</v>
      </c>
      <c r="B187" s="36"/>
      <c r="C187" s="36"/>
      <c r="D187" s="36"/>
      <c r="E187" s="36"/>
      <c r="F187" s="16"/>
      <c r="G187" s="74"/>
      <c r="H187" s="198"/>
      <c r="I187" s="198"/>
      <c r="J187" s="198"/>
      <c r="K187" s="198"/>
      <c r="L187" s="16"/>
      <c r="M187" s="198"/>
      <c r="N187" s="224"/>
    </row>
    <row r="188" spans="1:14" s="2" customFormat="1" ht="15.75">
      <c r="A188" s="204" t="s">
        <v>57</v>
      </c>
      <c r="B188" s="50">
        <v>1100</v>
      </c>
      <c r="C188" s="50">
        <v>1100</v>
      </c>
      <c r="D188" s="50">
        <v>1100</v>
      </c>
      <c r="E188" s="50">
        <v>130.75</v>
      </c>
      <c r="F188" s="19">
        <f>E188/D188</f>
        <v>0.11886363636363637</v>
      </c>
      <c r="G188" s="76">
        <v>8992.2999999999993</v>
      </c>
      <c r="H188" s="198">
        <v>0</v>
      </c>
      <c r="I188" s="198">
        <v>0</v>
      </c>
      <c r="J188" s="198">
        <v>0</v>
      </c>
      <c r="K188" s="198">
        <v>0</v>
      </c>
      <c r="L188" s="223">
        <v>0</v>
      </c>
      <c r="M188" s="198">
        <v>0</v>
      </c>
      <c r="N188" s="224">
        <v>0</v>
      </c>
    </row>
    <row r="189" spans="1:14" s="2" customFormat="1" ht="15.75">
      <c r="A189" s="204" t="s">
        <v>56</v>
      </c>
      <c r="B189" s="36">
        <v>1100</v>
      </c>
      <c r="C189" s="36">
        <v>1100</v>
      </c>
      <c r="D189" s="36">
        <v>1100</v>
      </c>
      <c r="E189" s="36">
        <v>130.75</v>
      </c>
      <c r="F189" s="16"/>
      <c r="G189" s="76">
        <v>8992.2999999999993</v>
      </c>
      <c r="H189" s="198">
        <v>0</v>
      </c>
      <c r="I189" s="198">
        <v>0</v>
      </c>
      <c r="J189" s="198">
        <v>0</v>
      </c>
      <c r="K189" s="198">
        <v>0</v>
      </c>
      <c r="L189" s="223">
        <v>0</v>
      </c>
      <c r="M189" s="198">
        <v>0</v>
      </c>
      <c r="N189" s="224">
        <v>0</v>
      </c>
    </row>
    <row r="190" spans="1:14" s="2" customFormat="1" ht="15.75">
      <c r="A190" s="204" t="s">
        <v>58</v>
      </c>
      <c r="B190" s="15">
        <v>0</v>
      </c>
      <c r="C190" s="15">
        <v>0</v>
      </c>
      <c r="D190" s="15">
        <v>0</v>
      </c>
      <c r="E190" s="15">
        <v>0</v>
      </c>
      <c r="F190" s="15"/>
      <c r="G190" s="24"/>
      <c r="H190" s="198">
        <v>0</v>
      </c>
      <c r="I190" s="198">
        <v>0</v>
      </c>
      <c r="J190" s="198">
        <v>0</v>
      </c>
      <c r="K190" s="198">
        <v>0</v>
      </c>
      <c r="L190" s="223">
        <v>0</v>
      </c>
      <c r="M190" s="198">
        <v>0</v>
      </c>
      <c r="N190" s="224">
        <v>0</v>
      </c>
    </row>
    <row r="191" spans="1:14" s="2" customFormat="1" ht="15.75">
      <c r="A191" s="204" t="s">
        <v>48</v>
      </c>
      <c r="B191" s="36"/>
      <c r="C191" s="36"/>
      <c r="D191" s="36"/>
      <c r="E191" s="36"/>
      <c r="F191" s="16"/>
      <c r="G191" s="74"/>
      <c r="H191" s="198">
        <v>0</v>
      </c>
      <c r="I191" s="198">
        <v>0</v>
      </c>
      <c r="J191" s="198">
        <v>0</v>
      </c>
      <c r="K191" s="198">
        <v>0</v>
      </c>
      <c r="L191" s="223">
        <v>0</v>
      </c>
      <c r="M191" s="198">
        <v>0</v>
      </c>
      <c r="N191" s="224">
        <v>0</v>
      </c>
    </row>
    <row r="192" spans="1:14" s="2" customFormat="1" ht="15.75">
      <c r="A192" s="204"/>
      <c r="B192" s="15"/>
      <c r="C192" s="15"/>
      <c r="D192" s="15"/>
      <c r="E192" s="15"/>
      <c r="F192" s="15"/>
      <c r="G192" s="24"/>
      <c r="H192" s="198"/>
      <c r="I192" s="198"/>
      <c r="J192" s="198"/>
      <c r="K192" s="198"/>
      <c r="L192" s="15"/>
      <c r="M192" s="198"/>
      <c r="N192" s="224"/>
    </row>
    <row r="193" spans="1:14" s="2" customFormat="1" ht="34.5" customHeight="1">
      <c r="A193" s="250" t="s">
        <v>147</v>
      </c>
      <c r="B193" s="15"/>
      <c r="C193" s="15"/>
      <c r="D193" s="15"/>
      <c r="E193" s="15"/>
      <c r="F193" s="15"/>
      <c r="G193" s="24"/>
      <c r="H193" s="198"/>
      <c r="I193" s="198"/>
      <c r="J193" s="198"/>
      <c r="K193" s="198"/>
      <c r="L193" s="15"/>
      <c r="M193" s="198"/>
      <c r="N193" s="224"/>
    </row>
    <row r="194" spans="1:14" s="2" customFormat="1" ht="15.75">
      <c r="A194" s="204" t="s">
        <v>57</v>
      </c>
      <c r="B194" s="15">
        <v>0</v>
      </c>
      <c r="C194" s="15">
        <v>0</v>
      </c>
      <c r="D194" s="15">
        <f>D197+D198</f>
        <v>1330</v>
      </c>
      <c r="E194" s="15">
        <v>0</v>
      </c>
      <c r="F194" s="15"/>
      <c r="G194" s="24">
        <v>0</v>
      </c>
      <c r="H194" s="198">
        <v>0</v>
      </c>
      <c r="I194" s="198">
        <v>0</v>
      </c>
      <c r="J194" s="198">
        <v>820</v>
      </c>
      <c r="K194" s="198">
        <v>0</v>
      </c>
      <c r="L194" s="223">
        <f>K194/J194</f>
        <v>0</v>
      </c>
      <c r="M194" s="198">
        <v>0</v>
      </c>
      <c r="N194" s="224">
        <f>M194/J194</f>
        <v>0</v>
      </c>
    </row>
    <row r="195" spans="1:14" s="2" customFormat="1" ht="15.75">
      <c r="A195" s="204" t="s">
        <v>56</v>
      </c>
      <c r="B195" s="15">
        <v>0</v>
      </c>
      <c r="C195" s="15">
        <v>0</v>
      </c>
      <c r="D195" s="15">
        <v>0</v>
      </c>
      <c r="E195" s="15">
        <v>0</v>
      </c>
      <c r="F195" s="15"/>
      <c r="G195" s="24"/>
      <c r="H195" s="198">
        <v>0</v>
      </c>
      <c r="I195" s="198">
        <v>0</v>
      </c>
      <c r="J195" s="198">
        <v>0</v>
      </c>
      <c r="K195" s="198">
        <v>0</v>
      </c>
      <c r="L195" s="223">
        <v>0</v>
      </c>
      <c r="M195" s="198">
        <v>0</v>
      </c>
      <c r="N195" s="224">
        <v>0</v>
      </c>
    </row>
    <row r="196" spans="1:14" s="2" customFormat="1" ht="15.75">
      <c r="A196" s="204" t="s">
        <v>58</v>
      </c>
      <c r="B196" s="15">
        <v>0</v>
      </c>
      <c r="C196" s="15">
        <v>0</v>
      </c>
      <c r="D196" s="15">
        <v>0</v>
      </c>
      <c r="E196" s="15">
        <v>0</v>
      </c>
      <c r="F196" s="15"/>
      <c r="G196" s="24"/>
      <c r="H196" s="198">
        <v>0</v>
      </c>
      <c r="I196" s="198">
        <v>0</v>
      </c>
      <c r="J196" s="198">
        <v>0</v>
      </c>
      <c r="K196" s="198">
        <v>0</v>
      </c>
      <c r="L196" s="223">
        <v>0</v>
      </c>
      <c r="M196" s="198">
        <v>0</v>
      </c>
      <c r="N196" s="224">
        <v>0</v>
      </c>
    </row>
    <row r="197" spans="1:14" s="2" customFormat="1" ht="15.75" hidden="1" customHeight="1">
      <c r="A197" s="204" t="s">
        <v>49</v>
      </c>
      <c r="B197" s="15"/>
      <c r="C197" s="15"/>
      <c r="D197" s="15">
        <v>580</v>
      </c>
      <c r="E197" s="15"/>
      <c r="F197" s="15"/>
      <c r="G197" s="24"/>
      <c r="H197" s="198"/>
      <c r="I197" s="198"/>
      <c r="J197" s="198">
        <v>5755</v>
      </c>
      <c r="K197" s="198"/>
      <c r="L197" s="223">
        <v>0</v>
      </c>
      <c r="M197" s="198"/>
      <c r="N197" s="224">
        <f>M197/J197</f>
        <v>0</v>
      </c>
    </row>
    <row r="198" spans="1:14" s="2" customFormat="1" ht="15.75" hidden="1" customHeight="1">
      <c r="A198" s="204" t="s">
        <v>46</v>
      </c>
      <c r="B198" s="15"/>
      <c r="C198" s="15"/>
      <c r="D198" s="15">
        <v>750</v>
      </c>
      <c r="E198" s="15"/>
      <c r="F198" s="15"/>
      <c r="G198" s="24"/>
      <c r="H198" s="198"/>
      <c r="I198" s="198"/>
      <c r="J198" s="198">
        <v>750</v>
      </c>
      <c r="K198" s="198"/>
      <c r="L198" s="223">
        <v>0</v>
      </c>
      <c r="M198" s="198"/>
      <c r="N198" s="224">
        <f>M198/J198</f>
        <v>0</v>
      </c>
    </row>
    <row r="199" spans="1:14" s="2" customFormat="1" ht="15.75">
      <c r="A199" s="204" t="s">
        <v>48</v>
      </c>
      <c r="B199" s="36"/>
      <c r="C199" s="36"/>
      <c r="D199" s="36"/>
      <c r="E199" s="36"/>
      <c r="F199" s="16"/>
      <c r="G199" s="74"/>
      <c r="H199" s="198">
        <v>0</v>
      </c>
      <c r="I199" s="198">
        <v>0</v>
      </c>
      <c r="J199" s="198">
        <v>820</v>
      </c>
      <c r="K199" s="198">
        <v>0</v>
      </c>
      <c r="L199" s="223">
        <v>0</v>
      </c>
      <c r="M199" s="198">
        <v>0</v>
      </c>
      <c r="N199" s="224">
        <f>M199/J199</f>
        <v>0</v>
      </c>
    </row>
    <row r="200" spans="1:14" s="2" customFormat="1" ht="15.75">
      <c r="A200" s="204"/>
      <c r="B200" s="15"/>
      <c r="C200" s="15"/>
      <c r="D200" s="15"/>
      <c r="E200" s="15"/>
      <c r="F200" s="15"/>
      <c r="G200" s="24"/>
      <c r="H200" s="198"/>
      <c r="I200" s="198"/>
      <c r="J200" s="198"/>
      <c r="K200" s="198"/>
      <c r="L200" s="15"/>
      <c r="M200" s="198"/>
      <c r="N200" s="224"/>
    </row>
    <row r="201" spans="1:14" s="2" customFormat="1" ht="15.75">
      <c r="A201" s="250" t="s">
        <v>84</v>
      </c>
      <c r="B201" s="21"/>
      <c r="C201" s="21"/>
      <c r="D201" s="21"/>
      <c r="E201" s="21"/>
      <c r="F201" s="15"/>
      <c r="G201" s="71"/>
      <c r="H201" s="198"/>
      <c r="I201" s="198"/>
      <c r="J201" s="198"/>
      <c r="K201" s="198"/>
      <c r="L201" s="15"/>
      <c r="M201" s="198"/>
      <c r="N201" s="224"/>
    </row>
    <row r="202" spans="1:14" s="2" customFormat="1" ht="15.75">
      <c r="A202" s="204" t="s">
        <v>57</v>
      </c>
      <c r="B202" s="18">
        <v>949.1</v>
      </c>
      <c r="C202" s="18">
        <v>949.1</v>
      </c>
      <c r="D202" s="18">
        <f>D203+D205</f>
        <v>38449.1</v>
      </c>
      <c r="E202" s="18">
        <v>0</v>
      </c>
      <c r="F202" s="18">
        <v>0</v>
      </c>
      <c r="G202" s="76">
        <v>969.1</v>
      </c>
      <c r="H202" s="198">
        <v>1500</v>
      </c>
      <c r="I202" s="198">
        <v>1500</v>
      </c>
      <c r="J202" s="198">
        <v>1500</v>
      </c>
      <c r="K202" s="198">
        <v>0</v>
      </c>
      <c r="L202" s="223">
        <f>K202/J202</f>
        <v>0</v>
      </c>
      <c r="M202" s="198">
        <v>0</v>
      </c>
      <c r="N202" s="224">
        <f>M202/J202</f>
        <v>0</v>
      </c>
    </row>
    <row r="203" spans="1:14" s="2" customFormat="1" ht="15.75">
      <c r="A203" s="204" t="s">
        <v>56</v>
      </c>
      <c r="B203" s="15">
        <v>949.1</v>
      </c>
      <c r="C203" s="15">
        <v>949.1</v>
      </c>
      <c r="D203" s="15">
        <v>949.1</v>
      </c>
      <c r="E203" s="15">
        <v>0</v>
      </c>
      <c r="F203" s="15"/>
      <c r="G203" s="76">
        <v>969.1</v>
      </c>
      <c r="H203" s="198">
        <v>1500</v>
      </c>
      <c r="I203" s="198">
        <v>1500</v>
      </c>
      <c r="J203" s="198">
        <v>1500</v>
      </c>
      <c r="K203" s="198">
        <v>0</v>
      </c>
      <c r="L203" s="223">
        <f>K203/J203</f>
        <v>0</v>
      </c>
      <c r="M203" s="198">
        <v>0</v>
      </c>
      <c r="N203" s="224">
        <f>M203/J203</f>
        <v>0</v>
      </c>
    </row>
    <row r="204" spans="1:14" s="2" customFormat="1" ht="15.75">
      <c r="A204" s="204" t="s">
        <v>58</v>
      </c>
      <c r="B204" s="15">
        <v>0</v>
      </c>
      <c r="C204" s="15">
        <v>0</v>
      </c>
      <c r="D204" s="15">
        <v>0</v>
      </c>
      <c r="E204" s="15">
        <v>0</v>
      </c>
      <c r="F204" s="15"/>
      <c r="G204" s="24"/>
      <c r="H204" s="198">
        <v>0</v>
      </c>
      <c r="I204" s="198">
        <v>0</v>
      </c>
      <c r="J204" s="198">
        <v>0</v>
      </c>
      <c r="K204" s="198">
        <v>0</v>
      </c>
      <c r="L204" s="223">
        <v>0</v>
      </c>
      <c r="M204" s="198">
        <v>0</v>
      </c>
      <c r="N204" s="224">
        <v>0</v>
      </c>
    </row>
    <row r="205" spans="1:14" s="2" customFormat="1" ht="15.75" hidden="1" customHeight="1">
      <c r="A205" s="204" t="s">
        <v>46</v>
      </c>
      <c r="B205" s="15"/>
      <c r="C205" s="15"/>
      <c r="D205" s="15">
        <v>37500</v>
      </c>
      <c r="E205" s="15"/>
      <c r="F205" s="15"/>
      <c r="G205" s="24"/>
      <c r="H205" s="198">
        <v>0</v>
      </c>
      <c r="I205" s="198">
        <v>0</v>
      </c>
      <c r="J205" s="198">
        <v>0</v>
      </c>
      <c r="K205" s="198">
        <v>0</v>
      </c>
      <c r="L205" s="223">
        <v>0</v>
      </c>
      <c r="M205" s="198">
        <v>0</v>
      </c>
      <c r="N205" s="224">
        <v>0</v>
      </c>
    </row>
    <row r="206" spans="1:14" s="2" customFormat="1" ht="15.75">
      <c r="A206" s="204" t="s">
        <v>48</v>
      </c>
      <c r="B206" s="36"/>
      <c r="C206" s="36"/>
      <c r="D206" s="36"/>
      <c r="E206" s="36"/>
      <c r="F206" s="16"/>
      <c r="G206" s="74"/>
      <c r="H206" s="198">
        <v>0</v>
      </c>
      <c r="I206" s="198">
        <v>0</v>
      </c>
      <c r="J206" s="198">
        <v>0</v>
      </c>
      <c r="K206" s="198">
        <v>0</v>
      </c>
      <c r="L206" s="223">
        <v>0</v>
      </c>
      <c r="M206" s="198">
        <v>0</v>
      </c>
      <c r="N206" s="224">
        <v>0</v>
      </c>
    </row>
    <row r="207" spans="1:14" s="2" customFormat="1" ht="15.75">
      <c r="A207" s="204"/>
      <c r="B207" s="15"/>
      <c r="C207" s="15"/>
      <c r="D207" s="15"/>
      <c r="E207" s="15"/>
      <c r="F207" s="15"/>
      <c r="G207" s="24"/>
      <c r="H207" s="198"/>
      <c r="I207" s="198"/>
      <c r="J207" s="198"/>
      <c r="K207" s="198"/>
      <c r="L207" s="223"/>
      <c r="M207" s="198"/>
      <c r="N207" s="224"/>
    </row>
    <row r="208" spans="1:14" s="2" customFormat="1" ht="15.75">
      <c r="A208" s="250" t="s">
        <v>85</v>
      </c>
      <c r="B208" s="15"/>
      <c r="C208" s="15"/>
      <c r="D208" s="15"/>
      <c r="E208" s="15"/>
      <c r="F208" s="15"/>
      <c r="G208" s="24"/>
      <c r="H208" s="198"/>
      <c r="I208" s="198"/>
      <c r="J208" s="198"/>
      <c r="K208" s="198"/>
      <c r="L208" s="15"/>
      <c r="M208" s="198"/>
      <c r="N208" s="224"/>
    </row>
    <row r="209" spans="1:14" s="2" customFormat="1" ht="15.75">
      <c r="A209" s="204" t="s">
        <v>57</v>
      </c>
      <c r="B209" s="18">
        <v>18522.5</v>
      </c>
      <c r="C209" s="18">
        <v>18522.5</v>
      </c>
      <c r="D209" s="18">
        <v>18522.5</v>
      </c>
      <c r="E209" s="18">
        <v>983.18</v>
      </c>
      <c r="F209" s="19">
        <f>E209/D209</f>
        <v>5.308030773383722E-2</v>
      </c>
      <c r="G209" s="76">
        <v>20030.8</v>
      </c>
      <c r="H209" s="198">
        <v>20942</v>
      </c>
      <c r="I209" s="198">
        <v>34042</v>
      </c>
      <c r="J209" s="198">
        <v>34042</v>
      </c>
      <c r="K209" s="198">
        <v>5931.2</v>
      </c>
      <c r="L209" s="223">
        <f>K209/J209</f>
        <v>0.17423183126725808</v>
      </c>
      <c r="M209" s="15">
        <v>5931.2</v>
      </c>
      <c r="N209" s="224">
        <f>M209/J209</f>
        <v>0.17423183126725808</v>
      </c>
    </row>
    <row r="210" spans="1:14" s="2" customFormat="1" ht="15.75">
      <c r="A210" s="204" t="s">
        <v>56</v>
      </c>
      <c r="B210" s="15">
        <v>18522.5</v>
      </c>
      <c r="C210" s="15">
        <v>18522.5</v>
      </c>
      <c r="D210" s="15">
        <v>18522.5</v>
      </c>
      <c r="E210" s="15">
        <v>983.18</v>
      </c>
      <c r="F210" s="15"/>
      <c r="G210" s="24">
        <f>G209-G212</f>
        <v>18033.8</v>
      </c>
      <c r="H210" s="198">
        <v>20942</v>
      </c>
      <c r="I210" s="198">
        <v>20942</v>
      </c>
      <c r="J210" s="198">
        <v>20942</v>
      </c>
      <c r="K210" s="198">
        <v>3961.5</v>
      </c>
      <c r="L210" s="223">
        <f>K210/J210</f>
        <v>0.18916531372361761</v>
      </c>
      <c r="M210" s="15">
        <v>3961.5</v>
      </c>
      <c r="N210" s="224">
        <f>M210/J210</f>
        <v>0.18916531372361761</v>
      </c>
    </row>
    <row r="211" spans="1:14" s="2" customFormat="1" ht="15.75">
      <c r="A211" s="204" t="s">
        <v>58</v>
      </c>
      <c r="B211" s="15">
        <v>0</v>
      </c>
      <c r="C211" s="15">
        <v>0</v>
      </c>
      <c r="D211" s="15">
        <v>0</v>
      </c>
      <c r="E211" s="15">
        <v>0</v>
      </c>
      <c r="F211" s="15"/>
      <c r="G211" s="24">
        <v>0</v>
      </c>
      <c r="H211" s="198">
        <v>0</v>
      </c>
      <c r="I211" s="198">
        <v>13100</v>
      </c>
      <c r="J211" s="198">
        <v>13100</v>
      </c>
      <c r="K211" s="198">
        <v>1969.7</v>
      </c>
      <c r="L211" s="223">
        <v>0</v>
      </c>
      <c r="M211" s="15">
        <v>1969.7</v>
      </c>
      <c r="N211" s="224">
        <v>0</v>
      </c>
    </row>
    <row r="212" spans="1:14" s="2" customFormat="1" ht="15.75" hidden="1" customHeight="1">
      <c r="A212" s="204" t="s">
        <v>49</v>
      </c>
      <c r="B212" s="15"/>
      <c r="C212" s="15"/>
      <c r="D212" s="15"/>
      <c r="E212" s="15"/>
      <c r="F212" s="15"/>
      <c r="G212" s="76">
        <v>1997</v>
      </c>
      <c r="H212" s="198">
        <v>1997</v>
      </c>
      <c r="I212" s="198">
        <v>1997</v>
      </c>
      <c r="J212" s="198">
        <v>1997</v>
      </c>
      <c r="K212" s="198"/>
      <c r="L212" s="223">
        <v>0</v>
      </c>
      <c r="M212" s="198"/>
      <c r="N212" s="224">
        <f>M212/J212</f>
        <v>0</v>
      </c>
    </row>
    <row r="213" spans="1:14" s="2" customFormat="1" ht="15.75">
      <c r="A213" s="204" t="s">
        <v>48</v>
      </c>
      <c r="B213" s="36"/>
      <c r="C213" s="36"/>
      <c r="D213" s="36"/>
      <c r="E213" s="36"/>
      <c r="F213" s="16"/>
      <c r="G213" s="74"/>
      <c r="H213" s="198">
        <v>0</v>
      </c>
      <c r="I213" s="198">
        <v>0</v>
      </c>
      <c r="J213" s="198">
        <v>0</v>
      </c>
      <c r="K213" s="198">
        <v>0</v>
      </c>
      <c r="L213" s="223">
        <v>0</v>
      </c>
      <c r="M213" s="198">
        <v>0</v>
      </c>
      <c r="N213" s="224">
        <v>0</v>
      </c>
    </row>
    <row r="214" spans="1:14" s="2" customFormat="1" ht="15.75">
      <c r="A214" s="204"/>
      <c r="B214" s="15"/>
      <c r="C214" s="15"/>
      <c r="D214" s="15"/>
      <c r="E214" s="15"/>
      <c r="F214" s="15"/>
      <c r="G214" s="24"/>
      <c r="H214" s="198"/>
      <c r="I214" s="198"/>
      <c r="J214" s="198"/>
      <c r="K214" s="198"/>
      <c r="L214" s="15"/>
      <c r="M214" s="198"/>
      <c r="N214" s="224"/>
    </row>
    <row r="215" spans="1:14" s="2" customFormat="1" ht="91.5" customHeight="1">
      <c r="A215" s="241" t="s">
        <v>86</v>
      </c>
      <c r="B215" s="20"/>
      <c r="C215" s="15"/>
      <c r="D215" s="37"/>
      <c r="E215" s="15"/>
      <c r="F215" s="16"/>
      <c r="G215" s="24"/>
      <c r="H215" s="198"/>
      <c r="I215" s="198"/>
      <c r="J215" s="198"/>
      <c r="K215" s="198"/>
      <c r="L215" s="16"/>
      <c r="M215" s="198"/>
      <c r="N215" s="224"/>
    </row>
    <row r="216" spans="1:14" s="261" customFormat="1" ht="15.75">
      <c r="A216" s="239" t="s">
        <v>57</v>
      </c>
      <c r="B216" s="52">
        <v>5611.5</v>
      </c>
      <c r="C216" s="52">
        <v>5611.5</v>
      </c>
      <c r="D216" s="52">
        <v>5611.5</v>
      </c>
      <c r="E216" s="12">
        <v>0</v>
      </c>
      <c r="F216" s="13">
        <v>0</v>
      </c>
      <c r="G216" s="12">
        <v>5611.5</v>
      </c>
      <c r="H216" s="206">
        <v>5612</v>
      </c>
      <c r="I216" s="206">
        <v>5612</v>
      </c>
      <c r="J216" s="206">
        <v>5612</v>
      </c>
      <c r="K216" s="206">
        <v>538</v>
      </c>
      <c r="L216" s="215">
        <f>K216/J216</f>
        <v>9.5866001425516753E-2</v>
      </c>
      <c r="M216" s="206">
        <v>538</v>
      </c>
      <c r="N216" s="216">
        <f>M216/J216</f>
        <v>9.5866001425516753E-2</v>
      </c>
    </row>
    <row r="217" spans="1:14" s="2" customFormat="1" ht="15.75">
      <c r="A217" s="204" t="s">
        <v>56</v>
      </c>
      <c r="B217" s="37">
        <v>5611.5</v>
      </c>
      <c r="C217" s="37">
        <v>5611.5</v>
      </c>
      <c r="D217" s="37">
        <v>5611.5</v>
      </c>
      <c r="E217" s="15">
        <v>0</v>
      </c>
      <c r="F217" s="16"/>
      <c r="G217" s="76">
        <v>5611.5</v>
      </c>
      <c r="H217" s="198">
        <v>5612</v>
      </c>
      <c r="I217" s="198">
        <v>5612</v>
      </c>
      <c r="J217" s="198">
        <v>5612</v>
      </c>
      <c r="K217" s="198">
        <v>538</v>
      </c>
      <c r="L217" s="223">
        <f>K217/J217</f>
        <v>9.5866001425516753E-2</v>
      </c>
      <c r="M217" s="198">
        <v>538</v>
      </c>
      <c r="N217" s="224">
        <f>M217/J217</f>
        <v>9.5866001425516753E-2</v>
      </c>
    </row>
    <row r="218" spans="1:14" s="2" customFormat="1" ht="15.75">
      <c r="A218" s="204" t="s">
        <v>58</v>
      </c>
      <c r="B218" s="37">
        <v>0</v>
      </c>
      <c r="C218" s="37">
        <v>0</v>
      </c>
      <c r="D218" s="37">
        <v>0</v>
      </c>
      <c r="E218" s="15">
        <v>0</v>
      </c>
      <c r="F218" s="15"/>
      <c r="G218" s="78"/>
      <c r="H218" s="198">
        <v>0</v>
      </c>
      <c r="I218" s="198">
        <v>0</v>
      </c>
      <c r="J218" s="198">
        <v>0</v>
      </c>
      <c r="K218" s="198">
        <v>0</v>
      </c>
      <c r="L218" s="223">
        <v>0</v>
      </c>
      <c r="M218" s="198">
        <v>0</v>
      </c>
      <c r="N218" s="224">
        <v>0</v>
      </c>
    </row>
    <row r="219" spans="1:14" s="2" customFormat="1" ht="15.75">
      <c r="A219" s="204" t="s">
        <v>48</v>
      </c>
      <c r="B219" s="36"/>
      <c r="C219" s="36"/>
      <c r="D219" s="36"/>
      <c r="E219" s="36"/>
      <c r="F219" s="16"/>
      <c r="G219" s="74"/>
      <c r="H219" s="198">
        <v>0</v>
      </c>
      <c r="I219" s="198">
        <v>0</v>
      </c>
      <c r="J219" s="198">
        <v>0</v>
      </c>
      <c r="K219" s="198">
        <v>0</v>
      </c>
      <c r="L219" s="223">
        <v>0</v>
      </c>
      <c r="M219" s="198">
        <v>0</v>
      </c>
      <c r="N219" s="224">
        <v>0</v>
      </c>
    </row>
    <row r="220" spans="1:14" s="2" customFormat="1" ht="15.75">
      <c r="A220" s="204"/>
      <c r="B220" s="11"/>
      <c r="C220" s="37"/>
      <c r="D220" s="37"/>
      <c r="E220" s="15"/>
      <c r="F220" s="15"/>
      <c r="G220" s="78"/>
      <c r="H220" s="198"/>
      <c r="I220" s="198"/>
      <c r="J220" s="198"/>
      <c r="K220" s="198"/>
      <c r="L220" s="15"/>
      <c r="M220" s="198"/>
      <c r="N220" s="224"/>
    </row>
    <row r="221" spans="1:14" s="2" customFormat="1" ht="84" customHeight="1">
      <c r="A221" s="239" t="s">
        <v>107</v>
      </c>
      <c r="B221" s="59"/>
      <c r="C221" s="37"/>
      <c r="D221" s="37"/>
      <c r="E221" s="15"/>
      <c r="F221" s="15"/>
      <c r="G221" s="78"/>
      <c r="H221" s="198"/>
      <c r="I221" s="198"/>
      <c r="J221" s="198"/>
      <c r="K221" s="198"/>
      <c r="L221" s="15"/>
      <c r="M221" s="198"/>
      <c r="N221" s="224"/>
    </row>
    <row r="222" spans="1:14" s="261" customFormat="1" ht="18.75" customHeight="1">
      <c r="A222" s="239" t="s">
        <v>57</v>
      </c>
      <c r="B222" s="52">
        <v>27792.400000000001</v>
      </c>
      <c r="C222" s="52">
        <v>27792.400000000001</v>
      </c>
      <c r="D222" s="52">
        <v>27792.400000000001</v>
      </c>
      <c r="E222" s="12">
        <v>2370.69</v>
      </c>
      <c r="F222" s="13">
        <f>E222/D222</f>
        <v>8.5299938112577536E-2</v>
      </c>
      <c r="G222" s="104">
        <v>27742.3</v>
      </c>
      <c r="H222" s="206">
        <v>32404</v>
      </c>
      <c r="I222" s="206">
        <v>32404</v>
      </c>
      <c r="J222" s="206">
        <v>32604</v>
      </c>
      <c r="K222" s="206">
        <v>7097.6</v>
      </c>
      <c r="L222" s="215">
        <f>K222/J222</f>
        <v>0.21769108084897559</v>
      </c>
      <c r="M222" s="206">
        <v>6886.8</v>
      </c>
      <c r="N222" s="216">
        <f>M222/J222</f>
        <v>0.21122561648877439</v>
      </c>
    </row>
    <row r="223" spans="1:14" s="2" customFormat="1" ht="15.75">
      <c r="A223" s="204" t="s">
        <v>56</v>
      </c>
      <c r="B223" s="37">
        <v>25792.400000000001</v>
      </c>
      <c r="C223" s="37">
        <v>25792.400000000001</v>
      </c>
      <c r="D223" s="37">
        <v>25792.400000000001</v>
      </c>
      <c r="E223" s="15">
        <v>2370.69</v>
      </c>
      <c r="F223" s="15"/>
      <c r="G223" s="76">
        <v>27742.3</v>
      </c>
      <c r="H223" s="198">
        <v>32404</v>
      </c>
      <c r="I223" s="198">
        <v>32404</v>
      </c>
      <c r="J223" s="198">
        <v>32404</v>
      </c>
      <c r="K223" s="198">
        <f>K229+K235</f>
        <v>7097.6</v>
      </c>
      <c r="L223" s="223">
        <f>K223/J223</f>
        <v>0.21903468707566967</v>
      </c>
      <c r="M223" s="198">
        <v>6886.8</v>
      </c>
      <c r="N223" s="216">
        <f>M223/J223</f>
        <v>0.21252931736822614</v>
      </c>
    </row>
    <row r="224" spans="1:14" s="2" customFormat="1" ht="15.75">
      <c r="A224" s="204" t="s">
        <v>58</v>
      </c>
      <c r="B224" s="37">
        <v>2000</v>
      </c>
      <c r="C224" s="37">
        <v>2000</v>
      </c>
      <c r="D224" s="37">
        <v>2000</v>
      </c>
      <c r="E224" s="15">
        <v>0</v>
      </c>
      <c r="F224" s="15"/>
      <c r="G224" s="78"/>
      <c r="H224" s="198">
        <v>0</v>
      </c>
      <c r="I224" s="198">
        <v>0</v>
      </c>
      <c r="J224" s="198">
        <v>0</v>
      </c>
      <c r="K224" s="198">
        <v>0</v>
      </c>
      <c r="L224" s="223">
        <v>0</v>
      </c>
      <c r="M224" s="198">
        <v>0</v>
      </c>
      <c r="N224" s="224">
        <v>0</v>
      </c>
    </row>
    <row r="225" spans="1:14" s="2" customFormat="1" ht="15.75">
      <c r="A225" s="204" t="s">
        <v>48</v>
      </c>
      <c r="B225" s="36"/>
      <c r="C225" s="36"/>
      <c r="D225" s="36"/>
      <c r="E225" s="36"/>
      <c r="F225" s="16"/>
      <c r="G225" s="74"/>
      <c r="H225" s="198">
        <v>0</v>
      </c>
      <c r="I225" s="198">
        <v>0</v>
      </c>
      <c r="J225" s="198">
        <v>200</v>
      </c>
      <c r="K225" s="198">
        <v>0</v>
      </c>
      <c r="L225" s="223">
        <v>0</v>
      </c>
      <c r="M225" s="198">
        <v>0</v>
      </c>
      <c r="N225" s="224">
        <v>0</v>
      </c>
    </row>
    <row r="226" spans="1:14" s="2" customFormat="1" ht="15.75">
      <c r="A226" s="204"/>
      <c r="B226" s="11"/>
      <c r="C226" s="37"/>
      <c r="D226" s="37"/>
      <c r="E226" s="15"/>
      <c r="F226" s="15"/>
      <c r="G226" s="78"/>
      <c r="H226" s="198"/>
      <c r="I226" s="198"/>
      <c r="J226" s="198"/>
      <c r="K226" s="198"/>
      <c r="L226" s="15"/>
      <c r="M226" s="198"/>
      <c r="N226" s="224"/>
    </row>
    <row r="227" spans="1:14" s="2" customFormat="1" ht="31.5">
      <c r="A227" s="240" t="s">
        <v>108</v>
      </c>
      <c r="B227" s="37"/>
      <c r="C227" s="37"/>
      <c r="D227" s="37"/>
      <c r="E227" s="15"/>
      <c r="F227" s="15"/>
      <c r="G227" s="78"/>
      <c r="H227" s="198"/>
      <c r="I227" s="198"/>
      <c r="J227" s="198"/>
      <c r="K227" s="198"/>
      <c r="L227" s="15"/>
      <c r="M227" s="198"/>
      <c r="N227" s="224"/>
    </row>
    <row r="228" spans="1:14" s="2" customFormat="1" ht="15.75">
      <c r="A228" s="204" t="s">
        <v>57</v>
      </c>
      <c r="B228" s="40">
        <v>6680</v>
      </c>
      <c r="C228" s="40">
        <v>6680</v>
      </c>
      <c r="D228" s="40">
        <v>6680</v>
      </c>
      <c r="E228" s="18">
        <v>0</v>
      </c>
      <c r="F228" s="18">
        <v>0</v>
      </c>
      <c r="G228" s="76">
        <v>5029.3</v>
      </c>
      <c r="H228" s="198">
        <v>5926</v>
      </c>
      <c r="I228" s="198">
        <v>5926</v>
      </c>
      <c r="J228" s="198">
        <v>5926</v>
      </c>
      <c r="K228" s="198">
        <v>210.8</v>
      </c>
      <c r="L228" s="223">
        <f>K228/J228</f>
        <v>3.5572055349308136E-2</v>
      </c>
      <c r="M228" s="198">
        <v>0</v>
      </c>
      <c r="N228" s="224">
        <f>M228/J228</f>
        <v>0</v>
      </c>
    </row>
    <row r="229" spans="1:14" s="2" customFormat="1" ht="15.75">
      <c r="A229" s="204" t="s">
        <v>56</v>
      </c>
      <c r="B229" s="37">
        <v>6680</v>
      </c>
      <c r="C229" s="37">
        <v>6680</v>
      </c>
      <c r="D229" s="37">
        <v>6680</v>
      </c>
      <c r="E229" s="15">
        <v>0</v>
      </c>
      <c r="F229" s="15"/>
      <c r="G229" s="76">
        <v>5029.3</v>
      </c>
      <c r="H229" s="198">
        <v>5926</v>
      </c>
      <c r="I229" s="198">
        <v>5926</v>
      </c>
      <c r="J229" s="198">
        <v>5926</v>
      </c>
      <c r="K229" s="198">
        <v>210.8</v>
      </c>
      <c r="L229" s="223">
        <f>K229/J229</f>
        <v>3.5572055349308136E-2</v>
      </c>
      <c r="M229" s="198">
        <v>0</v>
      </c>
      <c r="N229" s="224">
        <f>M229/J229</f>
        <v>0</v>
      </c>
    </row>
    <row r="230" spans="1:14" s="2" customFormat="1" ht="17.25" customHeight="1">
      <c r="A230" s="204" t="s">
        <v>58</v>
      </c>
      <c r="B230" s="37">
        <v>0</v>
      </c>
      <c r="C230" s="37">
        <v>0</v>
      </c>
      <c r="D230" s="37">
        <v>0</v>
      </c>
      <c r="E230" s="15">
        <v>0</v>
      </c>
      <c r="F230" s="15"/>
      <c r="G230" s="78"/>
      <c r="H230" s="198">
        <v>0</v>
      </c>
      <c r="I230" s="198">
        <v>0</v>
      </c>
      <c r="J230" s="198">
        <v>0</v>
      </c>
      <c r="K230" s="198">
        <v>0</v>
      </c>
      <c r="L230" s="223">
        <v>0</v>
      </c>
      <c r="M230" s="198">
        <v>0</v>
      </c>
      <c r="N230" s="224">
        <v>0</v>
      </c>
    </row>
    <row r="231" spans="1:14" s="2" customFormat="1" ht="15.75">
      <c r="A231" s="204" t="s">
        <v>48</v>
      </c>
      <c r="B231" s="36"/>
      <c r="C231" s="36"/>
      <c r="D231" s="36"/>
      <c r="E231" s="36"/>
      <c r="F231" s="16"/>
      <c r="G231" s="74"/>
      <c r="H231" s="198">
        <v>0</v>
      </c>
      <c r="I231" s="198">
        <v>0</v>
      </c>
      <c r="J231" s="198">
        <v>0</v>
      </c>
      <c r="K231" s="198">
        <v>0</v>
      </c>
      <c r="L231" s="223">
        <v>0</v>
      </c>
      <c r="M231" s="198">
        <v>0</v>
      </c>
      <c r="N231" s="224">
        <v>0</v>
      </c>
    </row>
    <row r="232" spans="1:14" s="2" customFormat="1" ht="15.75">
      <c r="A232" s="204"/>
      <c r="B232" s="11"/>
      <c r="C232" s="37"/>
      <c r="D232" s="37"/>
      <c r="E232" s="15"/>
      <c r="F232" s="15"/>
      <c r="G232" s="78"/>
      <c r="H232" s="198"/>
      <c r="I232" s="198"/>
      <c r="J232" s="198"/>
      <c r="K232" s="198"/>
      <c r="L232" s="15"/>
      <c r="M232" s="198"/>
      <c r="N232" s="224"/>
    </row>
    <row r="233" spans="1:14" s="2" customFormat="1" ht="31.9" customHeight="1">
      <c r="A233" s="240" t="s">
        <v>109</v>
      </c>
      <c r="B233" s="17"/>
      <c r="C233" s="37"/>
      <c r="D233" s="37"/>
      <c r="E233" s="15"/>
      <c r="F233" s="15"/>
      <c r="G233" s="78"/>
      <c r="H233" s="198"/>
      <c r="I233" s="198"/>
      <c r="J233" s="198"/>
      <c r="K233" s="198"/>
      <c r="L233" s="15"/>
      <c r="M233" s="198"/>
      <c r="N233" s="224"/>
    </row>
    <row r="234" spans="1:14" s="2" customFormat="1" ht="15.75">
      <c r="A234" s="204" t="s">
        <v>57</v>
      </c>
      <c r="B234" s="40">
        <v>21112.400000000001</v>
      </c>
      <c r="C234" s="40">
        <v>21112.400000000001</v>
      </c>
      <c r="D234" s="40">
        <v>21112.400000000001</v>
      </c>
      <c r="E234" s="18">
        <v>2370.69</v>
      </c>
      <c r="F234" s="19">
        <f>E234/D234</f>
        <v>0.1122889865671359</v>
      </c>
      <c r="G234" s="76">
        <v>22713</v>
      </c>
      <c r="H234" s="198">
        <v>26478</v>
      </c>
      <c r="I234" s="198">
        <v>26478</v>
      </c>
      <c r="J234" s="198">
        <v>26678</v>
      </c>
      <c r="K234" s="198">
        <v>6886.8</v>
      </c>
      <c r="L234" s="223">
        <f>K234/J234</f>
        <v>0.25814528825249272</v>
      </c>
      <c r="M234" s="198">
        <v>6886.8</v>
      </c>
      <c r="N234" s="224">
        <f>M234/J234</f>
        <v>0.25814528825249272</v>
      </c>
    </row>
    <row r="235" spans="1:14" s="2" customFormat="1" ht="15.75">
      <c r="A235" s="204" t="s">
        <v>56</v>
      </c>
      <c r="B235" s="37">
        <v>19112.400000000001</v>
      </c>
      <c r="C235" s="37">
        <v>19112.400000000001</v>
      </c>
      <c r="D235" s="37">
        <v>19112.400000000001</v>
      </c>
      <c r="E235" s="15">
        <v>2370.69</v>
      </c>
      <c r="F235" s="15"/>
      <c r="G235" s="76">
        <v>22713</v>
      </c>
      <c r="H235" s="198">
        <v>26478</v>
      </c>
      <c r="I235" s="198">
        <v>26478</v>
      </c>
      <c r="J235" s="198">
        <v>26478</v>
      </c>
      <c r="K235" s="198">
        <v>6886.8</v>
      </c>
      <c r="L235" s="223">
        <f>K235/J235</f>
        <v>0.26009517335146159</v>
      </c>
      <c r="M235" s="198">
        <v>6886.8</v>
      </c>
      <c r="N235" s="224">
        <f>M235/J235</f>
        <v>0.26009517335146159</v>
      </c>
    </row>
    <row r="236" spans="1:14" s="2" customFormat="1" ht="15.75">
      <c r="A236" s="204" t="s">
        <v>58</v>
      </c>
      <c r="B236" s="37">
        <v>2000</v>
      </c>
      <c r="C236" s="15">
        <v>2000</v>
      </c>
      <c r="D236" s="37">
        <v>2000</v>
      </c>
      <c r="E236" s="15">
        <v>0</v>
      </c>
      <c r="F236" s="15"/>
      <c r="G236" s="24"/>
      <c r="H236" s="198">
        <v>0</v>
      </c>
      <c r="I236" s="198">
        <v>0</v>
      </c>
      <c r="J236" s="198">
        <v>0</v>
      </c>
      <c r="K236" s="198">
        <v>0</v>
      </c>
      <c r="L236" s="223">
        <v>0</v>
      </c>
      <c r="M236" s="198">
        <v>0</v>
      </c>
      <c r="N236" s="224">
        <v>0</v>
      </c>
    </row>
    <row r="237" spans="1:14" s="2" customFormat="1" ht="15.75">
      <c r="A237" s="204" t="s">
        <v>48</v>
      </c>
      <c r="B237" s="36"/>
      <c r="C237" s="36"/>
      <c r="D237" s="36"/>
      <c r="E237" s="36"/>
      <c r="F237" s="16"/>
      <c r="G237" s="74"/>
      <c r="H237" s="198">
        <v>0</v>
      </c>
      <c r="I237" s="198">
        <v>0</v>
      </c>
      <c r="J237" s="198">
        <v>200</v>
      </c>
      <c r="K237" s="198">
        <v>0</v>
      </c>
      <c r="L237" s="223">
        <v>0</v>
      </c>
      <c r="M237" s="198">
        <v>0</v>
      </c>
      <c r="N237" s="224">
        <v>0</v>
      </c>
    </row>
    <row r="238" spans="1:14" s="2" customFormat="1" ht="15.75">
      <c r="A238" s="204"/>
      <c r="B238" s="11"/>
      <c r="C238" s="15"/>
      <c r="D238" s="37"/>
      <c r="E238" s="15"/>
      <c r="F238" s="15"/>
      <c r="G238" s="24"/>
      <c r="H238" s="198"/>
      <c r="I238" s="198"/>
      <c r="J238" s="198"/>
      <c r="K238" s="198"/>
      <c r="L238" s="15"/>
      <c r="M238" s="198"/>
      <c r="N238" s="224"/>
    </row>
    <row r="239" spans="1:14" s="2" customFormat="1" ht="96" customHeight="1">
      <c r="A239" s="241" t="s">
        <v>110</v>
      </c>
      <c r="B239" s="20"/>
      <c r="C239" s="18"/>
      <c r="D239" s="18"/>
      <c r="E239" s="18"/>
      <c r="F239" s="15"/>
      <c r="G239" s="73"/>
      <c r="H239" s="198"/>
      <c r="I239" s="198"/>
      <c r="J239" s="198"/>
      <c r="K239" s="198"/>
      <c r="L239" s="15"/>
      <c r="M239" s="198"/>
      <c r="N239" s="224"/>
    </row>
    <row r="240" spans="1:14" s="261" customFormat="1" ht="15.75">
      <c r="A240" s="239" t="s">
        <v>57</v>
      </c>
      <c r="B240" s="12">
        <v>6882.3</v>
      </c>
      <c r="C240" s="12">
        <v>6882.3</v>
      </c>
      <c r="D240" s="12" t="e">
        <f>D241+#REF!+D242</f>
        <v>#REF!</v>
      </c>
      <c r="E240" s="31">
        <v>0</v>
      </c>
      <c r="F240" s="13">
        <v>0</v>
      </c>
      <c r="G240" s="104">
        <v>3488</v>
      </c>
      <c r="H240" s="206">
        <v>1382</v>
      </c>
      <c r="I240" s="206">
        <v>1382</v>
      </c>
      <c r="J240" s="206">
        <v>221006.18</v>
      </c>
      <c r="K240" s="206">
        <v>0</v>
      </c>
      <c r="L240" s="215">
        <f>K240/J240</f>
        <v>0</v>
      </c>
      <c r="M240" s="206">
        <f>M241+M243</f>
        <v>28368.02</v>
      </c>
      <c r="N240" s="216">
        <f>M240/J240</f>
        <v>0.12835849205664748</v>
      </c>
    </row>
    <row r="241" spans="1:14" s="2" customFormat="1" ht="15.75">
      <c r="A241" s="204" t="s">
        <v>56</v>
      </c>
      <c r="B241" s="15">
        <v>6882.3</v>
      </c>
      <c r="C241" s="15">
        <v>6882.3</v>
      </c>
      <c r="D241" s="15">
        <v>6882.3</v>
      </c>
      <c r="E241" s="36">
        <v>0</v>
      </c>
      <c r="F241" s="16"/>
      <c r="G241" s="76">
        <v>3488</v>
      </c>
      <c r="H241" s="198">
        <v>1382</v>
      </c>
      <c r="I241" s="198">
        <v>1382</v>
      </c>
      <c r="J241" s="198">
        <v>1382</v>
      </c>
      <c r="K241" s="198">
        <v>0</v>
      </c>
      <c r="L241" s="223">
        <f>K241/J241</f>
        <v>0</v>
      </c>
      <c r="M241" s="198">
        <v>0</v>
      </c>
      <c r="N241" s="224">
        <f>M241/J241</f>
        <v>0</v>
      </c>
    </row>
    <row r="242" spans="1:14" s="2" customFormat="1" ht="16.149999999999999" customHeight="1">
      <c r="A242" s="204" t="s">
        <v>58</v>
      </c>
      <c r="B242" s="18"/>
      <c r="C242" s="15"/>
      <c r="D242" s="18">
        <v>187579.7</v>
      </c>
      <c r="E242" s="15"/>
      <c r="F242" s="16"/>
      <c r="G242" s="24"/>
      <c r="H242" s="198">
        <v>0</v>
      </c>
      <c r="I242" s="198">
        <v>0</v>
      </c>
      <c r="J242" s="198">
        <v>0</v>
      </c>
      <c r="K242" s="198">
        <v>0</v>
      </c>
      <c r="L242" s="223">
        <v>0</v>
      </c>
      <c r="M242" s="198">
        <v>0</v>
      </c>
      <c r="N242" s="224">
        <v>0</v>
      </c>
    </row>
    <row r="243" spans="1:14" s="2" customFormat="1" ht="16.149999999999999" customHeight="1">
      <c r="A243" s="204" t="s">
        <v>46</v>
      </c>
      <c r="B243" s="18"/>
      <c r="C243" s="15"/>
      <c r="D243" s="18"/>
      <c r="E243" s="15"/>
      <c r="F243" s="16"/>
      <c r="G243" s="24"/>
      <c r="H243" s="198">
        <v>0</v>
      </c>
      <c r="I243" s="198">
        <v>0</v>
      </c>
      <c r="J243" s="198">
        <v>219624.18</v>
      </c>
      <c r="K243" s="198">
        <v>0</v>
      </c>
      <c r="L243" s="223">
        <f>K243/J243</f>
        <v>0</v>
      </c>
      <c r="M243" s="198">
        <v>28368.02</v>
      </c>
      <c r="N243" s="224">
        <f>M243/J243</f>
        <v>0.12916619654538949</v>
      </c>
    </row>
    <row r="244" spans="1:14" s="2" customFormat="1" ht="16.149999999999999" hidden="1" customHeight="1">
      <c r="A244" s="204" t="s">
        <v>49</v>
      </c>
      <c r="B244" s="18"/>
      <c r="C244" s="15"/>
      <c r="D244" s="18"/>
      <c r="E244" s="15"/>
      <c r="F244" s="16"/>
      <c r="G244" s="24"/>
      <c r="H244" s="198">
        <v>0</v>
      </c>
      <c r="I244" s="198">
        <v>0</v>
      </c>
      <c r="J244" s="198">
        <v>3483.8</v>
      </c>
      <c r="K244" s="198">
        <v>3483.8</v>
      </c>
      <c r="L244" s="223">
        <f>K244/J244</f>
        <v>1</v>
      </c>
      <c r="M244" s="198"/>
      <c r="N244" s="224">
        <f>M244/J244</f>
        <v>0</v>
      </c>
    </row>
    <row r="245" spans="1:14" s="2" customFormat="1" ht="16.149999999999999" customHeight="1">
      <c r="A245" s="204"/>
      <c r="B245" s="18"/>
      <c r="C245" s="15"/>
      <c r="D245" s="18"/>
      <c r="E245" s="15"/>
      <c r="F245" s="16"/>
      <c r="G245" s="24"/>
      <c r="H245" s="198"/>
      <c r="I245" s="198"/>
      <c r="J245" s="198"/>
      <c r="K245" s="198"/>
      <c r="L245" s="16"/>
      <c r="M245" s="198"/>
      <c r="N245" s="224"/>
    </row>
    <row r="246" spans="1:14" s="2" customFormat="1" ht="31.15" customHeight="1">
      <c r="A246" s="240" t="s">
        <v>91</v>
      </c>
      <c r="B246" s="18"/>
      <c r="C246" s="15"/>
      <c r="D246" s="18"/>
      <c r="E246" s="15"/>
      <c r="F246" s="16"/>
      <c r="G246" s="24"/>
      <c r="H246" s="198"/>
      <c r="I246" s="198"/>
      <c r="J246" s="198"/>
      <c r="K246" s="198"/>
      <c r="L246" s="16"/>
      <c r="M246" s="198"/>
      <c r="N246" s="224"/>
    </row>
    <row r="247" spans="1:14" s="2" customFormat="1" ht="16.149999999999999" customHeight="1">
      <c r="A247" s="204" t="s">
        <v>57</v>
      </c>
      <c r="B247" s="18">
        <v>2382.3000000000002</v>
      </c>
      <c r="C247" s="18">
        <v>2382.3000000000002</v>
      </c>
      <c r="D247" s="18">
        <f>D248+D249</f>
        <v>174168</v>
      </c>
      <c r="E247" s="50">
        <v>0</v>
      </c>
      <c r="F247" s="19">
        <v>0</v>
      </c>
      <c r="G247" s="76">
        <v>2382.3000000000002</v>
      </c>
      <c r="H247" s="198">
        <v>1382</v>
      </c>
      <c r="I247" s="198">
        <v>1382</v>
      </c>
      <c r="J247" s="198">
        <f>J248+J250</f>
        <v>193557.9</v>
      </c>
      <c r="K247" s="198">
        <v>0</v>
      </c>
      <c r="L247" s="223">
        <f>K247/J247</f>
        <v>0</v>
      </c>
      <c r="M247" s="198">
        <f>M248+M250</f>
        <v>28368.02</v>
      </c>
      <c r="N247" s="224">
        <f>M247/J247</f>
        <v>0.14656089986510498</v>
      </c>
    </row>
    <row r="248" spans="1:14" s="2" customFormat="1" ht="16.149999999999999" customHeight="1">
      <c r="A248" s="204" t="s">
        <v>56</v>
      </c>
      <c r="B248" s="15">
        <v>2382.3000000000002</v>
      </c>
      <c r="C248" s="15">
        <v>2382.3000000000002</v>
      </c>
      <c r="D248" s="15">
        <v>2382.3000000000002</v>
      </c>
      <c r="E248" s="36">
        <v>0</v>
      </c>
      <c r="F248" s="16"/>
      <c r="G248" s="76">
        <v>2382.3000000000002</v>
      </c>
      <c r="H248" s="198">
        <v>1382</v>
      </c>
      <c r="I248" s="198">
        <v>1382</v>
      </c>
      <c r="J248" s="198">
        <v>1382</v>
      </c>
      <c r="K248" s="198">
        <v>0</v>
      </c>
      <c r="L248" s="223">
        <f>K248/J248</f>
        <v>0</v>
      </c>
      <c r="M248" s="198">
        <v>0</v>
      </c>
      <c r="N248" s="224">
        <f>M248/J248</f>
        <v>0</v>
      </c>
    </row>
    <row r="249" spans="1:14" s="2" customFormat="1" ht="16.149999999999999" customHeight="1">
      <c r="A249" s="204" t="s">
        <v>58</v>
      </c>
      <c r="B249" s="18">
        <v>0</v>
      </c>
      <c r="C249" s="15">
        <v>0</v>
      </c>
      <c r="D249" s="15">
        <v>171785.7</v>
      </c>
      <c r="E249" s="15">
        <v>0</v>
      </c>
      <c r="F249" s="16"/>
      <c r="G249" s="24"/>
      <c r="H249" s="198">
        <v>0</v>
      </c>
      <c r="I249" s="198">
        <v>0</v>
      </c>
      <c r="J249" s="198">
        <v>0</v>
      </c>
      <c r="K249" s="198">
        <v>0</v>
      </c>
      <c r="L249" s="223">
        <v>0</v>
      </c>
      <c r="M249" s="198">
        <v>0</v>
      </c>
      <c r="N249" s="224">
        <v>0</v>
      </c>
    </row>
    <row r="250" spans="1:14" s="2" customFormat="1" ht="16.149999999999999" customHeight="1">
      <c r="A250" s="204" t="s">
        <v>46</v>
      </c>
      <c r="B250" s="18"/>
      <c r="C250" s="15"/>
      <c r="D250" s="18"/>
      <c r="E250" s="15"/>
      <c r="F250" s="16"/>
      <c r="G250" s="24"/>
      <c r="H250" s="198">
        <v>0</v>
      </c>
      <c r="I250" s="198">
        <v>0</v>
      </c>
      <c r="J250" s="198">
        <v>192175.9</v>
      </c>
      <c r="K250" s="198">
        <v>0</v>
      </c>
      <c r="L250" s="223">
        <f>K250/J250</f>
        <v>0</v>
      </c>
      <c r="M250" s="198">
        <v>28368.02</v>
      </c>
      <c r="N250" s="224">
        <f>M250/J250</f>
        <v>0.14761486742094093</v>
      </c>
    </row>
    <row r="251" spans="1:14" s="2" customFormat="1" ht="16.149999999999999" hidden="1" customHeight="1">
      <c r="A251" s="204" t="s">
        <v>49</v>
      </c>
      <c r="B251" s="18">
        <v>0</v>
      </c>
      <c r="C251" s="15">
        <v>0</v>
      </c>
      <c r="D251" s="15">
        <v>171785.7</v>
      </c>
      <c r="E251" s="15">
        <v>0</v>
      </c>
      <c r="F251" s="16"/>
      <c r="G251" s="24"/>
      <c r="H251" s="198">
        <v>0</v>
      </c>
      <c r="I251" s="198">
        <v>0</v>
      </c>
      <c r="J251" s="198">
        <v>2783.8</v>
      </c>
      <c r="K251" s="198">
        <v>2783.8</v>
      </c>
      <c r="L251" s="223">
        <f>K251/J251</f>
        <v>1</v>
      </c>
      <c r="M251" s="198"/>
      <c r="N251" s="224">
        <f>M251/J251</f>
        <v>0</v>
      </c>
    </row>
    <row r="252" spans="1:14" s="2" customFormat="1" ht="16.149999999999999" customHeight="1">
      <c r="A252" s="204"/>
      <c r="B252" s="18"/>
      <c r="C252" s="15"/>
      <c r="D252" s="18"/>
      <c r="E252" s="15"/>
      <c r="F252" s="16"/>
      <c r="G252" s="24"/>
      <c r="H252" s="198"/>
      <c r="I252" s="198"/>
      <c r="J252" s="198"/>
      <c r="K252" s="198"/>
      <c r="L252" s="16"/>
      <c r="M252" s="198"/>
      <c r="N252" s="224"/>
    </row>
    <row r="253" spans="1:14" s="2" customFormat="1" ht="31.5">
      <c r="A253" s="240" t="s">
        <v>92</v>
      </c>
      <c r="B253" s="18"/>
      <c r="C253" s="18"/>
      <c r="D253" s="18"/>
      <c r="E253" s="18"/>
      <c r="F253" s="15"/>
      <c r="G253" s="73"/>
      <c r="H253" s="198"/>
      <c r="I253" s="198"/>
      <c r="J253" s="198"/>
      <c r="K253" s="198"/>
      <c r="L253" s="15"/>
      <c r="M253" s="198"/>
      <c r="N253" s="224"/>
    </row>
    <row r="254" spans="1:14" s="2" customFormat="1" ht="15.75">
      <c r="A254" s="204" t="s">
        <v>57</v>
      </c>
      <c r="B254" s="18">
        <v>4500</v>
      </c>
      <c r="C254" s="18">
        <v>4500</v>
      </c>
      <c r="D254" s="18">
        <f>D255+D256</f>
        <v>20294</v>
      </c>
      <c r="E254" s="18">
        <v>0</v>
      </c>
      <c r="F254" s="18">
        <v>0</v>
      </c>
      <c r="G254" s="76">
        <v>1105.7</v>
      </c>
      <c r="H254" s="198">
        <v>0</v>
      </c>
      <c r="I254" s="198">
        <v>0</v>
      </c>
      <c r="J254" s="198">
        <v>27448.28</v>
      </c>
      <c r="K254" s="198">
        <v>0</v>
      </c>
      <c r="L254" s="223">
        <f>K254/J254</f>
        <v>0</v>
      </c>
      <c r="M254" s="198">
        <v>0</v>
      </c>
      <c r="N254" s="224">
        <f>M254/J254</f>
        <v>0</v>
      </c>
    </row>
    <row r="255" spans="1:14" s="2" customFormat="1" ht="15.75">
      <c r="A255" s="204" t="s">
        <v>56</v>
      </c>
      <c r="B255" s="15">
        <v>4500</v>
      </c>
      <c r="C255" s="15">
        <v>4500</v>
      </c>
      <c r="D255" s="15">
        <v>4500</v>
      </c>
      <c r="E255" s="15">
        <v>0</v>
      </c>
      <c r="F255" s="15"/>
      <c r="G255" s="76">
        <v>1105.7</v>
      </c>
      <c r="H255" s="198">
        <v>0</v>
      </c>
      <c r="I255" s="198">
        <v>0</v>
      </c>
      <c r="J255" s="198">
        <v>0</v>
      </c>
      <c r="K255" s="198">
        <v>0</v>
      </c>
      <c r="L255" s="223">
        <v>0</v>
      </c>
      <c r="M255" s="198">
        <v>0</v>
      </c>
      <c r="N255" s="224">
        <v>0</v>
      </c>
    </row>
    <row r="256" spans="1:14" s="2" customFormat="1" ht="15.75">
      <c r="A256" s="204" t="s">
        <v>46</v>
      </c>
      <c r="B256" s="15">
        <v>0</v>
      </c>
      <c r="C256" s="15">
        <v>0</v>
      </c>
      <c r="D256" s="15">
        <v>15794</v>
      </c>
      <c r="E256" s="15">
        <v>0</v>
      </c>
      <c r="F256" s="15"/>
      <c r="G256" s="24"/>
      <c r="H256" s="198">
        <v>0</v>
      </c>
      <c r="I256" s="198">
        <v>0</v>
      </c>
      <c r="J256" s="198">
        <v>27448.28</v>
      </c>
      <c r="K256" s="198">
        <v>0</v>
      </c>
      <c r="L256" s="223">
        <v>0</v>
      </c>
      <c r="M256" s="198">
        <v>0</v>
      </c>
      <c r="N256" s="224">
        <f>M256/J256</f>
        <v>0</v>
      </c>
    </row>
    <row r="257" spans="1:14" s="2" customFormat="1" ht="15.75">
      <c r="A257" s="204"/>
      <c r="B257" s="15"/>
      <c r="C257" s="15"/>
      <c r="D257" s="15"/>
      <c r="E257" s="15"/>
      <c r="F257" s="15"/>
      <c r="G257" s="24"/>
      <c r="H257" s="198"/>
      <c r="I257" s="198"/>
      <c r="J257" s="198"/>
      <c r="K257" s="198"/>
      <c r="L257" s="223"/>
      <c r="M257" s="198"/>
      <c r="N257" s="224"/>
    </row>
    <row r="258" spans="1:14" s="2" customFormat="1" ht="102" customHeight="1">
      <c r="A258" s="239" t="s">
        <v>111</v>
      </c>
      <c r="B258" s="59"/>
      <c r="C258" s="21"/>
      <c r="D258" s="22"/>
      <c r="E258" s="21"/>
      <c r="F258" s="15"/>
      <c r="G258" s="71"/>
      <c r="H258" s="198"/>
      <c r="I258" s="198"/>
      <c r="J258" s="198"/>
      <c r="K258" s="198"/>
      <c r="L258" s="15"/>
      <c r="M258" s="198"/>
      <c r="N258" s="224"/>
    </row>
    <row r="259" spans="1:14" s="261" customFormat="1" ht="15.75">
      <c r="A259" s="239" t="s">
        <v>57</v>
      </c>
      <c r="B259" s="13">
        <v>53593</v>
      </c>
      <c r="C259" s="12">
        <v>59132.3</v>
      </c>
      <c r="D259" s="13">
        <f>D260+D261+D262+D263</f>
        <v>751225.3</v>
      </c>
      <c r="E259" s="12">
        <v>0</v>
      </c>
      <c r="F259" s="12">
        <v>0</v>
      </c>
      <c r="G259" s="12">
        <v>52677.3</v>
      </c>
      <c r="H259" s="206">
        <v>43227</v>
      </c>
      <c r="I259" s="206">
        <v>50097.1</v>
      </c>
      <c r="J259" s="206">
        <f>J260+J261+J262+J263</f>
        <v>1318050</v>
      </c>
      <c r="K259" s="206">
        <v>0</v>
      </c>
      <c r="L259" s="215">
        <f>K259/J259</f>
        <v>0</v>
      </c>
      <c r="M259" s="206">
        <f>M261+M263</f>
        <v>2750</v>
      </c>
      <c r="N259" s="216">
        <f>M259/J259</f>
        <v>2.0864155381055348E-3</v>
      </c>
    </row>
    <row r="260" spans="1:14" s="2" customFormat="1" ht="15.75">
      <c r="A260" s="204" t="s">
        <v>56</v>
      </c>
      <c r="B260" s="16">
        <v>167.3</v>
      </c>
      <c r="C260" s="15">
        <v>167.3</v>
      </c>
      <c r="D260" s="16">
        <v>167.3</v>
      </c>
      <c r="E260" s="15">
        <v>0</v>
      </c>
      <c r="F260" s="15"/>
      <c r="G260" s="24">
        <v>167.3</v>
      </c>
      <c r="H260" s="198">
        <v>0</v>
      </c>
      <c r="I260" s="198">
        <v>0</v>
      </c>
      <c r="J260" s="198">
        <v>0</v>
      </c>
      <c r="K260" s="198">
        <v>0</v>
      </c>
      <c r="L260" s="223">
        <v>0</v>
      </c>
      <c r="M260" s="198">
        <v>0</v>
      </c>
      <c r="N260" s="224">
        <v>0</v>
      </c>
    </row>
    <row r="261" spans="1:14" s="2" customFormat="1" ht="15.75">
      <c r="A261" s="204" t="s">
        <v>58</v>
      </c>
      <c r="B261" s="16">
        <v>53425.7</v>
      </c>
      <c r="C261" s="15">
        <v>58965</v>
      </c>
      <c r="D261" s="16">
        <v>74609</v>
      </c>
      <c r="E261" s="15">
        <v>0</v>
      </c>
      <c r="F261" s="15"/>
      <c r="G261" s="24">
        <v>52510</v>
      </c>
      <c r="H261" s="198">
        <v>43227</v>
      </c>
      <c r="I261" s="198">
        <v>50097.1</v>
      </c>
      <c r="J261" s="198">
        <v>54104</v>
      </c>
      <c r="K261" s="198">
        <v>0</v>
      </c>
      <c r="L261" s="223">
        <f>K261/J261</f>
        <v>0</v>
      </c>
      <c r="M261" s="198">
        <v>0</v>
      </c>
      <c r="N261" s="224">
        <f>M261/J261</f>
        <v>0</v>
      </c>
    </row>
    <row r="262" spans="1:14" s="2" customFormat="1" ht="15.75" hidden="1" customHeight="1">
      <c r="A262" s="204" t="s">
        <v>49</v>
      </c>
      <c r="B262" s="16"/>
      <c r="C262" s="15"/>
      <c r="D262" s="16">
        <v>7476</v>
      </c>
      <c r="E262" s="15"/>
      <c r="F262" s="15"/>
      <c r="G262" s="24"/>
      <c r="H262" s="198">
        <v>0</v>
      </c>
      <c r="I262" s="198">
        <v>0</v>
      </c>
      <c r="J262" s="198">
        <v>0</v>
      </c>
      <c r="K262" s="198">
        <v>0</v>
      </c>
      <c r="L262" s="223" t="e">
        <f>K262/J262</f>
        <v>#DIV/0!</v>
      </c>
      <c r="M262" s="198"/>
      <c r="N262" s="224" t="e">
        <f>M262/J262</f>
        <v>#DIV/0!</v>
      </c>
    </row>
    <row r="263" spans="1:14" s="2" customFormat="1" ht="15.75">
      <c r="A263" s="204" t="s">
        <v>46</v>
      </c>
      <c r="B263" s="16"/>
      <c r="C263" s="15"/>
      <c r="D263" s="16">
        <v>668973</v>
      </c>
      <c r="E263" s="15"/>
      <c r="F263" s="15"/>
      <c r="G263" s="24"/>
      <c r="H263" s="198">
        <v>0</v>
      </c>
      <c r="I263" s="198">
        <v>0</v>
      </c>
      <c r="J263" s="198">
        <v>1263946</v>
      </c>
      <c r="K263" s="198">
        <v>0</v>
      </c>
      <c r="L263" s="223">
        <f>K263/J263</f>
        <v>0</v>
      </c>
      <c r="M263" s="198">
        <v>2750</v>
      </c>
      <c r="N263" s="224">
        <f>M263/J263</f>
        <v>2.1757258617061174E-3</v>
      </c>
    </row>
    <row r="264" spans="1:14" s="2" customFormat="1" ht="15.75">
      <c r="A264" s="204"/>
      <c r="B264" s="16"/>
      <c r="C264" s="15"/>
      <c r="D264" s="16"/>
      <c r="E264" s="15"/>
      <c r="F264" s="15"/>
      <c r="G264" s="24"/>
      <c r="H264" s="198"/>
      <c r="I264" s="198"/>
      <c r="J264" s="198"/>
      <c r="K264" s="198"/>
      <c r="L264" s="15"/>
      <c r="M264" s="198"/>
      <c r="N264" s="224"/>
    </row>
    <row r="265" spans="1:14" s="2" customFormat="1" ht="31.5">
      <c r="A265" s="240" t="s">
        <v>93</v>
      </c>
      <c r="B265" s="22"/>
      <c r="C265" s="21"/>
      <c r="D265" s="22"/>
      <c r="E265" s="21"/>
      <c r="F265" s="15"/>
      <c r="G265" s="71"/>
      <c r="H265" s="198"/>
      <c r="I265" s="198"/>
      <c r="J265" s="198"/>
      <c r="K265" s="198"/>
      <c r="L265" s="15"/>
      <c r="M265" s="198"/>
      <c r="N265" s="224"/>
    </row>
    <row r="266" spans="1:14" s="2" customFormat="1" ht="15.75">
      <c r="A266" s="204" t="s">
        <v>57</v>
      </c>
      <c r="B266" s="19">
        <v>53425.7</v>
      </c>
      <c r="C266" s="18">
        <v>58965</v>
      </c>
      <c r="D266" s="19" t="e">
        <f>D267+D268+#REF!</f>
        <v>#REF!</v>
      </c>
      <c r="E266" s="18">
        <v>0</v>
      </c>
      <c r="F266" s="18">
        <v>0</v>
      </c>
      <c r="G266" s="73">
        <v>52510</v>
      </c>
      <c r="H266" s="198">
        <v>43227</v>
      </c>
      <c r="I266" s="198">
        <v>50097.1</v>
      </c>
      <c r="J266" s="198">
        <v>1300637</v>
      </c>
      <c r="K266" s="198">
        <v>0</v>
      </c>
      <c r="L266" s="223">
        <f>K266/J266</f>
        <v>0</v>
      </c>
      <c r="M266" s="198">
        <f>M268+M269</f>
        <v>2750</v>
      </c>
      <c r="N266" s="224">
        <f>M266/J266</f>
        <v>2.1143485845781722E-3</v>
      </c>
    </row>
    <row r="267" spans="1:14" s="2" customFormat="1" ht="15.75">
      <c r="A267" s="204" t="s">
        <v>56</v>
      </c>
      <c r="B267" s="16">
        <v>0</v>
      </c>
      <c r="C267" s="15">
        <v>0</v>
      </c>
      <c r="D267" s="16">
        <v>0</v>
      </c>
      <c r="E267" s="15">
        <v>0</v>
      </c>
      <c r="F267" s="15"/>
      <c r="G267" s="24">
        <v>0</v>
      </c>
      <c r="H267" s="198">
        <v>0</v>
      </c>
      <c r="I267" s="198">
        <v>0</v>
      </c>
      <c r="J267" s="198">
        <v>0</v>
      </c>
      <c r="K267" s="198">
        <v>0</v>
      </c>
      <c r="L267" s="223">
        <v>0</v>
      </c>
      <c r="M267" s="198">
        <v>0</v>
      </c>
      <c r="N267" s="224">
        <v>0</v>
      </c>
    </row>
    <row r="268" spans="1:14" s="2" customFormat="1" ht="15.75">
      <c r="A268" s="204" t="s">
        <v>58</v>
      </c>
      <c r="B268" s="16">
        <v>53425.7</v>
      </c>
      <c r="C268" s="15">
        <v>58965</v>
      </c>
      <c r="D268" s="16">
        <v>58965</v>
      </c>
      <c r="E268" s="15">
        <v>0</v>
      </c>
      <c r="F268" s="15"/>
      <c r="G268" s="24">
        <v>52510</v>
      </c>
      <c r="H268" s="198">
        <v>43227</v>
      </c>
      <c r="I268" s="198">
        <v>50097.1</v>
      </c>
      <c r="J268" s="198">
        <v>43227</v>
      </c>
      <c r="K268" s="198">
        <v>0</v>
      </c>
      <c r="L268" s="223">
        <f>K268/J268</f>
        <v>0</v>
      </c>
      <c r="M268" s="198">
        <v>0</v>
      </c>
      <c r="N268" s="224">
        <f>M268/J268</f>
        <v>0</v>
      </c>
    </row>
    <row r="269" spans="1:14" s="2" customFormat="1" ht="15.75">
      <c r="A269" s="204" t="s">
        <v>46</v>
      </c>
      <c r="B269" s="11"/>
      <c r="C269" s="15"/>
      <c r="D269" s="16"/>
      <c r="E269" s="15"/>
      <c r="F269" s="15"/>
      <c r="G269" s="24"/>
      <c r="H269" s="198">
        <v>0</v>
      </c>
      <c r="I269" s="198">
        <v>0</v>
      </c>
      <c r="J269" s="198">
        <v>1257410</v>
      </c>
      <c r="K269" s="198">
        <v>0</v>
      </c>
      <c r="L269" s="223">
        <f>K269/J269</f>
        <v>0</v>
      </c>
      <c r="M269" s="198">
        <v>2750</v>
      </c>
      <c r="N269" s="224">
        <f>M269/J269</f>
        <v>2.1870352550083108E-3</v>
      </c>
    </row>
    <row r="270" spans="1:14" s="2" customFormat="1" ht="15.75">
      <c r="A270" s="204"/>
      <c r="B270" s="11"/>
      <c r="C270" s="15"/>
      <c r="D270" s="16"/>
      <c r="E270" s="15"/>
      <c r="F270" s="15"/>
      <c r="G270" s="24"/>
      <c r="H270" s="198"/>
      <c r="I270" s="198"/>
      <c r="J270" s="198"/>
      <c r="K270" s="198"/>
      <c r="L270" s="223"/>
      <c r="M270" s="198"/>
      <c r="N270" s="224"/>
    </row>
    <row r="271" spans="1:14" s="2" customFormat="1" ht="78.75">
      <c r="A271" s="240" t="s">
        <v>94</v>
      </c>
      <c r="B271" s="17"/>
      <c r="C271" s="21"/>
      <c r="D271" s="22"/>
      <c r="E271" s="21"/>
      <c r="F271" s="15"/>
      <c r="G271" s="71"/>
      <c r="H271" s="198"/>
      <c r="I271" s="198"/>
      <c r="J271" s="198"/>
      <c r="K271" s="198"/>
      <c r="L271" s="15"/>
      <c r="M271" s="198"/>
      <c r="N271" s="224"/>
    </row>
    <row r="272" spans="1:14" s="2" customFormat="1" ht="15.75">
      <c r="A272" s="204" t="s">
        <v>57</v>
      </c>
      <c r="B272" s="19">
        <v>167.3</v>
      </c>
      <c r="C272" s="18">
        <v>167.3</v>
      </c>
      <c r="D272" s="19">
        <f>D273+D274+D275</f>
        <v>5279.3</v>
      </c>
      <c r="E272" s="18">
        <v>0</v>
      </c>
      <c r="F272" s="18">
        <v>0</v>
      </c>
      <c r="G272" s="73">
        <v>0</v>
      </c>
      <c r="H272" s="198">
        <v>0</v>
      </c>
      <c r="I272" s="198">
        <v>0</v>
      </c>
      <c r="J272" s="198">
        <v>0</v>
      </c>
      <c r="K272" s="198">
        <v>0</v>
      </c>
      <c r="L272" s="223">
        <v>0</v>
      </c>
      <c r="M272" s="198">
        <v>0</v>
      </c>
      <c r="N272" s="224">
        <v>0</v>
      </c>
    </row>
    <row r="273" spans="1:14" s="2" customFormat="1" ht="15.75">
      <c r="A273" s="204" t="s">
        <v>56</v>
      </c>
      <c r="B273" s="16">
        <v>167.3</v>
      </c>
      <c r="C273" s="15">
        <v>167.3</v>
      </c>
      <c r="D273" s="16">
        <v>167.3</v>
      </c>
      <c r="E273" s="15">
        <v>0</v>
      </c>
      <c r="F273" s="15"/>
      <c r="G273" s="24">
        <v>0</v>
      </c>
      <c r="H273" s="198">
        <v>0</v>
      </c>
      <c r="I273" s="198">
        <v>0</v>
      </c>
      <c r="J273" s="198">
        <v>0</v>
      </c>
      <c r="K273" s="198">
        <v>0</v>
      </c>
      <c r="L273" s="223">
        <v>0</v>
      </c>
      <c r="M273" s="198">
        <v>0</v>
      </c>
      <c r="N273" s="224">
        <v>0</v>
      </c>
    </row>
    <row r="274" spans="1:14" s="2" customFormat="1" ht="15.75">
      <c r="A274" s="204" t="s">
        <v>58</v>
      </c>
      <c r="B274" s="16">
        <v>0</v>
      </c>
      <c r="C274" s="15">
        <v>0</v>
      </c>
      <c r="D274" s="16">
        <v>3200</v>
      </c>
      <c r="E274" s="15">
        <v>0</v>
      </c>
      <c r="F274" s="15"/>
      <c r="G274" s="24">
        <v>0</v>
      </c>
      <c r="H274" s="198">
        <v>0</v>
      </c>
      <c r="I274" s="198">
        <v>0</v>
      </c>
      <c r="J274" s="198">
        <v>0</v>
      </c>
      <c r="K274" s="198">
        <v>0</v>
      </c>
      <c r="L274" s="223">
        <v>0</v>
      </c>
      <c r="M274" s="198">
        <v>0</v>
      </c>
      <c r="N274" s="224">
        <v>0</v>
      </c>
    </row>
    <row r="275" spans="1:14" s="2" customFormat="1" ht="15.75">
      <c r="A275" s="204" t="s">
        <v>46</v>
      </c>
      <c r="B275" s="16"/>
      <c r="C275" s="15"/>
      <c r="D275" s="16">
        <v>1912</v>
      </c>
      <c r="E275" s="15"/>
      <c r="F275" s="15"/>
      <c r="G275" s="24"/>
      <c r="H275" s="198">
        <v>0</v>
      </c>
      <c r="I275" s="198">
        <v>0</v>
      </c>
      <c r="J275" s="198">
        <v>0</v>
      </c>
      <c r="K275" s="198">
        <v>0</v>
      </c>
      <c r="L275" s="223">
        <v>0</v>
      </c>
      <c r="M275" s="198">
        <v>0</v>
      </c>
      <c r="N275" s="224">
        <v>0</v>
      </c>
    </row>
    <row r="276" spans="1:14" s="2" customFormat="1" ht="15.75">
      <c r="A276" s="204"/>
      <c r="B276" s="11"/>
      <c r="C276" s="15"/>
      <c r="D276" s="16"/>
      <c r="E276" s="15"/>
      <c r="F276" s="15"/>
      <c r="G276" s="24"/>
      <c r="H276" s="198"/>
      <c r="I276" s="198"/>
      <c r="J276" s="198"/>
      <c r="K276" s="198"/>
      <c r="L276" s="223"/>
      <c r="M276" s="198"/>
      <c r="N276" s="224"/>
    </row>
    <row r="277" spans="1:14" s="2" customFormat="1" ht="31.5">
      <c r="A277" s="240" t="s">
        <v>45</v>
      </c>
      <c r="B277" s="11"/>
      <c r="C277" s="15"/>
      <c r="D277" s="16"/>
      <c r="E277" s="15"/>
      <c r="F277" s="15"/>
      <c r="G277" s="24"/>
      <c r="H277" s="198"/>
      <c r="I277" s="198"/>
      <c r="J277" s="198"/>
      <c r="K277" s="198"/>
      <c r="L277" s="15"/>
      <c r="M277" s="198"/>
      <c r="N277" s="224"/>
    </row>
    <row r="278" spans="1:14" s="2" customFormat="1" ht="15.75">
      <c r="A278" s="204" t="s">
        <v>57</v>
      </c>
      <c r="B278" s="18">
        <v>0</v>
      </c>
      <c r="C278" s="18">
        <v>0</v>
      </c>
      <c r="D278" s="18">
        <v>0</v>
      </c>
      <c r="E278" s="18">
        <v>0</v>
      </c>
      <c r="F278" s="18">
        <v>0</v>
      </c>
      <c r="G278" s="73">
        <v>0</v>
      </c>
      <c r="H278" s="198">
        <v>0</v>
      </c>
      <c r="I278" s="198">
        <v>0</v>
      </c>
      <c r="J278" s="198">
        <v>17413</v>
      </c>
      <c r="K278" s="198">
        <v>0</v>
      </c>
      <c r="L278" s="223">
        <v>0</v>
      </c>
      <c r="M278" s="198">
        <v>0</v>
      </c>
      <c r="N278" s="224">
        <f>M278/J278</f>
        <v>0</v>
      </c>
    </row>
    <row r="279" spans="1:14" s="2" customFormat="1" ht="15.75">
      <c r="A279" s="204" t="s">
        <v>56</v>
      </c>
      <c r="B279" s="15">
        <v>0</v>
      </c>
      <c r="C279" s="15">
        <v>0</v>
      </c>
      <c r="D279" s="15">
        <v>0</v>
      </c>
      <c r="E279" s="15">
        <v>0</v>
      </c>
      <c r="F279" s="15"/>
      <c r="G279" s="24"/>
      <c r="H279" s="198">
        <v>0</v>
      </c>
      <c r="I279" s="198">
        <v>0</v>
      </c>
      <c r="J279" s="198">
        <v>0</v>
      </c>
      <c r="K279" s="198">
        <v>0</v>
      </c>
      <c r="L279" s="223">
        <v>0</v>
      </c>
      <c r="M279" s="198">
        <v>0</v>
      </c>
      <c r="N279" s="224">
        <v>0</v>
      </c>
    </row>
    <row r="280" spans="1:14" s="2" customFormat="1" ht="15.75">
      <c r="A280" s="204" t="s">
        <v>58</v>
      </c>
      <c r="B280" s="15">
        <v>0</v>
      </c>
      <c r="C280" s="15">
        <v>0</v>
      </c>
      <c r="D280" s="15">
        <v>0</v>
      </c>
      <c r="E280" s="15">
        <v>0</v>
      </c>
      <c r="F280" s="15"/>
      <c r="G280" s="24"/>
      <c r="H280" s="198">
        <v>0</v>
      </c>
      <c r="I280" s="198">
        <v>0</v>
      </c>
      <c r="J280" s="198">
        <v>10877</v>
      </c>
      <c r="K280" s="198">
        <v>0</v>
      </c>
      <c r="L280" s="223">
        <v>0</v>
      </c>
      <c r="M280" s="198">
        <v>0</v>
      </c>
      <c r="N280" s="224">
        <f>M280/J280</f>
        <v>0</v>
      </c>
    </row>
    <row r="281" spans="1:14" s="2" customFormat="1" ht="15.75">
      <c r="A281" s="204" t="s">
        <v>46</v>
      </c>
      <c r="B281" s="15"/>
      <c r="C281" s="15"/>
      <c r="D281" s="15"/>
      <c r="E281" s="15"/>
      <c r="F281" s="15"/>
      <c r="G281" s="24"/>
      <c r="H281" s="198">
        <v>0</v>
      </c>
      <c r="I281" s="198">
        <v>0</v>
      </c>
      <c r="J281" s="198">
        <v>6536</v>
      </c>
      <c r="K281" s="198">
        <v>0</v>
      </c>
      <c r="L281" s="223">
        <v>0</v>
      </c>
      <c r="M281" s="198">
        <v>0</v>
      </c>
      <c r="N281" s="224">
        <f>M281/J281</f>
        <v>0</v>
      </c>
    </row>
    <row r="282" spans="1:14" s="2" customFormat="1" ht="15.75">
      <c r="A282" s="204"/>
      <c r="B282" s="11"/>
      <c r="C282" s="15"/>
      <c r="D282" s="16"/>
      <c r="E282" s="15"/>
      <c r="F282" s="15"/>
      <c r="G282" s="24"/>
      <c r="H282" s="198"/>
      <c r="I282" s="198"/>
      <c r="J282" s="198"/>
      <c r="K282" s="198"/>
      <c r="L282" s="15"/>
      <c r="M282" s="198"/>
      <c r="N282" s="224"/>
    </row>
    <row r="283" spans="1:14" s="2" customFormat="1" ht="87" customHeight="1">
      <c r="A283" s="241" t="s">
        <v>0</v>
      </c>
      <c r="B283" s="20"/>
      <c r="C283" s="21"/>
      <c r="D283" s="22"/>
      <c r="E283" s="15"/>
      <c r="F283" s="15"/>
      <c r="G283" s="71"/>
      <c r="H283" s="198"/>
      <c r="I283" s="198"/>
      <c r="J283" s="198"/>
      <c r="K283" s="198"/>
      <c r="L283" s="15"/>
      <c r="M283" s="198"/>
      <c r="N283" s="224"/>
    </row>
    <row r="284" spans="1:14" s="261" customFormat="1" ht="15.75">
      <c r="A284" s="239" t="s">
        <v>57</v>
      </c>
      <c r="B284" s="61">
        <v>45533.599999999999</v>
      </c>
      <c r="C284" s="13">
        <v>53812.1</v>
      </c>
      <c r="D284" s="61">
        <f>D285+D286+D287+D288</f>
        <v>212911.4</v>
      </c>
      <c r="E284" s="12">
        <v>7679.08</v>
      </c>
      <c r="F284" s="13">
        <f>E284/D284</f>
        <v>3.6067021305575937E-2</v>
      </c>
      <c r="G284" s="79">
        <v>62990.1</v>
      </c>
      <c r="H284" s="206">
        <v>37467</v>
      </c>
      <c r="I284" s="206">
        <v>46460</v>
      </c>
      <c r="J284" s="206">
        <v>145001.79999999999</v>
      </c>
      <c r="K284" s="206">
        <v>10525.4</v>
      </c>
      <c r="L284" s="215">
        <f>K284/J284</f>
        <v>7.2588064424027848E-2</v>
      </c>
      <c r="M284" s="206">
        <f>M285+M286</f>
        <v>10457.9</v>
      </c>
      <c r="N284" s="216">
        <f>M284/J284</f>
        <v>7.2122552961411512E-2</v>
      </c>
    </row>
    <row r="285" spans="1:14" s="2" customFormat="1" ht="15.75">
      <c r="A285" s="204" t="s">
        <v>56</v>
      </c>
      <c r="B285" s="15">
        <v>45472.6</v>
      </c>
      <c r="C285" s="15">
        <v>45472.6</v>
      </c>
      <c r="D285" s="15">
        <v>45472.6</v>
      </c>
      <c r="E285" s="15">
        <v>7679.08</v>
      </c>
      <c r="F285" s="16"/>
      <c r="G285" s="24">
        <v>47448.6</v>
      </c>
      <c r="H285" s="198">
        <v>37384</v>
      </c>
      <c r="I285" s="198">
        <f>I292+I297+I311</f>
        <v>37384</v>
      </c>
      <c r="J285" s="198">
        <v>37384</v>
      </c>
      <c r="K285" s="198">
        <f>K297+K311</f>
        <v>9011.7999999999993</v>
      </c>
      <c r="L285" s="223">
        <f>K285/J285</f>
        <v>0.24106034667237319</v>
      </c>
      <c r="M285" s="198">
        <f>M297+M311</f>
        <v>8944.2999999999993</v>
      </c>
      <c r="N285" s="224">
        <f>M285/J285</f>
        <v>0.23925476139524929</v>
      </c>
    </row>
    <row r="286" spans="1:14" s="2" customFormat="1" ht="15.75">
      <c r="A286" s="204" t="s">
        <v>58</v>
      </c>
      <c r="B286" s="15">
        <v>61</v>
      </c>
      <c r="C286" s="15">
        <v>8339.5</v>
      </c>
      <c r="D286" s="15">
        <v>10241</v>
      </c>
      <c r="E286" s="15">
        <v>0</v>
      </c>
      <c r="F286" s="15"/>
      <c r="G286" s="24">
        <v>3976</v>
      </c>
      <c r="H286" s="198">
        <v>83</v>
      </c>
      <c r="I286" s="198">
        <f>I298+I312</f>
        <v>9076</v>
      </c>
      <c r="J286" s="198">
        <v>10843</v>
      </c>
      <c r="K286" s="198">
        <f>K312</f>
        <v>1513.6</v>
      </c>
      <c r="L286" s="223">
        <f>K286/J286</f>
        <v>0.13959236373697315</v>
      </c>
      <c r="M286" s="198">
        <f>M312</f>
        <v>1513.6</v>
      </c>
      <c r="N286" s="224">
        <f>M286/J286</f>
        <v>0.13959236373697315</v>
      </c>
    </row>
    <row r="287" spans="1:14" s="2" customFormat="1" ht="15.75" hidden="1" customHeight="1">
      <c r="A287" s="204" t="s">
        <v>87</v>
      </c>
      <c r="B287" s="15"/>
      <c r="C287" s="15"/>
      <c r="D287" s="15">
        <v>0</v>
      </c>
      <c r="E287" s="15"/>
      <c r="F287" s="15"/>
      <c r="G287" s="24">
        <v>11565.5</v>
      </c>
      <c r="H287" s="198">
        <v>11565.5</v>
      </c>
      <c r="I287" s="198">
        <v>11565.5</v>
      </c>
      <c r="J287" s="198">
        <v>11565.5</v>
      </c>
      <c r="K287" s="198">
        <f>K314</f>
        <v>11565.4</v>
      </c>
      <c r="L287" s="223">
        <f>K287/J287</f>
        <v>0.999991353594743</v>
      </c>
      <c r="M287" s="198"/>
      <c r="N287" s="224">
        <f>M287/J287</f>
        <v>0</v>
      </c>
    </row>
    <row r="288" spans="1:14" s="2" customFormat="1" ht="15.75">
      <c r="A288" s="204" t="s">
        <v>46</v>
      </c>
      <c r="B288" s="15"/>
      <c r="C288" s="15"/>
      <c r="D288" s="15">
        <v>157197.79999999999</v>
      </c>
      <c r="E288" s="15"/>
      <c r="F288" s="15"/>
      <c r="G288" s="24"/>
      <c r="H288" s="198">
        <v>0</v>
      </c>
      <c r="I288" s="198">
        <v>0</v>
      </c>
      <c r="J288" s="198">
        <v>96774.8</v>
      </c>
      <c r="K288" s="198">
        <v>0</v>
      </c>
      <c r="L288" s="223">
        <f>K288/J288</f>
        <v>0</v>
      </c>
      <c r="M288" s="198">
        <v>0</v>
      </c>
      <c r="N288" s="224">
        <f>M288/J288</f>
        <v>0</v>
      </c>
    </row>
    <row r="289" spans="1:14" s="2" customFormat="1" ht="15.75">
      <c r="A289" s="204"/>
      <c r="B289" s="15"/>
      <c r="C289" s="15"/>
      <c r="D289" s="15"/>
      <c r="E289" s="15"/>
      <c r="F289" s="15"/>
      <c r="G289" s="24"/>
      <c r="H289" s="198"/>
      <c r="I289" s="198"/>
      <c r="J289" s="198"/>
      <c r="K289" s="198"/>
      <c r="L289" s="15"/>
      <c r="M289" s="198"/>
      <c r="N289" s="224"/>
    </row>
    <row r="290" spans="1:14" s="2" customFormat="1" ht="31.5">
      <c r="A290" s="240" t="s">
        <v>95</v>
      </c>
      <c r="B290" s="15"/>
      <c r="C290" s="15"/>
      <c r="D290" s="15"/>
      <c r="E290" s="15"/>
      <c r="F290" s="15"/>
      <c r="G290" s="24"/>
      <c r="H290" s="198"/>
      <c r="I290" s="198"/>
      <c r="J290" s="198"/>
      <c r="K290" s="198"/>
      <c r="L290" s="15"/>
      <c r="M290" s="198"/>
      <c r="N290" s="224"/>
    </row>
    <row r="291" spans="1:14" s="2" customFormat="1" ht="15.75">
      <c r="A291" s="204" t="s">
        <v>57</v>
      </c>
      <c r="B291" s="18">
        <v>520</v>
      </c>
      <c r="C291" s="18">
        <v>520</v>
      </c>
      <c r="D291" s="18">
        <f>D292+D293</f>
        <v>10700</v>
      </c>
      <c r="E291" s="18">
        <v>0</v>
      </c>
      <c r="F291" s="18">
        <v>0</v>
      </c>
      <c r="G291" s="73">
        <v>4300</v>
      </c>
      <c r="H291" s="198">
        <v>420</v>
      </c>
      <c r="I291" s="198">
        <v>420</v>
      </c>
      <c r="J291" s="198">
        <v>11180</v>
      </c>
      <c r="K291" s="198">
        <v>0</v>
      </c>
      <c r="L291" s="223">
        <f>K291/J291</f>
        <v>0</v>
      </c>
      <c r="M291" s="198">
        <v>0</v>
      </c>
      <c r="N291" s="224">
        <f>M291/J291</f>
        <v>0</v>
      </c>
    </row>
    <row r="292" spans="1:14" s="2" customFormat="1" ht="15.75">
      <c r="A292" s="204" t="s">
        <v>56</v>
      </c>
      <c r="B292" s="15">
        <v>520</v>
      </c>
      <c r="C292" s="15">
        <v>520</v>
      </c>
      <c r="D292" s="15">
        <v>520</v>
      </c>
      <c r="E292" s="15">
        <v>0</v>
      </c>
      <c r="F292" s="15"/>
      <c r="G292" s="24">
        <v>520</v>
      </c>
      <c r="H292" s="198">
        <v>420</v>
      </c>
      <c r="I292" s="198">
        <v>420</v>
      </c>
      <c r="J292" s="198">
        <v>420</v>
      </c>
      <c r="K292" s="198">
        <v>0</v>
      </c>
      <c r="L292" s="223">
        <f>K292/J292</f>
        <v>0</v>
      </c>
      <c r="M292" s="198">
        <v>0</v>
      </c>
      <c r="N292" s="224">
        <f>M292/J292</f>
        <v>0</v>
      </c>
    </row>
    <row r="293" spans="1:14" s="2" customFormat="1" ht="15.75">
      <c r="A293" s="204" t="s">
        <v>58</v>
      </c>
      <c r="B293" s="15">
        <v>0</v>
      </c>
      <c r="C293" s="15">
        <v>0</v>
      </c>
      <c r="D293" s="15">
        <v>10180</v>
      </c>
      <c r="E293" s="15">
        <v>0</v>
      </c>
      <c r="F293" s="15"/>
      <c r="G293" s="24">
        <v>3780</v>
      </c>
      <c r="H293" s="198">
        <v>0</v>
      </c>
      <c r="I293" s="198">
        <v>0</v>
      </c>
      <c r="J293" s="198">
        <v>10760</v>
      </c>
      <c r="K293" s="198">
        <v>0</v>
      </c>
      <c r="L293" s="223">
        <f>K293/J293</f>
        <v>0</v>
      </c>
      <c r="M293" s="198">
        <v>0</v>
      </c>
      <c r="N293" s="224">
        <f>M293/J293</f>
        <v>0</v>
      </c>
    </row>
    <row r="294" spans="1:14" s="2" customFormat="1" ht="15.75">
      <c r="A294" s="204"/>
      <c r="B294" s="15"/>
      <c r="C294" s="15"/>
      <c r="D294" s="15"/>
      <c r="E294" s="15"/>
      <c r="F294" s="15"/>
      <c r="G294" s="24"/>
      <c r="H294" s="198"/>
      <c r="I294" s="198"/>
      <c r="J294" s="198"/>
      <c r="K294" s="198"/>
      <c r="L294" s="15"/>
      <c r="M294" s="198"/>
      <c r="N294" s="224"/>
    </row>
    <row r="295" spans="1:14" s="2" customFormat="1" ht="31.5">
      <c r="A295" s="240" t="s">
        <v>96</v>
      </c>
      <c r="B295" s="17"/>
      <c r="C295" s="15"/>
      <c r="D295" s="15"/>
      <c r="E295" s="15"/>
      <c r="F295" s="15"/>
      <c r="G295" s="24"/>
      <c r="H295" s="198"/>
      <c r="I295" s="198"/>
      <c r="J295" s="198"/>
      <c r="K295" s="198"/>
      <c r="L295" s="15"/>
      <c r="M295" s="198"/>
      <c r="N295" s="224"/>
    </row>
    <row r="296" spans="1:14" s="2" customFormat="1" ht="15.75">
      <c r="A296" s="204" t="s">
        <v>57</v>
      </c>
      <c r="B296" s="18">
        <f>B297+B298</f>
        <v>16841.5</v>
      </c>
      <c r="C296" s="18">
        <v>16976.5</v>
      </c>
      <c r="D296" s="18">
        <f>D297+D298+D299</f>
        <v>171327.5</v>
      </c>
      <c r="E296" s="18">
        <v>23</v>
      </c>
      <c r="F296" s="19">
        <f>E296/D296</f>
        <v>1.342458157622098E-4</v>
      </c>
      <c r="G296" s="76">
        <v>16425.5</v>
      </c>
      <c r="H296" s="198">
        <v>7877</v>
      </c>
      <c r="I296" s="198">
        <v>7877</v>
      </c>
      <c r="J296" s="198">
        <v>85490</v>
      </c>
      <c r="K296" s="198">
        <v>1822.5</v>
      </c>
      <c r="L296" s="223">
        <f>K296/J296</f>
        <v>2.1318282840098256E-2</v>
      </c>
      <c r="M296" s="198">
        <v>1755</v>
      </c>
      <c r="N296" s="224">
        <f>M296/J296</f>
        <v>2.0528716808983508E-2</v>
      </c>
    </row>
    <row r="297" spans="1:14" s="2" customFormat="1" ht="15.75">
      <c r="A297" s="204" t="s">
        <v>56</v>
      </c>
      <c r="B297" s="15">
        <v>16780.5</v>
      </c>
      <c r="C297" s="15">
        <v>16780.5</v>
      </c>
      <c r="D297" s="15">
        <v>16780.5</v>
      </c>
      <c r="E297" s="15">
        <v>23</v>
      </c>
      <c r="F297" s="15"/>
      <c r="G297" s="24">
        <f>G296-G298</f>
        <v>16229.5</v>
      </c>
      <c r="H297" s="198">
        <v>7794</v>
      </c>
      <c r="I297" s="198">
        <v>7794</v>
      </c>
      <c r="J297" s="198">
        <v>7794</v>
      </c>
      <c r="K297" s="198">
        <v>1822.5</v>
      </c>
      <c r="L297" s="223">
        <f>K297/J297</f>
        <v>0.2338337182448037</v>
      </c>
      <c r="M297" s="198">
        <v>1755</v>
      </c>
      <c r="N297" s="224">
        <f>M297/J297</f>
        <v>0.22517321016166281</v>
      </c>
    </row>
    <row r="298" spans="1:14" s="2" customFormat="1" ht="15.75">
      <c r="A298" s="204" t="s">
        <v>58</v>
      </c>
      <c r="B298" s="15">
        <v>61</v>
      </c>
      <c r="C298" s="15">
        <v>196</v>
      </c>
      <c r="D298" s="15">
        <v>61</v>
      </c>
      <c r="E298" s="15">
        <v>0</v>
      </c>
      <c r="F298" s="15"/>
      <c r="G298" s="24">
        <v>196</v>
      </c>
      <c r="H298" s="198">
        <v>83</v>
      </c>
      <c r="I298" s="198">
        <v>83</v>
      </c>
      <c r="J298" s="198">
        <v>83</v>
      </c>
      <c r="K298" s="198">
        <v>0</v>
      </c>
      <c r="L298" s="223">
        <f>K298/J298</f>
        <v>0</v>
      </c>
      <c r="M298" s="198">
        <v>0</v>
      </c>
      <c r="N298" s="224">
        <f>M298/J298</f>
        <v>0</v>
      </c>
    </row>
    <row r="299" spans="1:14" s="2" customFormat="1" ht="15.75">
      <c r="A299" s="204" t="s">
        <v>46</v>
      </c>
      <c r="B299" s="15"/>
      <c r="C299" s="15"/>
      <c r="D299" s="15">
        <v>154486</v>
      </c>
      <c r="E299" s="15"/>
      <c r="F299" s="15"/>
      <c r="G299" s="24"/>
      <c r="H299" s="198">
        <v>0</v>
      </c>
      <c r="I299" s="198">
        <v>0</v>
      </c>
      <c r="J299" s="198">
        <v>77613</v>
      </c>
      <c r="K299" s="198">
        <v>0</v>
      </c>
      <c r="L299" s="223">
        <v>0</v>
      </c>
      <c r="M299" s="198">
        <v>0</v>
      </c>
      <c r="N299" s="224">
        <v>0</v>
      </c>
    </row>
    <row r="300" spans="1:14" s="2" customFormat="1" ht="15.75" hidden="1" customHeight="1">
      <c r="A300" s="204" t="s">
        <v>87</v>
      </c>
      <c r="B300" s="11"/>
      <c r="C300" s="15"/>
      <c r="D300" s="15"/>
      <c r="E300" s="15"/>
      <c r="F300" s="15"/>
      <c r="G300" s="24"/>
      <c r="H300" s="198"/>
      <c r="I300" s="198"/>
      <c r="J300" s="198"/>
      <c r="K300" s="198"/>
      <c r="L300" s="15"/>
      <c r="M300" s="198"/>
      <c r="N300" s="224" t="e">
        <f>M300/J300</f>
        <v>#DIV/0!</v>
      </c>
    </row>
    <row r="301" spans="1:14" s="2" customFormat="1" ht="15.75">
      <c r="A301" s="204"/>
      <c r="B301" s="15"/>
      <c r="C301" s="15"/>
      <c r="D301" s="15"/>
      <c r="E301" s="15"/>
      <c r="F301" s="15"/>
      <c r="G301" s="24"/>
      <c r="H301" s="198"/>
      <c r="I301" s="198"/>
      <c r="J301" s="198"/>
      <c r="K301" s="198"/>
      <c r="L301" s="15"/>
      <c r="M301" s="198"/>
      <c r="N301" s="224"/>
    </row>
    <row r="302" spans="1:14" s="2" customFormat="1" ht="31.5">
      <c r="A302" s="240" t="s">
        <v>118</v>
      </c>
      <c r="B302" s="15"/>
      <c r="C302" s="15"/>
      <c r="D302" s="15"/>
      <c r="E302" s="15"/>
      <c r="F302" s="15"/>
      <c r="G302" s="24"/>
      <c r="H302" s="198"/>
      <c r="I302" s="198"/>
      <c r="J302" s="198"/>
      <c r="K302" s="198"/>
      <c r="L302" s="15"/>
      <c r="M302" s="198"/>
      <c r="N302" s="224"/>
    </row>
    <row r="303" spans="1:14" s="2" customFormat="1" ht="15.75">
      <c r="A303" s="204" t="s">
        <v>57</v>
      </c>
      <c r="B303" s="18">
        <f>B304+B305</f>
        <v>0</v>
      </c>
      <c r="C303" s="18">
        <v>16976.5</v>
      </c>
      <c r="D303" s="18">
        <f>D304+D305+D308</f>
        <v>2711.8</v>
      </c>
      <c r="E303" s="18">
        <v>23</v>
      </c>
      <c r="F303" s="19">
        <f>E303/D303</f>
        <v>8.4814514344715673E-3</v>
      </c>
      <c r="G303" s="73">
        <v>0</v>
      </c>
      <c r="H303" s="198">
        <v>0</v>
      </c>
      <c r="I303" s="198">
        <v>0</v>
      </c>
      <c r="J303" s="198">
        <v>6233.4</v>
      </c>
      <c r="K303" s="198">
        <v>0</v>
      </c>
      <c r="L303" s="223">
        <f>K303/J303</f>
        <v>0</v>
      </c>
      <c r="M303" s="198">
        <v>0</v>
      </c>
      <c r="N303" s="224">
        <f>M303/J303</f>
        <v>0</v>
      </c>
    </row>
    <row r="304" spans="1:14" s="2" customFormat="1" ht="15.75">
      <c r="A304" s="204" t="s">
        <v>56</v>
      </c>
      <c r="B304" s="15">
        <v>0</v>
      </c>
      <c r="C304" s="15">
        <v>0</v>
      </c>
      <c r="D304" s="15">
        <v>0</v>
      </c>
      <c r="E304" s="15">
        <v>0</v>
      </c>
      <c r="F304" s="15"/>
      <c r="G304" s="24"/>
      <c r="H304" s="198">
        <v>0</v>
      </c>
      <c r="I304" s="198">
        <v>0</v>
      </c>
      <c r="J304" s="198">
        <v>0</v>
      </c>
      <c r="K304" s="198">
        <v>0</v>
      </c>
      <c r="L304" s="223">
        <v>0</v>
      </c>
      <c r="M304" s="198">
        <v>0</v>
      </c>
      <c r="N304" s="224">
        <v>0</v>
      </c>
    </row>
    <row r="305" spans="1:14" s="2" customFormat="1" ht="15.75">
      <c r="A305" s="204" t="s">
        <v>46</v>
      </c>
      <c r="B305" s="15">
        <v>0</v>
      </c>
      <c r="C305" s="15">
        <v>0</v>
      </c>
      <c r="D305" s="15">
        <v>2711.8</v>
      </c>
      <c r="E305" s="15">
        <v>0</v>
      </c>
      <c r="F305" s="15"/>
      <c r="G305" s="24"/>
      <c r="H305" s="198">
        <v>0</v>
      </c>
      <c r="I305" s="198">
        <v>0</v>
      </c>
      <c r="J305" s="198">
        <v>6233.4</v>
      </c>
      <c r="K305" s="198">
        <v>0</v>
      </c>
      <c r="L305" s="223">
        <f>K305/J305</f>
        <v>0</v>
      </c>
      <c r="M305" s="198">
        <v>0</v>
      </c>
      <c r="N305" s="224">
        <f>M305/J305</f>
        <v>0</v>
      </c>
    </row>
    <row r="306" spans="1:14" s="2" customFormat="1" ht="15.75">
      <c r="A306" s="204" t="s">
        <v>58</v>
      </c>
      <c r="B306" s="15">
        <v>0</v>
      </c>
      <c r="C306" s="15">
        <v>0</v>
      </c>
      <c r="D306" s="15">
        <v>2711.8</v>
      </c>
      <c r="E306" s="15">
        <v>0</v>
      </c>
      <c r="F306" s="15"/>
      <c r="G306" s="24"/>
      <c r="H306" s="198">
        <v>0</v>
      </c>
      <c r="I306" s="198">
        <v>0</v>
      </c>
      <c r="J306" s="198">
        <v>0</v>
      </c>
      <c r="K306" s="198">
        <v>0</v>
      </c>
      <c r="L306" s="223">
        <v>0</v>
      </c>
      <c r="M306" s="198">
        <v>0</v>
      </c>
      <c r="N306" s="224">
        <v>0</v>
      </c>
    </row>
    <row r="307" spans="1:14" s="2" customFormat="1" ht="15.75" hidden="1" customHeight="1">
      <c r="A307" s="204" t="s">
        <v>88</v>
      </c>
      <c r="B307" s="18">
        <v>0</v>
      </c>
      <c r="C307" s="15">
        <v>8143.5</v>
      </c>
      <c r="D307" s="18">
        <v>0</v>
      </c>
      <c r="E307" s="15">
        <v>0</v>
      </c>
      <c r="F307" s="15"/>
      <c r="G307" s="24">
        <v>11565.5</v>
      </c>
      <c r="H307" s="198"/>
      <c r="I307" s="198"/>
      <c r="J307" s="198"/>
      <c r="K307" s="198"/>
      <c r="L307" s="223"/>
      <c r="M307" s="198"/>
      <c r="N307" s="224" t="e">
        <f>M307/J307</f>
        <v>#DIV/0!</v>
      </c>
    </row>
    <row r="308" spans="1:14" s="2" customFormat="1" ht="15.75">
      <c r="A308" s="204"/>
      <c r="B308" s="195"/>
      <c r="C308" s="15"/>
      <c r="D308" s="15"/>
      <c r="E308" s="15"/>
      <c r="F308" s="15"/>
      <c r="G308" s="24"/>
      <c r="H308" s="198"/>
      <c r="I308" s="198"/>
      <c r="J308" s="198"/>
      <c r="K308" s="198"/>
      <c r="L308" s="15"/>
      <c r="M308" s="198"/>
      <c r="N308" s="224"/>
    </row>
    <row r="309" spans="1:14" s="2" customFormat="1" ht="18" customHeight="1">
      <c r="A309" s="240" t="s">
        <v>97</v>
      </c>
      <c r="B309" s="17"/>
      <c r="C309" s="15"/>
      <c r="D309" s="15"/>
      <c r="E309" s="15"/>
      <c r="F309" s="15"/>
      <c r="G309" s="24"/>
      <c r="H309" s="198"/>
      <c r="I309" s="198"/>
      <c r="J309" s="198"/>
      <c r="K309" s="198"/>
      <c r="L309" s="15"/>
      <c r="M309" s="198"/>
      <c r="N309" s="224"/>
    </row>
    <row r="310" spans="1:14" s="2" customFormat="1" ht="15.75">
      <c r="A310" s="204" t="s">
        <v>57</v>
      </c>
      <c r="B310" s="18">
        <v>28172.1</v>
      </c>
      <c r="C310" s="18">
        <v>36315.599999999999</v>
      </c>
      <c r="D310" s="18">
        <v>28172.1</v>
      </c>
      <c r="E310" s="18">
        <v>7656.08</v>
      </c>
      <c r="F310" s="19">
        <f>E310/D310</f>
        <v>0.27176106857493765</v>
      </c>
      <c r="G310" s="76">
        <v>42264.6</v>
      </c>
      <c r="H310" s="198">
        <v>29170</v>
      </c>
      <c r="I310" s="198">
        <v>38163</v>
      </c>
      <c r="J310" s="198">
        <v>42098.400000000001</v>
      </c>
      <c r="K310" s="198">
        <v>8702.9</v>
      </c>
      <c r="L310" s="223">
        <f>K310/J310</f>
        <v>0.20672757159416982</v>
      </c>
      <c r="M310" s="15">
        <v>8702.9</v>
      </c>
      <c r="N310" s="224">
        <f>M310/J310</f>
        <v>0.20672757159416982</v>
      </c>
    </row>
    <row r="311" spans="1:14" s="2" customFormat="1" ht="15.75">
      <c r="A311" s="204" t="s">
        <v>56</v>
      </c>
      <c r="B311" s="15">
        <v>28172.1</v>
      </c>
      <c r="C311" s="15">
        <v>28172.1</v>
      </c>
      <c r="D311" s="15">
        <v>28172.1</v>
      </c>
      <c r="E311" s="15">
        <v>7656.08</v>
      </c>
      <c r="F311" s="15"/>
      <c r="G311" s="24">
        <f>G310-G314</f>
        <v>30699.1</v>
      </c>
      <c r="H311" s="198">
        <v>29170</v>
      </c>
      <c r="I311" s="198">
        <v>29170</v>
      </c>
      <c r="J311" s="198">
        <v>29170</v>
      </c>
      <c r="K311" s="198">
        <v>7189.3</v>
      </c>
      <c r="L311" s="223">
        <f>K311/J311</f>
        <v>0.24646211861501544</v>
      </c>
      <c r="M311" s="15">
        <v>7189.3</v>
      </c>
      <c r="N311" s="224">
        <f>M311/J311</f>
        <v>0.24646211861501544</v>
      </c>
    </row>
    <row r="312" spans="1:14" s="2" customFormat="1" ht="15.75">
      <c r="A312" s="204" t="s">
        <v>58</v>
      </c>
      <c r="B312" s="15">
        <v>0</v>
      </c>
      <c r="C312" s="15">
        <v>0</v>
      </c>
      <c r="D312" s="15">
        <v>2711.8</v>
      </c>
      <c r="E312" s="15">
        <v>0</v>
      </c>
      <c r="F312" s="15"/>
      <c r="G312" s="24"/>
      <c r="H312" s="198">
        <v>0</v>
      </c>
      <c r="I312" s="198">
        <v>8993</v>
      </c>
      <c r="J312" s="198">
        <v>0</v>
      </c>
      <c r="K312" s="198">
        <v>1513.6</v>
      </c>
      <c r="L312" s="223">
        <v>0</v>
      </c>
      <c r="M312" s="15">
        <v>1513.6</v>
      </c>
      <c r="N312" s="224">
        <v>0</v>
      </c>
    </row>
    <row r="313" spans="1:14" s="2" customFormat="1" ht="15.75">
      <c r="A313" s="204" t="s">
        <v>46</v>
      </c>
      <c r="B313" s="36"/>
      <c r="C313" s="36"/>
      <c r="D313" s="36">
        <v>1302</v>
      </c>
      <c r="E313" s="36"/>
      <c r="F313" s="36"/>
      <c r="G313" s="74"/>
      <c r="H313" s="198">
        <v>0</v>
      </c>
      <c r="I313" s="198">
        <v>0</v>
      </c>
      <c r="J313" s="198">
        <v>12928.4</v>
      </c>
      <c r="K313" s="198">
        <v>0</v>
      </c>
      <c r="L313" s="223">
        <v>0</v>
      </c>
      <c r="M313" s="198">
        <v>0</v>
      </c>
      <c r="N313" s="224">
        <v>0</v>
      </c>
    </row>
    <row r="314" spans="1:14" s="2" customFormat="1" ht="15.75" hidden="1" customHeight="1">
      <c r="A314" s="204" t="s">
        <v>88</v>
      </c>
      <c r="B314" s="18">
        <v>0</v>
      </c>
      <c r="C314" s="15">
        <v>8143.5</v>
      </c>
      <c r="D314" s="18">
        <v>0</v>
      </c>
      <c r="E314" s="15">
        <v>0</v>
      </c>
      <c r="F314" s="15"/>
      <c r="G314" s="24">
        <v>11565.5</v>
      </c>
      <c r="H314" s="198">
        <v>11565.5</v>
      </c>
      <c r="I314" s="198">
        <v>11565.5</v>
      </c>
      <c r="J314" s="198">
        <v>11565.5</v>
      </c>
      <c r="K314" s="198">
        <v>11565.4</v>
      </c>
      <c r="L314" s="223">
        <f>K314/J314</f>
        <v>0.999991353594743</v>
      </c>
      <c r="M314" s="198"/>
      <c r="N314" s="224">
        <f>M314/J314</f>
        <v>0</v>
      </c>
    </row>
    <row r="315" spans="1:14" s="2" customFormat="1" ht="15.75">
      <c r="A315" s="204"/>
      <c r="B315" s="11"/>
      <c r="C315" s="15"/>
      <c r="D315" s="21"/>
      <c r="E315" s="15"/>
      <c r="F315" s="15"/>
      <c r="G315" s="24"/>
      <c r="H315" s="198"/>
      <c r="I315" s="198"/>
      <c r="J315" s="198"/>
      <c r="K315" s="198"/>
      <c r="L315" s="15"/>
      <c r="M315" s="198"/>
      <c r="N315" s="224"/>
    </row>
    <row r="316" spans="1:14" s="2" customFormat="1" ht="94.5" customHeight="1">
      <c r="A316" s="241" t="s">
        <v>1</v>
      </c>
      <c r="B316" s="20"/>
      <c r="C316" s="18"/>
      <c r="D316" s="18"/>
      <c r="E316" s="18"/>
      <c r="F316" s="15"/>
      <c r="G316" s="73"/>
      <c r="H316" s="198"/>
      <c r="I316" s="198"/>
      <c r="J316" s="198"/>
      <c r="K316" s="198"/>
      <c r="L316" s="15"/>
      <c r="M316" s="198"/>
      <c r="N316" s="224"/>
    </row>
    <row r="317" spans="1:14" s="261" customFormat="1" ht="15.75">
      <c r="A317" s="239" t="s">
        <v>57</v>
      </c>
      <c r="B317" s="31">
        <v>12542</v>
      </c>
      <c r="C317" s="31">
        <v>12542</v>
      </c>
      <c r="D317" s="31">
        <f>D318+D319+D320+D321</f>
        <v>19514.2</v>
      </c>
      <c r="E317" s="31">
        <v>0</v>
      </c>
      <c r="F317" s="31">
        <v>0</v>
      </c>
      <c r="G317" s="80">
        <v>12542</v>
      </c>
      <c r="H317" s="206">
        <v>20600</v>
      </c>
      <c r="I317" s="206">
        <v>20600</v>
      </c>
      <c r="J317" s="206">
        <v>36722.6</v>
      </c>
      <c r="K317" s="206">
        <v>7519.9</v>
      </c>
      <c r="L317" s="215">
        <f>K317/J317</f>
        <v>0.20477580563467729</v>
      </c>
      <c r="M317" s="12">
        <v>8244.35</v>
      </c>
      <c r="N317" s="216">
        <f>M317/J317</f>
        <v>0.22450343929896033</v>
      </c>
    </row>
    <row r="318" spans="1:14" s="2" customFormat="1" ht="15.75">
      <c r="A318" s="204" t="s">
        <v>56</v>
      </c>
      <c r="B318" s="36">
        <v>12542</v>
      </c>
      <c r="C318" s="36">
        <v>12542</v>
      </c>
      <c r="D318" s="36">
        <v>12542</v>
      </c>
      <c r="E318" s="36">
        <v>0</v>
      </c>
      <c r="F318" s="36"/>
      <c r="G318" s="74">
        <v>12542</v>
      </c>
      <c r="H318" s="198">
        <v>20600</v>
      </c>
      <c r="I318" s="198">
        <v>20600</v>
      </c>
      <c r="J318" s="198">
        <v>20600</v>
      </c>
      <c r="K318" s="198">
        <v>7519.9</v>
      </c>
      <c r="L318" s="223">
        <f>K318/J318</f>
        <v>0.36504368932038833</v>
      </c>
      <c r="M318" s="15">
        <v>8244.35</v>
      </c>
      <c r="N318" s="224">
        <f>M318/J318</f>
        <v>0.4002111650485437</v>
      </c>
    </row>
    <row r="319" spans="1:14" s="2" customFormat="1" ht="15.75">
      <c r="A319" s="204" t="s">
        <v>58</v>
      </c>
      <c r="B319" s="36">
        <v>0</v>
      </c>
      <c r="C319" s="36">
        <v>0</v>
      </c>
      <c r="D319" s="36">
        <v>0</v>
      </c>
      <c r="E319" s="36">
        <v>0</v>
      </c>
      <c r="F319" s="36"/>
      <c r="G319" s="74"/>
      <c r="H319" s="198">
        <v>0</v>
      </c>
      <c r="I319" s="198">
        <v>0</v>
      </c>
      <c r="J319" s="198">
        <v>0</v>
      </c>
      <c r="K319" s="198">
        <v>0</v>
      </c>
      <c r="L319" s="223">
        <v>0</v>
      </c>
      <c r="M319" s="198">
        <v>0</v>
      </c>
      <c r="N319" s="224">
        <v>0</v>
      </c>
    </row>
    <row r="320" spans="1:14" s="2" customFormat="1" ht="15.75" hidden="1" customHeight="1">
      <c r="A320" s="204" t="s">
        <v>47</v>
      </c>
      <c r="B320" s="36"/>
      <c r="C320" s="36"/>
      <c r="D320" s="36">
        <v>5670.2</v>
      </c>
      <c r="E320" s="36"/>
      <c r="F320" s="36"/>
      <c r="G320" s="74"/>
      <c r="H320" s="198">
        <v>0</v>
      </c>
      <c r="I320" s="198">
        <v>0</v>
      </c>
      <c r="J320" s="198">
        <v>4610.3</v>
      </c>
      <c r="K320" s="198">
        <v>578.4</v>
      </c>
      <c r="L320" s="223">
        <f>K320/J320</f>
        <v>0.12545821313146649</v>
      </c>
      <c r="M320" s="198"/>
      <c r="N320" s="224">
        <f>M320/J320</f>
        <v>0</v>
      </c>
    </row>
    <row r="321" spans="1:14" s="2" customFormat="1" ht="15.75">
      <c r="A321" s="204" t="s">
        <v>46</v>
      </c>
      <c r="B321" s="36"/>
      <c r="C321" s="36"/>
      <c r="D321" s="36">
        <v>1302</v>
      </c>
      <c r="E321" s="36"/>
      <c r="F321" s="36"/>
      <c r="G321" s="74"/>
      <c r="H321" s="198">
        <v>0</v>
      </c>
      <c r="I321" s="198">
        <v>0</v>
      </c>
      <c r="J321" s="198">
        <v>16122.6</v>
      </c>
      <c r="K321" s="198">
        <v>0</v>
      </c>
      <c r="L321" s="223">
        <f>K321/J321</f>
        <v>0</v>
      </c>
      <c r="M321" s="198">
        <v>0</v>
      </c>
      <c r="N321" s="224">
        <f>M321/J321</f>
        <v>0</v>
      </c>
    </row>
    <row r="322" spans="1:14" s="2" customFormat="1" ht="15.75">
      <c r="A322" s="244"/>
      <c r="B322" s="36"/>
      <c r="C322" s="36"/>
      <c r="D322" s="36"/>
      <c r="E322" s="36"/>
      <c r="F322" s="36"/>
      <c r="G322" s="74"/>
      <c r="H322" s="198"/>
      <c r="I322" s="198"/>
      <c r="J322" s="198"/>
      <c r="K322" s="198"/>
      <c r="L322" s="36"/>
      <c r="M322" s="198"/>
      <c r="N322" s="224"/>
    </row>
    <row r="323" spans="1:14" s="2" customFormat="1" ht="48" customHeight="1">
      <c r="A323" s="240" t="s">
        <v>98</v>
      </c>
      <c r="B323" s="15"/>
      <c r="C323" s="15"/>
      <c r="D323" s="15"/>
      <c r="E323" s="15"/>
      <c r="F323" s="16"/>
      <c r="G323" s="24"/>
      <c r="H323" s="198"/>
      <c r="I323" s="198"/>
      <c r="J323" s="198"/>
      <c r="K323" s="198"/>
      <c r="L323" s="16"/>
      <c r="M323" s="198"/>
      <c r="N323" s="224"/>
    </row>
    <row r="324" spans="1:14" s="2" customFormat="1" ht="16.899999999999999" customHeight="1">
      <c r="A324" s="204" t="s">
        <v>57</v>
      </c>
      <c r="B324" s="18">
        <v>8342</v>
      </c>
      <c r="C324" s="18">
        <v>8342</v>
      </c>
      <c r="D324" s="18">
        <v>8342</v>
      </c>
      <c r="E324" s="18">
        <v>0</v>
      </c>
      <c r="F324" s="19">
        <v>0</v>
      </c>
      <c r="G324" s="73">
        <v>8342</v>
      </c>
      <c r="H324" s="198">
        <v>20600</v>
      </c>
      <c r="I324" s="198">
        <v>20600</v>
      </c>
      <c r="J324" s="198">
        <v>35390.6</v>
      </c>
      <c r="K324" s="198">
        <v>7519.9</v>
      </c>
      <c r="L324" s="223">
        <f>K324/J324</f>
        <v>0.2124829757054133</v>
      </c>
      <c r="M324" s="15">
        <v>8244.35</v>
      </c>
      <c r="N324" s="224">
        <f>M324/J324</f>
        <v>0.23295310054082161</v>
      </c>
    </row>
    <row r="325" spans="1:14" s="2" customFormat="1" ht="13.9" customHeight="1">
      <c r="A325" s="204" t="s">
        <v>56</v>
      </c>
      <c r="B325" s="15">
        <v>8342</v>
      </c>
      <c r="C325" s="15">
        <v>8342</v>
      </c>
      <c r="D325" s="15">
        <v>8342</v>
      </c>
      <c r="E325" s="15">
        <v>0</v>
      </c>
      <c r="F325" s="16"/>
      <c r="G325" s="24">
        <v>8342</v>
      </c>
      <c r="H325" s="198">
        <v>20600</v>
      </c>
      <c r="I325" s="198">
        <v>20600</v>
      </c>
      <c r="J325" s="198">
        <v>20600</v>
      </c>
      <c r="K325" s="198">
        <v>7519.9</v>
      </c>
      <c r="L325" s="223">
        <f>K325/J325</f>
        <v>0.36504368932038833</v>
      </c>
      <c r="M325" s="15">
        <v>8244.35</v>
      </c>
      <c r="N325" s="224">
        <f>M325/J325</f>
        <v>0.4002111650485437</v>
      </c>
    </row>
    <row r="326" spans="1:14" s="2" customFormat="1" ht="15.75">
      <c r="A326" s="204" t="s">
        <v>58</v>
      </c>
      <c r="B326" s="15">
        <v>0</v>
      </c>
      <c r="C326" s="15">
        <v>0</v>
      </c>
      <c r="D326" s="15">
        <v>0</v>
      </c>
      <c r="E326" s="15">
        <v>0</v>
      </c>
      <c r="F326" s="16"/>
      <c r="G326" s="24"/>
      <c r="H326" s="198">
        <v>0</v>
      </c>
      <c r="I326" s="198">
        <v>0</v>
      </c>
      <c r="J326" s="198">
        <v>0</v>
      </c>
      <c r="K326" s="198">
        <v>0</v>
      </c>
      <c r="L326" s="223">
        <v>0</v>
      </c>
      <c r="M326" s="198">
        <v>0</v>
      </c>
      <c r="N326" s="224">
        <v>0</v>
      </c>
    </row>
    <row r="327" spans="1:14" s="2" customFormat="1" ht="15.75" hidden="1" customHeight="1">
      <c r="A327" s="204" t="s">
        <v>47</v>
      </c>
      <c r="B327" s="15"/>
      <c r="C327" s="15"/>
      <c r="D327" s="15">
        <v>1302</v>
      </c>
      <c r="E327" s="15"/>
      <c r="F327" s="16"/>
      <c r="G327" s="24"/>
      <c r="H327" s="198">
        <v>0</v>
      </c>
      <c r="I327" s="198">
        <v>0</v>
      </c>
      <c r="J327" s="198">
        <v>4610.3</v>
      </c>
      <c r="K327" s="198">
        <v>0</v>
      </c>
      <c r="L327" s="223">
        <v>0</v>
      </c>
      <c r="M327" s="198"/>
      <c r="N327" s="224">
        <f>M327/J327</f>
        <v>0</v>
      </c>
    </row>
    <row r="328" spans="1:14" s="2" customFormat="1" ht="15.75">
      <c r="A328" s="204" t="s">
        <v>46</v>
      </c>
      <c r="B328" s="15"/>
      <c r="C328" s="15"/>
      <c r="D328" s="15">
        <v>1302</v>
      </c>
      <c r="E328" s="15"/>
      <c r="F328" s="16"/>
      <c r="G328" s="24"/>
      <c r="H328" s="198">
        <v>0</v>
      </c>
      <c r="I328" s="198">
        <v>0</v>
      </c>
      <c r="J328" s="198">
        <v>14790.6</v>
      </c>
      <c r="K328" s="198">
        <v>0</v>
      </c>
      <c r="L328" s="223">
        <v>0</v>
      </c>
      <c r="M328" s="198">
        <v>0</v>
      </c>
      <c r="N328" s="224">
        <f>M328/J328</f>
        <v>0</v>
      </c>
    </row>
    <row r="329" spans="1:14" s="2" customFormat="1" ht="15.75">
      <c r="A329" s="251"/>
      <c r="B329" s="62"/>
      <c r="C329" s="18"/>
      <c r="D329" s="18"/>
      <c r="E329" s="18"/>
      <c r="F329" s="15"/>
      <c r="G329" s="73"/>
      <c r="H329" s="198"/>
      <c r="I329" s="198"/>
      <c r="J329" s="198"/>
      <c r="K329" s="198"/>
      <c r="L329" s="15"/>
      <c r="M329" s="198"/>
      <c r="N329" s="224"/>
    </row>
    <row r="330" spans="1:14" s="2" customFormat="1" ht="31.5" customHeight="1">
      <c r="A330" s="240" t="s">
        <v>99</v>
      </c>
      <c r="B330" s="17"/>
      <c r="C330" s="15"/>
      <c r="D330" s="15"/>
      <c r="E330" s="15"/>
      <c r="F330" s="16"/>
      <c r="G330" s="24"/>
      <c r="H330" s="198"/>
      <c r="I330" s="198"/>
      <c r="J330" s="198"/>
      <c r="K330" s="198"/>
      <c r="L330" s="16"/>
      <c r="M330" s="198"/>
      <c r="N330" s="224"/>
    </row>
    <row r="331" spans="1:14" s="2" customFormat="1" ht="15.75">
      <c r="A331" s="204" t="s">
        <v>57</v>
      </c>
      <c r="B331" s="18">
        <v>4200</v>
      </c>
      <c r="C331" s="18">
        <v>4200</v>
      </c>
      <c r="D331" s="18">
        <f>D332+D333+D334+D335</f>
        <v>11172.2</v>
      </c>
      <c r="E331" s="18">
        <v>0</v>
      </c>
      <c r="F331" s="19">
        <v>0</v>
      </c>
      <c r="G331" s="73">
        <v>4200</v>
      </c>
      <c r="H331" s="198">
        <v>0</v>
      </c>
      <c r="I331" s="198">
        <v>0</v>
      </c>
      <c r="J331" s="198">
        <f>J332+J334+J335</f>
        <v>1332</v>
      </c>
      <c r="K331" s="198">
        <v>0</v>
      </c>
      <c r="L331" s="223">
        <f>K331/J331</f>
        <v>0</v>
      </c>
      <c r="M331" s="198">
        <v>0</v>
      </c>
      <c r="N331" s="224">
        <f>M331/J331</f>
        <v>0</v>
      </c>
    </row>
    <row r="332" spans="1:14" s="2" customFormat="1" ht="15" customHeight="1">
      <c r="A332" s="204" t="s">
        <v>56</v>
      </c>
      <c r="B332" s="15">
        <v>4200</v>
      </c>
      <c r="C332" s="15">
        <v>4200</v>
      </c>
      <c r="D332" s="15">
        <v>4200</v>
      </c>
      <c r="E332" s="15">
        <v>0</v>
      </c>
      <c r="F332" s="16"/>
      <c r="G332" s="24">
        <v>4200</v>
      </c>
      <c r="H332" s="198">
        <v>0</v>
      </c>
      <c r="I332" s="198">
        <v>0</v>
      </c>
      <c r="J332" s="198">
        <v>0</v>
      </c>
      <c r="K332" s="198">
        <v>0</v>
      </c>
      <c r="L332" s="223">
        <v>0</v>
      </c>
      <c r="M332" s="198">
        <v>0</v>
      </c>
      <c r="N332" s="224">
        <v>0</v>
      </c>
    </row>
    <row r="333" spans="1:14" s="2" customFormat="1" ht="15.75">
      <c r="A333" s="204" t="s">
        <v>58</v>
      </c>
      <c r="B333" s="15">
        <v>0</v>
      </c>
      <c r="C333" s="15">
        <v>0</v>
      </c>
      <c r="D333" s="15">
        <v>0</v>
      </c>
      <c r="E333" s="15">
        <v>0</v>
      </c>
      <c r="F333" s="16"/>
      <c r="G333" s="24"/>
      <c r="H333" s="198">
        <v>0</v>
      </c>
      <c r="I333" s="198">
        <v>0</v>
      </c>
      <c r="J333" s="198">
        <v>0</v>
      </c>
      <c r="K333" s="198">
        <v>0</v>
      </c>
      <c r="L333" s="223">
        <v>0</v>
      </c>
      <c r="M333" s="198">
        <v>0</v>
      </c>
      <c r="N333" s="224">
        <v>0</v>
      </c>
    </row>
    <row r="334" spans="1:14" s="2" customFormat="1" ht="15.75" hidden="1" customHeight="1">
      <c r="A334" s="204" t="s">
        <v>47</v>
      </c>
      <c r="B334" s="15"/>
      <c r="C334" s="15"/>
      <c r="D334" s="15">
        <v>5670.2</v>
      </c>
      <c r="E334" s="15"/>
      <c r="F334" s="16"/>
      <c r="G334" s="24"/>
      <c r="H334" s="198">
        <v>0</v>
      </c>
      <c r="I334" s="198">
        <v>0</v>
      </c>
      <c r="J334" s="198">
        <v>0</v>
      </c>
      <c r="K334" s="198">
        <v>0</v>
      </c>
      <c r="L334" s="223">
        <v>0</v>
      </c>
      <c r="M334" s="198"/>
      <c r="N334" s="224" t="e">
        <f>M334/J334</f>
        <v>#DIV/0!</v>
      </c>
    </row>
    <row r="335" spans="1:14" s="2" customFormat="1" ht="15.75">
      <c r="A335" s="204" t="s">
        <v>46</v>
      </c>
      <c r="B335" s="15"/>
      <c r="C335" s="15"/>
      <c r="D335" s="15">
        <v>1302</v>
      </c>
      <c r="E335" s="15"/>
      <c r="F335" s="16"/>
      <c r="G335" s="24"/>
      <c r="H335" s="198">
        <v>0</v>
      </c>
      <c r="I335" s="198">
        <v>0</v>
      </c>
      <c r="J335" s="198">
        <v>1332</v>
      </c>
      <c r="K335" s="198">
        <v>0</v>
      </c>
      <c r="L335" s="223">
        <f>K335/J335</f>
        <v>0</v>
      </c>
      <c r="M335" s="198">
        <v>0</v>
      </c>
      <c r="N335" s="224">
        <f>M335/J335</f>
        <v>0</v>
      </c>
    </row>
    <row r="336" spans="1:14" s="2" customFormat="1" ht="15.75">
      <c r="A336" s="204"/>
      <c r="B336" s="15"/>
      <c r="C336" s="15"/>
      <c r="D336" s="15"/>
      <c r="E336" s="15"/>
      <c r="F336" s="16"/>
      <c r="G336" s="24"/>
      <c r="H336" s="198"/>
      <c r="I336" s="198"/>
      <c r="J336" s="198"/>
      <c r="K336" s="198"/>
      <c r="L336" s="16"/>
      <c r="M336" s="198"/>
      <c r="N336" s="224"/>
    </row>
    <row r="337" spans="1:15" s="2" customFormat="1" ht="15.75">
      <c r="A337" s="204"/>
      <c r="B337" s="11"/>
      <c r="C337" s="18"/>
      <c r="D337" s="18"/>
      <c r="E337" s="18"/>
      <c r="F337" s="15"/>
      <c r="G337" s="73"/>
      <c r="H337" s="198"/>
      <c r="I337" s="198"/>
      <c r="J337" s="198"/>
      <c r="K337" s="198"/>
      <c r="L337" s="15"/>
      <c r="M337" s="198"/>
      <c r="N337" s="224"/>
    </row>
    <row r="338" spans="1:15" s="2" customFormat="1" ht="69" customHeight="1">
      <c r="A338" s="241" t="s">
        <v>2</v>
      </c>
      <c r="B338" s="20"/>
      <c r="C338" s="15"/>
      <c r="D338" s="15"/>
      <c r="E338" s="15"/>
      <c r="F338" s="15"/>
      <c r="G338" s="24"/>
      <c r="H338" s="198"/>
      <c r="I338" s="198"/>
      <c r="J338" s="198" t="s">
        <v>114</v>
      </c>
      <c r="K338" s="198"/>
      <c r="L338" s="15"/>
      <c r="M338" s="198"/>
      <c r="N338" s="224"/>
    </row>
    <row r="339" spans="1:15" s="261" customFormat="1" ht="15.75">
      <c r="A339" s="239" t="s">
        <v>57</v>
      </c>
      <c r="B339" s="52">
        <f>B340+B341</f>
        <v>450757.9</v>
      </c>
      <c r="C339" s="12">
        <v>474409.05</v>
      </c>
      <c r="D339" s="52">
        <f>D340+D341</f>
        <v>494005.9</v>
      </c>
      <c r="E339" s="12">
        <v>81987.12</v>
      </c>
      <c r="F339" s="13">
        <f>E339/D339</f>
        <v>0.16596384780019832</v>
      </c>
      <c r="G339" s="77">
        <v>552458.5</v>
      </c>
      <c r="H339" s="206">
        <v>461399</v>
      </c>
      <c r="I339" s="206">
        <v>473093.2</v>
      </c>
      <c r="J339" s="206">
        <v>500476</v>
      </c>
      <c r="K339" s="206">
        <v>94307.199999999997</v>
      </c>
      <c r="L339" s="215">
        <f>K339/J339</f>
        <v>0.18843500987060319</v>
      </c>
      <c r="M339" s="206">
        <f>M340+M341</f>
        <v>94307.200000000012</v>
      </c>
      <c r="N339" s="216">
        <f>M339/J339</f>
        <v>0.18843500987060322</v>
      </c>
    </row>
    <row r="340" spans="1:15" s="2" customFormat="1" ht="15.75">
      <c r="A340" s="204" t="s">
        <v>56</v>
      </c>
      <c r="B340" s="37">
        <v>443180.9</v>
      </c>
      <c r="C340" s="15">
        <v>443180.9</v>
      </c>
      <c r="D340" s="37">
        <v>443180.9</v>
      </c>
      <c r="E340" s="15">
        <v>77266.81</v>
      </c>
      <c r="F340" s="16"/>
      <c r="G340" s="24">
        <v>484161.2</v>
      </c>
      <c r="H340" s="198">
        <v>453822</v>
      </c>
      <c r="I340" s="198">
        <f>I347+I361+I354+I368+I375+I394+I407</f>
        <v>465027.39999999997</v>
      </c>
      <c r="J340" s="198">
        <f>J347+J354+J361+J368+J375+J394+J407</f>
        <v>453822</v>
      </c>
      <c r="K340" s="198">
        <v>92733.96</v>
      </c>
      <c r="L340" s="223">
        <f>K340/J340</f>
        <v>0.20433993944762485</v>
      </c>
      <c r="M340" s="198">
        <v>92733.96</v>
      </c>
      <c r="N340" s="224">
        <f>M340/J340</f>
        <v>0.20433993944762485</v>
      </c>
    </row>
    <row r="341" spans="1:15" s="2" customFormat="1" ht="15.75">
      <c r="A341" s="204" t="s">
        <v>58</v>
      </c>
      <c r="B341" s="37">
        <v>7577</v>
      </c>
      <c r="C341" s="15">
        <v>31228.15</v>
      </c>
      <c r="D341" s="37">
        <v>50825</v>
      </c>
      <c r="E341" s="15">
        <v>4720.3100000000004</v>
      </c>
      <c r="F341" s="16"/>
      <c r="G341" s="24">
        <v>61980</v>
      </c>
      <c r="H341" s="198">
        <v>7577</v>
      </c>
      <c r="I341" s="198">
        <f>I395+I408</f>
        <v>8065.8</v>
      </c>
      <c r="J341" s="198">
        <f>J355+J362+J369+J376+J395+J408</f>
        <v>21654</v>
      </c>
      <c r="K341" s="198">
        <v>1573.24</v>
      </c>
      <c r="L341" s="223">
        <f>K341/J341</f>
        <v>7.2653551306917891E-2</v>
      </c>
      <c r="M341" s="198">
        <v>1573.24</v>
      </c>
      <c r="N341" s="224">
        <f>M341/J341</f>
        <v>7.2653551306917891E-2</v>
      </c>
    </row>
    <row r="342" spans="1:15" s="2" customFormat="1" ht="15.75" hidden="1" customHeight="1">
      <c r="A342" s="204" t="s">
        <v>49</v>
      </c>
      <c r="B342" s="37"/>
      <c r="C342" s="15"/>
      <c r="D342" s="37"/>
      <c r="E342" s="15"/>
      <c r="F342" s="16"/>
      <c r="G342" s="24">
        <v>6317.2</v>
      </c>
      <c r="H342" s="198"/>
      <c r="I342" s="198"/>
      <c r="J342" s="198">
        <v>6482.15</v>
      </c>
      <c r="K342" s="198">
        <v>0</v>
      </c>
      <c r="L342" s="223">
        <f>K342/J342</f>
        <v>0</v>
      </c>
      <c r="M342" s="198"/>
      <c r="N342" s="224">
        <f>M342/J342</f>
        <v>0</v>
      </c>
    </row>
    <row r="343" spans="1:15" s="2" customFormat="1" ht="15.75">
      <c r="A343" s="204" t="s">
        <v>46</v>
      </c>
      <c r="B343" s="37"/>
      <c r="C343" s="15"/>
      <c r="D343" s="37"/>
      <c r="E343" s="15"/>
      <c r="F343" s="16"/>
      <c r="G343" s="24"/>
      <c r="H343" s="198"/>
      <c r="I343" s="198"/>
      <c r="J343" s="198">
        <f>J357+J410</f>
        <v>25000</v>
      </c>
      <c r="K343" s="198">
        <v>0</v>
      </c>
      <c r="L343" s="223">
        <v>0</v>
      </c>
      <c r="M343" s="198">
        <v>0</v>
      </c>
      <c r="N343" s="224">
        <v>0</v>
      </c>
    </row>
    <row r="344" spans="1:15" s="2" customFormat="1" ht="15.75">
      <c r="A344" s="248"/>
      <c r="B344" s="15"/>
      <c r="C344" s="15"/>
      <c r="D344" s="15"/>
      <c r="E344" s="15"/>
      <c r="F344" s="16"/>
      <c r="G344" s="24"/>
      <c r="H344" s="198"/>
      <c r="I344" s="198"/>
      <c r="J344" s="198"/>
      <c r="K344" s="198"/>
      <c r="L344" s="16"/>
      <c r="M344" s="198"/>
      <c r="N344" s="224"/>
    </row>
    <row r="345" spans="1:15" s="2" customFormat="1" ht="138.75" customHeight="1">
      <c r="A345" s="240" t="s">
        <v>100</v>
      </c>
      <c r="B345" s="15"/>
      <c r="C345" s="15"/>
      <c r="D345" s="15"/>
      <c r="E345" s="15"/>
      <c r="F345" s="16"/>
      <c r="G345" s="24"/>
      <c r="H345" s="198"/>
      <c r="I345" s="198"/>
      <c r="J345" s="198"/>
      <c r="K345" s="198"/>
      <c r="L345" s="16"/>
      <c r="M345" s="198"/>
      <c r="N345" s="224"/>
      <c r="O345" s="262"/>
    </row>
    <row r="346" spans="1:15" s="2" customFormat="1" ht="15.75">
      <c r="A346" s="204" t="s">
        <v>57</v>
      </c>
      <c r="B346" s="18">
        <v>12171.4</v>
      </c>
      <c r="C346" s="18">
        <v>12171.4</v>
      </c>
      <c r="D346" s="18">
        <f>D347+D348</f>
        <v>37652.400000000001</v>
      </c>
      <c r="E346" s="18">
        <v>5419.66</v>
      </c>
      <c r="F346" s="19">
        <f>E346/D346</f>
        <v>0.14393929736218672</v>
      </c>
      <c r="G346" s="73">
        <v>64002.3</v>
      </c>
      <c r="H346" s="198">
        <v>31000</v>
      </c>
      <c r="I346" s="198">
        <v>32671.8</v>
      </c>
      <c r="J346" s="198">
        <v>31000</v>
      </c>
      <c r="K346" s="198">
        <v>12835</v>
      </c>
      <c r="L346" s="223">
        <f>K346/J353</f>
        <v>0.13699872981310107</v>
      </c>
      <c r="M346" s="15">
        <v>12835</v>
      </c>
      <c r="N346" s="224">
        <f>M346/J346</f>
        <v>0.41403225806451616</v>
      </c>
    </row>
    <row r="347" spans="1:15" s="2" customFormat="1" ht="15.75">
      <c r="A347" s="204" t="s">
        <v>56</v>
      </c>
      <c r="B347" s="15">
        <v>12171.4</v>
      </c>
      <c r="C347" s="15">
        <v>12171.4</v>
      </c>
      <c r="D347" s="15">
        <v>12171.4</v>
      </c>
      <c r="E347" s="15">
        <v>5419.66</v>
      </c>
      <c r="F347" s="16"/>
      <c r="G347" s="24">
        <v>23949.200000000001</v>
      </c>
      <c r="H347" s="198">
        <v>31000</v>
      </c>
      <c r="I347" s="198">
        <v>32671.8</v>
      </c>
      <c r="J347" s="198">
        <v>31000</v>
      </c>
      <c r="K347" s="198">
        <v>12835</v>
      </c>
      <c r="L347" s="223">
        <f>K347/J354</f>
        <v>0.18729843711237906</v>
      </c>
      <c r="M347" s="15">
        <v>12835</v>
      </c>
      <c r="N347" s="224">
        <f>M347/J347</f>
        <v>0.41403225806451616</v>
      </c>
    </row>
    <row r="348" spans="1:15" s="2" customFormat="1" ht="15.75">
      <c r="A348" s="204" t="s">
        <v>58</v>
      </c>
      <c r="B348" s="15">
        <v>0</v>
      </c>
      <c r="C348" s="15">
        <v>0</v>
      </c>
      <c r="D348" s="15">
        <v>25481</v>
      </c>
      <c r="E348" s="15">
        <v>0</v>
      </c>
      <c r="F348" s="16"/>
      <c r="G348" s="24">
        <v>40053</v>
      </c>
      <c r="H348" s="198">
        <v>0</v>
      </c>
      <c r="I348" s="198">
        <v>0</v>
      </c>
      <c r="J348" s="198">
        <v>0</v>
      </c>
      <c r="K348" s="198">
        <v>0</v>
      </c>
      <c r="L348" s="223">
        <f>K348/J355</f>
        <v>0</v>
      </c>
      <c r="M348" s="198">
        <v>0</v>
      </c>
      <c r="N348" s="224">
        <v>0</v>
      </c>
    </row>
    <row r="349" spans="1:15" s="2" customFormat="1" ht="15.75" hidden="1" customHeight="1">
      <c r="A349" s="204" t="s">
        <v>49</v>
      </c>
      <c r="B349" s="16"/>
      <c r="C349" s="15"/>
      <c r="D349" s="16">
        <v>7476</v>
      </c>
      <c r="E349" s="15"/>
      <c r="F349" s="15"/>
      <c r="G349" s="24"/>
      <c r="H349" s="198">
        <v>0</v>
      </c>
      <c r="I349" s="198">
        <v>0</v>
      </c>
      <c r="J349" s="198"/>
      <c r="K349" s="198">
        <v>0</v>
      </c>
      <c r="L349" s="223">
        <v>0</v>
      </c>
      <c r="M349" s="198"/>
      <c r="N349" s="224" t="e">
        <f>M349/J349</f>
        <v>#DIV/0!</v>
      </c>
    </row>
    <row r="350" spans="1:15" s="2" customFormat="1" ht="15.75">
      <c r="A350" s="204" t="s">
        <v>46</v>
      </c>
      <c r="B350" s="11"/>
      <c r="C350" s="15"/>
      <c r="D350" s="15"/>
      <c r="E350" s="15"/>
      <c r="F350" s="16"/>
      <c r="G350" s="24"/>
      <c r="H350" s="198">
        <v>0</v>
      </c>
      <c r="I350" s="198">
        <v>0</v>
      </c>
      <c r="J350" s="198">
        <v>0</v>
      </c>
      <c r="K350" s="198">
        <v>0</v>
      </c>
      <c r="L350" s="223">
        <v>0</v>
      </c>
      <c r="M350" s="198">
        <v>0</v>
      </c>
      <c r="N350" s="224">
        <v>0</v>
      </c>
    </row>
    <row r="351" spans="1:15" s="2" customFormat="1" ht="15.75">
      <c r="A351" s="204"/>
      <c r="B351" s="11"/>
      <c r="C351" s="15"/>
      <c r="D351" s="15"/>
      <c r="E351" s="15"/>
      <c r="F351" s="16"/>
      <c r="G351" s="24"/>
      <c r="H351" s="198"/>
      <c r="I351" s="198"/>
      <c r="J351" s="198"/>
      <c r="K351" s="198"/>
      <c r="L351" s="16"/>
      <c r="M351" s="198"/>
      <c r="N351" s="224"/>
    </row>
    <row r="352" spans="1:15" s="2" customFormat="1" ht="74.25" customHeight="1">
      <c r="A352" s="240" t="s">
        <v>101</v>
      </c>
      <c r="B352" s="17"/>
      <c r="C352" s="15"/>
      <c r="D352" s="15"/>
      <c r="E352" s="15"/>
      <c r="F352" s="16"/>
      <c r="G352" s="24"/>
      <c r="H352" s="198"/>
      <c r="I352" s="198"/>
      <c r="J352" s="198"/>
      <c r="K352" s="198"/>
      <c r="L352" s="16"/>
      <c r="M352" s="198"/>
      <c r="N352" s="224"/>
    </row>
    <row r="353" spans="1:14" s="2" customFormat="1" ht="15.75">
      <c r="A353" s="204" t="s">
        <v>57</v>
      </c>
      <c r="B353" s="18">
        <v>80000</v>
      </c>
      <c r="C353" s="18">
        <v>80000</v>
      </c>
      <c r="D353" s="18">
        <f>D354+D355</f>
        <v>80443</v>
      </c>
      <c r="E353" s="18">
        <v>883.3</v>
      </c>
      <c r="F353" s="19">
        <f>E353/D353</f>
        <v>1.0980445781485026E-2</v>
      </c>
      <c r="G353" s="76">
        <v>60169</v>
      </c>
      <c r="H353" s="198">
        <v>68527</v>
      </c>
      <c r="I353" s="198">
        <v>68527</v>
      </c>
      <c r="J353" s="198">
        <v>93687</v>
      </c>
      <c r="K353" s="198">
        <v>9645.9</v>
      </c>
      <c r="L353" s="223">
        <v>0</v>
      </c>
      <c r="M353" s="198">
        <v>9645.9</v>
      </c>
      <c r="N353" s="224">
        <v>0</v>
      </c>
    </row>
    <row r="354" spans="1:14" s="2" customFormat="1" ht="15.75">
      <c r="A354" s="204" t="s">
        <v>56</v>
      </c>
      <c r="B354" s="15">
        <v>80000</v>
      </c>
      <c r="C354" s="15">
        <v>80000</v>
      </c>
      <c r="D354" s="15">
        <v>80000</v>
      </c>
      <c r="E354" s="15">
        <v>883.3</v>
      </c>
      <c r="F354" s="16"/>
      <c r="G354" s="24">
        <f>G353-G355</f>
        <v>59736</v>
      </c>
      <c r="H354" s="198">
        <v>68527</v>
      </c>
      <c r="I354" s="198">
        <v>68527</v>
      </c>
      <c r="J354" s="198">
        <v>68527</v>
      </c>
      <c r="K354" s="198">
        <v>9645.9</v>
      </c>
      <c r="L354" s="223">
        <v>0</v>
      </c>
      <c r="M354" s="198">
        <v>9645.9</v>
      </c>
      <c r="N354" s="224">
        <v>0</v>
      </c>
    </row>
    <row r="355" spans="1:14" s="2" customFormat="1" ht="15.75">
      <c r="A355" s="204" t="s">
        <v>58</v>
      </c>
      <c r="B355" s="15">
        <v>0</v>
      </c>
      <c r="C355" s="15">
        <v>0</v>
      </c>
      <c r="D355" s="15">
        <v>443</v>
      </c>
      <c r="E355" s="15">
        <v>0</v>
      </c>
      <c r="F355" s="16"/>
      <c r="G355" s="24">
        <v>433</v>
      </c>
      <c r="H355" s="198">
        <v>0</v>
      </c>
      <c r="I355" s="198">
        <v>0</v>
      </c>
      <c r="J355" s="198">
        <v>160</v>
      </c>
      <c r="K355" s="198">
        <v>0</v>
      </c>
      <c r="L355" s="223">
        <v>0</v>
      </c>
      <c r="M355" s="198">
        <v>0</v>
      </c>
      <c r="N355" s="224">
        <v>0</v>
      </c>
    </row>
    <row r="356" spans="1:14" s="2" customFormat="1" ht="15.75" hidden="1" customHeight="1">
      <c r="A356" s="204" t="s">
        <v>49</v>
      </c>
      <c r="B356" s="16"/>
      <c r="C356" s="15"/>
      <c r="D356" s="16">
        <v>7476</v>
      </c>
      <c r="E356" s="15"/>
      <c r="F356" s="15"/>
      <c r="G356" s="24"/>
      <c r="H356" s="198"/>
      <c r="I356" s="198"/>
      <c r="J356" s="198">
        <v>0</v>
      </c>
      <c r="K356" s="198"/>
      <c r="L356" s="223" t="e">
        <f>K356/#REF!</f>
        <v>#REF!</v>
      </c>
      <c r="M356" s="198"/>
      <c r="N356" s="224" t="e">
        <f>M356/#REF!</f>
        <v>#REF!</v>
      </c>
    </row>
    <row r="357" spans="1:14" s="2" customFormat="1" ht="15.75">
      <c r="A357" s="204" t="s">
        <v>46</v>
      </c>
      <c r="B357" s="15"/>
      <c r="C357" s="15"/>
      <c r="D357" s="15"/>
      <c r="E357" s="15"/>
      <c r="F357" s="16"/>
      <c r="G357" s="24"/>
      <c r="H357" s="198">
        <v>0</v>
      </c>
      <c r="I357" s="198">
        <v>0</v>
      </c>
      <c r="J357" s="198">
        <v>25000</v>
      </c>
      <c r="K357" s="198">
        <v>0</v>
      </c>
      <c r="L357" s="223">
        <v>0</v>
      </c>
      <c r="M357" s="198">
        <v>0</v>
      </c>
      <c r="N357" s="224">
        <v>0</v>
      </c>
    </row>
    <row r="358" spans="1:14" s="2" customFormat="1" ht="15.75">
      <c r="A358" s="204"/>
      <c r="B358" s="15"/>
      <c r="C358" s="15"/>
      <c r="D358" s="15"/>
      <c r="E358" s="15"/>
      <c r="F358" s="16"/>
      <c r="G358" s="24"/>
      <c r="H358" s="198"/>
      <c r="I358" s="198"/>
      <c r="J358" s="198"/>
      <c r="K358" s="198"/>
      <c r="L358" s="16"/>
      <c r="M358" s="198"/>
      <c r="N358" s="224"/>
    </row>
    <row r="359" spans="1:14" s="2" customFormat="1" ht="40.5" customHeight="1">
      <c r="A359" s="240" t="s">
        <v>102</v>
      </c>
      <c r="B359" s="15"/>
      <c r="C359" s="15"/>
      <c r="D359" s="15"/>
      <c r="E359" s="15"/>
      <c r="F359" s="16"/>
      <c r="G359" s="24"/>
      <c r="H359" s="198"/>
      <c r="I359" s="198"/>
      <c r="J359" s="198"/>
      <c r="K359" s="198"/>
      <c r="L359" s="16"/>
      <c r="M359" s="198"/>
      <c r="N359" s="224"/>
    </row>
    <row r="360" spans="1:14" s="2" customFormat="1" ht="15.75">
      <c r="A360" s="204" t="s">
        <v>57</v>
      </c>
      <c r="B360" s="18">
        <v>14721.8</v>
      </c>
      <c r="C360" s="18">
        <v>14721.8</v>
      </c>
      <c r="D360" s="18">
        <v>14721.8</v>
      </c>
      <c r="E360" s="18">
        <v>3559.72</v>
      </c>
      <c r="F360" s="19">
        <f>E360/D360</f>
        <v>0.24179923650640547</v>
      </c>
      <c r="G360" s="73">
        <v>17499.3</v>
      </c>
      <c r="H360" s="198">
        <v>11000</v>
      </c>
      <c r="I360" s="198">
        <v>11000</v>
      </c>
      <c r="J360" s="198">
        <v>11000</v>
      </c>
      <c r="K360" s="198">
        <v>2049.5</v>
      </c>
      <c r="L360" s="223">
        <f>K360/J360</f>
        <v>0.18631818181818183</v>
      </c>
      <c r="M360" s="198">
        <v>2049.5</v>
      </c>
      <c r="N360" s="224">
        <f>M360/J360</f>
        <v>0.18631818181818183</v>
      </c>
    </row>
    <row r="361" spans="1:14" s="2" customFormat="1" ht="15.75">
      <c r="A361" s="204" t="s">
        <v>56</v>
      </c>
      <c r="B361" s="15">
        <v>14721.8</v>
      </c>
      <c r="C361" s="15">
        <v>14721.8</v>
      </c>
      <c r="D361" s="15">
        <v>14721.8</v>
      </c>
      <c r="E361" s="15">
        <v>3559.72</v>
      </c>
      <c r="F361" s="16"/>
      <c r="G361" s="24">
        <v>17499.3</v>
      </c>
      <c r="H361" s="198">
        <v>11000</v>
      </c>
      <c r="I361" s="198">
        <v>11000</v>
      </c>
      <c r="J361" s="198">
        <v>11000</v>
      </c>
      <c r="K361" s="198">
        <v>2049.5</v>
      </c>
      <c r="L361" s="223">
        <f>K361/J361</f>
        <v>0.18631818181818183</v>
      </c>
      <c r="M361" s="198">
        <v>2049.5</v>
      </c>
      <c r="N361" s="224">
        <f>M361/J361</f>
        <v>0.18631818181818183</v>
      </c>
    </row>
    <row r="362" spans="1:14" s="2" customFormat="1" ht="15.75">
      <c r="A362" s="204" t="s">
        <v>58</v>
      </c>
      <c r="B362" s="15">
        <v>0</v>
      </c>
      <c r="C362" s="15">
        <v>0</v>
      </c>
      <c r="D362" s="15">
        <v>0</v>
      </c>
      <c r="E362" s="15">
        <v>0</v>
      </c>
      <c r="F362" s="16"/>
      <c r="G362" s="24"/>
      <c r="H362" s="198">
        <v>0</v>
      </c>
      <c r="I362" s="198">
        <v>0</v>
      </c>
      <c r="J362" s="198">
        <v>0</v>
      </c>
      <c r="K362" s="198">
        <v>0</v>
      </c>
      <c r="L362" s="223">
        <v>0</v>
      </c>
      <c r="M362" s="198">
        <v>0</v>
      </c>
      <c r="N362" s="224">
        <v>0</v>
      </c>
    </row>
    <row r="363" spans="1:14" s="2" customFormat="1" ht="15.75" hidden="1" customHeight="1">
      <c r="A363" s="204" t="s">
        <v>49</v>
      </c>
      <c r="B363" s="16"/>
      <c r="C363" s="15"/>
      <c r="D363" s="16">
        <v>7476</v>
      </c>
      <c r="E363" s="15"/>
      <c r="F363" s="15"/>
      <c r="G363" s="24"/>
      <c r="H363" s="198"/>
      <c r="I363" s="198"/>
      <c r="J363" s="198"/>
      <c r="K363" s="198"/>
      <c r="L363" s="223" t="e">
        <f>K363/J363</f>
        <v>#DIV/0!</v>
      </c>
      <c r="M363" s="198"/>
      <c r="N363" s="224" t="e">
        <f>M363/J363</f>
        <v>#DIV/0!</v>
      </c>
    </row>
    <row r="364" spans="1:14" s="2" customFormat="1" ht="15.75">
      <c r="A364" s="204" t="s">
        <v>46</v>
      </c>
      <c r="B364" s="11"/>
      <c r="C364" s="15"/>
      <c r="D364" s="15"/>
      <c r="E364" s="15"/>
      <c r="F364" s="16"/>
      <c r="G364" s="24"/>
      <c r="H364" s="198">
        <v>0</v>
      </c>
      <c r="I364" s="198">
        <v>0</v>
      </c>
      <c r="J364" s="198">
        <v>0</v>
      </c>
      <c r="K364" s="198">
        <v>0</v>
      </c>
      <c r="L364" s="223">
        <v>0</v>
      </c>
      <c r="M364" s="198">
        <v>0</v>
      </c>
      <c r="N364" s="224">
        <v>0</v>
      </c>
    </row>
    <row r="365" spans="1:14" s="2" customFormat="1" ht="15.75">
      <c r="A365" s="204"/>
      <c r="B365" s="11"/>
      <c r="C365" s="15"/>
      <c r="D365" s="15"/>
      <c r="E365" s="15"/>
      <c r="F365" s="16"/>
      <c r="G365" s="24"/>
      <c r="H365" s="198"/>
      <c r="I365" s="198"/>
      <c r="J365" s="198"/>
      <c r="K365" s="198"/>
      <c r="L365" s="16"/>
      <c r="M365" s="198"/>
      <c r="N365" s="224"/>
    </row>
    <row r="366" spans="1:14" s="2" customFormat="1" ht="31.5">
      <c r="A366" s="240" t="s">
        <v>103</v>
      </c>
      <c r="B366" s="17"/>
      <c r="C366" s="15"/>
      <c r="D366" s="15"/>
      <c r="E366" s="15"/>
      <c r="F366" s="16"/>
      <c r="G366" s="24"/>
      <c r="H366" s="198"/>
      <c r="I366" s="198"/>
      <c r="J366" s="198"/>
      <c r="K366" s="198"/>
      <c r="L366" s="16"/>
      <c r="M366" s="198"/>
      <c r="N366" s="224"/>
    </row>
    <row r="367" spans="1:14" s="2" customFormat="1" ht="15.75">
      <c r="A367" s="204" t="s">
        <v>57</v>
      </c>
      <c r="B367" s="18">
        <v>12900</v>
      </c>
      <c r="C367" s="18">
        <v>12900</v>
      </c>
      <c r="D367" s="18">
        <v>12900</v>
      </c>
      <c r="E367" s="18">
        <v>4221.32</v>
      </c>
      <c r="F367" s="19">
        <f>E367/D367</f>
        <v>0.32723410852713175</v>
      </c>
      <c r="G367" s="73">
        <v>9486.6</v>
      </c>
      <c r="H367" s="198">
        <v>1000</v>
      </c>
      <c r="I367" s="198">
        <v>1000</v>
      </c>
      <c r="J367" s="198">
        <v>1000</v>
      </c>
      <c r="K367" s="198">
        <v>0</v>
      </c>
      <c r="L367" s="223">
        <f>K367/J367</f>
        <v>0</v>
      </c>
      <c r="M367" s="198">
        <v>0</v>
      </c>
      <c r="N367" s="224">
        <f>M367/J367</f>
        <v>0</v>
      </c>
    </row>
    <row r="368" spans="1:14" s="2" customFormat="1" ht="15.75">
      <c r="A368" s="204" t="s">
        <v>56</v>
      </c>
      <c r="B368" s="15">
        <v>12900</v>
      </c>
      <c r="C368" s="15">
        <v>12900</v>
      </c>
      <c r="D368" s="15">
        <v>12900</v>
      </c>
      <c r="E368" s="15">
        <v>4221.32</v>
      </c>
      <c r="F368" s="16"/>
      <c r="G368" s="73">
        <v>9486.6</v>
      </c>
      <c r="H368" s="198">
        <v>1000</v>
      </c>
      <c r="I368" s="198">
        <v>1000</v>
      </c>
      <c r="J368" s="198">
        <v>1000</v>
      </c>
      <c r="K368" s="198">
        <v>0</v>
      </c>
      <c r="L368" s="223">
        <f>K368/J368</f>
        <v>0</v>
      </c>
      <c r="M368" s="198">
        <v>0</v>
      </c>
      <c r="N368" s="224">
        <f>M368/J368</f>
        <v>0</v>
      </c>
    </row>
    <row r="369" spans="1:14" s="2" customFormat="1" ht="15.75">
      <c r="A369" s="204" t="s">
        <v>58</v>
      </c>
      <c r="B369" s="15">
        <v>0</v>
      </c>
      <c r="C369" s="15">
        <v>0</v>
      </c>
      <c r="D369" s="15">
        <v>0</v>
      </c>
      <c r="E369" s="15">
        <v>0</v>
      </c>
      <c r="F369" s="16"/>
      <c r="G369" s="24"/>
      <c r="H369" s="198">
        <v>0</v>
      </c>
      <c r="I369" s="198">
        <v>0</v>
      </c>
      <c r="J369" s="198">
        <v>0</v>
      </c>
      <c r="K369" s="198">
        <v>0</v>
      </c>
      <c r="L369" s="223">
        <v>0</v>
      </c>
      <c r="M369" s="198">
        <v>0</v>
      </c>
      <c r="N369" s="224">
        <v>0</v>
      </c>
    </row>
    <row r="370" spans="1:14" s="2" customFormat="1" ht="15.75" hidden="1" customHeight="1">
      <c r="A370" s="204" t="s">
        <v>49</v>
      </c>
      <c r="B370" s="16"/>
      <c r="C370" s="15"/>
      <c r="D370" s="16">
        <v>7476</v>
      </c>
      <c r="E370" s="15"/>
      <c r="F370" s="15"/>
      <c r="G370" s="24"/>
      <c r="H370" s="198"/>
      <c r="I370" s="198"/>
      <c r="J370" s="198"/>
      <c r="K370" s="198"/>
      <c r="L370" s="223" t="e">
        <f>K370/J370</f>
        <v>#DIV/0!</v>
      </c>
      <c r="M370" s="198"/>
      <c r="N370" s="224" t="e">
        <f>M370/J370</f>
        <v>#DIV/0!</v>
      </c>
    </row>
    <row r="371" spans="1:14" s="2" customFormat="1" ht="15.75">
      <c r="A371" s="204" t="s">
        <v>46</v>
      </c>
      <c r="B371" s="11"/>
      <c r="C371" s="15"/>
      <c r="D371" s="15"/>
      <c r="E371" s="15"/>
      <c r="F371" s="16"/>
      <c r="G371" s="24"/>
      <c r="H371" s="198">
        <v>0</v>
      </c>
      <c r="I371" s="198">
        <v>0</v>
      </c>
      <c r="J371" s="198">
        <v>0</v>
      </c>
      <c r="K371" s="198">
        <v>0</v>
      </c>
      <c r="L371" s="223">
        <v>0</v>
      </c>
      <c r="M371" s="198">
        <v>0</v>
      </c>
      <c r="N371" s="224">
        <v>0</v>
      </c>
    </row>
    <row r="372" spans="1:14" s="2" customFormat="1" ht="15.75">
      <c r="A372" s="248"/>
      <c r="B372" s="15"/>
      <c r="C372" s="15"/>
      <c r="D372" s="15"/>
      <c r="E372" s="15"/>
      <c r="F372" s="16"/>
      <c r="G372" s="24"/>
      <c r="H372" s="198"/>
      <c r="I372" s="198"/>
      <c r="J372" s="198"/>
      <c r="K372" s="198"/>
      <c r="L372" s="16"/>
      <c r="M372" s="198"/>
      <c r="N372" s="224"/>
    </row>
    <row r="373" spans="1:14" s="2" customFormat="1" ht="47.25">
      <c r="A373" s="240" t="s">
        <v>104</v>
      </c>
      <c r="B373" s="17"/>
      <c r="C373" s="15"/>
      <c r="D373" s="15"/>
      <c r="E373" s="15"/>
      <c r="F373" s="16"/>
      <c r="G373" s="24"/>
      <c r="H373" s="198"/>
      <c r="I373" s="198"/>
      <c r="J373" s="198"/>
      <c r="K373" s="198"/>
      <c r="L373" s="16"/>
      <c r="M373" s="198"/>
      <c r="N373" s="224"/>
    </row>
    <row r="374" spans="1:14" s="2" customFormat="1" ht="14.25" customHeight="1">
      <c r="A374" s="204" t="s">
        <v>57</v>
      </c>
      <c r="B374" s="18">
        <v>3200</v>
      </c>
      <c r="C374" s="18">
        <v>3200</v>
      </c>
      <c r="D374" s="18">
        <v>3200</v>
      </c>
      <c r="E374" s="18">
        <v>0</v>
      </c>
      <c r="F374" s="19">
        <v>0</v>
      </c>
      <c r="G374" s="76">
        <v>3272</v>
      </c>
      <c r="H374" s="198">
        <v>700</v>
      </c>
      <c r="I374" s="198">
        <v>700</v>
      </c>
      <c r="J374" s="198">
        <v>700</v>
      </c>
      <c r="K374" s="198">
        <v>137</v>
      </c>
      <c r="L374" s="223">
        <f>K374/J374</f>
        <v>0.1957142857142857</v>
      </c>
      <c r="M374" s="198">
        <v>137</v>
      </c>
      <c r="N374" s="224">
        <f>M374/J374</f>
        <v>0.1957142857142857</v>
      </c>
    </row>
    <row r="375" spans="1:14" s="2" customFormat="1" ht="15.75">
      <c r="A375" s="204" t="s">
        <v>56</v>
      </c>
      <c r="B375" s="15">
        <v>3200</v>
      </c>
      <c r="C375" s="15">
        <v>3200</v>
      </c>
      <c r="D375" s="15">
        <v>3200</v>
      </c>
      <c r="E375" s="15">
        <v>0</v>
      </c>
      <c r="F375" s="16"/>
      <c r="G375" s="76">
        <v>3272</v>
      </c>
      <c r="H375" s="198">
        <v>700</v>
      </c>
      <c r="I375" s="198">
        <v>700</v>
      </c>
      <c r="J375" s="198">
        <v>700</v>
      </c>
      <c r="K375" s="198">
        <v>137</v>
      </c>
      <c r="L375" s="223">
        <f>K375/J375</f>
        <v>0.1957142857142857</v>
      </c>
      <c r="M375" s="198">
        <v>137</v>
      </c>
      <c r="N375" s="224">
        <f>M375/J375</f>
        <v>0.1957142857142857</v>
      </c>
    </row>
    <row r="376" spans="1:14" s="2" customFormat="1" ht="15.75">
      <c r="A376" s="204" t="s">
        <v>58</v>
      </c>
      <c r="B376" s="15">
        <v>0</v>
      </c>
      <c r="C376" s="15">
        <v>0</v>
      </c>
      <c r="D376" s="15">
        <v>0</v>
      </c>
      <c r="E376" s="15">
        <v>0</v>
      </c>
      <c r="F376" s="16"/>
      <c r="G376" s="24"/>
      <c r="H376" s="198">
        <v>0</v>
      </c>
      <c r="I376" s="198">
        <v>0</v>
      </c>
      <c r="J376" s="198">
        <v>0</v>
      </c>
      <c r="K376" s="198">
        <v>0</v>
      </c>
      <c r="L376" s="223">
        <v>0</v>
      </c>
      <c r="M376" s="198">
        <v>0</v>
      </c>
      <c r="N376" s="224">
        <v>0</v>
      </c>
    </row>
    <row r="377" spans="1:14" s="2" customFormat="1" ht="15.75" hidden="1" customHeight="1">
      <c r="A377" s="204" t="s">
        <v>49</v>
      </c>
      <c r="B377" s="15"/>
      <c r="C377" s="15"/>
      <c r="D377" s="15"/>
      <c r="E377" s="15"/>
      <c r="F377" s="16"/>
      <c r="G377" s="24"/>
      <c r="H377" s="198"/>
      <c r="I377" s="198"/>
      <c r="J377" s="198"/>
      <c r="K377" s="198"/>
      <c r="L377" s="223" t="e">
        <f>K377/J377</f>
        <v>#DIV/0!</v>
      </c>
      <c r="M377" s="198"/>
      <c r="N377" s="224" t="e">
        <f>M377/J377</f>
        <v>#DIV/0!</v>
      </c>
    </row>
    <row r="378" spans="1:14" s="2" customFormat="1" ht="15.75">
      <c r="A378" s="204" t="s">
        <v>46</v>
      </c>
      <c r="B378" s="15"/>
      <c r="C378" s="15"/>
      <c r="D378" s="15"/>
      <c r="E378" s="15"/>
      <c r="F378" s="16"/>
      <c r="G378" s="24"/>
      <c r="H378" s="198">
        <v>0</v>
      </c>
      <c r="I378" s="198">
        <v>0</v>
      </c>
      <c r="J378" s="198">
        <v>0</v>
      </c>
      <c r="K378" s="198">
        <v>0</v>
      </c>
      <c r="L378" s="223">
        <v>0</v>
      </c>
      <c r="M378" s="198">
        <v>0</v>
      </c>
      <c r="N378" s="224">
        <v>0</v>
      </c>
    </row>
    <row r="379" spans="1:14" s="2" customFormat="1" ht="51" hidden="1" customHeight="1">
      <c r="A379" s="248" t="s">
        <v>21</v>
      </c>
      <c r="B379" s="15"/>
      <c r="C379" s="15"/>
      <c r="D379" s="15"/>
      <c r="E379" s="15"/>
      <c r="F379" s="16"/>
      <c r="G379" s="24"/>
      <c r="H379" s="198"/>
      <c r="I379" s="198"/>
      <c r="J379" s="198"/>
      <c r="K379" s="198"/>
      <c r="L379" s="16"/>
      <c r="M379" s="198"/>
      <c r="N379" s="224" t="e">
        <f>M379/J379</f>
        <v>#DIV/0!</v>
      </c>
    </row>
    <row r="380" spans="1:14" s="2" customFormat="1" ht="47.25" hidden="1" customHeight="1">
      <c r="A380" s="248" t="s">
        <v>22</v>
      </c>
      <c r="B380" s="15"/>
      <c r="C380" s="15"/>
      <c r="D380" s="15"/>
      <c r="E380" s="15"/>
      <c r="F380" s="16"/>
      <c r="G380" s="24"/>
      <c r="H380" s="198"/>
      <c r="I380" s="198"/>
      <c r="J380" s="198"/>
      <c r="K380" s="198"/>
      <c r="L380" s="16"/>
      <c r="M380" s="198"/>
      <c r="N380" s="224" t="e">
        <f>M380/J380</f>
        <v>#DIV/0!</v>
      </c>
    </row>
    <row r="381" spans="1:14" s="2" customFormat="1" ht="31.5" hidden="1" customHeight="1">
      <c r="A381" s="248" t="s">
        <v>23</v>
      </c>
      <c r="B381" s="15"/>
      <c r="C381" s="15"/>
      <c r="D381" s="15"/>
      <c r="E381" s="15"/>
      <c r="F381" s="16"/>
      <c r="G381" s="24"/>
      <c r="H381" s="198"/>
      <c r="I381" s="198"/>
      <c r="J381" s="198"/>
      <c r="K381" s="198"/>
      <c r="L381" s="16"/>
      <c r="M381" s="198"/>
      <c r="N381" s="224" t="e">
        <f>M381/J381</f>
        <v>#DIV/0!</v>
      </c>
    </row>
    <row r="382" spans="1:14" s="2" customFormat="1" ht="31.5" hidden="1" customHeight="1">
      <c r="A382" s="248" t="s">
        <v>24</v>
      </c>
      <c r="B382" s="15"/>
      <c r="C382" s="15"/>
      <c r="D382" s="15"/>
      <c r="E382" s="15"/>
      <c r="F382" s="16"/>
      <c r="G382" s="24"/>
      <c r="H382" s="198"/>
      <c r="I382" s="198"/>
      <c r="J382" s="198"/>
      <c r="K382" s="198"/>
      <c r="L382" s="16"/>
      <c r="M382" s="198"/>
      <c r="N382" s="224" t="e">
        <f>M382/J382</f>
        <v>#DIV/0!</v>
      </c>
    </row>
    <row r="383" spans="1:14" s="2" customFormat="1" ht="68.25" hidden="1" customHeight="1">
      <c r="A383" s="248" t="s">
        <v>25</v>
      </c>
      <c r="B383" s="15"/>
      <c r="C383" s="15"/>
      <c r="D383" s="15"/>
      <c r="E383" s="15"/>
      <c r="F383" s="16"/>
      <c r="G383" s="24"/>
      <c r="H383" s="198"/>
      <c r="I383" s="198"/>
      <c r="J383" s="198"/>
      <c r="K383" s="198"/>
      <c r="L383" s="16"/>
      <c r="M383" s="198"/>
      <c r="N383" s="224" t="e">
        <f>M383/J383</f>
        <v>#DIV/0!</v>
      </c>
    </row>
    <row r="384" spans="1:14" s="2" customFormat="1" ht="57.75" hidden="1" customHeight="1">
      <c r="A384" s="248" t="s">
        <v>26</v>
      </c>
      <c r="B384" s="15"/>
      <c r="C384" s="15"/>
      <c r="D384" s="15"/>
      <c r="E384" s="15"/>
      <c r="F384" s="16"/>
      <c r="G384" s="24"/>
      <c r="H384" s="198"/>
      <c r="I384" s="198"/>
      <c r="J384" s="198"/>
      <c r="K384" s="198"/>
      <c r="L384" s="16"/>
      <c r="M384" s="198"/>
      <c r="N384" s="224" t="e">
        <f t="shared" ref="N384:N428" si="0">M384/J384</f>
        <v>#DIV/0!</v>
      </c>
    </row>
    <row r="385" spans="1:14" s="2" customFormat="1" ht="57.75" hidden="1" customHeight="1">
      <c r="A385" s="248" t="s">
        <v>27</v>
      </c>
      <c r="B385" s="15"/>
      <c r="C385" s="15"/>
      <c r="D385" s="15"/>
      <c r="E385" s="15"/>
      <c r="F385" s="16"/>
      <c r="G385" s="24"/>
      <c r="H385" s="198"/>
      <c r="I385" s="198"/>
      <c r="J385" s="198"/>
      <c r="K385" s="198"/>
      <c r="L385" s="16"/>
      <c r="M385" s="198"/>
      <c r="N385" s="224" t="e">
        <f t="shared" si="0"/>
        <v>#DIV/0!</v>
      </c>
    </row>
    <row r="386" spans="1:14" s="2" customFormat="1" ht="63" hidden="1" customHeight="1">
      <c r="A386" s="248" t="s">
        <v>29</v>
      </c>
      <c r="B386" s="15"/>
      <c r="C386" s="15"/>
      <c r="D386" s="15"/>
      <c r="E386" s="15"/>
      <c r="F386" s="16"/>
      <c r="G386" s="24"/>
      <c r="H386" s="198"/>
      <c r="I386" s="198"/>
      <c r="J386" s="198"/>
      <c r="K386" s="198"/>
      <c r="L386" s="16"/>
      <c r="M386" s="198"/>
      <c r="N386" s="224" t="e">
        <f t="shared" si="0"/>
        <v>#DIV/0!</v>
      </c>
    </row>
    <row r="387" spans="1:14" s="2" customFormat="1" ht="15.75" hidden="1" customHeight="1">
      <c r="A387" s="252" t="s">
        <v>30</v>
      </c>
      <c r="B387" s="15"/>
      <c r="C387" s="15"/>
      <c r="D387" s="15"/>
      <c r="E387" s="15"/>
      <c r="F387" s="16"/>
      <c r="G387" s="24"/>
      <c r="H387" s="198"/>
      <c r="I387" s="198"/>
      <c r="J387" s="198"/>
      <c r="K387" s="198"/>
      <c r="L387" s="16"/>
      <c r="M387" s="198"/>
      <c r="N387" s="224" t="e">
        <f t="shared" si="0"/>
        <v>#DIV/0!</v>
      </c>
    </row>
    <row r="388" spans="1:14" s="2" customFormat="1" ht="94.5" hidden="1" customHeight="1">
      <c r="A388" s="249" t="s">
        <v>31</v>
      </c>
      <c r="B388" s="15"/>
      <c r="C388" s="15"/>
      <c r="D388" s="15"/>
      <c r="E388" s="15"/>
      <c r="F388" s="16"/>
      <c r="G388" s="24"/>
      <c r="H388" s="198"/>
      <c r="I388" s="198"/>
      <c r="J388" s="198"/>
      <c r="K388" s="198"/>
      <c r="L388" s="16"/>
      <c r="M388" s="198"/>
      <c r="N388" s="224" t="e">
        <f t="shared" si="0"/>
        <v>#DIV/0!</v>
      </c>
    </row>
    <row r="389" spans="1:14" s="2" customFormat="1" ht="47.25" hidden="1" customHeight="1">
      <c r="A389" s="248" t="s">
        <v>32</v>
      </c>
      <c r="B389" s="15"/>
      <c r="C389" s="15"/>
      <c r="D389" s="15"/>
      <c r="E389" s="15"/>
      <c r="F389" s="16"/>
      <c r="G389" s="24"/>
      <c r="H389" s="198"/>
      <c r="I389" s="198"/>
      <c r="J389" s="198"/>
      <c r="K389" s="198"/>
      <c r="L389" s="16"/>
      <c r="M389" s="198"/>
      <c r="N389" s="224" t="e">
        <f t="shared" si="0"/>
        <v>#DIV/0!</v>
      </c>
    </row>
    <row r="390" spans="1:14" s="2" customFormat="1" ht="47.25" hidden="1" customHeight="1">
      <c r="A390" s="248" t="s">
        <v>33</v>
      </c>
      <c r="B390" s="15"/>
      <c r="C390" s="15"/>
      <c r="D390" s="15"/>
      <c r="E390" s="15"/>
      <c r="F390" s="16"/>
      <c r="G390" s="24"/>
      <c r="H390" s="198"/>
      <c r="I390" s="198"/>
      <c r="J390" s="198"/>
      <c r="K390" s="198"/>
      <c r="L390" s="16"/>
      <c r="M390" s="198"/>
      <c r="N390" s="224" t="e">
        <f t="shared" si="0"/>
        <v>#DIV/0!</v>
      </c>
    </row>
    <row r="391" spans="1:14" s="2" customFormat="1" ht="15.75">
      <c r="A391" s="248"/>
      <c r="B391" s="15"/>
      <c r="C391" s="15"/>
      <c r="D391" s="15"/>
      <c r="E391" s="15"/>
      <c r="F391" s="16"/>
      <c r="G391" s="24"/>
      <c r="H391" s="198"/>
      <c r="I391" s="198"/>
      <c r="J391" s="198"/>
      <c r="K391" s="198"/>
      <c r="L391" s="16"/>
      <c r="M391" s="198"/>
      <c r="N391" s="224"/>
    </row>
    <row r="392" spans="1:14" s="2" customFormat="1" ht="31.5">
      <c r="A392" s="240" t="s">
        <v>105</v>
      </c>
      <c r="B392" s="15"/>
      <c r="C392" s="15"/>
      <c r="D392" s="15"/>
      <c r="E392" s="15"/>
      <c r="F392" s="16"/>
      <c r="G392" s="24"/>
      <c r="H392" s="198"/>
      <c r="I392" s="198"/>
      <c r="J392" s="198"/>
      <c r="K392" s="198"/>
      <c r="L392" s="16"/>
      <c r="M392" s="198"/>
      <c r="N392" s="224"/>
    </row>
    <row r="393" spans="1:14" s="2" customFormat="1" ht="15.75">
      <c r="A393" s="204" t="s">
        <v>57</v>
      </c>
      <c r="B393" s="18">
        <v>9221</v>
      </c>
      <c r="C393" s="18">
        <v>9221</v>
      </c>
      <c r="D393" s="18">
        <v>9221</v>
      </c>
      <c r="E393" s="18">
        <v>2017.19</v>
      </c>
      <c r="F393" s="19">
        <f>E393/D393</f>
        <v>0.21876043813035462</v>
      </c>
      <c r="G393" s="73">
        <v>9221</v>
      </c>
      <c r="H393" s="198">
        <v>11003</v>
      </c>
      <c r="I393" s="198">
        <v>11003</v>
      </c>
      <c r="J393" s="198">
        <v>11003</v>
      </c>
      <c r="K393" s="198">
        <v>1414.7</v>
      </c>
      <c r="L393" s="223">
        <f>K393/J393</f>
        <v>0.12857402526583658</v>
      </c>
      <c r="M393" s="15">
        <v>1414.7</v>
      </c>
      <c r="N393" s="224">
        <f t="shared" si="0"/>
        <v>0.12857402526583658</v>
      </c>
    </row>
    <row r="394" spans="1:14" s="2" customFormat="1" ht="15.75">
      <c r="A394" s="204" t="s">
        <v>56</v>
      </c>
      <c r="B394" s="15">
        <v>1644</v>
      </c>
      <c r="C394" s="15">
        <v>1644</v>
      </c>
      <c r="D394" s="15">
        <v>1644</v>
      </c>
      <c r="E394" s="15">
        <v>504.15</v>
      </c>
      <c r="F394" s="16"/>
      <c r="G394" s="24">
        <v>1644</v>
      </c>
      <c r="H394" s="198">
        <v>3426</v>
      </c>
      <c r="I394" s="198">
        <v>3426</v>
      </c>
      <c r="J394" s="198">
        <v>3426</v>
      </c>
      <c r="K394" s="198">
        <v>219.35</v>
      </c>
      <c r="L394" s="223">
        <f>K394/J394</f>
        <v>6.4025102159953301E-2</v>
      </c>
      <c r="M394" s="15">
        <v>219.35</v>
      </c>
      <c r="N394" s="224">
        <f t="shared" si="0"/>
        <v>6.4025102159953301E-2</v>
      </c>
    </row>
    <row r="395" spans="1:14" s="2" customFormat="1" ht="15.75">
      <c r="A395" s="204" t="s">
        <v>58</v>
      </c>
      <c r="B395" s="15">
        <v>7577</v>
      </c>
      <c r="C395" s="15">
        <v>7577</v>
      </c>
      <c r="D395" s="15">
        <v>7577</v>
      </c>
      <c r="E395" s="15">
        <v>1513.04</v>
      </c>
      <c r="F395" s="16"/>
      <c r="G395" s="24">
        <v>7577</v>
      </c>
      <c r="H395" s="198">
        <v>7577</v>
      </c>
      <c r="I395" s="198">
        <v>7577</v>
      </c>
      <c r="J395" s="198">
        <v>7577</v>
      </c>
      <c r="K395" s="198">
        <v>1195.3399999999999</v>
      </c>
      <c r="L395" s="223">
        <f>K395/J395</f>
        <v>0.15775900752276625</v>
      </c>
      <c r="M395" s="15">
        <v>1195.3399999999999</v>
      </c>
      <c r="N395" s="224">
        <f>M394/J395</f>
        <v>2.8949452289824467E-2</v>
      </c>
    </row>
    <row r="396" spans="1:14" s="2" customFormat="1" ht="15.75" hidden="1" customHeight="1">
      <c r="A396" s="204" t="s">
        <v>49</v>
      </c>
      <c r="B396" s="16"/>
      <c r="C396" s="15"/>
      <c r="D396" s="16">
        <v>7476</v>
      </c>
      <c r="E396" s="15"/>
      <c r="F396" s="15"/>
      <c r="G396" s="24"/>
      <c r="H396" s="198"/>
      <c r="I396" s="198"/>
      <c r="J396" s="198"/>
      <c r="K396" s="198"/>
      <c r="L396" s="15"/>
      <c r="M396" s="15"/>
      <c r="N396" s="224" t="e">
        <f t="shared" si="0"/>
        <v>#DIV/0!</v>
      </c>
    </row>
    <row r="397" spans="1:14" s="2" customFormat="1" ht="15.75">
      <c r="A397" s="204" t="s">
        <v>46</v>
      </c>
      <c r="B397" s="15"/>
      <c r="C397" s="15"/>
      <c r="D397" s="15"/>
      <c r="E397" s="15"/>
      <c r="F397" s="16"/>
      <c r="G397" s="24"/>
      <c r="H397" s="198">
        <v>0</v>
      </c>
      <c r="I397" s="198">
        <v>0</v>
      </c>
      <c r="J397" s="198">
        <v>0</v>
      </c>
      <c r="K397" s="198">
        <v>0</v>
      </c>
      <c r="L397" s="223">
        <v>0</v>
      </c>
      <c r="M397" s="15">
        <v>0</v>
      </c>
      <c r="N397" s="224">
        <v>0</v>
      </c>
    </row>
    <row r="398" spans="1:14" s="2" customFormat="1" ht="69" hidden="1" customHeight="1">
      <c r="A398" s="248" t="s">
        <v>34</v>
      </c>
      <c r="B398" s="15"/>
      <c r="C398" s="15"/>
      <c r="D398" s="15"/>
      <c r="E398" s="15"/>
      <c r="F398" s="16"/>
      <c r="G398" s="24"/>
      <c r="H398" s="198"/>
      <c r="I398" s="198"/>
      <c r="J398" s="198"/>
      <c r="K398" s="198"/>
      <c r="L398" s="16"/>
      <c r="M398" s="198"/>
      <c r="N398" s="224"/>
    </row>
    <row r="399" spans="1:14" s="2" customFormat="1" ht="61.5" hidden="1" customHeight="1">
      <c r="A399" s="248" t="s">
        <v>35</v>
      </c>
      <c r="B399" s="15"/>
      <c r="C399" s="15"/>
      <c r="D399" s="15"/>
      <c r="E399" s="15"/>
      <c r="F399" s="16"/>
      <c r="G399" s="24"/>
      <c r="H399" s="198"/>
      <c r="I399" s="198"/>
      <c r="J399" s="198"/>
      <c r="K399" s="198"/>
      <c r="L399" s="16"/>
      <c r="M399" s="198"/>
      <c r="N399" s="224"/>
    </row>
    <row r="400" spans="1:14" s="2" customFormat="1" ht="75.75" hidden="1" customHeight="1">
      <c r="A400" s="248" t="s">
        <v>36</v>
      </c>
      <c r="B400" s="15"/>
      <c r="C400" s="15"/>
      <c r="D400" s="15"/>
      <c r="E400" s="15"/>
      <c r="F400" s="16"/>
      <c r="G400" s="24"/>
      <c r="H400" s="198"/>
      <c r="I400" s="198"/>
      <c r="J400" s="198"/>
      <c r="K400" s="198"/>
      <c r="L400" s="16"/>
      <c r="M400" s="198"/>
      <c r="N400" s="224"/>
    </row>
    <row r="401" spans="1:15" s="2" customFormat="1" ht="61.5" hidden="1" customHeight="1">
      <c r="A401" s="248" t="s">
        <v>37</v>
      </c>
      <c r="B401" s="15"/>
      <c r="C401" s="15"/>
      <c r="D401" s="15"/>
      <c r="E401" s="15"/>
      <c r="F401" s="16"/>
      <c r="G401" s="24"/>
      <c r="H401" s="198"/>
      <c r="I401" s="198"/>
      <c r="J401" s="198"/>
      <c r="K401" s="198"/>
      <c r="L401" s="16"/>
      <c r="M401" s="198"/>
      <c r="N401" s="224"/>
    </row>
    <row r="402" spans="1:15" s="2" customFormat="1" ht="54.75" hidden="1" customHeight="1">
      <c r="A402" s="248" t="s">
        <v>38</v>
      </c>
      <c r="B402" s="15"/>
      <c r="C402" s="15"/>
      <c r="D402" s="15"/>
      <c r="E402" s="15"/>
      <c r="F402" s="16"/>
      <c r="G402" s="24"/>
      <c r="H402" s="198"/>
      <c r="I402" s="198"/>
      <c r="J402" s="198"/>
      <c r="K402" s="198"/>
      <c r="L402" s="16"/>
      <c r="M402" s="198"/>
      <c r="N402" s="224"/>
    </row>
    <row r="403" spans="1:15" s="2" customFormat="1" ht="70.5" hidden="1" customHeight="1">
      <c r="A403" s="248" t="s">
        <v>39</v>
      </c>
      <c r="B403" s="15"/>
      <c r="C403" s="15"/>
      <c r="D403" s="15"/>
      <c r="E403" s="15"/>
      <c r="F403" s="16"/>
      <c r="G403" s="24"/>
      <c r="H403" s="198"/>
      <c r="I403" s="198"/>
      <c r="J403" s="198"/>
      <c r="K403" s="198"/>
      <c r="L403" s="16"/>
      <c r="M403" s="198"/>
      <c r="N403" s="224"/>
    </row>
    <row r="404" spans="1:15" s="2" customFormat="1" ht="15.75">
      <c r="A404" s="204"/>
      <c r="B404" s="15"/>
      <c r="C404" s="15"/>
      <c r="D404" s="15"/>
      <c r="E404" s="15"/>
      <c r="F404" s="16"/>
      <c r="G404" s="24"/>
      <c r="H404" s="198"/>
      <c r="I404" s="198"/>
      <c r="J404" s="198"/>
      <c r="K404" s="198"/>
      <c r="L404" s="16"/>
      <c r="M404" s="198"/>
      <c r="N404" s="224"/>
    </row>
    <row r="405" spans="1:15" s="2" customFormat="1" ht="15.75">
      <c r="A405" s="240" t="s">
        <v>106</v>
      </c>
      <c r="B405" s="15"/>
      <c r="C405" s="15"/>
      <c r="D405" s="15"/>
      <c r="E405" s="15"/>
      <c r="F405" s="16"/>
      <c r="G405" s="24"/>
      <c r="H405" s="198"/>
      <c r="I405" s="198"/>
      <c r="J405" s="198"/>
      <c r="K405" s="198"/>
      <c r="L405" s="16"/>
      <c r="M405" s="198"/>
      <c r="N405" s="224"/>
    </row>
    <row r="406" spans="1:15" s="2" customFormat="1" ht="15.75">
      <c r="A406" s="204" t="s">
        <v>57</v>
      </c>
      <c r="B406" s="18">
        <f>B407</f>
        <v>318543.7</v>
      </c>
      <c r="C406" s="18">
        <v>342194.85</v>
      </c>
      <c r="D406" s="18">
        <v>335877.7</v>
      </c>
      <c r="E406" s="18">
        <v>65885.929999999993</v>
      </c>
      <c r="F406" s="19">
        <f>E406/D406</f>
        <v>0.19616047745950382</v>
      </c>
      <c r="G406" s="73">
        <v>388808.2</v>
      </c>
      <c r="H406" s="198">
        <v>338169</v>
      </c>
      <c r="I406" s="198">
        <v>348191.4</v>
      </c>
      <c r="J406" s="198">
        <f>J407+J408+J409</f>
        <v>352086</v>
      </c>
      <c r="K406" s="198">
        <v>68225.100000000006</v>
      </c>
      <c r="L406" s="223">
        <f>K406/J406</f>
        <v>0.19377396431553656</v>
      </c>
      <c r="M406" s="15">
        <v>68225.100000000006</v>
      </c>
      <c r="N406" s="224">
        <f t="shared" si="0"/>
        <v>0.19377396431553656</v>
      </c>
    </row>
    <row r="407" spans="1:15" s="2" customFormat="1" ht="15.75">
      <c r="A407" s="204" t="s">
        <v>56</v>
      </c>
      <c r="B407" s="15">
        <v>318543.7</v>
      </c>
      <c r="C407" s="15">
        <v>318543.7</v>
      </c>
      <c r="D407" s="15">
        <v>318543.7</v>
      </c>
      <c r="E407" s="15">
        <v>62678.66</v>
      </c>
      <c r="F407" s="15"/>
      <c r="G407" s="24">
        <v>368574</v>
      </c>
      <c r="H407" s="198">
        <v>338169</v>
      </c>
      <c r="I407" s="198">
        <v>347702.6</v>
      </c>
      <c r="J407" s="198">
        <v>338169</v>
      </c>
      <c r="K407" s="198">
        <v>67847.199999999997</v>
      </c>
      <c r="L407" s="223">
        <f>K407/J407</f>
        <v>0.20063104542403354</v>
      </c>
      <c r="M407" s="15">
        <v>67847.199999999997</v>
      </c>
      <c r="N407" s="224">
        <f t="shared" si="0"/>
        <v>0.20063104542403354</v>
      </c>
    </row>
    <row r="408" spans="1:15" s="2" customFormat="1" ht="15.75">
      <c r="A408" s="204" t="s">
        <v>58</v>
      </c>
      <c r="B408" s="15">
        <v>0</v>
      </c>
      <c r="C408" s="15">
        <v>23641.15</v>
      </c>
      <c r="D408" s="15">
        <v>17334</v>
      </c>
      <c r="E408" s="15">
        <v>3207.27</v>
      </c>
      <c r="F408" s="15"/>
      <c r="G408" s="76">
        <v>13917</v>
      </c>
      <c r="H408" s="198">
        <v>0</v>
      </c>
      <c r="I408" s="198">
        <v>488.8</v>
      </c>
      <c r="J408" s="198">
        <v>13917</v>
      </c>
      <c r="K408" s="198">
        <v>377.9</v>
      </c>
      <c r="L408" s="223">
        <f>K408/J408</f>
        <v>2.7153840626571817E-2</v>
      </c>
      <c r="M408" s="15">
        <v>377.9</v>
      </c>
      <c r="N408" s="224">
        <f t="shared" si="0"/>
        <v>2.7153840626571817E-2</v>
      </c>
    </row>
    <row r="409" spans="1:15" s="2" customFormat="1" ht="15.75" hidden="1" customHeight="1">
      <c r="A409" s="204" t="s">
        <v>47</v>
      </c>
      <c r="B409" s="15"/>
      <c r="C409" s="15"/>
      <c r="D409" s="15"/>
      <c r="E409" s="15"/>
      <c r="F409" s="15"/>
      <c r="G409" s="76">
        <v>6317.2</v>
      </c>
      <c r="H409" s="198">
        <v>0</v>
      </c>
      <c r="I409" s="198">
        <v>0</v>
      </c>
      <c r="J409" s="198">
        <v>0</v>
      </c>
      <c r="K409" s="198">
        <v>0</v>
      </c>
      <c r="L409" s="223" t="e">
        <f>K409/J409</f>
        <v>#DIV/0!</v>
      </c>
      <c r="M409" s="198"/>
      <c r="N409" s="224" t="e">
        <f t="shared" si="0"/>
        <v>#DIV/0!</v>
      </c>
    </row>
    <row r="410" spans="1:15" s="2" customFormat="1" ht="15.75">
      <c r="A410" s="204" t="s">
        <v>46</v>
      </c>
      <c r="B410" s="15"/>
      <c r="C410" s="15"/>
      <c r="D410" s="15"/>
      <c r="E410" s="15"/>
      <c r="F410" s="15"/>
      <c r="G410" s="24"/>
      <c r="H410" s="198">
        <v>0</v>
      </c>
      <c r="I410" s="198">
        <v>0</v>
      </c>
      <c r="J410" s="198">
        <v>0</v>
      </c>
      <c r="K410" s="198">
        <v>0</v>
      </c>
      <c r="L410" s="223">
        <v>0</v>
      </c>
      <c r="M410" s="198">
        <v>0</v>
      </c>
      <c r="N410" s="224">
        <v>0</v>
      </c>
      <c r="O410" s="2" t="s">
        <v>121</v>
      </c>
    </row>
    <row r="411" spans="1:15" s="2" customFormat="1" ht="72" hidden="1" customHeight="1">
      <c r="A411" s="248" t="s">
        <v>40</v>
      </c>
      <c r="B411" s="15"/>
      <c r="C411" s="15"/>
      <c r="D411" s="15"/>
      <c r="E411" s="15"/>
      <c r="F411" s="15"/>
      <c r="G411" s="24"/>
      <c r="H411" s="198"/>
      <c r="I411" s="198"/>
      <c r="J411" s="198"/>
      <c r="K411" s="198"/>
      <c r="L411" s="15"/>
      <c r="M411" s="198"/>
      <c r="N411" s="224" t="e">
        <f t="shared" si="0"/>
        <v>#DIV/0!</v>
      </c>
    </row>
    <row r="412" spans="1:15" s="2" customFormat="1" ht="15.75">
      <c r="A412" s="248"/>
      <c r="B412" s="15"/>
      <c r="C412" s="15"/>
      <c r="D412" s="15"/>
      <c r="E412" s="15"/>
      <c r="F412" s="15"/>
      <c r="G412" s="24"/>
      <c r="H412" s="198"/>
      <c r="I412" s="198"/>
      <c r="J412" s="198"/>
      <c r="K412" s="198"/>
      <c r="L412" s="15"/>
      <c r="M412" s="198"/>
      <c r="N412" s="224"/>
    </row>
    <row r="413" spans="1:15" s="2" customFormat="1" ht="70.5" customHeight="1">
      <c r="A413" s="241" t="s">
        <v>113</v>
      </c>
      <c r="B413" s="15"/>
      <c r="C413" s="15"/>
      <c r="D413" s="15"/>
      <c r="E413" s="15"/>
      <c r="F413" s="15"/>
      <c r="G413" s="24"/>
      <c r="H413" s="198"/>
      <c r="I413" s="198"/>
      <c r="J413" s="198"/>
      <c r="K413" s="198"/>
      <c r="L413" s="15"/>
      <c r="M413" s="198"/>
      <c r="N413" s="224"/>
    </row>
    <row r="414" spans="1:15" s="261" customFormat="1" ht="15.75">
      <c r="A414" s="239" t="s">
        <v>57</v>
      </c>
      <c r="B414" s="12">
        <v>0</v>
      </c>
      <c r="C414" s="12">
        <v>0</v>
      </c>
      <c r="D414" s="12">
        <f>D416+D417</f>
        <v>18839</v>
      </c>
      <c r="E414" s="12">
        <v>0</v>
      </c>
      <c r="F414" s="12">
        <v>0</v>
      </c>
      <c r="G414" s="72">
        <v>0</v>
      </c>
      <c r="H414" s="206">
        <v>0</v>
      </c>
      <c r="I414" s="206">
        <v>1695</v>
      </c>
      <c r="J414" s="206">
        <v>18546</v>
      </c>
      <c r="K414" s="206">
        <v>0</v>
      </c>
      <c r="L414" s="215">
        <f>K414/J414</f>
        <v>0</v>
      </c>
      <c r="M414" s="206">
        <f>M416+M419</f>
        <v>3620.55</v>
      </c>
      <c r="N414" s="216">
        <f t="shared" si="0"/>
        <v>0.19521999352960209</v>
      </c>
    </row>
    <row r="415" spans="1:15" s="2" customFormat="1" ht="15.75">
      <c r="A415" s="204" t="s">
        <v>56</v>
      </c>
      <c r="B415" s="15">
        <v>0</v>
      </c>
      <c r="C415" s="15">
        <v>0</v>
      </c>
      <c r="D415" s="15">
        <v>0</v>
      </c>
      <c r="E415" s="15">
        <v>0</v>
      </c>
      <c r="F415" s="15"/>
      <c r="G415" s="24">
        <v>0</v>
      </c>
      <c r="H415" s="198">
        <v>0</v>
      </c>
      <c r="I415" s="198">
        <v>0</v>
      </c>
      <c r="J415" s="198">
        <v>0</v>
      </c>
      <c r="K415" s="198">
        <v>0</v>
      </c>
      <c r="L415" s="223">
        <v>0</v>
      </c>
      <c r="M415" s="198">
        <v>0</v>
      </c>
      <c r="N415" s="224">
        <v>0</v>
      </c>
    </row>
    <row r="416" spans="1:15" s="2" customFormat="1" ht="15.75">
      <c r="A416" s="204" t="s">
        <v>150</v>
      </c>
      <c r="B416" s="15">
        <v>0</v>
      </c>
      <c r="C416" s="15">
        <v>0</v>
      </c>
      <c r="D416" s="15">
        <v>16615</v>
      </c>
      <c r="E416" s="15">
        <v>0</v>
      </c>
      <c r="F416" s="15"/>
      <c r="G416" s="24">
        <v>0</v>
      </c>
      <c r="H416" s="198">
        <v>0</v>
      </c>
      <c r="I416" s="198">
        <v>1695</v>
      </c>
      <c r="J416" s="198">
        <v>16143</v>
      </c>
      <c r="K416" s="198">
        <v>0</v>
      </c>
      <c r="L416" s="223">
        <f>K416/J416</f>
        <v>0</v>
      </c>
      <c r="M416" s="198">
        <v>1868.25</v>
      </c>
      <c r="N416" s="224">
        <f t="shared" si="0"/>
        <v>0.11573127671436537</v>
      </c>
    </row>
    <row r="417" spans="1:14" s="2" customFormat="1" ht="15.75" hidden="1" customHeight="1">
      <c r="A417" s="204" t="s">
        <v>46</v>
      </c>
      <c r="B417" s="15"/>
      <c r="C417" s="15"/>
      <c r="D417" s="15">
        <v>2224</v>
      </c>
      <c r="E417" s="15"/>
      <c r="F417" s="15"/>
      <c r="G417" s="24">
        <v>0</v>
      </c>
      <c r="H417" s="198"/>
      <c r="I417" s="198"/>
      <c r="J417" s="198">
        <v>2132</v>
      </c>
      <c r="K417" s="198">
        <v>0</v>
      </c>
      <c r="L417" s="223">
        <f>K417/J417</f>
        <v>0</v>
      </c>
      <c r="M417" s="198"/>
      <c r="N417" s="224">
        <f t="shared" si="0"/>
        <v>0</v>
      </c>
    </row>
    <row r="418" spans="1:14" s="2" customFormat="1" ht="15.75" hidden="1" customHeight="1">
      <c r="A418" s="248"/>
      <c r="B418" s="15"/>
      <c r="C418" s="15"/>
      <c r="D418" s="15"/>
      <c r="E418" s="15"/>
      <c r="F418" s="15"/>
      <c r="G418" s="24"/>
      <c r="H418" s="198"/>
      <c r="I418" s="198"/>
      <c r="J418" s="198"/>
      <c r="K418" s="198"/>
      <c r="L418" s="223" t="e">
        <f>K418/J418</f>
        <v>#DIV/0!</v>
      </c>
      <c r="M418" s="198"/>
      <c r="N418" s="224" t="e">
        <f t="shared" si="0"/>
        <v>#DIV/0!</v>
      </c>
    </row>
    <row r="419" spans="1:14" s="2" customFormat="1" ht="18" customHeight="1">
      <c r="A419" s="204" t="s">
        <v>46</v>
      </c>
      <c r="B419" s="26"/>
      <c r="C419" s="26"/>
      <c r="D419" s="36">
        <f>D10+D33+D66+D96+D153+D236+D258+D283+D316+D412</f>
        <v>2000</v>
      </c>
      <c r="E419" s="36" t="e">
        <f>E10+E33+E66+E96+E153+E236+E258+E283+E316+E412</f>
        <v>#VALUE!</v>
      </c>
      <c r="F419" s="26"/>
      <c r="G419" s="83"/>
      <c r="H419" s="198">
        <v>0</v>
      </c>
      <c r="I419" s="198">
        <v>0</v>
      </c>
      <c r="J419" s="198">
        <v>2403</v>
      </c>
      <c r="K419" s="198">
        <v>0</v>
      </c>
      <c r="L419" s="223">
        <v>0</v>
      </c>
      <c r="M419" s="198">
        <v>1752.3</v>
      </c>
      <c r="N419" s="224">
        <f t="shared" si="0"/>
        <v>0.72921348314606738</v>
      </c>
    </row>
    <row r="420" spans="1:14" s="2" customFormat="1" ht="15.75" hidden="1" customHeight="1">
      <c r="A420" s="204" t="s">
        <v>49</v>
      </c>
      <c r="B420" s="16"/>
      <c r="C420" s="15"/>
      <c r="D420" s="16">
        <v>7476</v>
      </c>
      <c r="E420" s="15"/>
      <c r="F420" s="15"/>
      <c r="G420" s="24"/>
      <c r="H420" s="198"/>
      <c r="I420" s="198"/>
      <c r="J420" s="198"/>
      <c r="K420" s="198"/>
      <c r="L420" s="223">
        <v>0</v>
      </c>
      <c r="M420" s="198"/>
      <c r="N420" s="224" t="e">
        <f t="shared" si="0"/>
        <v>#DIV/0!</v>
      </c>
    </row>
    <row r="421" spans="1:14" s="2" customFormat="1" ht="24.75" hidden="1" customHeight="1">
      <c r="A421" s="253" t="s">
        <v>56</v>
      </c>
      <c r="B421" s="193">
        <f>B13+B31+B36+B68+B99+B155+B217+B223+B241+B260+B285+B318+B340+B415</f>
        <v>2332615.4</v>
      </c>
      <c r="C421" s="193">
        <f>C13+C31+C36+C68+C99+C155+C217+C223+C241+C260+C285+C318+C340+C415</f>
        <v>2332614.7999999998</v>
      </c>
      <c r="D421" s="193">
        <f>D13+D31+D36+D68+D99+D155+D217+D223+D241+D260+D285+D318+D340+D415</f>
        <v>2332615.4</v>
      </c>
      <c r="E421" s="193">
        <f>E13+E31+E36+E68+E99+E155+E217+E223+E241+E260+E285+E318+E340+E415</f>
        <v>396873.22</v>
      </c>
      <c r="F421" s="199"/>
      <c r="G421" s="82">
        <f>G13+G31+G36+G68+G99+G155+G217+G223+G241+G260+G285+G318+G340+G415</f>
        <v>2358630.6000000006</v>
      </c>
      <c r="H421" s="198"/>
      <c r="I421" s="198"/>
      <c r="J421" s="198">
        <f>J13+J31+J36+J68+J99+J155+J217+J223+J241+J260+J285+J318+J340+J415</f>
        <v>2659911</v>
      </c>
      <c r="K421" s="198">
        <f>K13+K31+K36+K68+K99+K155+K217+K223+K241+K260+K285+K318+K340+K415</f>
        <v>492086.92000000004</v>
      </c>
      <c r="L421" s="52"/>
      <c r="M421" s="198"/>
      <c r="N421" s="216">
        <f t="shared" si="0"/>
        <v>0</v>
      </c>
    </row>
    <row r="422" spans="1:14" s="2" customFormat="1" ht="27.75" hidden="1" customHeight="1">
      <c r="A422" s="204" t="s">
        <v>58</v>
      </c>
      <c r="B422" s="37" t="e">
        <f>B14+B32+B37+B69+B100+B156+B218+B224+#REF!+B261+B286+B319+B341+B416</f>
        <v>#REF!</v>
      </c>
      <c r="C422" s="37" t="e">
        <f>C14+C32+C37+C69+C100+C156+C218+C224+#REF!+C261+C286+C319+C341+C416</f>
        <v>#REF!</v>
      </c>
      <c r="D422" s="37" t="e">
        <f>D14+D32+D37+D69+D100+D156+D218+D224+#REF!+D261+D286+D319+D341+D416</f>
        <v>#REF!</v>
      </c>
      <c r="E422" s="37" t="e">
        <f>E14+E32+E37+E69+E100+E156+E218+E224+#REF!+E261+E286+E319+E341+E416</f>
        <v>#REF!</v>
      </c>
      <c r="F422" s="13"/>
      <c r="G422" s="78" t="e">
        <f>G14+G32+G37+G69+G100+G156+G218+G224+#REF!+G261+G286+G319+G341+G416</f>
        <v>#REF!</v>
      </c>
      <c r="H422" s="198"/>
      <c r="I422" s="198"/>
      <c r="J422" s="198" t="e">
        <f>J14+J32+J37+J69+J100+J156+J218+J224+#REF!+J261+J286+J319+J341+J416</f>
        <v>#REF!</v>
      </c>
      <c r="K422" s="198" t="e">
        <f>K14+K32+K37+K69+K100+K156+K218+K224+#REF!+K261+K286+K319+K341+K416</f>
        <v>#REF!</v>
      </c>
      <c r="L422" s="52"/>
      <c r="M422" s="198"/>
      <c r="N422" s="216" t="e">
        <f t="shared" si="0"/>
        <v>#REF!</v>
      </c>
    </row>
    <row r="423" spans="1:14" s="2" customFormat="1" ht="25.5" hidden="1" customHeight="1">
      <c r="A423" s="204" t="s">
        <v>47</v>
      </c>
      <c r="B423" s="37">
        <f>B287+B320+B342</f>
        <v>0</v>
      </c>
      <c r="C423" s="37">
        <f>C287+C320+C342</f>
        <v>0</v>
      </c>
      <c r="D423" s="37">
        <f>D70+D157+D262+D287+D320+D342</f>
        <v>74821.2</v>
      </c>
      <c r="E423" s="37">
        <f>E70+E157+E262+E287+E320+E342</f>
        <v>0</v>
      </c>
      <c r="F423" s="13"/>
      <c r="G423" s="78">
        <f>G287+G320+G342</f>
        <v>17882.7</v>
      </c>
      <c r="H423" s="198"/>
      <c r="I423" s="198"/>
      <c r="J423" s="198">
        <f>J70+J157+J262+J287+J320+J342</f>
        <v>22657.949999999997</v>
      </c>
      <c r="K423" s="198">
        <f>K70+K157+K262+K287+K320+K342</f>
        <v>12143.8</v>
      </c>
      <c r="L423" s="52"/>
      <c r="M423" s="198"/>
      <c r="N423" s="216">
        <f t="shared" si="0"/>
        <v>0</v>
      </c>
    </row>
    <row r="424" spans="1:14" s="2" customFormat="1" ht="19.5" customHeight="1">
      <c r="A424" s="254"/>
      <c r="B424" s="228"/>
      <c r="C424" s="228"/>
      <c r="D424" s="228"/>
      <c r="E424" s="221"/>
      <c r="F424" s="222"/>
      <c r="G424" s="229"/>
      <c r="H424" s="230"/>
      <c r="I424" s="230"/>
      <c r="J424" s="230"/>
      <c r="K424" s="198"/>
      <c r="L424" s="231"/>
      <c r="M424" s="230"/>
      <c r="N424" s="232"/>
    </row>
    <row r="425" spans="1:14" s="261" customFormat="1" ht="38.25" customHeight="1">
      <c r="A425" s="255" t="s">
        <v>28</v>
      </c>
      <c r="B425" s="59"/>
      <c r="C425" s="59"/>
      <c r="D425" s="59"/>
      <c r="E425" s="260"/>
      <c r="F425" s="260"/>
      <c r="G425" s="260">
        <f>G12+G30+G35+G67+G98+G154+G216+G240+G259+G284+G317+G339+G414</f>
        <v>5787356.1999999993</v>
      </c>
      <c r="H425" s="206">
        <f>H12+H35+H67+H98+H154+H216+H222+H240+H259+H284+H317+H339+H414</f>
        <v>5160063</v>
      </c>
      <c r="I425" s="206">
        <f>I414+I339+I317+I284+I259+I240+I222+I216+I154+I98+I67+I35+I30+I12</f>
        <v>5876094.9000000004</v>
      </c>
      <c r="J425" s="206">
        <f>J426+J427+J428</f>
        <v>9413214.3399999999</v>
      </c>
      <c r="K425" s="206">
        <v>846225.52</v>
      </c>
      <c r="L425" s="215">
        <f>K425/J425</f>
        <v>8.9897615143436763E-2</v>
      </c>
      <c r="M425" s="206">
        <f>M414+M339+M317+M284+M259+M240+M222+M216+M154+M98+M67+M35+M30+M12</f>
        <v>1095101.06</v>
      </c>
      <c r="N425" s="216">
        <f t="shared" si="0"/>
        <v>0.11633656904491564</v>
      </c>
    </row>
    <row r="426" spans="1:14" s="2" customFormat="1" ht="15.75">
      <c r="A426" s="204" t="s">
        <v>56</v>
      </c>
      <c r="B426" s="15">
        <v>0</v>
      </c>
      <c r="C426" s="15">
        <v>0</v>
      </c>
      <c r="D426" s="15">
        <v>0</v>
      </c>
      <c r="E426" s="15">
        <v>0</v>
      </c>
      <c r="F426" s="15"/>
      <c r="G426" s="26">
        <f>G13+G31+G36+G68+G99+G155+G217+G223+G241+G260+G285+G318+G340</f>
        <v>2358630.6000000006</v>
      </c>
      <c r="H426" s="198">
        <f>H415+H340+H318+H285+H260+H241+H223+H217+H155+H99+H68+H36+H31+H13</f>
        <v>2659911</v>
      </c>
      <c r="I426" s="198">
        <f>I415+I340+I318+I285+I260+I241+I223+I217+I155+I99+I68+I36+I31+I13</f>
        <v>3315704.1000000006</v>
      </c>
      <c r="J426" s="198">
        <f>J340+J318+J285+J260+J241+J223+J217+J155+J99+J68+J36+J31+J13</f>
        <v>2659911</v>
      </c>
      <c r="K426" s="198">
        <v>492087</v>
      </c>
      <c r="L426" s="215">
        <f>K426/J426</f>
        <v>0.18500130267516471</v>
      </c>
      <c r="M426" s="198">
        <f>M415+M340+M318+M285+M260+M241+M223+M217+M155+M99+M68+M36+M31+M13</f>
        <v>474062.86000000004</v>
      </c>
      <c r="N426" s="216">
        <f t="shared" si="0"/>
        <v>0.17822508347083796</v>
      </c>
    </row>
    <row r="427" spans="1:14" s="2" customFormat="1" ht="15.75">
      <c r="A427" s="204" t="s">
        <v>58</v>
      </c>
      <c r="B427" s="11"/>
      <c r="C427" s="11"/>
      <c r="D427" s="11"/>
      <c r="E427" s="26"/>
      <c r="F427" s="26"/>
      <c r="G427" s="26">
        <f>G14+G37+G69+G100+G156+G261+G286+G341</f>
        <v>3254250</v>
      </c>
      <c r="H427" s="198">
        <f>H416+H341+H319+H286+H261+H242+H224+H218+H156+H100+H69+H37+H32+H14</f>
        <v>2500152</v>
      </c>
      <c r="I427" s="198">
        <f>I416+I341+I319+I286+I261+I242+I224+I218+I156+I100+I69+I37+I32+I14</f>
        <v>2560390.7999999998</v>
      </c>
      <c r="J427" s="198">
        <f>J416+J341+J319+J286+J261+J242+J224+J218+J156+J100+J69+J37</f>
        <v>3452046.2</v>
      </c>
      <c r="K427" s="198">
        <f>K416+K341+K319+K286+K261+K242+K224+K218+K156+K100+K69+K37+K32+K14</f>
        <v>354138.52</v>
      </c>
      <c r="L427" s="215">
        <f>K427/J427</f>
        <v>0.10258800128457145</v>
      </c>
      <c r="M427" s="198">
        <f>M416+M341+M286+M261+M242+M224+M218+M156+M100+M69+M37+M14</f>
        <v>387879.87</v>
      </c>
      <c r="N427" s="216">
        <f t="shared" si="0"/>
        <v>0.11236230557980365</v>
      </c>
    </row>
    <row r="428" spans="1:14" s="2" customFormat="1" ht="16.5" thickBot="1">
      <c r="A428" s="256" t="s">
        <v>46</v>
      </c>
      <c r="B428" s="220"/>
      <c r="C428" s="220"/>
      <c r="D428" s="220"/>
      <c r="E428" s="257"/>
      <c r="F428" s="257"/>
      <c r="G428" s="257">
        <v>0</v>
      </c>
      <c r="H428" s="217">
        <v>0</v>
      </c>
      <c r="I428" s="217">
        <v>0</v>
      </c>
      <c r="J428" s="217">
        <f>J419+J343+J321+J288+J263+J243+J225+J219+J158+J101+J71+J38+J32+J15</f>
        <v>3301257.1399999997</v>
      </c>
      <c r="K428" s="217">
        <v>0</v>
      </c>
      <c r="L428" s="258">
        <f>K428/J428</f>
        <v>0</v>
      </c>
      <c r="M428" s="217">
        <f>M419+M343+M321+M288+M263+M243+M225+M219+M158+M101+M71+M38+M15</f>
        <v>233158.33000000002</v>
      </c>
      <c r="N428" s="259">
        <f t="shared" si="0"/>
        <v>7.0627133880276902E-2</v>
      </c>
    </row>
    <row r="429" spans="1:14" s="2" customFormat="1" ht="15.75" hidden="1" customHeight="1">
      <c r="A429" s="64" t="s">
        <v>47</v>
      </c>
      <c r="B429" s="234"/>
      <c r="C429" s="234"/>
      <c r="D429" s="234"/>
      <c r="E429" s="234"/>
      <c r="F429" s="234"/>
      <c r="G429" s="234"/>
      <c r="H429" s="235">
        <f>H287+H157</f>
        <v>13562.5</v>
      </c>
      <c r="I429" s="235">
        <f>I287+I157</f>
        <v>13562.5</v>
      </c>
      <c r="J429" s="235">
        <f>J70+J157+J244+J262+J287+J320+J342</f>
        <v>26141.75</v>
      </c>
      <c r="K429" s="235">
        <f>K70+K287</f>
        <v>11565.4</v>
      </c>
      <c r="L429" s="236">
        <f>K429/J429</f>
        <v>0.44241108571537863</v>
      </c>
      <c r="M429" s="237"/>
      <c r="N429" s="238"/>
    </row>
    <row r="430" spans="1:14" s="2" customFormat="1" ht="15.75">
      <c r="A430" s="200"/>
      <c r="B430" s="70"/>
      <c r="C430" s="70"/>
      <c r="D430" s="70"/>
      <c r="E430" s="70"/>
      <c r="F430" s="70"/>
      <c r="G430" s="70"/>
      <c r="H430" s="207"/>
      <c r="I430" s="207"/>
      <c r="J430" s="207"/>
      <c r="K430" s="207"/>
      <c r="L430" s="200"/>
      <c r="M430" s="218"/>
    </row>
    <row r="431" spans="1:14" s="2" customFormat="1" ht="15.75">
      <c r="A431" s="70"/>
      <c r="B431" s="70"/>
      <c r="C431" s="70"/>
      <c r="D431" s="70"/>
      <c r="E431" s="70"/>
      <c r="F431" s="70"/>
      <c r="G431" s="70"/>
      <c r="H431" s="207"/>
      <c r="I431" s="207"/>
      <c r="J431" s="207"/>
      <c r="K431" s="207"/>
      <c r="L431" s="200"/>
      <c r="M431" s="218"/>
    </row>
    <row r="432" spans="1:14" s="2" customFormat="1" ht="15.75">
      <c r="A432" s="70"/>
      <c r="B432" s="70"/>
      <c r="C432" s="70"/>
      <c r="D432" s="70"/>
      <c r="E432" s="70"/>
      <c r="F432" s="70"/>
      <c r="G432" s="70"/>
      <c r="H432" s="207"/>
      <c r="I432" s="207"/>
      <c r="J432" s="207"/>
      <c r="K432" s="207"/>
      <c r="L432" s="200"/>
      <c r="M432" s="218"/>
    </row>
    <row r="433" spans="1:13" s="2" customFormat="1" ht="15.75">
      <c r="A433" s="70"/>
      <c r="B433" s="70"/>
      <c r="C433" s="70"/>
      <c r="D433" s="70"/>
      <c r="E433" s="70"/>
      <c r="F433" s="70"/>
      <c r="G433" s="70"/>
      <c r="H433" s="207"/>
      <c r="I433" s="207"/>
      <c r="J433" s="207"/>
      <c r="K433" s="207"/>
      <c r="L433" s="200"/>
      <c r="M433" s="218"/>
    </row>
    <row r="434" spans="1:13" s="2" customFormat="1" ht="15.75">
      <c r="A434" s="70"/>
      <c r="B434" s="70"/>
      <c r="C434" s="70"/>
      <c r="D434" s="70"/>
      <c r="E434" s="70"/>
      <c r="F434" s="70"/>
      <c r="G434" s="70"/>
      <c r="H434" s="207"/>
      <c r="I434" s="207"/>
      <c r="J434" s="207"/>
      <c r="K434" s="207"/>
      <c r="L434" s="200"/>
      <c r="M434" s="218"/>
    </row>
    <row r="435" spans="1:13" s="2" customFormat="1" ht="15.75">
      <c r="A435" s="200"/>
      <c r="B435" s="70"/>
      <c r="C435" s="70"/>
      <c r="D435" s="70"/>
      <c r="E435" s="70"/>
      <c r="F435" s="70"/>
      <c r="G435" s="70"/>
      <c r="H435" s="207"/>
      <c r="I435" s="207"/>
      <c r="J435" s="207"/>
      <c r="K435" s="207"/>
      <c r="L435" s="200"/>
      <c r="M435" s="218"/>
    </row>
    <row r="436" spans="1:13" s="2" customFormat="1" ht="15.75">
      <c r="A436" s="70"/>
      <c r="B436" s="70"/>
      <c r="C436" s="70"/>
      <c r="D436" s="70"/>
      <c r="E436" s="70"/>
      <c r="F436" s="70"/>
      <c r="G436" s="70"/>
      <c r="H436" s="207"/>
      <c r="I436" s="207"/>
      <c r="J436" s="207"/>
      <c r="K436" s="207"/>
      <c r="L436" s="200"/>
      <c r="M436" s="218"/>
    </row>
    <row r="437" spans="1:13" s="2" customFormat="1" ht="15.75">
      <c r="A437" s="70"/>
      <c r="B437" s="70"/>
      <c r="C437" s="70"/>
      <c r="D437" s="70"/>
      <c r="E437" s="70"/>
      <c r="F437" s="70"/>
      <c r="G437" s="70"/>
      <c r="H437" s="207"/>
      <c r="I437" s="207"/>
      <c r="J437" s="207"/>
      <c r="K437" s="207"/>
      <c r="L437" s="200"/>
      <c r="M437" s="218"/>
    </row>
    <row r="438" spans="1:13" s="2" customFormat="1" ht="15.75">
      <c r="A438" s="70"/>
      <c r="B438" s="70"/>
      <c r="C438" s="70"/>
      <c r="D438" s="70"/>
      <c r="E438" s="70"/>
      <c r="F438" s="70"/>
      <c r="G438" s="70"/>
      <c r="H438" s="207"/>
      <c r="I438" s="207"/>
      <c r="J438" s="207"/>
      <c r="K438" s="207"/>
      <c r="L438" s="200"/>
      <c r="M438" s="218"/>
    </row>
    <row r="439" spans="1:13" s="2" customFormat="1" ht="15.75">
      <c r="A439" s="70"/>
      <c r="B439" s="70"/>
      <c r="C439" s="70"/>
      <c r="D439" s="70"/>
      <c r="E439" s="70"/>
      <c r="F439" s="70"/>
      <c r="G439" s="70"/>
      <c r="H439" s="207"/>
      <c r="I439" s="207"/>
      <c r="J439" s="207"/>
      <c r="K439" s="207"/>
      <c r="L439" s="200"/>
      <c r="M439" s="218"/>
    </row>
    <row r="440" spans="1:13" s="2" customFormat="1" ht="15.75">
      <c r="A440" s="70"/>
      <c r="B440" s="70"/>
      <c r="C440" s="70"/>
      <c r="D440" s="70"/>
      <c r="E440" s="70"/>
      <c r="F440" s="70"/>
      <c r="G440" s="70"/>
      <c r="H440" s="207"/>
      <c r="I440" s="207"/>
      <c r="J440" s="207"/>
      <c r="K440" s="207"/>
      <c r="L440" s="200"/>
      <c r="M440" s="218"/>
    </row>
    <row r="441" spans="1:13" s="2" customFormat="1" ht="15.75">
      <c r="A441" s="70"/>
      <c r="B441" s="70"/>
      <c r="C441" s="70"/>
      <c r="D441" s="70"/>
      <c r="E441" s="70"/>
      <c r="F441" s="70"/>
      <c r="G441" s="70"/>
      <c r="H441" s="207"/>
      <c r="I441" s="207"/>
      <c r="J441" s="207"/>
      <c r="K441" s="207"/>
      <c r="L441" s="200"/>
      <c r="M441" s="218"/>
    </row>
    <row r="442" spans="1:13" s="2" customFormat="1" ht="15.75">
      <c r="A442" s="70"/>
      <c r="B442" s="70"/>
      <c r="C442" s="70"/>
      <c r="D442" s="70"/>
      <c r="E442" s="70"/>
      <c r="F442" s="70"/>
      <c r="G442" s="70"/>
      <c r="H442" s="207"/>
      <c r="I442" s="207"/>
      <c r="J442" s="207"/>
      <c r="K442" s="207"/>
      <c r="L442" s="200"/>
      <c r="M442" s="218"/>
    </row>
    <row r="443" spans="1:13" s="2" customFormat="1" ht="15.75">
      <c r="A443" s="70"/>
      <c r="B443" s="70"/>
      <c r="C443" s="70"/>
      <c r="D443" s="70"/>
      <c r="E443" s="70"/>
      <c r="F443" s="70"/>
      <c r="G443" s="70"/>
      <c r="H443" s="207"/>
      <c r="I443" s="207"/>
      <c r="J443" s="207"/>
      <c r="K443" s="207"/>
      <c r="L443" s="200"/>
      <c r="M443" s="218"/>
    </row>
    <row r="444" spans="1:13" s="2" customFormat="1" ht="15.75">
      <c r="A444" s="70"/>
      <c r="B444" s="70"/>
      <c r="C444" s="70"/>
      <c r="D444" s="70"/>
      <c r="E444" s="70"/>
      <c r="F444" s="70"/>
      <c r="G444" s="70"/>
      <c r="H444" s="207"/>
      <c r="I444" s="207"/>
      <c r="J444" s="207"/>
      <c r="K444" s="207"/>
      <c r="L444" s="200"/>
      <c r="M444" s="218"/>
    </row>
    <row r="445" spans="1:13" s="2" customFormat="1" ht="15.75">
      <c r="A445" s="70"/>
      <c r="B445" s="70"/>
      <c r="C445" s="70"/>
      <c r="D445" s="70"/>
      <c r="E445" s="70"/>
      <c r="F445" s="70"/>
      <c r="G445" s="70"/>
      <c r="H445" s="219"/>
      <c r="I445" s="219"/>
      <c r="J445" s="200"/>
      <c r="K445" s="200"/>
      <c r="L445" s="200"/>
      <c r="M445" s="218"/>
    </row>
    <row r="446" spans="1:13" s="2" customFormat="1" ht="15.75">
      <c r="A446" s="70"/>
      <c r="B446" s="70"/>
      <c r="C446" s="70"/>
      <c r="D446" s="70"/>
      <c r="E446" s="70"/>
      <c r="F446" s="70"/>
      <c r="G446" s="70"/>
      <c r="H446" s="219"/>
      <c r="I446" s="219"/>
      <c r="J446" s="200"/>
      <c r="K446" s="200"/>
      <c r="L446" s="200"/>
      <c r="M446" s="218"/>
    </row>
    <row r="447" spans="1:13" s="2" customFormat="1" ht="15.75">
      <c r="A447" s="70"/>
      <c r="B447" s="70"/>
      <c r="C447" s="70"/>
      <c r="D447" s="70"/>
      <c r="E447" s="70"/>
      <c r="F447" s="70"/>
      <c r="G447" s="70"/>
      <c r="H447" s="219"/>
      <c r="I447" s="219"/>
      <c r="J447" s="200"/>
      <c r="K447" s="200"/>
      <c r="L447" s="200"/>
      <c r="M447" s="218"/>
    </row>
    <row r="448" spans="1:13" s="2" customFormat="1" ht="15.75">
      <c r="A448" s="70"/>
      <c r="B448" s="70"/>
      <c r="C448" s="70"/>
      <c r="D448" s="70"/>
      <c r="E448" s="70"/>
      <c r="F448" s="70"/>
      <c r="G448" s="70"/>
      <c r="H448" s="219"/>
      <c r="I448" s="219"/>
      <c r="J448" s="200"/>
      <c r="K448" s="200"/>
      <c r="L448" s="200"/>
      <c r="M448" s="218"/>
    </row>
    <row r="449" spans="1:13" s="2" customFormat="1" ht="15.75">
      <c r="A449" s="70"/>
      <c r="B449" s="70"/>
      <c r="C449" s="70"/>
      <c r="D449" s="70"/>
      <c r="E449" s="70"/>
      <c r="F449" s="70"/>
      <c r="G449" s="70"/>
      <c r="H449" s="219"/>
      <c r="I449" s="219"/>
      <c r="J449" s="200"/>
      <c r="K449" s="200"/>
      <c r="L449" s="200"/>
      <c r="M449" s="218"/>
    </row>
    <row r="450" spans="1:13" ht="15.75">
      <c r="A450" s="69"/>
      <c r="B450" s="69"/>
      <c r="C450" s="69"/>
      <c r="D450" s="69"/>
      <c r="E450" s="69"/>
      <c r="F450" s="69"/>
      <c r="G450" s="70"/>
      <c r="H450" s="205"/>
      <c r="I450" s="205"/>
      <c r="J450" s="200"/>
      <c r="K450" s="200"/>
      <c r="L450" s="200"/>
      <c r="M450" s="218"/>
    </row>
    <row r="451" spans="1:13" ht="15.75">
      <c r="A451" s="69"/>
      <c r="B451" s="69"/>
      <c r="C451" s="69"/>
      <c r="D451" s="69"/>
      <c r="E451" s="69"/>
      <c r="F451" s="69"/>
      <c r="G451" s="70"/>
      <c r="H451" s="205"/>
      <c r="I451" s="205"/>
      <c r="J451" s="200"/>
      <c r="K451" s="200"/>
      <c r="L451" s="200"/>
      <c r="M451" s="218"/>
    </row>
    <row r="452" spans="1:13" ht="15.75">
      <c r="A452" s="69"/>
      <c r="B452" s="69"/>
      <c r="C452" s="69"/>
      <c r="D452" s="69"/>
      <c r="E452" s="69"/>
      <c r="F452" s="69"/>
      <c r="G452" s="70"/>
      <c r="H452" s="205"/>
      <c r="I452" s="205"/>
      <c r="J452" s="200"/>
      <c r="K452" s="200"/>
      <c r="L452" s="200"/>
      <c r="M452" s="218"/>
    </row>
    <row r="453" spans="1:13" ht="15">
      <c r="A453" s="69"/>
      <c r="B453" s="69"/>
      <c r="C453" s="69"/>
      <c r="D453" s="69"/>
      <c r="E453" s="69"/>
      <c r="F453" s="69"/>
      <c r="G453" s="70"/>
      <c r="J453" s="70"/>
      <c r="K453" s="70"/>
      <c r="L453" s="70"/>
      <c r="M453" s="219"/>
    </row>
    <row r="454" spans="1:13" ht="15">
      <c r="A454" s="69"/>
      <c r="B454" s="69"/>
      <c r="C454" s="69"/>
      <c r="D454" s="69"/>
      <c r="E454" s="69"/>
      <c r="F454" s="69"/>
      <c r="G454" s="70"/>
      <c r="J454" s="70"/>
      <c r="K454" s="70"/>
      <c r="L454" s="70"/>
      <c r="M454" s="219"/>
    </row>
    <row r="455" spans="1:13" ht="15">
      <c r="A455" s="69"/>
      <c r="B455" s="69"/>
      <c r="C455" s="69"/>
      <c r="D455" s="69"/>
      <c r="E455" s="69"/>
      <c r="F455" s="69"/>
      <c r="G455" s="70"/>
      <c r="J455" s="70"/>
      <c r="K455" s="70"/>
      <c r="L455" s="70"/>
      <c r="M455" s="219"/>
    </row>
    <row r="456" spans="1:13" ht="15">
      <c r="A456" s="69"/>
      <c r="B456" s="69"/>
      <c r="C456" s="69"/>
      <c r="D456" s="69"/>
      <c r="E456" s="69"/>
      <c r="F456" s="69"/>
      <c r="G456" s="70"/>
      <c r="J456" s="70"/>
      <c r="K456" s="70"/>
      <c r="L456" s="70"/>
      <c r="M456" s="219"/>
    </row>
  </sheetData>
  <mergeCells count="12">
    <mergeCell ref="E8:F8"/>
    <mergeCell ref="M8:N9"/>
    <mergeCell ref="A8:A10"/>
    <mergeCell ref="I8:I10"/>
    <mergeCell ref="K8:L9"/>
    <mergeCell ref="J8:J10"/>
    <mergeCell ref="G8:G10"/>
    <mergeCell ref="B8:B10"/>
    <mergeCell ref="H8:H10"/>
    <mergeCell ref="C8:C10"/>
    <mergeCell ref="D8:D10"/>
    <mergeCell ref="A3:N4"/>
  </mergeCells>
  <printOptions horizontalCentered="1"/>
  <pageMargins left="0.51181102362204722" right="0" top="0.35433070866141736" bottom="0.59055118110236227" header="0.39370078740157483" footer="0.51181102362204722"/>
  <pageSetup paperSize="9" scale="65" orientation="portrait" r:id="rId1"/>
  <headerFooter alignWithMargins="0">
    <oddFooter>&amp;CСтраница &amp;P</oddFooter>
  </headerFooter>
  <rowBreaks count="1" manualBreakCount="1">
    <brk id="332" max="13" man="1"/>
  </rowBreaks>
  <ignoredErrors>
    <ignoredError sqref="L285:L286 L425:L427 J4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Лист1</vt:lpstr>
      <vt:lpstr>Лист2</vt:lpstr>
      <vt:lpstr>Лист3</vt:lpstr>
      <vt:lpstr>29.02 из гасу</vt:lpstr>
      <vt:lpstr>с 2014</vt:lpstr>
      <vt:lpstr>'29.02 из гасу'!Заголовки_для_печати</vt:lpstr>
      <vt:lpstr>Лист1!Заголовки_для_печати</vt:lpstr>
      <vt:lpstr>'с 2014'!Заголовки_для_печати</vt:lpstr>
      <vt:lpstr>'29.02 из гасу'!Область_печати</vt:lpstr>
      <vt:lpstr>Лист1!Область_печати</vt:lpstr>
      <vt:lpstr>Лист2!Область_печати</vt:lpstr>
      <vt:lpstr>'с 2014'!Область_печати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Масалитинова</dc:creator>
  <cp:lastModifiedBy>Виктор</cp:lastModifiedBy>
  <cp:lastPrinted>2016-06-28T04:56:51Z</cp:lastPrinted>
  <dcterms:created xsi:type="dcterms:W3CDTF">2010-05-17T05:37:16Z</dcterms:created>
  <dcterms:modified xsi:type="dcterms:W3CDTF">2016-06-28T09:41:25Z</dcterms:modified>
</cp:coreProperties>
</file>