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3" r:id="rId2"/>
  </sheets>
  <definedNames>
    <definedName name="_xlnm._FilterDatabase" localSheetId="1" hidden="1">Лист2!$A$5:$M$362</definedName>
  </definedNames>
  <calcPr calcId="125725"/>
</workbook>
</file>

<file path=xl/calcChain.xml><?xml version="1.0" encoding="utf-8"?>
<calcChain xmlns="http://schemas.openxmlformats.org/spreadsheetml/2006/main">
  <c r="D363" i="3"/>
  <c r="C350"/>
  <c r="H342"/>
  <c r="G343"/>
  <c r="H185"/>
  <c r="I188"/>
  <c r="I185" s="1"/>
  <c r="G185" s="1"/>
  <c r="H188"/>
  <c r="J185"/>
  <c r="K185"/>
  <c r="L185"/>
  <c r="H167"/>
  <c r="J120"/>
  <c r="G124"/>
  <c r="J124"/>
  <c r="G120"/>
  <c r="H243"/>
  <c r="I67"/>
  <c r="L67"/>
  <c r="D332"/>
  <c r="C332" s="1"/>
  <c r="C363" s="1"/>
  <c r="L332"/>
  <c r="I332"/>
  <c r="E332"/>
  <c r="E363" s="1"/>
  <c r="F363"/>
  <c r="M9"/>
  <c r="D243"/>
  <c r="E243"/>
  <c r="F243"/>
  <c r="I243"/>
  <c r="L243"/>
  <c r="C243"/>
  <c r="D149"/>
  <c r="E149"/>
  <c r="F149"/>
  <c r="I149"/>
  <c r="L149"/>
  <c r="C149"/>
  <c r="D293"/>
  <c r="C293"/>
  <c r="D290"/>
  <c r="C290"/>
  <c r="M290" s="1"/>
  <c r="D288"/>
  <c r="C288"/>
  <c r="M288" s="1"/>
  <c r="D286"/>
  <c r="C286"/>
  <c r="D283"/>
  <c r="C283"/>
  <c r="D281"/>
  <c r="C281"/>
  <c r="D279"/>
  <c r="C279"/>
  <c r="D277"/>
  <c r="C277"/>
  <c r="D275"/>
  <c r="C275"/>
  <c r="D270"/>
  <c r="C270"/>
  <c r="M270" s="1"/>
  <c r="D269"/>
  <c r="C269"/>
  <c r="D264"/>
  <c r="C264"/>
  <c r="D262"/>
  <c r="C262"/>
  <c r="D259"/>
  <c r="C259"/>
  <c r="M259" s="1"/>
  <c r="D257"/>
  <c r="C257"/>
  <c r="M257" s="1"/>
  <c r="D256"/>
  <c r="C256"/>
  <c r="D252"/>
  <c r="C252"/>
  <c r="D251"/>
  <c r="C251"/>
  <c r="M251" s="1"/>
  <c r="D249"/>
  <c r="C249"/>
  <c r="M249" s="1"/>
  <c r="D248"/>
  <c r="C248"/>
  <c r="D247"/>
  <c r="C247"/>
  <c r="M247" s="1"/>
  <c r="D246"/>
  <c r="C246"/>
  <c r="D245"/>
  <c r="M246"/>
  <c r="M248"/>
  <c r="M252"/>
  <c r="M253"/>
  <c r="M254"/>
  <c r="M255"/>
  <c r="M256"/>
  <c r="M258"/>
  <c r="M261"/>
  <c r="M262"/>
  <c r="M263"/>
  <c r="M264"/>
  <c r="M269"/>
  <c r="M271"/>
  <c r="M272"/>
  <c r="M274"/>
  <c r="M277"/>
  <c r="M279"/>
  <c r="M280"/>
  <c r="M281"/>
  <c r="M283"/>
  <c r="M287"/>
  <c r="M291"/>
  <c r="M292"/>
  <c r="K290"/>
  <c r="J290"/>
  <c r="K283"/>
  <c r="J283"/>
  <c r="K277"/>
  <c r="J277"/>
  <c r="K275"/>
  <c r="J275"/>
  <c r="K270"/>
  <c r="J270"/>
  <c r="K269"/>
  <c r="J269"/>
  <c r="K262"/>
  <c r="J262"/>
  <c r="K257"/>
  <c r="J257"/>
  <c r="K252"/>
  <c r="J252"/>
  <c r="K249"/>
  <c r="J249"/>
  <c r="K248"/>
  <c r="J248"/>
  <c r="K246"/>
  <c r="J246"/>
  <c r="K245"/>
  <c r="J245"/>
  <c r="H290"/>
  <c r="G290"/>
  <c r="H283"/>
  <c r="G283"/>
  <c r="H277"/>
  <c r="G277"/>
  <c r="H275"/>
  <c r="G275"/>
  <c r="H270"/>
  <c r="G270"/>
  <c r="H269"/>
  <c r="G269"/>
  <c r="H262"/>
  <c r="G262"/>
  <c r="H257"/>
  <c r="G257"/>
  <c r="H252"/>
  <c r="G252"/>
  <c r="H249"/>
  <c r="G249"/>
  <c r="H248"/>
  <c r="G248"/>
  <c r="H246"/>
  <c r="G246"/>
  <c r="H245"/>
  <c r="G245"/>
  <c r="C245" l="1"/>
  <c r="M245" s="1"/>
  <c r="H234" l="1"/>
  <c r="I234"/>
  <c r="I230" s="1"/>
  <c r="K234"/>
  <c r="K230" s="1"/>
  <c r="L234"/>
  <c r="E230"/>
  <c r="F230"/>
  <c r="H230"/>
  <c r="L230"/>
  <c r="D230"/>
  <c r="L179"/>
  <c r="H88"/>
  <c r="I88"/>
  <c r="I87" s="1"/>
  <c r="J88"/>
  <c r="K88"/>
  <c r="K87" s="1"/>
  <c r="L88"/>
  <c r="L87" s="1"/>
  <c r="G88"/>
  <c r="G87" s="1"/>
  <c r="E87"/>
  <c r="F87"/>
  <c r="H87"/>
  <c r="J87"/>
  <c r="D87"/>
  <c r="G347"/>
  <c r="K333"/>
  <c r="J333" s="1"/>
  <c r="M333" s="1"/>
  <c r="H333"/>
  <c r="G333" s="1"/>
  <c r="K332"/>
  <c r="H332"/>
  <c r="G332" s="1"/>
  <c r="K318"/>
  <c r="J318" s="1"/>
  <c r="M318" s="1"/>
  <c r="H318"/>
  <c r="G318" s="1"/>
  <c r="K310"/>
  <c r="H310"/>
  <c r="G310" s="1"/>
  <c r="J301"/>
  <c r="M301" s="1"/>
  <c r="G301"/>
  <c r="J295"/>
  <c r="J296"/>
  <c r="M296" s="1"/>
  <c r="J297"/>
  <c r="M297" s="1"/>
  <c r="J298"/>
  <c r="M298" s="1"/>
  <c r="J299"/>
  <c r="M299" s="1"/>
  <c r="J300"/>
  <c r="M300" s="1"/>
  <c r="J302"/>
  <c r="M302" s="1"/>
  <c r="J303"/>
  <c r="M303" s="1"/>
  <c r="J304"/>
  <c r="M304" s="1"/>
  <c r="J305"/>
  <c r="M305" s="1"/>
  <c r="J306"/>
  <c r="M306" s="1"/>
  <c r="J311"/>
  <c r="M311" s="1"/>
  <c r="J312"/>
  <c r="M312" s="1"/>
  <c r="J313"/>
  <c r="M313" s="1"/>
  <c r="J314"/>
  <c r="M314" s="1"/>
  <c r="J315"/>
  <c r="M315" s="1"/>
  <c r="J316"/>
  <c r="M316" s="1"/>
  <c r="J317"/>
  <c r="M317" s="1"/>
  <c r="J319"/>
  <c r="M319" s="1"/>
  <c r="J320"/>
  <c r="M320" s="1"/>
  <c r="J321"/>
  <c r="M321" s="1"/>
  <c r="J322"/>
  <c r="M322" s="1"/>
  <c r="J323"/>
  <c r="M323" s="1"/>
  <c r="J324"/>
  <c r="M324" s="1"/>
  <c r="J325"/>
  <c r="M325" s="1"/>
  <c r="J326"/>
  <c r="M326" s="1"/>
  <c r="J327"/>
  <c r="M327" s="1"/>
  <c r="J328"/>
  <c r="M328" s="1"/>
  <c r="J329"/>
  <c r="M329" s="1"/>
  <c r="J330"/>
  <c r="M330" s="1"/>
  <c r="J331"/>
  <c r="M331" s="1"/>
  <c r="J334"/>
  <c r="M334" s="1"/>
  <c r="J335"/>
  <c r="M335" s="1"/>
  <c r="J336"/>
  <c r="M336" s="1"/>
  <c r="J337"/>
  <c r="M337" s="1"/>
  <c r="J338"/>
  <c r="M338" s="1"/>
  <c r="J339"/>
  <c r="M339" s="1"/>
  <c r="J340"/>
  <c r="M340" s="1"/>
  <c r="J341"/>
  <c r="M341" s="1"/>
  <c r="J342"/>
  <c r="M342" s="1"/>
  <c r="J343"/>
  <c r="M343" s="1"/>
  <c r="J344"/>
  <c r="M344" s="1"/>
  <c r="J345"/>
  <c r="M345" s="1"/>
  <c r="J346"/>
  <c r="M346" s="1"/>
  <c r="J347"/>
  <c r="M347" s="1"/>
  <c r="J348"/>
  <c r="M348" s="1"/>
  <c r="J349"/>
  <c r="M349" s="1"/>
  <c r="J350"/>
  <c r="M350" s="1"/>
  <c r="J351"/>
  <c r="M351" s="1"/>
  <c r="J352"/>
  <c r="M352" s="1"/>
  <c r="J353"/>
  <c r="M353" s="1"/>
  <c r="J354"/>
  <c r="M354" s="1"/>
  <c r="J355"/>
  <c r="M355" s="1"/>
  <c r="J356"/>
  <c r="M356" s="1"/>
  <c r="J357"/>
  <c r="M357" s="1"/>
  <c r="J358"/>
  <c r="M358" s="1"/>
  <c r="J359"/>
  <c r="M359" s="1"/>
  <c r="J360"/>
  <c r="M360" s="1"/>
  <c r="J361"/>
  <c r="M361" s="1"/>
  <c r="J362"/>
  <c r="M362" s="1"/>
  <c r="G295"/>
  <c r="G296"/>
  <c r="G297"/>
  <c r="G298"/>
  <c r="G299"/>
  <c r="G300"/>
  <c r="G302"/>
  <c r="G303"/>
  <c r="G304"/>
  <c r="G305"/>
  <c r="G306"/>
  <c r="G307"/>
  <c r="G308"/>
  <c r="G309"/>
  <c r="G311"/>
  <c r="G312"/>
  <c r="G313"/>
  <c r="G314"/>
  <c r="G315"/>
  <c r="G316"/>
  <c r="G317"/>
  <c r="G319"/>
  <c r="G320"/>
  <c r="G321"/>
  <c r="G322"/>
  <c r="G323"/>
  <c r="G324"/>
  <c r="G325"/>
  <c r="G326"/>
  <c r="G327"/>
  <c r="G328"/>
  <c r="G329"/>
  <c r="G330"/>
  <c r="G331"/>
  <c r="G334"/>
  <c r="G335"/>
  <c r="G336"/>
  <c r="G337"/>
  <c r="G338"/>
  <c r="G339"/>
  <c r="G340"/>
  <c r="G341"/>
  <c r="G344"/>
  <c r="G345"/>
  <c r="G346"/>
  <c r="G348"/>
  <c r="G349"/>
  <c r="G350"/>
  <c r="G342" s="1"/>
  <c r="G351"/>
  <c r="G352"/>
  <c r="G353"/>
  <c r="G354"/>
  <c r="G355"/>
  <c r="G356"/>
  <c r="G357"/>
  <c r="G358"/>
  <c r="G359"/>
  <c r="G360"/>
  <c r="G361"/>
  <c r="G362"/>
  <c r="G220"/>
  <c r="J220"/>
  <c r="M220" s="1"/>
  <c r="J200"/>
  <c r="M200" s="1"/>
  <c r="J201"/>
  <c r="J202"/>
  <c r="M202" s="1"/>
  <c r="J203"/>
  <c r="M203" s="1"/>
  <c r="J204"/>
  <c r="M204" s="1"/>
  <c r="J205"/>
  <c r="J206"/>
  <c r="M206" s="1"/>
  <c r="J207"/>
  <c r="M207" s="1"/>
  <c r="J208"/>
  <c r="M208" s="1"/>
  <c r="J209"/>
  <c r="M209" s="1"/>
  <c r="J210"/>
  <c r="M210" s="1"/>
  <c r="J211"/>
  <c r="M211" s="1"/>
  <c r="J212"/>
  <c r="M212" s="1"/>
  <c r="J213"/>
  <c r="M213" s="1"/>
  <c r="J214"/>
  <c r="M214" s="1"/>
  <c r="J215"/>
  <c r="M215" s="1"/>
  <c r="J216"/>
  <c r="M216" s="1"/>
  <c r="J217"/>
  <c r="M217" s="1"/>
  <c r="J218"/>
  <c r="M218" s="1"/>
  <c r="J219"/>
  <c r="M219" s="1"/>
  <c r="J221"/>
  <c r="M221" s="1"/>
  <c r="J222"/>
  <c r="M222" s="1"/>
  <c r="J223"/>
  <c r="M223" s="1"/>
  <c r="J224"/>
  <c r="M224" s="1"/>
  <c r="J225"/>
  <c r="M225" s="1"/>
  <c r="J226"/>
  <c r="M226" s="1"/>
  <c r="J227"/>
  <c r="M227" s="1"/>
  <c r="J228"/>
  <c r="M228" s="1"/>
  <c r="J229"/>
  <c r="M229" s="1"/>
  <c r="J231"/>
  <c r="M231" s="1"/>
  <c r="J232"/>
  <c r="M232" s="1"/>
  <c r="J233"/>
  <c r="M233" s="1"/>
  <c r="J235"/>
  <c r="M235" s="1"/>
  <c r="J236"/>
  <c r="M236" s="1"/>
  <c r="J237"/>
  <c r="M237" s="1"/>
  <c r="J238"/>
  <c r="M238" s="1"/>
  <c r="J239"/>
  <c r="M239" s="1"/>
  <c r="J240"/>
  <c r="M240" s="1"/>
  <c r="J241"/>
  <c r="M241" s="1"/>
  <c r="J242"/>
  <c r="M242" s="1"/>
  <c r="J244"/>
  <c r="M244" s="1"/>
  <c r="J199"/>
  <c r="M199" s="1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1"/>
  <c r="G222"/>
  <c r="G223"/>
  <c r="G224"/>
  <c r="G225"/>
  <c r="G226"/>
  <c r="G227"/>
  <c r="G228"/>
  <c r="G229"/>
  <c r="G231"/>
  <c r="G232"/>
  <c r="G233"/>
  <c r="G235"/>
  <c r="G236"/>
  <c r="G240"/>
  <c r="G241"/>
  <c r="G242"/>
  <c r="G199"/>
  <c r="M197"/>
  <c r="M198"/>
  <c r="M201"/>
  <c r="J196"/>
  <c r="M196" s="1"/>
  <c r="G196"/>
  <c r="M195"/>
  <c r="J194"/>
  <c r="M194" s="1"/>
  <c r="G194"/>
  <c r="M192"/>
  <c r="M193"/>
  <c r="J191"/>
  <c r="M191" s="1"/>
  <c r="G191"/>
  <c r="M190"/>
  <c r="G190"/>
  <c r="L189"/>
  <c r="J189" s="1"/>
  <c r="M189" s="1"/>
  <c r="G189"/>
  <c r="G188" s="1"/>
  <c r="L188"/>
  <c r="J188" s="1"/>
  <c r="J179" s="1"/>
  <c r="I179"/>
  <c r="E185"/>
  <c r="E179" s="1"/>
  <c r="F185"/>
  <c r="F179" s="1"/>
  <c r="H179"/>
  <c r="K179"/>
  <c r="D185"/>
  <c r="D179" s="1"/>
  <c r="M186"/>
  <c r="M187"/>
  <c r="G179" l="1"/>
  <c r="J332"/>
  <c r="J310"/>
  <c r="M310" s="1"/>
  <c r="K243"/>
  <c r="G243"/>
  <c r="M295"/>
  <c r="J243"/>
  <c r="M243" s="1"/>
  <c r="G234"/>
  <c r="G230" s="1"/>
  <c r="C179"/>
  <c r="M179"/>
  <c r="J234"/>
  <c r="M234" s="1"/>
  <c r="M188"/>
  <c r="C185"/>
  <c r="M185" s="1"/>
  <c r="M180"/>
  <c r="M181"/>
  <c r="M182"/>
  <c r="M183"/>
  <c r="M184"/>
  <c r="M175"/>
  <c r="M176"/>
  <c r="M177"/>
  <c r="M178"/>
  <c r="M172"/>
  <c r="M173"/>
  <c r="M174"/>
  <c r="K171"/>
  <c r="J171"/>
  <c r="D171"/>
  <c r="M169"/>
  <c r="M170"/>
  <c r="K168"/>
  <c r="J168"/>
  <c r="H168"/>
  <c r="G168"/>
  <c r="D168"/>
  <c r="M151"/>
  <c r="M152"/>
  <c r="M153"/>
  <c r="M154"/>
  <c r="M155"/>
  <c r="M156"/>
  <c r="M157"/>
  <c r="M158"/>
  <c r="M159"/>
  <c r="M160"/>
  <c r="M161"/>
  <c r="M162"/>
  <c r="M163"/>
  <c r="M164"/>
  <c r="M165"/>
  <c r="M166"/>
  <c r="K150"/>
  <c r="J150"/>
  <c r="M150" s="1"/>
  <c r="H150"/>
  <c r="G150"/>
  <c r="M139"/>
  <c r="M140"/>
  <c r="M141"/>
  <c r="M142"/>
  <c r="M143"/>
  <c r="M144"/>
  <c r="M145"/>
  <c r="M146"/>
  <c r="M147"/>
  <c r="M148"/>
  <c r="M127"/>
  <c r="M128"/>
  <c r="M129"/>
  <c r="M130"/>
  <c r="M131"/>
  <c r="M132"/>
  <c r="M133"/>
  <c r="M134"/>
  <c r="M135"/>
  <c r="M136"/>
  <c r="M137"/>
  <c r="M138"/>
  <c r="M126"/>
  <c r="M125"/>
  <c r="M123"/>
  <c r="M124"/>
  <c r="M122"/>
  <c r="M121"/>
  <c r="M120"/>
  <c r="M119"/>
  <c r="M118"/>
  <c r="M116"/>
  <c r="M117"/>
  <c r="M115"/>
  <c r="M114"/>
  <c r="M87"/>
  <c r="M88"/>
  <c r="M89"/>
  <c r="M90"/>
  <c r="M92"/>
  <c r="M103"/>
  <c r="M104"/>
  <c r="E67"/>
  <c r="G67"/>
  <c r="H67"/>
  <c r="J67"/>
  <c r="K67"/>
  <c r="D67"/>
  <c r="M84"/>
  <c r="M85"/>
  <c r="M86"/>
  <c r="M82"/>
  <c r="M83"/>
  <c r="M77"/>
  <c r="M78"/>
  <c r="M79"/>
  <c r="M80"/>
  <c r="M81"/>
  <c r="M67"/>
  <c r="M68"/>
  <c r="M69"/>
  <c r="M70"/>
  <c r="M71"/>
  <c r="M72"/>
  <c r="M73"/>
  <c r="M74"/>
  <c r="M75"/>
  <c r="M76"/>
  <c r="E50"/>
  <c r="G50"/>
  <c r="H50"/>
  <c r="I50"/>
  <c r="J50"/>
  <c r="M50" s="1"/>
  <c r="K50"/>
  <c r="L50"/>
  <c r="D50"/>
  <c r="M51"/>
  <c r="M52"/>
  <c r="M53"/>
  <c r="M54"/>
  <c r="M55"/>
  <c r="M56"/>
  <c r="M57"/>
  <c r="M58"/>
  <c r="M59"/>
  <c r="M60"/>
  <c r="M61"/>
  <c r="M62"/>
  <c r="M63"/>
  <c r="M64"/>
  <c r="M65"/>
  <c r="M66"/>
  <c r="E39"/>
  <c r="F39"/>
  <c r="G39"/>
  <c r="H39"/>
  <c r="I39"/>
  <c r="J39"/>
  <c r="K39"/>
  <c r="L39"/>
  <c r="D39"/>
  <c r="M48"/>
  <c r="M49"/>
  <c r="M47"/>
  <c r="M46"/>
  <c r="M41"/>
  <c r="M42"/>
  <c r="M43"/>
  <c r="M44"/>
  <c r="M45"/>
  <c r="M40"/>
  <c r="M22"/>
  <c r="C205"/>
  <c r="M205" s="1"/>
  <c r="C171"/>
  <c r="C168"/>
  <c r="M332" l="1"/>
  <c r="J230"/>
  <c r="M230" s="1"/>
  <c r="D9"/>
  <c r="K9"/>
  <c r="I9"/>
  <c r="I363" s="1"/>
  <c r="G9"/>
  <c r="E9"/>
  <c r="L9"/>
  <c r="L363" s="1"/>
  <c r="J9"/>
  <c r="H9"/>
  <c r="F9"/>
  <c r="M171"/>
  <c r="G167"/>
  <c r="G149" s="1"/>
  <c r="G363" s="1"/>
  <c r="J167"/>
  <c r="D167"/>
  <c r="H149"/>
  <c r="H363" s="1"/>
  <c r="K167"/>
  <c r="K149" s="1"/>
  <c r="K363" s="1"/>
  <c r="M168"/>
  <c r="H363" i="1"/>
  <c r="D363"/>
  <c r="E363"/>
  <c r="G363" s="1"/>
  <c r="F363"/>
  <c r="C363"/>
  <c r="I297"/>
  <c r="I298"/>
  <c r="I299"/>
  <c r="G297"/>
  <c r="G298"/>
  <c r="G29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G220"/>
  <c r="G221"/>
  <c r="G222"/>
  <c r="G223"/>
  <c r="G224"/>
  <c r="G225"/>
  <c r="G226"/>
  <c r="G227"/>
  <c r="G228"/>
  <c r="G229"/>
  <c r="G230"/>
  <c r="G231"/>
  <c r="G232"/>
  <c r="G233"/>
  <c r="I216"/>
  <c r="I217"/>
  <c r="I218"/>
  <c r="I219"/>
  <c r="G216"/>
  <c r="G217"/>
  <c r="G218"/>
  <c r="G219"/>
  <c r="I359"/>
  <c r="G359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60"/>
  <c r="I361"/>
  <c r="I362"/>
  <c r="I363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60"/>
  <c r="G361"/>
  <c r="G362"/>
  <c r="I319"/>
  <c r="I320"/>
  <c r="I321"/>
  <c r="I322"/>
  <c r="I323"/>
  <c r="I324"/>
  <c r="I325"/>
  <c r="I326"/>
  <c r="I327"/>
  <c r="I328"/>
  <c r="I329"/>
  <c r="I330"/>
  <c r="I331"/>
  <c r="G319"/>
  <c r="G320"/>
  <c r="G321"/>
  <c r="G322"/>
  <c r="G323"/>
  <c r="G324"/>
  <c r="G325"/>
  <c r="G326"/>
  <c r="G327"/>
  <c r="G328"/>
  <c r="G329"/>
  <c r="G330"/>
  <c r="G331"/>
  <c r="G311"/>
  <c r="G312"/>
  <c r="M167" i="3" l="1"/>
  <c r="J149"/>
  <c r="D241" i="1"/>
  <c r="E241"/>
  <c r="I241" s="1"/>
  <c r="F241"/>
  <c r="C241"/>
  <c r="H206"/>
  <c r="F206"/>
  <c r="F203"/>
  <c r="D203"/>
  <c r="E203"/>
  <c r="D206"/>
  <c r="E206"/>
  <c r="I206" s="1"/>
  <c r="C206"/>
  <c r="C203"/>
  <c r="I202"/>
  <c r="I203"/>
  <c r="I204"/>
  <c r="I205"/>
  <c r="I207"/>
  <c r="I208"/>
  <c r="I209"/>
  <c r="I210"/>
  <c r="I211"/>
  <c r="I212"/>
  <c r="I213"/>
  <c r="I214"/>
  <c r="I215"/>
  <c r="I239"/>
  <c r="I240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3"/>
  <c r="I274"/>
  <c r="I275"/>
  <c r="I276"/>
  <c r="I277"/>
  <c r="I278"/>
  <c r="I279"/>
  <c r="I280"/>
  <c r="I281"/>
  <c r="I282"/>
  <c r="I295"/>
  <c r="I296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G202"/>
  <c r="G204"/>
  <c r="G205"/>
  <c r="G207"/>
  <c r="G208"/>
  <c r="G209"/>
  <c r="G210"/>
  <c r="G211"/>
  <c r="G212"/>
  <c r="G213"/>
  <c r="G214"/>
  <c r="G215"/>
  <c r="G234"/>
  <c r="G235"/>
  <c r="G236"/>
  <c r="G238"/>
  <c r="G239"/>
  <c r="G240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3"/>
  <c r="G274"/>
  <c r="G275"/>
  <c r="G276"/>
  <c r="G277"/>
  <c r="G278"/>
  <c r="G279"/>
  <c r="G280"/>
  <c r="G281"/>
  <c r="G282"/>
  <c r="G295"/>
  <c r="G296"/>
  <c r="G300"/>
  <c r="G301"/>
  <c r="G302"/>
  <c r="G303"/>
  <c r="G304"/>
  <c r="G305"/>
  <c r="G306"/>
  <c r="G307"/>
  <c r="G308"/>
  <c r="G309"/>
  <c r="G310"/>
  <c r="G313"/>
  <c r="G314"/>
  <c r="G315"/>
  <c r="G316"/>
  <c r="G317"/>
  <c r="G318"/>
  <c r="M149" i="3" l="1"/>
  <c r="J363"/>
  <c r="M363" s="1"/>
  <c r="G203" i="1"/>
  <c r="G241"/>
  <c r="G206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4"/>
  <c r="I197"/>
  <c r="I198"/>
  <c r="I199"/>
  <c r="I200"/>
  <c r="I201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4"/>
  <c r="G197"/>
  <c r="G198"/>
  <c r="G199"/>
  <c r="G200"/>
  <c r="G201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2"/>
  <c r="I103"/>
  <c r="I104"/>
  <c r="I114"/>
  <c r="I115"/>
  <c r="I116"/>
  <c r="I117"/>
  <c r="I118"/>
  <c r="I119"/>
  <c r="I120"/>
  <c r="I121"/>
  <c r="I123"/>
  <c r="I124"/>
  <c r="I125"/>
  <c r="I126"/>
  <c r="I141"/>
  <c r="I143"/>
  <c r="I144"/>
  <c r="I145"/>
  <c r="I158"/>
  <c r="I159"/>
  <c r="I160"/>
  <c r="I161"/>
  <c r="I163"/>
  <c r="I164"/>
  <c r="I165"/>
  <c r="I166"/>
  <c r="I170"/>
  <c r="I171"/>
  <c r="I172"/>
  <c r="I173"/>
  <c r="I174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90"/>
  <c r="G92"/>
  <c r="G103"/>
  <c r="G104"/>
  <c r="G114"/>
  <c r="G120"/>
  <c r="G143"/>
  <c r="G144"/>
  <c r="G145"/>
  <c r="G158"/>
  <c r="G159"/>
  <c r="G160"/>
  <c r="G161"/>
  <c r="G163"/>
  <c r="G164"/>
  <c r="G165"/>
  <c r="G166"/>
  <c r="G170"/>
  <c r="G171"/>
  <c r="G172"/>
  <c r="G173"/>
  <c r="G174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G39"/>
  <c r="G50"/>
  <c r="G51"/>
  <c r="G52"/>
  <c r="G53"/>
  <c r="G54"/>
  <c r="G55"/>
  <c r="G56"/>
  <c r="G57"/>
  <c r="G58"/>
  <c r="G59"/>
  <c r="G60"/>
  <c r="G61"/>
  <c r="G62"/>
  <c r="G63"/>
  <c r="G64"/>
  <c r="G65"/>
  <c r="G66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10"/>
  <c r="G11"/>
  <c r="G12"/>
  <c r="G13"/>
  <c r="G14"/>
  <c r="G15"/>
  <c r="G16"/>
  <c r="G17"/>
  <c r="G18"/>
  <c r="G19"/>
  <c r="G20"/>
  <c r="I9"/>
  <c r="G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C48" l="1"/>
  <c r="C49"/>
  <c r="C47"/>
  <c r="G47"/>
  <c r="G48"/>
  <c r="C46"/>
  <c r="G49"/>
  <c r="G45"/>
  <c r="G46"/>
  <c r="G43"/>
  <c r="G42"/>
  <c r="G41"/>
  <c r="G44"/>
  <c r="G40"/>
  <c r="G119"/>
  <c r="G116"/>
  <c r="G118"/>
  <c r="G89"/>
  <c r="G115"/>
  <c r="G117"/>
  <c r="G141"/>
  <c r="G124"/>
  <c r="G126"/>
  <c r="G121"/>
  <c r="G123"/>
  <c r="G125"/>
  <c r="J266" i="3"/>
  <c r="M266"/>
  <c r="G266"/>
  <c r="K266"/>
  <c r="H266"/>
  <c r="J307"/>
  <c r="M307"/>
  <c r="K307"/>
  <c r="K309"/>
  <c r="J309"/>
  <c r="M309"/>
  <c r="K308"/>
  <c r="J308"/>
  <c r="M308"/>
</calcChain>
</file>

<file path=xl/sharedStrings.xml><?xml version="1.0" encoding="utf-8"?>
<sst xmlns="http://schemas.openxmlformats.org/spreadsheetml/2006/main" count="741" uniqueCount="392">
  <si>
    <t xml:space="preserve">Наименование программ (подпрограмм) и планируемые результаты реализации  </t>
  </si>
  <si>
    <t>Утверждено по программе (тыс.руб.)</t>
  </si>
  <si>
    <t>Исполнение  муниципальных программ  (кассовый расход)</t>
  </si>
  <si>
    <t>Исполнение  муниципальных программ  (фактический расход)</t>
  </si>
  <si>
    <t>тыс.руб</t>
  </si>
  <si>
    <t xml:space="preserve"> %</t>
  </si>
  <si>
    <t>№ п/п</t>
  </si>
  <si>
    <t>Утверждено в бюджете от 05.11.2015 № 11/2</t>
  </si>
  <si>
    <t>Мероприятие 3. Участие в районных массовых мероприятиях по видам спорта</t>
  </si>
  <si>
    <t xml:space="preserve">Мероприятие 5. Учебно-тренировочные сборы </t>
  </si>
  <si>
    <t>Мероприятие 1: Приобретение и установка оборудования</t>
  </si>
  <si>
    <t>Задача 1. Оказание мер социальной поддержки отдельным категориям граждан.</t>
  </si>
  <si>
    <t>Закупка и распространение методических материалов, памяток, листовок на противопожарную тематику в целях организации пропаганды и обучения населения мерам пожарной безопасности</t>
  </si>
  <si>
    <t>Ю.И. Донгаев</t>
  </si>
  <si>
    <t>Начальник Управления по экономической политике Администрации Щёлковского муниципального района</t>
  </si>
  <si>
    <t>Начальник отдела экономического анализа, прогнозирования и муниципальных программ Управления по экономической политике Администрации Щёлковского муниципального района</t>
  </si>
  <si>
    <t>Е.А. Митряева</t>
  </si>
  <si>
    <t>Исп. Соколова А.В. Тел. 8(496)561-11-38</t>
  </si>
  <si>
    <t xml:space="preserve">Оперативный (годовой) отчет о реализации мероприятий муниципальных программ городского поселения Щёлково </t>
  </si>
  <si>
    <t>Сводная бюджетная роспись от 31.12.2016</t>
  </si>
  <si>
    <t>2016 год</t>
  </si>
  <si>
    <t>Муниципальная программа городского поселения Щёлково "Культура городского поселения Щёлково"</t>
  </si>
  <si>
    <t>Подпрограмма "Развитие библиотечного дела"</t>
  </si>
  <si>
    <t xml:space="preserve">Задача 1. Пропаганда и развитие культуры </t>
  </si>
  <si>
    <t>Мероприятие 1.Организация и проведение мероприятий МУ ГПЩ «Щёлковская городская библиотека» в соответствии с календарным планом мероприятий городского поселения Щёлково</t>
  </si>
  <si>
    <t>Задача 2.Развитие материально-технической базы  МУ ГПЩ «Щёлковская городская библиотека»</t>
  </si>
  <si>
    <t>Мероприятие 2.Приобретение книгопечатной продукции для МУ ГПЩ «Щёлковская городская библиотека»</t>
  </si>
  <si>
    <t>Мероприятие 3.Приобретение библиотечной мебели для МУ ГПЩ «Щёлковская городская библиотека»</t>
  </si>
  <si>
    <t>Задача3.Улучшение условий в МУ ГПЩ «Щёлковская городская библиотека»</t>
  </si>
  <si>
    <t>Мероприятие 2 Ремонт помещений МУ ГПЩ «Щёлковская городская библиотека»</t>
  </si>
  <si>
    <t>Задача 4 Обеспечение деятельности подведомственных библиотек</t>
  </si>
  <si>
    <t xml:space="preserve">Мероприятие 1.Обеспечение деятельности МУ ГПЩ «Щёлковская городская библиотека» </t>
  </si>
  <si>
    <t>Задача 5. Повышение заработной платы работников МУ ГПЩ "Щёлковская городская библиотека" в 2015-2018 годах</t>
  </si>
  <si>
    <t>Мероприятие 1. Повышение заработной платы работников МУ ГПЩ "Щёлковская городская библиотека"</t>
  </si>
  <si>
    <t>Подпрограмма "Организация культурно-досуговой деятельности"</t>
  </si>
  <si>
    <t>Мероприятие 8.Организация и проведение мероприятий  МУ ГПЩ в соответствии с календарным планом мероприятий городского поселения Щёлково</t>
  </si>
  <si>
    <t>Задача 2.Развитие материально-технической базы учреждений культурно-досугового типа</t>
  </si>
  <si>
    <t>Мероприятие 2.Приобретение мебели в МУ ГПЩ «ДК им. В.П. Чкалова»</t>
  </si>
  <si>
    <t>Мероприятие 4.Приобретение звуковой и световой аппаратуры для народного театра «Пигмалион» МАУК ГПЩ «ДК им. В.П.Чкалова»</t>
  </si>
  <si>
    <t xml:space="preserve">Мероприятие 8.Приобретение костюмов для МАУК ГПЩ «ДК им. В.П.Чкалова» структурные подразделения "Городской дома культуры «Спутник», "Культурно-спортивный комплекс «Мальцево» </t>
  </si>
  <si>
    <t xml:space="preserve">Задача 3. Улучшение  условий для развития народной традиционной культуры и любительских коллективов </t>
  </si>
  <si>
    <t>Мероприятие 12.Работы по ремонту паркетных полов в малом зеркальном зале, правом и левом фойе, классе  МУ ГПЩ «ДК им. В.П. Чкалова»</t>
  </si>
  <si>
    <t>Мероприятие 17 Ремонт помещений  МАУК ГПЩ «ДК им. В.П. Чкалова»</t>
  </si>
  <si>
    <t>Мероприятие 32.Ремонт системы отопления  МАУК ГПЩ «ДК им. В.П.Чкалова» структурное подразделение «Культурно-спортивный комплекс «Мальцево»</t>
  </si>
  <si>
    <t>Задача 4.Обеспечение деятельности подведомственных учреждений культуры  культурно-досугового типа</t>
  </si>
  <si>
    <t>Мероприятие 6.Обеспечение деятельности МАУК ГПЩ «ДК им. В.П. Чкалова»</t>
  </si>
  <si>
    <t>Задача 5.Повышение заработной платы работников муниципальных учреждений культурно-досуговой деятельности</t>
  </si>
  <si>
    <t>Мероприятие 1.Повышение заработной платы работников МУ ГПЩ "Дворец культуры имени В.П.Чкалова"</t>
  </si>
  <si>
    <t>Задача 6. Дополнительные мероприятия по развитию жилищно-коммунального хозяйства и социально-культурной сферы</t>
  </si>
  <si>
    <t>Мероприятие 5. Приобретение спортивного инвентаря в структурное подразделение "Культурно-спортивный комплекс "Мальцево" для МАУК ГПЩ "ДК им.В.П.Чкалова"</t>
  </si>
  <si>
    <t>Подпрограмма "Развитие парковых территорий, парков культуры и отдыха"</t>
  </si>
  <si>
    <t>Мероприятие 1. Организация и проведение мероприятий  МУ ГПЩ «Щёлковский городской парк культуры и отдыха» в соответствии с календарным планом мероприятий городского поселения Щёлково</t>
  </si>
  <si>
    <t>Задача 3. Благоустройство парковой территории МУ ГПЩ "Щёлковский городской парк культуры и отдыха"</t>
  </si>
  <si>
    <t>Мероприятие 18. Благоустройство территории Детского городка (замена плитки) в МУ ГПЩ «ЩГПК и О»</t>
  </si>
  <si>
    <t>Мероприятие 19. Покупка оборудования для выполнения работ по благоустройству МУ ГПЩ «ЩГПК и О»</t>
  </si>
  <si>
    <t>Мероприятие 20. Приобретение кинопроектора для МУ ГПЩ «ЩГПК и О»</t>
  </si>
  <si>
    <t>Задача 4.Обеспечение деятельности МУ ГПЩ «Щёлковский городской парк культуры и отдыха»</t>
  </si>
  <si>
    <t xml:space="preserve">Мероприятие1.Обеспечение деятельности МУ ГПЩ «ЩГПК и О» </t>
  </si>
  <si>
    <t>Задача 5. Повышение заработной платы работников МУ ГПЩ "Щёлковский городской парк культуры и отдыха" в 2015-2018 годах</t>
  </si>
  <si>
    <t>Мероприятие 1. Повышение заработной платы работников МУ ГПЩ "ШГПКиО"</t>
  </si>
  <si>
    <t>Подпрограмма "Развитие музейного дела и экспозиционно-выставочная деятельность"</t>
  </si>
  <si>
    <t xml:space="preserve">Мероприятие 1. Организация и проведение мероприятий   </t>
  </si>
  <si>
    <t>Задача 2.Развитие материально-технической базы муниципальных учреждений культуры музейного типа</t>
  </si>
  <si>
    <t>Мероприятие4.Приобретение цифрового пианино для МБУК ГПЩ «Щёлковская художественная галерея»</t>
  </si>
  <si>
    <t>Мероприятие 4.Реставрация музейных предметов в МБУК ГПЩ «Щёлковский историко-краеведческий музей»</t>
  </si>
  <si>
    <t>Мероприятие 5.Приобретение музейного оборудования: мебель для архива, витрины, подиумы, защитные жалюзи, выставочное оборудование, мебель для конференц-зала МБУК ГПЩ «Щёлковский историко-краеведческий музей»</t>
  </si>
  <si>
    <t>Мероприятие 6.Пополнение музейных предметов в МБУК ГПЩ «Щёлковский историко-краеведческий музей»</t>
  </si>
  <si>
    <t>Задача 3.Улучшение условий в муниципальных учреждениях культуры музейного типа</t>
  </si>
  <si>
    <t>Мероприятие 2.Подготовка ПСД и ремонт в МБУК ГПЩ «Щёлковский историко-краеведческий музей»</t>
  </si>
  <si>
    <t>Мероприятие 4. Ремонт кровли МБУК ГПЩ "Щёлковский историко-краеведческий музей"</t>
  </si>
  <si>
    <t>Задача 4. Обеспечение деятельности подведомственных учреждений культуры музейного типа</t>
  </si>
  <si>
    <t>Мероприятие 1.Обеспечение деятельности МБУК ГПЩ «Щёлковский историко-краеведческий музей»</t>
  </si>
  <si>
    <t>Мероприятие 2.Обеспечение деятельности МБУК ГПЩ «Щёлковская художественная галерея»</t>
  </si>
  <si>
    <t xml:space="preserve">Задача 5.Повышение заработной платы работников учреждений культуры  </t>
  </si>
  <si>
    <t>Мероприятие 1. Повышение заработной платы работников МБУК ГПЩ "Щёлковский историко-краеведческий музей"</t>
  </si>
  <si>
    <t>Повышение заработной платы работников МБУК ГПЩ "Щёлковская художественная галерея"</t>
  </si>
  <si>
    <t>Подпрограмма "Развитие театральной деятельности"</t>
  </si>
  <si>
    <t>Задача 1.Пропаганда и развитие культуры</t>
  </si>
  <si>
    <t>Мероприятие 2.Организация и проведение праздничных мероприятий :Новый год и Рождество;-День защитника Отечества; -День 8 марта; -Масленница, - День Победы в ВОВ; -День защиты детей</t>
  </si>
  <si>
    <t>Задача 2.Развитие материально-технической базы театров городского поселения Щёлково</t>
  </si>
  <si>
    <t xml:space="preserve">Мероприятие 4.Приобретение жёстких декораций для спектаклей МАУК ГПЩ «ТКЦ «Щёлковский театр» </t>
  </si>
  <si>
    <t xml:space="preserve">Мероприятие 5.Приобретение мягких декораций  для спектаклей МАУК ГПЩ «ТКЦ «Щёлковский театр» </t>
  </si>
  <si>
    <t xml:space="preserve">Мероприятие 6 Приобретение костюмов (одежды и обуви) для спектаклей МАУК ГПЩ «ТКЦ «Щёлковский театр» </t>
  </si>
  <si>
    <t>Мероприятие 7 Услуги по изготовлению реквизита для спектаклей МАУК ГПЩ «ТКЦ «Щёлковский театр»</t>
  </si>
  <si>
    <t>Мероприятие 8 Приобретение бутафории для спектаклей МАУК ГПЩ «ТКЦ «Щёлковский театр»</t>
  </si>
  <si>
    <t>Мероприятие 9 Услуги по изготовлению буклетов, афиш, билетов  МАУК ГПЩ «ТКЦ «Щёлковский театр»</t>
  </si>
  <si>
    <t>Задача 3.Улучшение условий в театре городского поселения Щёлково</t>
  </si>
  <si>
    <t>Мероприятие 1.Ремонт (капитальный ремонт) фасадов здания</t>
  </si>
  <si>
    <t>Мероприятие 2. Приобретение сборно-разборного ангара</t>
  </si>
  <si>
    <t>Задача 4.Обеспечение деятельности театров городского поселения Щёлково</t>
  </si>
  <si>
    <t>Мероприятие 3. Обеспечение деятельности  МАУК ГПЩ «ТКЦ «Щёлковский театр»</t>
  </si>
  <si>
    <t>Задача 5. Повышение заработной платы работников театров городского поселения Щёлково в 2015-2018 годах</t>
  </si>
  <si>
    <t>Мероприятие 1. Повышение заработной платы работников МАУК ГПЩ "ТКЦ "Щёлковский театр"</t>
  </si>
  <si>
    <t>Подпрограмма "Обеспечивающая подпрограмма"</t>
  </si>
  <si>
    <t>Задача 1.Обеспечение выполнения  функций  МКУ ЩМР  «Централизованная бухгалтерия по отрасли «Культура»</t>
  </si>
  <si>
    <t>Мероприятие 1.Выполнение функций МКУ ЩМР «Централизованная бухгалтерия по отрасли «Культура»</t>
  </si>
  <si>
    <t>Муниципальная программа городского поселения Щёлково "Спорт городского поселения Щёлково"</t>
  </si>
  <si>
    <t>Подпрограмма "Развитие физической культуры и спорта"</t>
  </si>
  <si>
    <t>Задача 1. Реализация ежегодного  календарного плана спортивно-массовых мероприятий г.п. Щёлково, ЩМР, МО, России</t>
  </si>
  <si>
    <t>Мероприятие 1.</t>
  </si>
  <si>
    <t xml:space="preserve">Летняя и зимняя Спартакиады ГПЩ </t>
  </si>
  <si>
    <t>Мероприятие 2.</t>
  </si>
  <si>
    <t>Праздничные мероприятия:</t>
  </si>
  <si>
    <t>- Новый год,</t>
  </si>
  <si>
    <t>-День защитника Отечества,</t>
  </si>
  <si>
    <t>-«Проводы русской зимы»,</t>
  </si>
  <si>
    <t>- День победы в ВОВ,</t>
  </si>
  <si>
    <t>-День защиты детей,</t>
  </si>
  <si>
    <t>- День России,</t>
  </si>
  <si>
    <t xml:space="preserve">-День города Щёлково, </t>
  </si>
  <si>
    <t>- День народного единства,</t>
  </si>
  <si>
    <t>- и др.</t>
  </si>
  <si>
    <t>-хоккей с шайбой,</t>
  </si>
  <si>
    <t>- футбол,</t>
  </si>
  <si>
    <t>- мини-футбол,</t>
  </si>
  <si>
    <t>- бокс,</t>
  </si>
  <si>
    <t>- баскетбол,</t>
  </si>
  <si>
    <t>- волейбол,</t>
  </si>
  <si>
    <t>- дзюдо,</t>
  </si>
  <si>
    <t>- лыжные гонки,</t>
  </si>
  <si>
    <t>- лёгкая атлетика и др.</t>
  </si>
  <si>
    <t>Задача 2.  Привлечение различных категорий населения к регулярным занятиям физической культурой и спортом.</t>
  </si>
  <si>
    <t xml:space="preserve">Мероприятие 2. Обеспечение деятельности муниципального учреждения МАУ ГПЩ УСК «Подмосковье» и создание условий для его выполнения </t>
  </si>
  <si>
    <t>Мероприятие 3. Выполнение полномочий по ведению бухгалтерского учета муниципальных учреждений физической культуры и спорта городского поселения Щёлково</t>
  </si>
  <si>
    <t>Мероприятие 4. Обеспечение деятельности муниципального учреждения МАУ ГПЩ «ФОК»</t>
  </si>
  <si>
    <t>Мероприятие 4. Участие в Первенствах МО, Первенствах и Кубках России, ЦФО и международных турнирах по видам спорта:</t>
  </si>
  <si>
    <t>Подпрограмма "Развитие спортивной инфраструктуры"</t>
  </si>
  <si>
    <t xml:space="preserve">Задача 1.
Развитие инфраструктуры массового спорта по месту жительства
</t>
  </si>
  <si>
    <t xml:space="preserve">Мероприятие 2.
Благоустройство территории на спортивных базах МУ ГПЩ «ЦФКиМС»
</t>
  </si>
  <si>
    <t xml:space="preserve">Мероприятие 3.
Капитальный ремонт оснований плоскостных спортивных сооружений:
- площадка для занятий силовой гимнастикой ул. Комарова, ул. Краснознаменская д. 24;
- многофункциональная хоккейная площадка ул. Беляева д. 14 
</t>
  </si>
  <si>
    <t xml:space="preserve">Мероприятие 4.
Приобретение оборудования для оснащения плоскостных спортивных сооружений:
- площадка для занятий силовой гимнастикой ул. Комарова, ул. Краснознаменская д. 24;
- многофункциональная хоккейная площадка ул. Беляева д. 14
</t>
  </si>
  <si>
    <t>Мероприятие 5. Благоустройство внутри дворовых спортивных площадок:</t>
  </si>
  <si>
    <t>1.ул. Космодемьянская, 12</t>
  </si>
  <si>
    <t>2. пл. Ленина, 4</t>
  </si>
  <si>
    <t>3.  РТС</t>
  </si>
  <si>
    <t>4. ул. Талсинская, 25</t>
  </si>
  <si>
    <t>5.ул. Неделина, 24</t>
  </si>
  <si>
    <t>6.Пересечение ул. Молодёжной и ул. Школьной</t>
  </si>
  <si>
    <t>7. ул. Заречная, 5</t>
  </si>
  <si>
    <t>8.Пролетарский пр-т, 12-14</t>
  </si>
  <si>
    <t>Мероприятие 6. Установка ограждения на спортивной базе «Городской детский стадион»</t>
  </si>
  <si>
    <t>Мероприятие 7. Строительство лёгкоатлетического манежа на территории МОУ СОШ № 1</t>
  </si>
  <si>
    <t>Мероприятие 8. Огнезащитная обработка клееных деревянных конструкций опор кровли</t>
  </si>
  <si>
    <t>Мероприятие 9. Приобретение оборудования для развития центра ГТО</t>
  </si>
  <si>
    <t>Мероприятие 10. Приобретение спортивного оборудования для МАУ ГПЩ «УСК «Подмосковье»</t>
  </si>
  <si>
    <t>Мероприятие 11. Текущий ремонт МАУ ГПЩ «УСК «Подмосковье»</t>
  </si>
  <si>
    <t xml:space="preserve">Мероприятие 12.
Выполнение работ по поставке и монтажу спортивного легкоатлетического покрытия и устройства дренажной системы МАУ ГПЩ «УСК «Подмосковье»
</t>
  </si>
  <si>
    <t xml:space="preserve">Мероприятие 13.
Разработка проектно-сметной документации для строительства бассейна
</t>
  </si>
  <si>
    <t>-</t>
  </si>
  <si>
    <t>Подпрограмма "Молодое поколение"</t>
  </si>
  <si>
    <t>Задача 1 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</si>
  <si>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 xml:space="preserve">- День молодёжи, </t>
  </si>
  <si>
    <t xml:space="preserve">- Фотовыставка «Сушка», </t>
  </si>
  <si>
    <t xml:space="preserve">- Зимняя и Летняя Спартакиада молодёжи, </t>
  </si>
  <si>
    <t xml:space="preserve">- Конкурс профессио-нального мастерства, </t>
  </si>
  <si>
    <t xml:space="preserve">- Акция «Молодёжь против наркотиков», </t>
  </si>
  <si>
    <t xml:space="preserve">- Марафон здоровья, </t>
  </si>
  <si>
    <t xml:space="preserve">- Туристический слёт молодёжи, </t>
  </si>
  <si>
    <t>Московские област-ные соревнования по радиоспорту на УКВ</t>
  </si>
  <si>
    <t xml:space="preserve">- Фестиваль уличного танца, </t>
  </si>
  <si>
    <t xml:space="preserve">- Летние Zumba – суб-ботники, ярмарка до-суга для детей и мо-лодёжи, </t>
  </si>
  <si>
    <t xml:space="preserve">- Фестиваль «Моло-дые и талантливые», </t>
  </si>
  <si>
    <t>- Фестиваль живой разножанровой музыки и современного искусства и пр.</t>
  </si>
  <si>
    <t>Задача 2. Содействие в организации занятости молодёжи 14-17 лет</t>
  </si>
  <si>
    <t>Мероприятие 1. Обеспечение занятости молодёжи 14-17 лет</t>
  </si>
  <si>
    <t>Мероприятие 1. Организация и проведение мероприятий по патриотическому, духовно-нравственному воспитанию, поддержка талантливой молодёжи, молодёжных социально-значимых инициатив:</t>
  </si>
  <si>
    <t>Подпрограмма "Поддержка социально ориентированных организаций и отдельных категорий граждан в городском поселении Щёлково</t>
  </si>
  <si>
    <t xml:space="preserve">Мероприятие 1.
Оказание мер социальной поддержки ветеранам, награжденных юбилейной медалью «70 лет Победы в Великой Отечественной войне 1941-1945 гг.» в дополнение к мерам социальной поддержки, предусмотренным Федеральным законодательством и законодательством Московской области к 70-летию Победы
</t>
  </si>
  <si>
    <t xml:space="preserve">Мероприятие 2.
Оказание мер социальной поддержки гражданам городского поселения Щёлково, оказавшихся в тяжелой жизненной ситуации
</t>
  </si>
  <si>
    <t>Мероприятие 3. Оказание мер социальной поддержки гражданам городского поселения Щёлково, межбюджетные трансферты Щёлково</t>
  </si>
  <si>
    <t xml:space="preserve">Задача 2. 
Предоставление финансовой поддержки (субсидий) СО НКО
</t>
  </si>
  <si>
    <t>Финансовая помощь общественным объединениям, работающим с детьми и молодежью</t>
  </si>
  <si>
    <t xml:space="preserve">Мероприятие 2.
Финансовая помощь общественным объединениям, работающим с детьми и молодежью
</t>
  </si>
  <si>
    <t xml:space="preserve">Мероприятие 3.
Финансовая помощь общественным религиозным организациям на проведение мероприятий, направленных на реализацию духовно-нравственных проектов, на содержание объектов (зданий, сооружений), имеющих историческое, культовое, культурное значение
</t>
  </si>
  <si>
    <t xml:space="preserve">Мероприятие 4.
Поздравление долгожителей ГПЩ 
</t>
  </si>
  <si>
    <t>Мероприятие 5. Проведение мероприятий в соответствии с Постановлением Администрации ЩМР от 21.01.2016 № 90</t>
  </si>
  <si>
    <t>Подпрограмма "Доступная среда"</t>
  </si>
  <si>
    <t xml:space="preserve">Задача 1:
Создание безбарьерного доступа к социально значимым объектам
</t>
  </si>
  <si>
    <t xml:space="preserve">Мероприятие  2:
Устройство подъемников, траверсов и транспортеров для инвалидов
</t>
  </si>
  <si>
    <t xml:space="preserve">Мероприятие 3:
Установка поручней  в помещении  
</t>
  </si>
  <si>
    <t xml:space="preserve">Мероприятие 4:
Оборудование специального санузла
</t>
  </si>
  <si>
    <t xml:space="preserve">Задача 2 Информирование маломобильных групп населения о доступности объектов  </t>
  </si>
  <si>
    <t>Мероприятие 1 Оборудование помещений тактильными средствами в:</t>
  </si>
  <si>
    <t>Доступная среда ФОК</t>
  </si>
  <si>
    <t xml:space="preserve">Мероприятие 2:
Оборудование помещений световой и звуковой индикацией
</t>
  </si>
  <si>
    <t>Муниципальная программа городского поселения Щёлково "Безопасность городского поселения Щёлково"</t>
  </si>
  <si>
    <t>Подпрограмма "Профилактика преступлений и иных правонарушений"</t>
  </si>
  <si>
    <t>Задача 1: Совершенствование форм профилактики преступлений и иных правонарушений среди несовершеннолетних</t>
  </si>
  <si>
    <t>Изготовление полиграфии (разработка и распространение памяток и листовок среди населения) по тематике правонарушений</t>
  </si>
  <si>
    <t>Проведение семинаров, тематических кружков, лекций по тематике антинаркотической, антиалкогольной и антитабачной деятельности</t>
  </si>
  <si>
    <t>Задача 2: Профилактика наркомании и токсикомании, пропаганда здорового образа жизни</t>
  </si>
  <si>
    <t>Создание и разработка социальной рекламы</t>
  </si>
  <si>
    <t>Изготовление полиграфии (разработка и распространение памяток, листовок, методичек и т.д. среди населения городского поселения Щёлково) по тематике антинаркотической, антиалкогольной и антитабачной деятельности</t>
  </si>
  <si>
    <t>Приобретение и установка систем видеонаблюдения</t>
  </si>
  <si>
    <t>Приобретение и установка систем видеонаблюдения в муниципальных учреждений г.п. Щёлково</t>
  </si>
  <si>
    <t>Приобретение и установка систем видеонаблюдения на улицах и других общественных местах городского поселения Щёлково</t>
  </si>
  <si>
    <t>Сервисное обслуживание, оплата эксплуатации видеокамер Системы видеонаблюдения (СВН), расположенных на территории городского поселения Щёлково</t>
  </si>
  <si>
    <t>Обновление и совершенствование системы видеонаблюдения (СВН)</t>
  </si>
  <si>
    <t>Задача 3: Поддержание правопорядка на улицах и в других общественных местах</t>
  </si>
  <si>
    <t>Создание условий для деятельности добровольных формирований по охране общественного порядка</t>
  </si>
  <si>
    <t>Приобретение и установка системы оповещения на основных улицах города</t>
  </si>
  <si>
    <t>Задача 4: Профилактика терроризма и экстремизма</t>
  </si>
  <si>
    <t>Приобретение металлических барьеров и металлодетекторных рамок</t>
  </si>
  <si>
    <t>Изготовление полиграфии (разработка и распространение памяток и листовок среди населения городского поселения Щёлково) по тематике антитеррористической и анти экстремистской направленности</t>
  </si>
  <si>
    <t>Проведение антитеррористических учений</t>
  </si>
  <si>
    <t>Изготовление полиграфии, учебных и наглядных пособий (разработка и распространение памяток, листовок, методичек, стендов и т.д. среди населения городского поселения Щёлково) по тематике толерантного поведения по отношению к людям других национальностей и религиозных концессий</t>
  </si>
  <si>
    <t>Подпрограмма "Обеспечение безопасности жизнедеятельности населения"</t>
  </si>
  <si>
    <t>Задача 1. Снижение рисков и смягчение последствий чрезвычайных ситуаций природного и техногенного характера</t>
  </si>
  <si>
    <t>Субсидии муниципальному бюджетному учреждению МУ ГПЩ «Аварийно-спасательная служба» на финансовое обеспечение выполнения муниципального задания на оказание муниципальных услуг (выполнение работ)</t>
  </si>
  <si>
    <t>Развитие материально-технической базы МУ ГПЩ «Аварийно-спасательная служба»</t>
  </si>
  <si>
    <t>Задача 2. Обеспечение пожарной безопасности</t>
  </si>
  <si>
    <t>Создание (восстановление) защитных противопожарных полос в границах городского поселения Щёлково, покос травы на пожароопасных территориях ГПЩ</t>
  </si>
  <si>
    <t>Создание условий для организации добровольной пожарной охраны, материальное стимулирование деятельности добровольных пожарных</t>
  </si>
  <si>
    <t>Муниципальная программа городского поселения Щёлково "Жилище городского поселения Щёлково"</t>
  </si>
  <si>
    <t>Подпрограмма "Обеспечение жильем молодых семей"</t>
  </si>
  <si>
    <t>Задача 1 Обеспечение жильем молодых семей</t>
  </si>
  <si>
    <t>Мероприятие Подтверждение объемов финансирования программе "Обеспечение жильем молодых семей"</t>
  </si>
  <si>
    <t>Муниципальная программа городского поселения Щёлково "Развитие жилищно-коммунального хозяйства городского поселения Щёлково"</t>
  </si>
  <si>
    <t>Подпрограмма "Проведение капитального ремонта общего имущества в многоквартирных домах, расположенных на территории городского поселения Щёлково</t>
  </si>
  <si>
    <t>Подпрограмма "Благоустройство и освещение"</t>
  </si>
  <si>
    <t>3.5. Проведение мероприятий по приобретению  техники для нужд благоустройства территорий муниципальных  образований Московской области</t>
  </si>
  <si>
    <t>Задача 3 Мероприятия по благоустройству  городского поселения Щёлково</t>
  </si>
  <si>
    <t>51 013,9</t>
  </si>
  <si>
    <t>15 831,8</t>
  </si>
  <si>
    <t xml:space="preserve">3.8 Выполнение работ по разработке проектной  документации комплексного благоустройства Пролетарского проспекта и территорий вблизи ж/д станций Воронок, Щёлково, Чкаловская в городе Щёлково </t>
  </si>
  <si>
    <t>3.9 Проверка достоверности определения сметной стоимости</t>
  </si>
  <si>
    <t>3.10 Предоставление субсидии из бюджета Московской области бюджету Щёлковского муниципального района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</t>
  </si>
  <si>
    <t>3.10.1 Благоустройство и установка детских площадок г.п. Щёлково (Щёлково-3, Щёлково-4), ул. Жуковского, д. 2-4, ул. Бахчиванджи, д. 6; ул. Беляева, д. 10а-21</t>
  </si>
  <si>
    <t>Задача 4 Содержание подведомственных учреждений</t>
  </si>
  <si>
    <t>Субсидии МУ ГПЩ «Служба озеленения и благоустройства»</t>
  </si>
  <si>
    <t>4.1  Субсидии на обеспечение выполнения муниципального задания МУ ГПЩ «Служба озеленения и благоустройства»</t>
  </si>
  <si>
    <t>4.1.1 Комплексное благоустройство дворовых территорий</t>
  </si>
  <si>
    <t>4.1.2 Субсидии на выполнение муниципального задания</t>
  </si>
  <si>
    <t>4.2  Иные цели МУ ГПЩ «Служба озеленения и благоустройства»</t>
  </si>
  <si>
    <t>4.2.4 На приобретение основных средств</t>
  </si>
  <si>
    <t>4.2.5 На перемещение имеющих признак брошенности бесхозных и разукомплектованных транспортных средств на территории гор.  пос. Щёлково</t>
  </si>
  <si>
    <t>4.2.6  На отлов безнадзорных животных</t>
  </si>
  <si>
    <t>4.2.11 На оказание услуг по вывозу и утилизации шин</t>
  </si>
  <si>
    <t>4.2.13 Содержание и ремонт пешеходных мостов и подходов к пешеходным мостам, расположенным на территории городского поселения Щелково</t>
  </si>
  <si>
    <t>4.2.14 На ремонт стационарных контейнерных площадок</t>
  </si>
  <si>
    <t>4.2.15 На приобретение и украшение новогодних елей</t>
  </si>
  <si>
    <t>4.2.16 Приобретение, монтаж, демонтаж новогодних елей и электрогирлянд</t>
  </si>
  <si>
    <t>4.2.17 На капитальный ремонт и содержание шахтных питьевых колодцев</t>
  </si>
  <si>
    <t xml:space="preserve">4.2.19 Приобретение и установка спортивных площадок по адресам: г. п. Щёлково, ул. Иванова, д. 13 и 13а, ул. Неделина, д.19                   </t>
  </si>
  <si>
    <t>4.2.20 Приобретение и установка детской игровой площадки по адресу: г. п. Щёлково, проспект 60 лет Октября, д. 7</t>
  </si>
  <si>
    <t>4.2.21 Комплексное благоустройство территорий муниципальных образований Московской области</t>
  </si>
  <si>
    <t>4.3 Содержание  МКУ ГПЩ «Служба комплексного обустройства городских набережных реки Клязьма и прилегающих территорий»</t>
  </si>
  <si>
    <t>Задача 5 Уличное освещение</t>
  </si>
  <si>
    <t>5.1 Техническое обслуживание и текущий ремонт электроустановок уличного освещения с целью повышения энергетической эффективности</t>
  </si>
  <si>
    <t>5.2  Капитальный ремонт воздушных линий электропередачи напряжением 0,4 кВ уличного освещения</t>
  </si>
  <si>
    <t>5.3 Уличное освещение (оплата за потребленную электроэнергию)</t>
  </si>
  <si>
    <t>5.4 Капитальный ремонт систем наружного освещения военных городков г.п. Щёлково (Щёлково-3,  Щёлково-4).</t>
  </si>
  <si>
    <t>4.2.12 На оказание услуги по охране демонтированных нестационарных объектов, некапитальных сооружений, расположенных по адресу: г. Щёлково, ул. Заречная,  у д.№ 139</t>
  </si>
  <si>
    <t>Муниципальная программа городского поселения Щёлково "Предпринимательство городского поселения Щёлково"</t>
  </si>
  <si>
    <t>Подпрограмма "Развитие малого и среднего предпринимательства"</t>
  </si>
  <si>
    <t>Информирование предпринимателей по вопросам организации ведения бизнеса</t>
  </si>
  <si>
    <t>Проведение мероприятий посвященных Дню предпринимателя Московской области в городском поселении Щёлково</t>
  </si>
  <si>
    <t>Подпрограмма "Развитие потребительского рынка и услуг"</t>
  </si>
  <si>
    <t>Задача 1                                               Построение на территории городского поселения Щёлково современной торговой инфраструктуры, повышение качества и культуры торгового сервиса для населения</t>
  </si>
  <si>
    <t>Основное мероприятие:                       Обслуживание, доработка и содержание утверждённой схемы размещения нестационарных торговых объектов, обслуживание плановых демонтажных работ по ликвидации незаконно размещённых нестационарных торговых объектов.</t>
  </si>
  <si>
    <t>Задача 2                                                    Обеспечение качества и безопасности товаров</t>
  </si>
  <si>
    <t xml:space="preserve">Основное мероприятие:                             Проведение конкурсов на лучшее содержание прилегающих территорий и объектов сферы потребительского рынка при проведении общегородских праздничных мероприятий </t>
  </si>
  <si>
    <t xml:space="preserve">Задача 3                                                       Погребение и похоронное дело                                                   </t>
  </si>
  <si>
    <t xml:space="preserve">Основное мероприятие:                                  Транспортировка с мест обнаружения или происшествий умерших, не имеющих близких родственников, для производства судебно-медицинской экспертизы и паталогоанатомического вскрытия                        </t>
  </si>
  <si>
    <t xml:space="preserve">Обеспечение деятельности кладбищ, расположенных на территории городского поселения Щелково                                                         </t>
  </si>
  <si>
    <t>Подпрограмма "Развитие конкуренции"</t>
  </si>
  <si>
    <t>Задача 1 Развитие сферы муниципальных закупок</t>
  </si>
  <si>
    <t>Мероприятие 1.6. Централизация закупок для нужд заказчиков городского поселения Щёлково</t>
  </si>
  <si>
    <t>Муниципальная программа городского поселения Щёлково "Эффективная власть в городском поселении Щёлково"</t>
  </si>
  <si>
    <t>Подпрограмма "Развитие информационно-коммуникационных технологий в городском поселении Щёлково для повышения эффективности процессов управления"</t>
  </si>
  <si>
    <t>Подпрограмма "Управление муниципальными финансами"</t>
  </si>
  <si>
    <t>Подпрограмма "Развитие муниципального имущественного комплекса"</t>
  </si>
  <si>
    <t>Задача 1 Повышение доходности бюджета городского поселения Щёлково от использования и реализации муниципального имущества и земельных участков</t>
  </si>
  <si>
    <t>Мероприятие 1.3.
Использование и реализация  муниципального имущества</t>
  </si>
  <si>
    <t>Мероприятие 1.8. 
Организация и проведение торгов (конкурсов, аукционов) с целью предоставления земельных участков в аренду, в собственность за плату и др.</t>
  </si>
  <si>
    <t>Задача 2.Осуществление государственной регистрации права собственности на объекты недвижимости и земельные участки</t>
  </si>
  <si>
    <t xml:space="preserve">Мероприятие 2.2.
Изготовление технического плана, постановка на кадастровый учет и оформление объектов в собственность городского поселения Щёлково.
</t>
  </si>
  <si>
    <t>Задача 4. Эффективное функционирование муниципального имущественного комплекса</t>
  </si>
  <si>
    <t>Мероприятие 4.1.  
Поддержание в рабочем состоянии зданий и помещений городского поселения Щёлково</t>
  </si>
  <si>
    <t>Мероприятие 4.1.1.  
Выполнение текущего и капитального ремонта здания по адресу: г.Щёлково, ул. Сиреневая д.7а</t>
  </si>
  <si>
    <t>Мероприятие 4.1.2. 
Выполнение текущего и капитального ремонта здания по адресу: г.Щёлково, ул. Советская д.48</t>
  </si>
  <si>
    <t>Мероприятие 4.1.3.
Выполнение текущего и капитального ремонта здания по адресу: г.Щёлково, 1-ый Советский переулок д.2а</t>
  </si>
  <si>
    <t>Подпрограмма 4 Обеспечивающая подпрограмма деятельности ОМСУ городского поселения Щёлково"</t>
  </si>
  <si>
    <t>1.1. Организация выплаты пенсии за выслугу лет лицам, замещавшим муниципальные должности и должности муниципальной службы в ОМСУ городского поселения Щёлково, в связи с выходом на пенсию</t>
  </si>
  <si>
    <t>2.4. Реализация иных функций ОМСУ городского поселения Щёлково</t>
  </si>
  <si>
    <t>2.4.1. Оплата расходов ликвидированных учреждений</t>
  </si>
  <si>
    <t>2.4.2. Исполнение судебных актов РФ и мировых соглашений по возмещению вреда</t>
  </si>
  <si>
    <t>2.4.3. Расходы на подготовку и проведение выборов в Совет депутатов городского поселения Щёлково</t>
  </si>
  <si>
    <t>Задача 1 Организация осуществления функций и полномочий Администрации Щёлковского муниципального района в части выплаты пенсий за выслугу лет лицам, замещавшим муниципальные должности или должности муниципальной службы в ОМСУ городского поселения Щёлково</t>
  </si>
  <si>
    <t>Задача 2 Совершенствование системы муниципального управления в городском поселении Щёлково</t>
  </si>
  <si>
    <t>Муниципальная программа городского поселения Щёлково "Информационная и внутрення политика городского поселения Щёлково"</t>
  </si>
  <si>
    <t>Задача 1 Повышение уровня информированности населения о деятельности органов местного самоуправления городского поселения Щёлково</t>
  </si>
  <si>
    <t>Мероприятие 1.1. Информирование населения городского поселения Щёлково об основных событиях социально-экономического развития и общественно-политической жизни в печатных и электронных СМИ</t>
  </si>
  <si>
    <t>Мероприятие 1.2. Размещение официальной информации о деятельности органов местного самоуправления городского поселения Щёлково в СМИ</t>
  </si>
  <si>
    <t>Мероприятие 1.5. Информирование населения о деятельности органов местного самоуправления путем изготовления и распространения (вещания) телепрограмм на территории  городского поселения Щёлково (услуги по изготовлению и распространению телепрограмм)</t>
  </si>
  <si>
    <t>Мероприятие 1.6. Информирование населения о деятельности органов местного самоуправления путем изготовления и распространения (вещания) радиопрограмм на территории  городского поселения Щёлково</t>
  </si>
  <si>
    <t>Мероприятие 1.8. Оплата кредиторской задолженности прошлых лет</t>
  </si>
  <si>
    <t>Мероприятие 1.9. Организация и реализация деятельности по освещению деятельности органов местного самоуправления городского поселения Щёлково в  СМИ.</t>
  </si>
  <si>
    <t>Мероприятие 1.10. Осуществление взаимодействия органов местного самоуправления с печатными СМИ в области подписки, доставки и распространения тиражей печатных изданий.</t>
  </si>
  <si>
    <t>Задача 2. Изготовление полиграфической и сувенирной  продукции для формирования положительного имиджа муниципальной власти</t>
  </si>
  <si>
    <t>Мероприятие 2.1. Ежегодный выпуск буклетов и баннеров о деятельности органов местного самоуправления городского поселения Щёлково</t>
  </si>
  <si>
    <t>Мероприятие 2.2. Изготовление и распространение поздравительной и полиграфической продукции (открытки, календари, пригласительные) и сувенирной продукции (ручки, часы, пакеты, печати, штампы, конверты, папки с вкладышами, футляры, коробочки деревянные и изделия декоративные из дерева)</t>
  </si>
  <si>
    <t>Мероприятие 5.1. Внесение взносов в Совет муниципальных образований Московской области</t>
  </si>
  <si>
    <t>Задача 5. Взносы в Совет муниципальных образований Московской области.</t>
  </si>
  <si>
    <t>Муниципальная программа городского поселения Щёлково "Развитие и фунционирование дорожно-транспортного комплекса городского поселения Щёлково</t>
  </si>
  <si>
    <t>Подпрограмма "Транспортное обслуживание населения и безопасность дорожного движения"</t>
  </si>
  <si>
    <t>Задача 1. Транспортное обслуживание населения</t>
  </si>
  <si>
    <t>Задача 2. Обеспечение безопасности дорожного движения на дорогах городского поселения Щелково</t>
  </si>
  <si>
    <t>2.1. Мероприятия по нанесению горизонтальной разметки</t>
  </si>
  <si>
    <t>2.2. Мероприятия по установке дорожных знаков</t>
  </si>
  <si>
    <t>2.3. Мероприятия по устройству и ремонту ИДН, остановок, светофорных объектов, пешеходных направляющих</t>
  </si>
  <si>
    <t>Задача 3. Устройство парковочных мест</t>
  </si>
  <si>
    <t>Подпрограмма 2 "Развитие дорожного хозяйства"</t>
  </si>
  <si>
    <t>Задача 2. Ремонт автомобильных дорог общего пользования</t>
  </si>
  <si>
    <t>2.1. Проведение экспертизы асфальтового покрытия</t>
  </si>
  <si>
    <t>2.2. Ремонт автомобильных дорог общего пользования</t>
  </si>
  <si>
    <t>2.2.2 Софинансирование мероприятий подпрограммы «Развитие дорожного хозяйства» Программы «Развитие и функционирование дорожно-транспортного комплекса Щёлковского муниципального района»</t>
  </si>
  <si>
    <t>Задача 3. Ремонт внутриквартальных проездов</t>
  </si>
  <si>
    <t>3.1. Проведение экспертизы</t>
  </si>
  <si>
    <t>3.2. Ремонт внутриквартальных проездов</t>
  </si>
  <si>
    <t>Задача 5. Обеспечение надлежащего содержания дорожной сети</t>
  </si>
  <si>
    <t>5.1. Содержание автомобильных дорог общего пользования</t>
  </si>
  <si>
    <t>5.2. Содержание внутриквартальных дорог и проездов</t>
  </si>
  <si>
    <t>5.3. Содержание подземного перехода</t>
  </si>
  <si>
    <t>5.4. Приобретение коммунальной и дорожной техники для нужд дорожного хозяйства</t>
  </si>
  <si>
    <t>5.4.2. Приобретение дорожной техники и прочего оборудования для нужд дорожного хозяйства</t>
  </si>
  <si>
    <t>5.4.3. Приобретение техники для нужд коммунального хозяйства</t>
  </si>
  <si>
    <t>Задача 8. Выполнение проекто-изыскательных работ и строительство моста через р. Клязьма с подходами от ул.Фабричная до Восточной</t>
  </si>
  <si>
    <t>Муниципальная программа городского поселения Щёлково "Энергоэффективность и развитие энергетики на территории городского поселения Щёлково"</t>
  </si>
  <si>
    <t xml:space="preserve">3. Повышение энергетической эффективности на объектах жилищного фонда </t>
  </si>
  <si>
    <t>3.1. Повышение уровня оснащённости общедомовыми приборами учёта используемых энергетических ресурсов и воды: (ХВС, ГВС, отопление, энергосчётчики)</t>
  </si>
  <si>
    <t>3.2. Приобретение и установка приборов учёта энергетических ресурсов (ХВС, ГВС, электроэнергии) для малоимущих граждан, имеющих место жительства в городском поселении Щёлково Щёлковского района Московской области, проживающих в муниципальном жилищном фонде</t>
  </si>
  <si>
    <t>Подпрограмма "Энергосбережение и повышение энергетической эффективности"</t>
  </si>
  <si>
    <t>1.1.   Мероприятия по транспортному обслуживанию населения социальными маршрутами</t>
  </si>
  <si>
    <t>1.2.   Дополнительные мероприятия по транспортному обслуживанию населения</t>
  </si>
  <si>
    <t xml:space="preserve">Мероприятие 1.
Обеспечение деятельности муниципального учреждения МУ ГПЩ «ЦФКиМС»
</t>
  </si>
  <si>
    <t xml:space="preserve">Мероприятие 1.
Строительство физкультурно-оздоровительного комплекса
</t>
  </si>
  <si>
    <t>Задача 1: Имущественный взнос Администрации Щёлковского муниципального района на капитальный ремонт за жилые помещения, находящиеся в собственности г.п. Щёлково</t>
  </si>
  <si>
    <t>Имущественный взнос Администрации Щёлковского муниципального района на капитальный ремонт за жилые помещения, находящиеся в собственности г.п. Щёлково</t>
  </si>
  <si>
    <t>Софинансирование мероприятий краткосрочных планов реализации региональной программы «Проведение капитального ремонта общего имущества в многоквартирных домах, расположенных на территории Московской области, на 2014-2038 годы"</t>
  </si>
  <si>
    <t>Задача 2: Софинансирование мероприятий краткосрочных планов реализации региональной программы «Проведение капитального ремонта общего имущества в многоквартирных домах, расположенных на территории Московской области, на 2014-2038 годы"</t>
  </si>
  <si>
    <t>Подпрограмма II «Развитие коммунальной инфраструктуры городского поселения Щёлково»</t>
  </si>
  <si>
    <t>Задача 1: Модернизация объектов теплоснабжения</t>
  </si>
  <si>
    <t>Задача 2: Модернизация объектов водоснабжения, водоотведения</t>
  </si>
  <si>
    <t xml:space="preserve">Проектирование и техническое перевооружение котельной г.Щелково, ул. Заречная, д.82 </t>
  </si>
  <si>
    <t>Восстановление камеры гашения напорно-самотечных коллекторов от КНС Соколовская, г. Ивантеевка, Фрязино, шахтного ствола "Шахта № 7" по ул. Мичурина г. Щелково Московской области</t>
  </si>
  <si>
    <t>Капитальный ремонт КНС «Соколовская», расположенной по адресу: г. Щёлково, ул. Центральная, д. 75 (первоочередные работы по восстановлению работоспособности)</t>
  </si>
  <si>
    <t>Капитальный ремонт канализационного коллектора по адресу: г.п. Щёлково (Щёлково 3-4), Щёлковского муниципального района, пересечение Щелковского шоссе и ул.Комсомольской</t>
  </si>
  <si>
    <t>Задача 3: Модернизация объектов газоснабжения</t>
  </si>
  <si>
    <t xml:space="preserve">Замена газового оборудования в жилых домах муниципального жилого фонда </t>
  </si>
  <si>
    <t>Задача 4: Мероприятия в области жилищного хозяйства</t>
  </si>
  <si>
    <t xml:space="preserve">Ремонт мест общего пользования в коммунальных квартирах (бывших общежитиях), находящихся в аварийном состоянии </t>
  </si>
  <si>
    <t>Организация проведения открытого конкурса по отбору управляющей организации по управлению многоквартирными домами в городского поселении Щёлково</t>
  </si>
  <si>
    <t>Предоставление адресных социальных выплат, согласно решения Совета депутатов городского поселения Щёлково от 10.08.2016 № 20/6</t>
  </si>
  <si>
    <t>Ликвидация последствий пожара в многоквартирном жилом доме по адресу: г. Щёлково, ул. Первомайская, д. 21</t>
  </si>
  <si>
    <t>Задача 3 Совершенствование системы управления муниципальным долгом городского поселения Щёлково</t>
  </si>
  <si>
    <t>3.1. Обеспечение своевременности и полноты исполнения долговых обязательств</t>
  </si>
  <si>
    <t>ИТОГО</t>
  </si>
  <si>
    <t>Развитие и обеспечение функционирования базовой информационно-технологической инфраструктуры ОМСУ городского поселения Щелково</t>
  </si>
  <si>
    <t>Утверждено в муниципальной программе</t>
  </si>
  <si>
    <t>Всего</t>
  </si>
  <si>
    <t>Межбюджетные трансферты</t>
  </si>
  <si>
    <t>Внебюджетные источники</t>
  </si>
  <si>
    <t>Средства бюджета городского поселения Щёлково</t>
  </si>
  <si>
    <t>Наименование программ (подпрограмм) в разрезе мероприятий</t>
  </si>
  <si>
    <t>% исполнения муниципальной программы</t>
  </si>
  <si>
    <t>Проведение работы по постановке на кадастровый учёт  земельного участка «Чкаловский парк»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</si>
  <si>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городского поселения Щелково  в том числе:</t>
  </si>
  <si>
    <t>МКУ ГПЩ "СКОГНрКиПТ"</t>
  </si>
  <si>
    <t>МУ ГПЩ "АСС"</t>
  </si>
  <si>
    <t>Комитет по культуре и туризму АЩМР</t>
  </si>
  <si>
    <t>Администрация ЩМР</t>
  </si>
  <si>
    <t>МУ ГПЩ "Служба озеленения и благоустройства"</t>
  </si>
  <si>
    <t>Приобретение специализированных локальных прикладных программных продуктов (далее – ПП), обновлений к ним, а также прав доступа к справочным и информационным банкам данных для нужд ОМСУ  городского поселения Щелково</t>
  </si>
  <si>
    <t>Создание, модернизация, развитие и техническое обслуживание локальных вычислительных сетей (ЛВС) ОМСУ гордского поселения Щелково</t>
  </si>
  <si>
    <t>Приобретение прав использования на рабочих местах работников ОМСУ гордского поселения Щелково стандартного пакета лицензионного базового общесистемного и прикладного лицензионного программного обеспечения (далее – ПО)</t>
  </si>
  <si>
    <t>Подключение ОМСУ городского поселения Щелково к единой интегрированной мультисервисной телекоммуникационной сети Правительства Московской области для нужд городского поселения Щелково и обеспечения работы в ней, с учетом субсидии из бюджета Московской области</t>
  </si>
  <si>
    <t>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городского поселения Щелково</t>
  </si>
  <si>
    <t>Организация, развитие и техническая поддержка видеоконфиренцсвязи в Щёлковском муниципальном районе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</si>
  <si>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поселения Щелково, включая проведение аттестации муниципальных информационных системна соответствие требованиям по информационной безопасности и защите данных</t>
  </si>
  <si>
    <t>Приобретение антивирусного программного обеспечения для защиты компьютерного оборудования, используемого на рабочих местах работников ОМСУ городского поселений Щелково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</si>
  <si>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</si>
  <si>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>Обеспечение работников ОМСУ городского поселения Щелково средствами электронной подписи</t>
  </si>
  <si>
    <t>Внедрение систем электронного документооборота для обеспечения деятельности ОМСУ городского поселения Щелково</t>
  </si>
  <si>
    <t>Обучение пользователей и консультационная поддержка МСЭД Московской области в городском поселении Щелково</t>
  </si>
  <si>
    <t>Техническая поддержка МСЭД в городском поселении Щелково</t>
  </si>
  <si>
    <t>Создание, развитие и сопровождение муниципальных информационных систем обеспечения деятельности ОМСУ городского поселения Щелково</t>
  </si>
  <si>
    <t>Разработка и публикация первоочередных наборов, открытых данных на официальных сайтах ОМСУ  городского поселения Щелково</t>
  </si>
  <si>
    <t>Разработка, развитие и техническая поддержка автоматизированных систем управления бюджетными процессами  городского поселения Щелково, с учетом субсидии из бюджета Московской области*</t>
  </si>
  <si>
    <t>Подключение ОМСУ городского поселения Щелково к инфраструктуре электронного Правительства Московской области</t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</si>
  <si>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</si>
  <si>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r>
      <t xml:space="preserve">Подключение, развитие и техническое обслуживание единой информационно-технологической и телекоммуникационной инфраструктуры (далее – ИТТИ) </t>
    </r>
    <r>
      <rPr>
        <sz val="12"/>
        <color rgb="FF000000"/>
        <rFont val="Times New Roman"/>
        <family val="1"/>
        <charset val="204"/>
      </rPr>
      <t>Щёлковского муниципального района в ОМСУ городского поселения Щелково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</si>
</sst>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6" borderId="0" applyNumberFormat="0" applyBorder="0" applyAlignment="0" applyProtection="0"/>
  </cellStyleXfs>
  <cellXfs count="154">
    <xf numFmtId="0" fontId="0" fillId="0" borderId="0" xfId="0"/>
    <xf numFmtId="0" fontId="3" fillId="0" borderId="13" xfId="0" applyFont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2" fontId="3" fillId="4" borderId="14" xfId="0" applyNumberFormat="1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2" fontId="3" fillId="3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 wrapText="1"/>
    </xf>
    <xf numFmtId="2" fontId="3" fillId="4" borderId="13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left" vertical="center" wrapText="1"/>
    </xf>
    <xf numFmtId="166" fontId="2" fillId="0" borderId="13" xfId="0" applyNumberFormat="1" applyFont="1" applyBorder="1" applyAlignment="1">
      <alignment horizontal="left" vertical="center"/>
    </xf>
    <xf numFmtId="2" fontId="3" fillId="2" borderId="13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 wrapText="1"/>
    </xf>
    <xf numFmtId="2" fontId="3" fillId="2" borderId="0" xfId="0" applyNumberFormat="1" applyFont="1" applyFill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5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left" vertical="center" wrapText="1"/>
    </xf>
    <xf numFmtId="3" fontId="3" fillId="2" borderId="13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6" fillId="0" borderId="1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left" wrapText="1"/>
    </xf>
    <xf numFmtId="2" fontId="3" fillId="4" borderId="14" xfId="0" applyNumberFormat="1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2" fontId="3" fillId="3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0" fontId="3" fillId="4" borderId="13" xfId="0" applyFont="1" applyFill="1" applyBorder="1" applyAlignment="1">
      <alignment horizontal="left" wrapText="1"/>
    </xf>
    <xf numFmtId="2" fontId="3" fillId="4" borderId="13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2" fontId="3" fillId="2" borderId="13" xfId="0" applyNumberFormat="1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wrapText="1" shrinkToFit="1"/>
    </xf>
    <xf numFmtId="0" fontId="5" fillId="0" borderId="13" xfId="0" applyFont="1" applyBorder="1" applyAlignment="1">
      <alignment horizontal="left" wrapText="1"/>
    </xf>
    <xf numFmtId="0" fontId="5" fillId="5" borderId="13" xfId="0" applyFont="1" applyFill="1" applyBorder="1" applyAlignment="1">
      <alignment horizontal="left" wrapText="1"/>
    </xf>
    <xf numFmtId="2" fontId="3" fillId="0" borderId="0" xfId="0" applyNumberFormat="1" applyFont="1" applyAlignment="1">
      <alignment horizontal="left"/>
    </xf>
    <xf numFmtId="2" fontId="3" fillId="0" borderId="13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2" fontId="2" fillId="0" borderId="13" xfId="0" applyNumberFormat="1" applyFont="1" applyFill="1" applyBorder="1" applyAlignment="1">
      <alignment horizontal="left" wrapText="1"/>
    </xf>
    <xf numFmtId="10" fontId="3" fillId="0" borderId="0" xfId="0" applyNumberFormat="1" applyFont="1" applyAlignment="1">
      <alignment horizontal="left"/>
    </xf>
    <xf numFmtId="10" fontId="3" fillId="0" borderId="13" xfId="0" applyNumberFormat="1" applyFont="1" applyBorder="1" applyAlignment="1">
      <alignment horizontal="left"/>
    </xf>
    <xf numFmtId="2" fontId="3" fillId="4" borderId="14" xfId="0" applyNumberFormat="1" applyFont="1" applyFill="1" applyBorder="1" applyAlignment="1">
      <alignment horizontal="left"/>
    </xf>
    <xf numFmtId="10" fontId="3" fillId="4" borderId="14" xfId="0" applyNumberFormat="1" applyFont="1" applyFill="1" applyBorder="1" applyAlignment="1">
      <alignment horizontal="left"/>
    </xf>
    <xf numFmtId="2" fontId="3" fillId="3" borderId="13" xfId="0" applyNumberFormat="1" applyFont="1" applyFill="1" applyBorder="1" applyAlignment="1">
      <alignment horizontal="left"/>
    </xf>
    <xf numFmtId="10" fontId="3" fillId="3" borderId="13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left"/>
    </xf>
    <xf numFmtId="10" fontId="3" fillId="4" borderId="13" xfId="0" applyNumberFormat="1" applyFont="1" applyFill="1" applyBorder="1" applyAlignment="1">
      <alignment horizontal="left"/>
    </xf>
    <xf numFmtId="0" fontId="3" fillId="0" borderId="13" xfId="0" applyFont="1" applyBorder="1" applyAlignment="1">
      <alignment wrapText="1"/>
    </xf>
    <xf numFmtId="0" fontId="3" fillId="2" borderId="14" xfId="0" applyFont="1" applyFill="1" applyBorder="1" applyAlignment="1">
      <alignment horizontal="left"/>
    </xf>
    <xf numFmtId="2" fontId="3" fillId="2" borderId="13" xfId="0" applyNumberFormat="1" applyFont="1" applyFill="1" applyBorder="1" applyAlignment="1">
      <alignment horizontal="left"/>
    </xf>
    <xf numFmtId="10" fontId="3" fillId="2" borderId="13" xfId="0" applyNumberFormat="1" applyFont="1" applyFill="1" applyBorder="1" applyAlignment="1">
      <alignment horizontal="left"/>
    </xf>
    <xf numFmtId="165" fontId="5" fillId="2" borderId="13" xfId="0" applyNumberFormat="1" applyFont="1" applyFill="1" applyBorder="1" applyAlignment="1">
      <alignment horizontal="left" wrapText="1"/>
    </xf>
    <xf numFmtId="165" fontId="3" fillId="2" borderId="13" xfId="0" applyNumberFormat="1" applyFont="1" applyFill="1" applyBorder="1" applyAlignment="1">
      <alignment horizontal="left" wrapText="1"/>
    </xf>
    <xf numFmtId="165" fontId="3" fillId="2" borderId="13" xfId="0" applyNumberFormat="1" applyFont="1" applyFill="1" applyBorder="1" applyAlignment="1">
      <alignment horizontal="left"/>
    </xf>
    <xf numFmtId="165" fontId="8" fillId="2" borderId="13" xfId="1" applyNumberFormat="1" applyFont="1" applyFill="1" applyBorder="1" applyAlignment="1">
      <alignment horizontal="left" wrapText="1"/>
    </xf>
    <xf numFmtId="165" fontId="5" fillId="2" borderId="16" xfId="0" applyNumberFormat="1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top" wrapText="1"/>
    </xf>
    <xf numFmtId="0" fontId="5" fillId="2" borderId="13" xfId="0" applyFont="1" applyFill="1" applyBorder="1" applyAlignment="1">
      <alignment wrapText="1"/>
    </xf>
    <xf numFmtId="0" fontId="3" fillId="2" borderId="13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top" wrapText="1"/>
    </xf>
    <xf numFmtId="165" fontId="3" fillId="2" borderId="13" xfId="1" applyNumberFormat="1" applyFont="1" applyFill="1" applyBorder="1" applyAlignment="1">
      <alignment horizontal="left" wrapText="1"/>
    </xf>
    <xf numFmtId="0" fontId="3" fillId="4" borderId="13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 wrapText="1"/>
    </xf>
    <xf numFmtId="2" fontId="3" fillId="2" borderId="16" xfId="0" applyNumberFormat="1" applyFont="1" applyFill="1" applyBorder="1" applyAlignment="1">
      <alignment horizontal="left" wrapText="1"/>
    </xf>
    <xf numFmtId="2" fontId="3" fillId="0" borderId="16" xfId="0" applyNumberFormat="1" applyFont="1" applyBorder="1" applyAlignment="1">
      <alignment horizontal="left"/>
    </xf>
    <xf numFmtId="10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2" fontId="3" fillId="0" borderId="18" xfId="0" applyNumberFormat="1" applyFont="1" applyBorder="1" applyAlignment="1">
      <alignment horizontal="left"/>
    </xf>
    <xf numFmtId="10" fontId="3" fillId="0" borderId="19" xfId="0" applyNumberFormat="1" applyFont="1" applyBorder="1" applyAlignment="1">
      <alignment horizontal="left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Fill="1" applyBorder="1" applyAlignment="1">
      <alignment horizontal="left" vertical="center" wrapText="1"/>
    </xf>
    <xf numFmtId="165" fontId="1" fillId="0" borderId="15" xfId="0" applyNumberFormat="1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left" vertical="center" wrapText="1"/>
    </xf>
    <xf numFmtId="2" fontId="1" fillId="0" borderId="7" xfId="0" applyNumberFormat="1" applyFont="1" applyFill="1" applyBorder="1" applyAlignment="1">
      <alignment horizontal="left" vertical="center" wrapText="1"/>
    </xf>
    <xf numFmtId="2" fontId="1" fillId="0" borderId="8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Fill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left" wrapText="1"/>
    </xf>
    <xf numFmtId="2" fontId="3" fillId="0" borderId="3" xfId="0" applyNumberFormat="1" applyFont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 horizontal="left" wrapText="1"/>
    </xf>
    <xf numFmtId="165" fontId="1" fillId="0" borderId="15" xfId="0" applyNumberFormat="1" applyFont="1" applyFill="1" applyBorder="1" applyAlignment="1">
      <alignment horizontal="left" wrapText="1"/>
    </xf>
    <xf numFmtId="2" fontId="1" fillId="0" borderId="5" xfId="0" applyNumberFormat="1" applyFont="1" applyBorder="1" applyAlignment="1">
      <alignment horizontal="left" wrapText="1"/>
    </xf>
    <xf numFmtId="2" fontId="4" fillId="0" borderId="15" xfId="0" applyNumberFormat="1" applyFont="1" applyBorder="1" applyAlignment="1">
      <alignment horizontal="left" wrapText="1"/>
    </xf>
    <xf numFmtId="2" fontId="4" fillId="0" borderId="5" xfId="0" applyNumberFormat="1" applyFont="1" applyBorder="1" applyAlignment="1">
      <alignment horizontal="left" wrapText="1"/>
    </xf>
    <xf numFmtId="10" fontId="4" fillId="0" borderId="4" xfId="0" applyNumberFormat="1" applyFont="1" applyBorder="1" applyAlignment="1">
      <alignment horizontal="left" wrapText="1"/>
    </xf>
    <xf numFmtId="10" fontId="4" fillId="0" borderId="5" xfId="0" applyNumberFormat="1" applyFont="1" applyBorder="1" applyAlignment="1">
      <alignment horizontal="left" wrapText="1"/>
    </xf>
    <xf numFmtId="10" fontId="4" fillId="0" borderId="15" xfId="0" applyNumberFormat="1" applyFont="1" applyBorder="1" applyAlignment="1">
      <alignment horizontal="left" wrapText="1"/>
    </xf>
    <xf numFmtId="2" fontId="1" fillId="0" borderId="5" xfId="0" applyNumberFormat="1" applyFont="1" applyFill="1" applyBorder="1" applyAlignment="1">
      <alignment horizontal="left" wrapText="1"/>
    </xf>
    <xf numFmtId="2" fontId="3" fillId="0" borderId="15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wrapText="1"/>
    </xf>
    <xf numFmtId="2" fontId="1" fillId="0" borderId="4" xfId="0" applyNumberFormat="1" applyFont="1" applyBorder="1" applyAlignment="1">
      <alignment horizontal="left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39"/>
  <sheetViews>
    <sheetView zoomScale="90" zoomScaleNormal="90" workbookViewId="0">
      <pane xSplit="8" ySplit="8" topLeftCell="I207" activePane="bottomRight" state="frozen"/>
      <selection pane="topRight" activeCell="J1" sqref="J1"/>
      <selection pane="bottomLeft" activeCell="A9" sqref="A9"/>
      <selection pane="bottomRight" activeCell="B12" sqref="B12"/>
    </sheetView>
  </sheetViews>
  <sheetFormatPr defaultRowHeight="15.75"/>
  <cols>
    <col min="1" max="1" width="9.140625" style="28"/>
    <col min="2" max="2" width="50.28515625" style="28" customWidth="1"/>
    <col min="3" max="3" width="15.7109375" style="31" customWidth="1"/>
    <col min="4" max="4" width="15.7109375" style="31" hidden="1" customWidth="1"/>
    <col min="5" max="7" width="15.7109375" style="31" customWidth="1"/>
    <col min="8" max="8" width="15.7109375" style="32" customWidth="1"/>
    <col min="9" max="9" width="15.7109375" style="31" customWidth="1"/>
    <col min="10" max="12" width="9.140625" style="28"/>
    <col min="13" max="13" width="25.7109375" style="28" customWidth="1"/>
    <col min="14" max="16384" width="9.140625" style="28"/>
  </cols>
  <sheetData>
    <row r="2" spans="1:14">
      <c r="B2" s="29" t="s">
        <v>18</v>
      </c>
      <c r="C2" s="30"/>
    </row>
    <row r="3" spans="1:14">
      <c r="C3" s="30"/>
    </row>
    <row r="4" spans="1:14" ht="16.5" thickBot="1"/>
    <row r="5" spans="1:14" ht="16.5" customHeight="1" thickBot="1">
      <c r="A5" s="33"/>
      <c r="B5" s="24"/>
      <c r="C5" s="110" t="s">
        <v>20</v>
      </c>
      <c r="D5" s="111"/>
      <c r="E5" s="111"/>
      <c r="F5" s="111"/>
      <c r="G5" s="111"/>
      <c r="H5" s="111"/>
      <c r="I5" s="112"/>
      <c r="J5" s="34"/>
    </row>
    <row r="6" spans="1:14" ht="36.75" customHeight="1">
      <c r="A6" s="113" t="s">
        <v>6</v>
      </c>
      <c r="B6" s="116" t="s">
        <v>0</v>
      </c>
      <c r="C6" s="125" t="s">
        <v>19</v>
      </c>
      <c r="D6" s="125" t="s">
        <v>7</v>
      </c>
      <c r="E6" s="128" t="s">
        <v>1</v>
      </c>
      <c r="F6" s="119" t="s">
        <v>2</v>
      </c>
      <c r="G6" s="120"/>
      <c r="H6" s="119" t="s">
        <v>3</v>
      </c>
      <c r="I6" s="120"/>
      <c r="J6" s="34"/>
    </row>
    <row r="7" spans="1:14" ht="33" customHeight="1" thickBot="1">
      <c r="A7" s="114"/>
      <c r="B7" s="117"/>
      <c r="C7" s="126"/>
      <c r="D7" s="131"/>
      <c r="E7" s="129"/>
      <c r="F7" s="121"/>
      <c r="G7" s="122"/>
      <c r="H7" s="123"/>
      <c r="I7" s="124"/>
      <c r="J7" s="34"/>
    </row>
    <row r="8" spans="1:14" ht="60" customHeight="1" thickBot="1">
      <c r="A8" s="115"/>
      <c r="B8" s="118"/>
      <c r="C8" s="127"/>
      <c r="D8" s="132"/>
      <c r="E8" s="130"/>
      <c r="F8" s="25" t="s">
        <v>4</v>
      </c>
      <c r="G8" s="25" t="s">
        <v>5</v>
      </c>
      <c r="H8" s="26" t="s">
        <v>4</v>
      </c>
      <c r="I8" s="27" t="s">
        <v>5</v>
      </c>
      <c r="J8" s="34"/>
      <c r="N8" s="30"/>
    </row>
    <row r="9" spans="1:14" s="35" customFormat="1" ht="47.25">
      <c r="A9" s="2">
        <v>1</v>
      </c>
      <c r="B9" s="2" t="s">
        <v>21</v>
      </c>
      <c r="C9" s="3">
        <v>217932</v>
      </c>
      <c r="D9" s="3"/>
      <c r="E9" s="3">
        <v>218910.4</v>
      </c>
      <c r="F9" s="3">
        <v>217274.3</v>
      </c>
      <c r="G9" s="3">
        <f>F9/E9*100</f>
        <v>99.252616595648263</v>
      </c>
      <c r="H9" s="3">
        <v>218271.3</v>
      </c>
      <c r="I9" s="3">
        <f>H9/E9*100</f>
        <v>99.708054071437445</v>
      </c>
    </row>
    <row r="10" spans="1:14">
      <c r="A10" s="4"/>
      <c r="B10" s="4" t="s">
        <v>22</v>
      </c>
      <c r="C10" s="5">
        <v>14519.3</v>
      </c>
      <c r="D10" s="5"/>
      <c r="E10" s="5">
        <v>14519.3</v>
      </c>
      <c r="F10" s="5">
        <v>14519.3</v>
      </c>
      <c r="G10" s="5">
        <f t="shared" ref="G10:G324" si="0">F10/E10*100</f>
        <v>100</v>
      </c>
      <c r="H10" s="5">
        <v>14519.3</v>
      </c>
      <c r="I10" s="5">
        <f t="shared" ref="I10:I324" si="1">H10/E10*100</f>
        <v>100</v>
      </c>
    </row>
    <row r="11" spans="1:14">
      <c r="A11" s="1"/>
      <c r="B11" s="6" t="s">
        <v>23</v>
      </c>
      <c r="C11" s="7">
        <v>1455</v>
      </c>
      <c r="D11" s="7">
        <v>1455</v>
      </c>
      <c r="E11" s="7">
        <v>1455</v>
      </c>
      <c r="F11" s="7">
        <v>1455</v>
      </c>
      <c r="G11" s="7">
        <f t="shared" si="0"/>
        <v>100</v>
      </c>
      <c r="H11" s="8">
        <v>1455</v>
      </c>
      <c r="I11" s="7">
        <f t="shared" si="1"/>
        <v>100</v>
      </c>
    </row>
    <row r="12" spans="1:14" ht="78.75">
      <c r="A12" s="1"/>
      <c r="B12" s="6" t="s">
        <v>24</v>
      </c>
      <c r="C12" s="7">
        <v>1455</v>
      </c>
      <c r="D12" s="7">
        <v>1455</v>
      </c>
      <c r="E12" s="7">
        <v>1455</v>
      </c>
      <c r="F12" s="7">
        <v>1455</v>
      </c>
      <c r="G12" s="7">
        <f t="shared" si="0"/>
        <v>100</v>
      </c>
      <c r="H12" s="8">
        <v>1455</v>
      </c>
      <c r="I12" s="7">
        <f t="shared" si="1"/>
        <v>100</v>
      </c>
    </row>
    <row r="13" spans="1:14" ht="47.25">
      <c r="A13" s="1"/>
      <c r="B13" s="6" t="s">
        <v>25</v>
      </c>
      <c r="C13" s="7">
        <v>460</v>
      </c>
      <c r="D13" s="7">
        <v>460</v>
      </c>
      <c r="E13" s="7">
        <v>460</v>
      </c>
      <c r="F13" s="7">
        <v>460</v>
      </c>
      <c r="G13" s="7">
        <f t="shared" si="0"/>
        <v>100</v>
      </c>
      <c r="H13" s="8">
        <v>460</v>
      </c>
      <c r="I13" s="7">
        <f t="shared" si="1"/>
        <v>100</v>
      </c>
    </row>
    <row r="14" spans="1:14" ht="47.25">
      <c r="A14" s="1"/>
      <c r="B14" s="6" t="s">
        <v>26</v>
      </c>
      <c r="C14" s="7">
        <v>310</v>
      </c>
      <c r="D14" s="7">
        <v>310</v>
      </c>
      <c r="E14" s="7">
        <v>310</v>
      </c>
      <c r="F14" s="7">
        <v>310</v>
      </c>
      <c r="G14" s="7">
        <f t="shared" si="0"/>
        <v>100</v>
      </c>
      <c r="H14" s="8">
        <v>310</v>
      </c>
      <c r="I14" s="7">
        <f t="shared" si="1"/>
        <v>100</v>
      </c>
    </row>
    <row r="15" spans="1:14" ht="47.25">
      <c r="A15" s="1"/>
      <c r="B15" s="6" t="s">
        <v>27</v>
      </c>
      <c r="C15" s="7">
        <v>150</v>
      </c>
      <c r="D15" s="7">
        <v>150</v>
      </c>
      <c r="E15" s="7">
        <v>150</v>
      </c>
      <c r="F15" s="7">
        <v>150</v>
      </c>
      <c r="G15" s="7">
        <f t="shared" si="0"/>
        <v>100</v>
      </c>
      <c r="H15" s="8">
        <v>150</v>
      </c>
      <c r="I15" s="7">
        <f t="shared" si="1"/>
        <v>100</v>
      </c>
    </row>
    <row r="16" spans="1:14" ht="31.5">
      <c r="A16" s="1"/>
      <c r="B16" s="6" t="s">
        <v>28</v>
      </c>
      <c r="C16" s="7">
        <v>100</v>
      </c>
      <c r="D16" s="7">
        <v>100</v>
      </c>
      <c r="E16" s="7">
        <v>100</v>
      </c>
      <c r="F16" s="7">
        <v>100</v>
      </c>
      <c r="G16" s="7">
        <f t="shared" si="0"/>
        <v>100</v>
      </c>
      <c r="H16" s="8">
        <v>100</v>
      </c>
      <c r="I16" s="7">
        <f t="shared" si="1"/>
        <v>100</v>
      </c>
    </row>
    <row r="17" spans="1:9" ht="31.5">
      <c r="A17" s="1"/>
      <c r="B17" s="6" t="s">
        <v>29</v>
      </c>
      <c r="C17" s="7">
        <v>100</v>
      </c>
      <c r="D17" s="7">
        <v>100</v>
      </c>
      <c r="E17" s="7">
        <v>100</v>
      </c>
      <c r="F17" s="7">
        <v>100</v>
      </c>
      <c r="G17" s="7">
        <f t="shared" si="0"/>
        <v>100</v>
      </c>
      <c r="H17" s="8">
        <v>100</v>
      </c>
      <c r="I17" s="7">
        <f t="shared" si="1"/>
        <v>100</v>
      </c>
    </row>
    <row r="18" spans="1:9" ht="31.5">
      <c r="A18" s="1"/>
      <c r="B18" s="6" t="s">
        <v>30</v>
      </c>
      <c r="C18" s="7">
        <v>11917.3</v>
      </c>
      <c r="D18" s="7">
        <v>11917.3</v>
      </c>
      <c r="E18" s="7">
        <v>11917.3</v>
      </c>
      <c r="F18" s="7">
        <v>11917.3</v>
      </c>
      <c r="G18" s="7">
        <f t="shared" si="0"/>
        <v>100</v>
      </c>
      <c r="H18" s="8">
        <v>11917.3</v>
      </c>
      <c r="I18" s="7">
        <f t="shared" si="1"/>
        <v>100</v>
      </c>
    </row>
    <row r="19" spans="1:9" ht="31.5">
      <c r="A19" s="1"/>
      <c r="B19" s="6" t="s">
        <v>31</v>
      </c>
      <c r="C19" s="7">
        <v>11917.3</v>
      </c>
      <c r="D19" s="7">
        <v>11917.3</v>
      </c>
      <c r="E19" s="7">
        <v>11917.3</v>
      </c>
      <c r="F19" s="7">
        <v>11917.3</v>
      </c>
      <c r="G19" s="7">
        <f t="shared" si="0"/>
        <v>100</v>
      </c>
      <c r="H19" s="8">
        <v>11917.3</v>
      </c>
      <c r="I19" s="7">
        <f t="shared" si="1"/>
        <v>100</v>
      </c>
    </row>
    <row r="20" spans="1:9" ht="47.25">
      <c r="A20" s="1"/>
      <c r="B20" s="6" t="s">
        <v>32</v>
      </c>
      <c r="C20" s="7">
        <v>587</v>
      </c>
      <c r="D20" s="7">
        <v>587</v>
      </c>
      <c r="E20" s="7">
        <v>587</v>
      </c>
      <c r="F20" s="7">
        <v>587</v>
      </c>
      <c r="G20" s="7">
        <f t="shared" si="0"/>
        <v>100</v>
      </c>
      <c r="H20" s="8">
        <v>587</v>
      </c>
      <c r="I20" s="7">
        <f t="shared" si="1"/>
        <v>100</v>
      </c>
    </row>
    <row r="21" spans="1:9" ht="47.25">
      <c r="A21" s="1"/>
      <c r="B21" s="6" t="s">
        <v>33</v>
      </c>
      <c r="C21" s="7">
        <v>587</v>
      </c>
      <c r="D21" s="7">
        <v>587</v>
      </c>
      <c r="E21" s="7">
        <v>587</v>
      </c>
      <c r="F21" s="7">
        <v>587</v>
      </c>
      <c r="G21" s="7">
        <f t="shared" si="0"/>
        <v>100</v>
      </c>
      <c r="H21" s="8">
        <v>587</v>
      </c>
      <c r="I21" s="7">
        <f t="shared" si="1"/>
        <v>100</v>
      </c>
    </row>
    <row r="22" spans="1:9" ht="31.5">
      <c r="A22" s="4"/>
      <c r="B22" s="4" t="s">
        <v>34</v>
      </c>
      <c r="C22" s="5">
        <v>73944.100000000006</v>
      </c>
      <c r="D22" s="5"/>
      <c r="E22" s="5">
        <v>74102.5</v>
      </c>
      <c r="F22" s="5">
        <v>74076.800000000003</v>
      </c>
      <c r="G22" s="5">
        <f t="shared" si="0"/>
        <v>99.965318309098876</v>
      </c>
      <c r="H22" s="5">
        <v>73944.100000000006</v>
      </c>
      <c r="I22" s="5">
        <f t="shared" si="1"/>
        <v>99.786242029621135</v>
      </c>
    </row>
    <row r="23" spans="1:9">
      <c r="A23" s="1"/>
      <c r="B23" s="6" t="s">
        <v>23</v>
      </c>
      <c r="C23" s="7">
        <v>8256</v>
      </c>
      <c r="D23" s="7"/>
      <c r="E23" s="7">
        <v>8256</v>
      </c>
      <c r="F23" s="7">
        <v>8256</v>
      </c>
      <c r="G23" s="7">
        <f t="shared" si="0"/>
        <v>100</v>
      </c>
      <c r="H23" s="8">
        <v>8256</v>
      </c>
      <c r="I23" s="7">
        <f t="shared" si="1"/>
        <v>100</v>
      </c>
    </row>
    <row r="24" spans="1:9" ht="63">
      <c r="A24" s="1"/>
      <c r="B24" s="6" t="s">
        <v>35</v>
      </c>
      <c r="C24" s="7">
        <v>8256</v>
      </c>
      <c r="D24" s="7"/>
      <c r="E24" s="7">
        <v>8256</v>
      </c>
      <c r="F24" s="7">
        <v>8256</v>
      </c>
      <c r="G24" s="7">
        <f t="shared" si="0"/>
        <v>100</v>
      </c>
      <c r="H24" s="8">
        <v>8256</v>
      </c>
      <c r="I24" s="7">
        <f t="shared" si="1"/>
        <v>100</v>
      </c>
    </row>
    <row r="25" spans="1:9" ht="31.5">
      <c r="A25" s="1"/>
      <c r="B25" s="6" t="s">
        <v>36</v>
      </c>
      <c r="C25" s="7">
        <v>150</v>
      </c>
      <c r="D25" s="7"/>
      <c r="E25" s="7">
        <v>184.2</v>
      </c>
      <c r="F25" s="7">
        <v>184.2</v>
      </c>
      <c r="G25" s="7">
        <f t="shared" si="0"/>
        <v>100</v>
      </c>
      <c r="H25" s="8">
        <v>184.2</v>
      </c>
      <c r="I25" s="7">
        <f t="shared" si="1"/>
        <v>100</v>
      </c>
    </row>
    <row r="26" spans="1:9" ht="31.5">
      <c r="A26" s="1"/>
      <c r="B26" s="6" t="s">
        <v>37</v>
      </c>
      <c r="C26" s="7">
        <v>0</v>
      </c>
      <c r="D26" s="7"/>
      <c r="E26" s="7">
        <v>34.200000000000003</v>
      </c>
      <c r="F26" s="7">
        <v>34.200000000000003</v>
      </c>
      <c r="G26" s="7">
        <f t="shared" si="0"/>
        <v>100</v>
      </c>
      <c r="H26" s="8">
        <v>34.200000000000003</v>
      </c>
      <c r="I26" s="7">
        <f t="shared" si="1"/>
        <v>100</v>
      </c>
    </row>
    <row r="27" spans="1:9" ht="47.25">
      <c r="A27" s="1"/>
      <c r="B27" s="6" t="s">
        <v>38</v>
      </c>
      <c r="C27" s="7">
        <v>50</v>
      </c>
      <c r="D27" s="7"/>
      <c r="E27" s="7">
        <v>50</v>
      </c>
      <c r="F27" s="7">
        <v>50</v>
      </c>
      <c r="G27" s="7">
        <f t="shared" si="0"/>
        <v>100</v>
      </c>
      <c r="H27" s="8">
        <v>50</v>
      </c>
      <c r="I27" s="7">
        <f t="shared" si="1"/>
        <v>100</v>
      </c>
    </row>
    <row r="28" spans="1:9" ht="78.75">
      <c r="A28" s="1"/>
      <c r="B28" s="6" t="s">
        <v>39</v>
      </c>
      <c r="C28" s="7">
        <v>100</v>
      </c>
      <c r="D28" s="7"/>
      <c r="E28" s="7">
        <v>100</v>
      </c>
      <c r="F28" s="7">
        <v>100</v>
      </c>
      <c r="G28" s="7">
        <f t="shared" si="0"/>
        <v>100</v>
      </c>
      <c r="H28" s="8">
        <v>100</v>
      </c>
      <c r="I28" s="7">
        <f t="shared" si="1"/>
        <v>100</v>
      </c>
    </row>
    <row r="29" spans="1:9" ht="47.25">
      <c r="A29" s="1"/>
      <c r="B29" s="6" t="s">
        <v>40</v>
      </c>
      <c r="C29" s="7">
        <v>9500</v>
      </c>
      <c r="D29" s="7"/>
      <c r="E29" s="7">
        <v>9624.2000000000007</v>
      </c>
      <c r="F29" s="7">
        <v>9598.5</v>
      </c>
      <c r="G29" s="7">
        <f t="shared" si="0"/>
        <v>99.732964817854992</v>
      </c>
      <c r="H29" s="8">
        <v>9598.5</v>
      </c>
      <c r="I29" s="7">
        <f t="shared" si="1"/>
        <v>99.732964817854992</v>
      </c>
    </row>
    <row r="30" spans="1:9" ht="47.25">
      <c r="A30" s="1"/>
      <c r="B30" s="6" t="s">
        <v>41</v>
      </c>
      <c r="C30" s="7">
        <v>0</v>
      </c>
      <c r="D30" s="7"/>
      <c r="E30" s="7">
        <v>124.2</v>
      </c>
      <c r="F30" s="7">
        <v>98.5</v>
      </c>
      <c r="G30" s="7">
        <f t="shared" si="0"/>
        <v>79.307568438003216</v>
      </c>
      <c r="H30" s="8">
        <v>98.5</v>
      </c>
      <c r="I30" s="7">
        <f t="shared" si="1"/>
        <v>79.307568438003216</v>
      </c>
    </row>
    <row r="31" spans="1:9" ht="31.5">
      <c r="A31" s="1"/>
      <c r="B31" s="6" t="s">
        <v>42</v>
      </c>
      <c r="C31" s="7">
        <v>7000</v>
      </c>
      <c r="D31" s="7"/>
      <c r="E31" s="7">
        <v>7000</v>
      </c>
      <c r="F31" s="7">
        <v>7000</v>
      </c>
      <c r="G31" s="7">
        <f t="shared" si="0"/>
        <v>100</v>
      </c>
      <c r="H31" s="8">
        <v>7000</v>
      </c>
      <c r="I31" s="7">
        <f t="shared" si="1"/>
        <v>100</v>
      </c>
    </row>
    <row r="32" spans="1:9" ht="63">
      <c r="A32" s="1"/>
      <c r="B32" s="6" t="s">
        <v>43</v>
      </c>
      <c r="C32" s="7">
        <v>2500</v>
      </c>
      <c r="D32" s="7"/>
      <c r="E32" s="7">
        <v>2500</v>
      </c>
      <c r="F32" s="7">
        <v>2500</v>
      </c>
      <c r="G32" s="7">
        <f t="shared" si="0"/>
        <v>100</v>
      </c>
      <c r="H32" s="8">
        <v>2500</v>
      </c>
      <c r="I32" s="7">
        <f t="shared" si="1"/>
        <v>100</v>
      </c>
    </row>
    <row r="33" spans="1:9" ht="47.25">
      <c r="A33" s="1"/>
      <c r="B33" s="6" t="s">
        <v>44</v>
      </c>
      <c r="C33" s="7">
        <v>54206.3</v>
      </c>
      <c r="D33" s="7"/>
      <c r="E33" s="7">
        <v>54206.3</v>
      </c>
      <c r="F33" s="7">
        <v>54206.3</v>
      </c>
      <c r="G33" s="7">
        <f t="shared" si="0"/>
        <v>100</v>
      </c>
      <c r="H33" s="8">
        <v>54206.3</v>
      </c>
      <c r="I33" s="7">
        <f t="shared" si="1"/>
        <v>100</v>
      </c>
    </row>
    <row r="34" spans="1:9" ht="31.5">
      <c r="A34" s="1"/>
      <c r="B34" s="6" t="s">
        <v>45</v>
      </c>
      <c r="C34" s="7">
        <v>54206.3</v>
      </c>
      <c r="D34" s="7"/>
      <c r="E34" s="7">
        <v>54206.3</v>
      </c>
      <c r="F34" s="7">
        <v>54206.3</v>
      </c>
      <c r="G34" s="7">
        <f t="shared" si="0"/>
        <v>100</v>
      </c>
      <c r="H34" s="8">
        <v>54206.3</v>
      </c>
      <c r="I34" s="7">
        <f t="shared" si="1"/>
        <v>100</v>
      </c>
    </row>
    <row r="35" spans="1:9" ht="47.25">
      <c r="A35" s="1"/>
      <c r="B35" s="6" t="s">
        <v>46</v>
      </c>
      <c r="C35" s="7">
        <v>1481.8</v>
      </c>
      <c r="D35" s="7"/>
      <c r="E35" s="7">
        <v>1481.8</v>
      </c>
      <c r="F35" s="7">
        <v>1481.8</v>
      </c>
      <c r="G35" s="7">
        <f t="shared" si="0"/>
        <v>100</v>
      </c>
      <c r="H35" s="8">
        <v>1481.8</v>
      </c>
      <c r="I35" s="7">
        <f t="shared" si="1"/>
        <v>100</v>
      </c>
    </row>
    <row r="36" spans="1:9" ht="47.25">
      <c r="A36" s="1"/>
      <c r="B36" s="6" t="s">
        <v>47</v>
      </c>
      <c r="C36" s="7">
        <v>1481.8</v>
      </c>
      <c r="D36" s="7"/>
      <c r="E36" s="7">
        <v>1481.8</v>
      </c>
      <c r="F36" s="7">
        <v>1481.8</v>
      </c>
      <c r="G36" s="7">
        <f t="shared" si="0"/>
        <v>100</v>
      </c>
      <c r="H36" s="8">
        <v>1481.8</v>
      </c>
      <c r="I36" s="7">
        <f t="shared" si="1"/>
        <v>100</v>
      </c>
    </row>
    <row r="37" spans="1:9" ht="47.25">
      <c r="A37" s="1"/>
      <c r="B37" s="6" t="s">
        <v>48</v>
      </c>
      <c r="C37" s="7">
        <v>350</v>
      </c>
      <c r="D37" s="7"/>
      <c r="E37" s="7">
        <v>350</v>
      </c>
      <c r="F37" s="7">
        <v>350</v>
      </c>
      <c r="G37" s="7">
        <f t="shared" si="0"/>
        <v>100</v>
      </c>
      <c r="H37" s="8">
        <v>350</v>
      </c>
      <c r="I37" s="7">
        <f t="shared" si="1"/>
        <v>100</v>
      </c>
    </row>
    <row r="38" spans="1:9" ht="63">
      <c r="A38" s="1"/>
      <c r="B38" s="6" t="s">
        <v>49</v>
      </c>
      <c r="C38" s="7">
        <v>350</v>
      </c>
      <c r="D38" s="7"/>
      <c r="E38" s="7">
        <v>350</v>
      </c>
      <c r="F38" s="7">
        <v>350</v>
      </c>
      <c r="G38" s="7">
        <f t="shared" si="0"/>
        <v>100</v>
      </c>
      <c r="H38" s="8">
        <v>350</v>
      </c>
      <c r="I38" s="7">
        <f t="shared" si="1"/>
        <v>100</v>
      </c>
    </row>
    <row r="39" spans="1:9" ht="31.5">
      <c r="A39" s="4"/>
      <c r="B39" s="4" t="s">
        <v>50</v>
      </c>
      <c r="C39" s="5">
        <v>13871.6</v>
      </c>
      <c r="D39" s="5"/>
      <c r="E39" s="5">
        <v>14691.6</v>
      </c>
      <c r="F39" s="5">
        <v>14691.6</v>
      </c>
      <c r="G39" s="5">
        <f t="shared" si="0"/>
        <v>100</v>
      </c>
      <c r="H39" s="5">
        <v>14735.9</v>
      </c>
      <c r="I39" s="5">
        <f t="shared" si="1"/>
        <v>100.30153284870265</v>
      </c>
    </row>
    <row r="40" spans="1:9">
      <c r="A40" s="1"/>
      <c r="B40" s="6" t="s">
        <v>23</v>
      </c>
      <c r="C40" s="9">
        <v>1490</v>
      </c>
      <c r="D40" s="7"/>
      <c r="E40" s="7">
        <v>1545</v>
      </c>
      <c r="F40" s="7">
        <v>1545</v>
      </c>
      <c r="G40" s="7">
        <f t="shared" si="0"/>
        <v>100</v>
      </c>
      <c r="H40" s="8">
        <v>1545</v>
      </c>
      <c r="I40" s="7">
        <f t="shared" si="1"/>
        <v>100</v>
      </c>
    </row>
    <row r="41" spans="1:9" ht="78.75">
      <c r="A41" s="1"/>
      <c r="B41" s="6" t="s">
        <v>51</v>
      </c>
      <c r="C41" s="9">
        <v>1490</v>
      </c>
      <c r="D41" s="7"/>
      <c r="E41" s="7">
        <v>1545</v>
      </c>
      <c r="F41" s="7">
        <v>1545</v>
      </c>
      <c r="G41" s="7">
        <f t="shared" si="0"/>
        <v>100</v>
      </c>
      <c r="H41" s="8">
        <v>1545</v>
      </c>
      <c r="I41" s="7">
        <f t="shared" si="1"/>
        <v>100</v>
      </c>
    </row>
    <row r="42" spans="1:9" ht="47.25">
      <c r="A42" s="1"/>
      <c r="B42" s="6" t="s">
        <v>52</v>
      </c>
      <c r="C42" s="9">
        <v>0</v>
      </c>
      <c r="D42" s="7"/>
      <c r="E42" s="7">
        <v>765</v>
      </c>
      <c r="F42" s="7">
        <v>765</v>
      </c>
      <c r="G42" s="7">
        <f t="shared" si="0"/>
        <v>100</v>
      </c>
      <c r="H42" s="8">
        <v>765</v>
      </c>
      <c r="I42" s="7">
        <f t="shared" si="1"/>
        <v>100</v>
      </c>
    </row>
    <row r="43" spans="1:9" ht="47.25">
      <c r="A43" s="1"/>
      <c r="B43" s="6" t="s">
        <v>53</v>
      </c>
      <c r="C43" s="9">
        <v>0</v>
      </c>
      <c r="D43" s="7"/>
      <c r="E43" s="7">
        <v>488.8</v>
      </c>
      <c r="F43" s="7">
        <v>488.8</v>
      </c>
      <c r="G43" s="7">
        <f t="shared" si="0"/>
        <v>100</v>
      </c>
      <c r="H43" s="8">
        <v>488.8</v>
      </c>
      <c r="I43" s="7">
        <f t="shared" si="1"/>
        <v>100</v>
      </c>
    </row>
    <row r="44" spans="1:9" ht="47.25">
      <c r="A44" s="1"/>
      <c r="B44" s="6" t="s">
        <v>54</v>
      </c>
      <c r="C44" s="9">
        <v>0</v>
      </c>
      <c r="D44" s="7"/>
      <c r="E44" s="7">
        <v>224.7</v>
      </c>
      <c r="F44" s="7">
        <v>224.7</v>
      </c>
      <c r="G44" s="7">
        <f t="shared" si="0"/>
        <v>100</v>
      </c>
      <c r="H44" s="8">
        <v>224.7</v>
      </c>
      <c r="I44" s="7">
        <f t="shared" si="1"/>
        <v>100</v>
      </c>
    </row>
    <row r="45" spans="1:9" ht="31.5">
      <c r="A45" s="1"/>
      <c r="B45" s="6" t="s">
        <v>55</v>
      </c>
      <c r="C45" s="9">
        <v>0</v>
      </c>
      <c r="D45" s="7"/>
      <c r="E45" s="7">
        <v>51.5</v>
      </c>
      <c r="F45" s="7">
        <v>51.5</v>
      </c>
      <c r="G45" s="7">
        <f t="shared" si="0"/>
        <v>100</v>
      </c>
      <c r="H45" s="8">
        <v>51.5</v>
      </c>
      <c r="I45" s="7">
        <f t="shared" si="1"/>
        <v>100</v>
      </c>
    </row>
    <row r="46" spans="1:9" ht="47.25">
      <c r="A46" s="1"/>
      <c r="B46" s="6" t="s">
        <v>56</v>
      </c>
      <c r="C46" s="9">
        <f t="shared" ref="C46:C49" si="2">D46+E46+F46</f>
        <v>24537.4</v>
      </c>
      <c r="D46" s="7"/>
      <c r="E46" s="7">
        <v>12268.7</v>
      </c>
      <c r="F46" s="7">
        <v>12268.7</v>
      </c>
      <c r="G46" s="7">
        <f t="shared" si="0"/>
        <v>100</v>
      </c>
      <c r="H46" s="8">
        <v>12268.7</v>
      </c>
      <c r="I46" s="7">
        <f t="shared" si="1"/>
        <v>100</v>
      </c>
    </row>
    <row r="47" spans="1:9" ht="31.5">
      <c r="A47" s="1"/>
      <c r="B47" s="6" t="s">
        <v>57</v>
      </c>
      <c r="C47" s="9">
        <f t="shared" si="2"/>
        <v>24537.4</v>
      </c>
      <c r="D47" s="7"/>
      <c r="E47" s="7">
        <v>12268.7</v>
      </c>
      <c r="F47" s="7">
        <v>12268.7</v>
      </c>
      <c r="G47" s="7">
        <f t="shared" si="0"/>
        <v>100</v>
      </c>
      <c r="H47" s="8">
        <v>12268.7</v>
      </c>
      <c r="I47" s="7">
        <f t="shared" si="1"/>
        <v>100</v>
      </c>
    </row>
    <row r="48" spans="1:9" ht="47.25">
      <c r="A48" s="1"/>
      <c r="B48" s="6" t="s">
        <v>58</v>
      </c>
      <c r="C48" s="9">
        <f t="shared" si="2"/>
        <v>225.79999999999998</v>
      </c>
      <c r="D48" s="7"/>
      <c r="E48" s="7">
        <v>112.89999999999999</v>
      </c>
      <c r="F48" s="7">
        <v>112.89999999999999</v>
      </c>
      <c r="G48" s="7">
        <f t="shared" si="0"/>
        <v>100</v>
      </c>
      <c r="H48" s="8">
        <v>112.89999999999999</v>
      </c>
      <c r="I48" s="7">
        <f t="shared" si="1"/>
        <v>100</v>
      </c>
    </row>
    <row r="49" spans="1:9" ht="31.5">
      <c r="A49" s="1"/>
      <c r="B49" s="6" t="s">
        <v>59</v>
      </c>
      <c r="C49" s="9">
        <f t="shared" si="2"/>
        <v>225.79999999999998</v>
      </c>
      <c r="D49" s="7"/>
      <c r="E49" s="7">
        <v>112.89999999999999</v>
      </c>
      <c r="F49" s="7">
        <v>112.89999999999999</v>
      </c>
      <c r="G49" s="7">
        <f t="shared" si="0"/>
        <v>100</v>
      </c>
      <c r="H49" s="8">
        <v>112.89999999999999</v>
      </c>
      <c r="I49" s="7">
        <f t="shared" si="1"/>
        <v>100</v>
      </c>
    </row>
    <row r="50" spans="1:9" ht="31.5">
      <c r="A50" s="4"/>
      <c r="B50" s="4" t="s">
        <v>60</v>
      </c>
      <c r="C50" s="5">
        <v>23599.8</v>
      </c>
      <c r="D50" s="5"/>
      <c r="E50" s="5">
        <v>23599.8</v>
      </c>
      <c r="F50" s="5">
        <v>23512.6</v>
      </c>
      <c r="G50" s="5">
        <f t="shared" si="0"/>
        <v>99.630505343265625</v>
      </c>
      <c r="H50" s="5">
        <v>23512.6</v>
      </c>
      <c r="I50" s="5">
        <f t="shared" si="1"/>
        <v>99.630505343265625</v>
      </c>
    </row>
    <row r="51" spans="1:9">
      <c r="A51" s="1"/>
      <c r="B51" s="6" t="s">
        <v>23</v>
      </c>
      <c r="C51" s="7">
        <v>2000</v>
      </c>
      <c r="D51" s="7"/>
      <c r="E51" s="7">
        <v>2000</v>
      </c>
      <c r="F51" s="7">
        <v>1999.8</v>
      </c>
      <c r="G51" s="7">
        <f t="shared" si="0"/>
        <v>99.99</v>
      </c>
      <c r="H51" s="8">
        <v>1999.8</v>
      </c>
      <c r="I51" s="7">
        <f t="shared" si="1"/>
        <v>99.99</v>
      </c>
    </row>
    <row r="52" spans="1:9" ht="31.5">
      <c r="A52" s="1"/>
      <c r="B52" s="6" t="s">
        <v>61</v>
      </c>
      <c r="C52" s="7">
        <v>2000</v>
      </c>
      <c r="D52" s="7"/>
      <c r="E52" s="7">
        <v>2000</v>
      </c>
      <c r="F52" s="7">
        <v>1999.8</v>
      </c>
      <c r="G52" s="7">
        <f t="shared" si="0"/>
        <v>99.99</v>
      </c>
      <c r="H52" s="8">
        <v>1999.8</v>
      </c>
      <c r="I52" s="7">
        <f t="shared" si="1"/>
        <v>99.99</v>
      </c>
    </row>
    <row r="53" spans="1:9" ht="47.25">
      <c r="A53" s="1"/>
      <c r="B53" s="6" t="s">
        <v>62</v>
      </c>
      <c r="C53" s="7">
        <v>595</v>
      </c>
      <c r="D53" s="7"/>
      <c r="E53" s="7">
        <v>595</v>
      </c>
      <c r="F53" s="7">
        <v>508</v>
      </c>
      <c r="G53" s="7">
        <f t="shared" si="0"/>
        <v>85.378151260504197</v>
      </c>
      <c r="H53" s="8">
        <v>508</v>
      </c>
      <c r="I53" s="7">
        <f t="shared" si="1"/>
        <v>85.378151260504197</v>
      </c>
    </row>
    <row r="54" spans="1:9" ht="47.25">
      <c r="A54" s="1"/>
      <c r="B54" s="6" t="s">
        <v>63</v>
      </c>
      <c r="C54" s="7">
        <v>85</v>
      </c>
      <c r="D54" s="7"/>
      <c r="E54" s="7">
        <v>85</v>
      </c>
      <c r="F54" s="7">
        <v>85</v>
      </c>
      <c r="G54" s="7">
        <f t="shared" si="0"/>
        <v>100</v>
      </c>
      <c r="H54" s="8">
        <v>85</v>
      </c>
      <c r="I54" s="7">
        <f t="shared" si="1"/>
        <v>100</v>
      </c>
    </row>
    <row r="55" spans="1:9" ht="47.25">
      <c r="A55" s="1"/>
      <c r="B55" s="6" t="s">
        <v>64</v>
      </c>
      <c r="C55" s="7">
        <v>150</v>
      </c>
      <c r="D55" s="7"/>
      <c r="E55" s="7">
        <v>150</v>
      </c>
      <c r="F55" s="7">
        <v>150</v>
      </c>
      <c r="G55" s="7">
        <f t="shared" si="0"/>
        <v>100</v>
      </c>
      <c r="H55" s="8">
        <v>150</v>
      </c>
      <c r="I55" s="7">
        <f t="shared" si="1"/>
        <v>100</v>
      </c>
    </row>
    <row r="56" spans="1:9" ht="94.5">
      <c r="A56" s="1"/>
      <c r="B56" s="6" t="s">
        <v>65</v>
      </c>
      <c r="C56" s="7">
        <v>310</v>
      </c>
      <c r="D56" s="7"/>
      <c r="E56" s="7">
        <v>310</v>
      </c>
      <c r="F56" s="7">
        <v>223</v>
      </c>
      <c r="G56" s="7">
        <f t="shared" si="0"/>
        <v>71.935483870967744</v>
      </c>
      <c r="H56" s="8">
        <v>223</v>
      </c>
      <c r="I56" s="7">
        <f t="shared" si="1"/>
        <v>71.935483870967744</v>
      </c>
    </row>
    <row r="57" spans="1:9" ht="47.25">
      <c r="A57" s="1"/>
      <c r="B57" s="6" t="s">
        <v>66</v>
      </c>
      <c r="C57" s="7">
        <v>50</v>
      </c>
      <c r="D57" s="7"/>
      <c r="E57" s="7">
        <v>50</v>
      </c>
      <c r="F57" s="7">
        <v>50</v>
      </c>
      <c r="G57" s="7">
        <f t="shared" si="0"/>
        <v>100</v>
      </c>
      <c r="H57" s="8">
        <v>50</v>
      </c>
      <c r="I57" s="7">
        <f t="shared" si="1"/>
        <v>100</v>
      </c>
    </row>
    <row r="58" spans="1:9" ht="31.5">
      <c r="A58" s="1"/>
      <c r="B58" s="6" t="s">
        <v>67</v>
      </c>
      <c r="C58" s="7">
        <v>2900</v>
      </c>
      <c r="D58" s="7"/>
      <c r="E58" s="7">
        <v>2900</v>
      </c>
      <c r="F58" s="7">
        <v>2900</v>
      </c>
      <c r="G58" s="7">
        <f t="shared" si="0"/>
        <v>100</v>
      </c>
      <c r="H58" s="8">
        <v>2900</v>
      </c>
      <c r="I58" s="7">
        <f t="shared" si="1"/>
        <v>100</v>
      </c>
    </row>
    <row r="59" spans="1:9" ht="47.25">
      <c r="A59" s="1"/>
      <c r="B59" s="6" t="s">
        <v>68</v>
      </c>
      <c r="C59" s="7">
        <v>1500</v>
      </c>
      <c r="D59" s="7"/>
      <c r="E59" s="7">
        <v>1500</v>
      </c>
      <c r="F59" s="7">
        <v>1500</v>
      </c>
      <c r="G59" s="7">
        <f t="shared" si="0"/>
        <v>100</v>
      </c>
      <c r="H59" s="8">
        <v>1500</v>
      </c>
      <c r="I59" s="7">
        <f t="shared" si="1"/>
        <v>100</v>
      </c>
    </row>
    <row r="60" spans="1:9" ht="31.5">
      <c r="A60" s="1"/>
      <c r="B60" s="6" t="s">
        <v>69</v>
      </c>
      <c r="C60" s="7">
        <v>1400</v>
      </c>
      <c r="D60" s="7"/>
      <c r="E60" s="7">
        <v>1400</v>
      </c>
      <c r="F60" s="7">
        <v>1400</v>
      </c>
      <c r="G60" s="7">
        <f t="shared" si="0"/>
        <v>100</v>
      </c>
      <c r="H60" s="8">
        <v>1400</v>
      </c>
      <c r="I60" s="7">
        <f t="shared" si="1"/>
        <v>100</v>
      </c>
    </row>
    <row r="61" spans="1:9" ht="47.25">
      <c r="A61" s="1"/>
      <c r="B61" s="6" t="s">
        <v>70</v>
      </c>
      <c r="C61" s="7">
        <v>17450.099999999999</v>
      </c>
      <c r="D61" s="7"/>
      <c r="E61" s="7">
        <v>17450.099999999999</v>
      </c>
      <c r="F61" s="7">
        <v>17450.099999999999</v>
      </c>
      <c r="G61" s="7">
        <f t="shared" si="0"/>
        <v>100</v>
      </c>
      <c r="H61" s="8">
        <v>17450.099999999999</v>
      </c>
      <c r="I61" s="7">
        <f t="shared" si="1"/>
        <v>100</v>
      </c>
    </row>
    <row r="62" spans="1:9" ht="47.25">
      <c r="A62" s="1"/>
      <c r="B62" s="6" t="s">
        <v>71</v>
      </c>
      <c r="C62" s="7">
        <v>10681.8</v>
      </c>
      <c r="D62" s="7"/>
      <c r="E62" s="7">
        <v>10681.8</v>
      </c>
      <c r="F62" s="7">
        <v>10681.8</v>
      </c>
      <c r="G62" s="7">
        <f t="shared" si="0"/>
        <v>100</v>
      </c>
      <c r="H62" s="8">
        <v>10681.8</v>
      </c>
      <c r="I62" s="7">
        <f t="shared" si="1"/>
        <v>100</v>
      </c>
    </row>
    <row r="63" spans="1:9" ht="47.25">
      <c r="A63" s="1"/>
      <c r="B63" s="6" t="s">
        <v>72</v>
      </c>
      <c r="C63" s="7">
        <v>6768.3</v>
      </c>
      <c r="D63" s="7"/>
      <c r="E63" s="7">
        <v>6768.3</v>
      </c>
      <c r="F63" s="7">
        <v>6768.3</v>
      </c>
      <c r="G63" s="7">
        <f t="shared" si="0"/>
        <v>100</v>
      </c>
      <c r="H63" s="8">
        <v>6768.3</v>
      </c>
      <c r="I63" s="7">
        <f t="shared" si="1"/>
        <v>100</v>
      </c>
    </row>
    <row r="64" spans="1:9" ht="31.5">
      <c r="A64" s="1"/>
      <c r="B64" s="6" t="s">
        <v>73</v>
      </c>
      <c r="C64" s="7">
        <v>654.69999999999993</v>
      </c>
      <c r="D64" s="7"/>
      <c r="E64" s="7">
        <v>654.69999999999993</v>
      </c>
      <c r="F64" s="7">
        <v>654.69999999999993</v>
      </c>
      <c r="G64" s="7">
        <f t="shared" si="0"/>
        <v>100</v>
      </c>
      <c r="H64" s="8">
        <v>654.69999999999993</v>
      </c>
      <c r="I64" s="7">
        <f t="shared" si="1"/>
        <v>100</v>
      </c>
    </row>
    <row r="65" spans="1:9" ht="47.25">
      <c r="A65" s="1"/>
      <c r="B65" s="6" t="s">
        <v>74</v>
      </c>
      <c r="C65" s="7">
        <v>562</v>
      </c>
      <c r="D65" s="7"/>
      <c r="E65" s="7">
        <v>562</v>
      </c>
      <c r="F65" s="7">
        <v>562</v>
      </c>
      <c r="G65" s="7">
        <f t="shared" si="0"/>
        <v>100</v>
      </c>
      <c r="H65" s="8">
        <v>562</v>
      </c>
      <c r="I65" s="7">
        <f t="shared" si="1"/>
        <v>100</v>
      </c>
    </row>
    <row r="66" spans="1:9" ht="47.25">
      <c r="A66" s="1"/>
      <c r="B66" s="6" t="s">
        <v>75</v>
      </c>
      <c r="C66" s="7">
        <v>92.7</v>
      </c>
      <c r="D66" s="7"/>
      <c r="E66" s="7">
        <v>92.7</v>
      </c>
      <c r="F66" s="7">
        <v>92.7</v>
      </c>
      <c r="G66" s="7">
        <f t="shared" si="0"/>
        <v>100</v>
      </c>
      <c r="H66" s="8">
        <v>92.7</v>
      </c>
      <c r="I66" s="7">
        <f t="shared" si="1"/>
        <v>100</v>
      </c>
    </row>
    <row r="67" spans="1:9" ht="31.5">
      <c r="A67" s="4"/>
      <c r="B67" s="4" t="s">
        <v>76</v>
      </c>
      <c r="C67" s="5">
        <v>78897.2</v>
      </c>
      <c r="D67" s="5"/>
      <c r="E67" s="5">
        <v>78897.2</v>
      </c>
      <c r="F67" s="5">
        <v>78326.7</v>
      </c>
      <c r="G67" s="5">
        <f t="shared" si="0"/>
        <v>99.276907165273286</v>
      </c>
      <c r="H67" s="5">
        <v>78326.7</v>
      </c>
      <c r="I67" s="5">
        <f t="shared" si="1"/>
        <v>99.276907165273286</v>
      </c>
    </row>
    <row r="68" spans="1:9">
      <c r="A68" s="1"/>
      <c r="B68" s="6" t="s">
        <v>77</v>
      </c>
      <c r="C68" s="7">
        <v>4835</v>
      </c>
      <c r="D68" s="7"/>
      <c r="E68" s="7">
        <v>4835</v>
      </c>
      <c r="F68" s="7">
        <v>4835</v>
      </c>
      <c r="G68" s="7">
        <f t="shared" si="0"/>
        <v>100</v>
      </c>
      <c r="H68" s="8">
        <v>4835</v>
      </c>
      <c r="I68" s="7">
        <f t="shared" si="1"/>
        <v>100</v>
      </c>
    </row>
    <row r="69" spans="1:9" ht="78.75">
      <c r="A69" s="1"/>
      <c r="B69" s="6" t="s">
        <v>78</v>
      </c>
      <c r="C69" s="7">
        <v>4835</v>
      </c>
      <c r="D69" s="7"/>
      <c r="E69" s="7">
        <v>4835</v>
      </c>
      <c r="F69" s="7">
        <v>4835</v>
      </c>
      <c r="G69" s="7">
        <f t="shared" si="0"/>
        <v>100</v>
      </c>
      <c r="H69" s="8">
        <v>4835</v>
      </c>
      <c r="I69" s="7">
        <f t="shared" si="1"/>
        <v>100</v>
      </c>
    </row>
    <row r="70" spans="1:9" ht="31.5">
      <c r="A70" s="1"/>
      <c r="B70" s="6" t="s">
        <v>79</v>
      </c>
      <c r="C70" s="7">
        <v>1172</v>
      </c>
      <c r="D70" s="7"/>
      <c r="E70" s="7">
        <v>1172</v>
      </c>
      <c r="F70" s="7">
        <v>1124</v>
      </c>
      <c r="G70" s="7">
        <f t="shared" si="0"/>
        <v>95.904436860068259</v>
      </c>
      <c r="H70" s="8">
        <v>1124</v>
      </c>
      <c r="I70" s="7">
        <f t="shared" si="1"/>
        <v>95.904436860068259</v>
      </c>
    </row>
    <row r="71" spans="1:9" ht="47.25">
      <c r="A71" s="1"/>
      <c r="B71" s="6" t="s">
        <v>80</v>
      </c>
      <c r="C71" s="7">
        <v>400</v>
      </c>
      <c r="D71" s="7"/>
      <c r="E71" s="7">
        <v>400</v>
      </c>
      <c r="F71" s="7">
        <v>400</v>
      </c>
      <c r="G71" s="7">
        <f t="shared" si="0"/>
        <v>100</v>
      </c>
      <c r="H71" s="8">
        <v>400</v>
      </c>
      <c r="I71" s="7">
        <f t="shared" si="1"/>
        <v>100</v>
      </c>
    </row>
    <row r="72" spans="1:9" ht="47.25">
      <c r="A72" s="1"/>
      <c r="B72" s="6" t="s">
        <v>81</v>
      </c>
      <c r="C72" s="7">
        <v>200</v>
      </c>
      <c r="D72" s="7"/>
      <c r="E72" s="7">
        <v>200</v>
      </c>
      <c r="F72" s="7">
        <v>200</v>
      </c>
      <c r="G72" s="7">
        <f t="shared" si="0"/>
        <v>100</v>
      </c>
      <c r="H72" s="8">
        <v>200</v>
      </c>
      <c r="I72" s="7">
        <f t="shared" si="1"/>
        <v>100</v>
      </c>
    </row>
    <row r="73" spans="1:9" ht="47.25">
      <c r="A73" s="1"/>
      <c r="B73" s="6" t="s">
        <v>82</v>
      </c>
      <c r="C73" s="7">
        <v>162</v>
      </c>
      <c r="D73" s="7"/>
      <c r="E73" s="7">
        <v>162</v>
      </c>
      <c r="F73" s="7">
        <v>114</v>
      </c>
      <c r="G73" s="7">
        <f t="shared" si="0"/>
        <v>70.370370370370367</v>
      </c>
      <c r="H73" s="8">
        <v>114</v>
      </c>
      <c r="I73" s="7">
        <f t="shared" si="1"/>
        <v>70.370370370370367</v>
      </c>
    </row>
    <row r="74" spans="1:9" ht="47.25">
      <c r="A74" s="1"/>
      <c r="B74" s="6" t="s">
        <v>83</v>
      </c>
      <c r="C74" s="7">
        <v>180</v>
      </c>
      <c r="D74" s="7"/>
      <c r="E74" s="7">
        <v>180</v>
      </c>
      <c r="F74" s="7">
        <v>180</v>
      </c>
      <c r="G74" s="7">
        <f t="shared" si="0"/>
        <v>100</v>
      </c>
      <c r="H74" s="8">
        <v>180</v>
      </c>
      <c r="I74" s="7">
        <f t="shared" si="1"/>
        <v>100</v>
      </c>
    </row>
    <row r="75" spans="1:9" ht="47.25">
      <c r="A75" s="1"/>
      <c r="B75" s="6" t="s">
        <v>84</v>
      </c>
      <c r="C75" s="7">
        <v>80</v>
      </c>
      <c r="D75" s="7"/>
      <c r="E75" s="7">
        <v>80</v>
      </c>
      <c r="F75" s="7">
        <v>80</v>
      </c>
      <c r="G75" s="7">
        <f t="shared" si="0"/>
        <v>100</v>
      </c>
      <c r="H75" s="8">
        <v>80</v>
      </c>
      <c r="I75" s="7">
        <f t="shared" si="1"/>
        <v>100</v>
      </c>
    </row>
    <row r="76" spans="1:9" ht="47.25">
      <c r="A76" s="1"/>
      <c r="B76" s="6" t="s">
        <v>85</v>
      </c>
      <c r="C76" s="7">
        <v>150</v>
      </c>
      <c r="D76" s="7"/>
      <c r="E76" s="7">
        <v>150</v>
      </c>
      <c r="F76" s="7">
        <v>150</v>
      </c>
      <c r="G76" s="7">
        <f t="shared" si="0"/>
        <v>100</v>
      </c>
      <c r="H76" s="8">
        <v>150</v>
      </c>
      <c r="I76" s="7">
        <f t="shared" si="1"/>
        <v>100</v>
      </c>
    </row>
    <row r="77" spans="1:9" ht="31.5">
      <c r="A77" s="1"/>
      <c r="B77" s="6" t="s">
        <v>86</v>
      </c>
      <c r="C77" s="7">
        <v>15770</v>
      </c>
      <c r="D77" s="7"/>
      <c r="E77" s="7">
        <v>15770</v>
      </c>
      <c r="F77" s="7">
        <v>15247.5</v>
      </c>
      <c r="G77" s="7">
        <f t="shared" si="0"/>
        <v>96.686746987951807</v>
      </c>
      <c r="H77" s="8">
        <v>15247.5</v>
      </c>
      <c r="I77" s="7">
        <f t="shared" si="1"/>
        <v>96.686746987951807</v>
      </c>
    </row>
    <row r="78" spans="1:9" ht="31.5">
      <c r="A78" s="1"/>
      <c r="B78" s="6" t="s">
        <v>87</v>
      </c>
      <c r="C78" s="7">
        <v>14166</v>
      </c>
      <c r="D78" s="7"/>
      <c r="E78" s="7">
        <v>14166</v>
      </c>
      <c r="F78" s="7">
        <v>13644.4</v>
      </c>
      <c r="G78" s="7">
        <f t="shared" si="0"/>
        <v>96.317944373852882</v>
      </c>
      <c r="H78" s="8">
        <v>13644.4</v>
      </c>
      <c r="I78" s="7">
        <f t="shared" si="1"/>
        <v>96.317944373852882</v>
      </c>
    </row>
    <row r="79" spans="1:9" ht="31.5">
      <c r="A79" s="1"/>
      <c r="B79" s="6" t="s">
        <v>88</v>
      </c>
      <c r="C79" s="7">
        <v>1604</v>
      </c>
      <c r="D79" s="7"/>
      <c r="E79" s="7">
        <v>1604</v>
      </c>
      <c r="F79" s="7">
        <v>1603.1</v>
      </c>
      <c r="G79" s="7">
        <f t="shared" si="0"/>
        <v>99.943890274314214</v>
      </c>
      <c r="H79" s="8">
        <v>1603.1</v>
      </c>
      <c r="I79" s="7">
        <f t="shared" si="1"/>
        <v>99.943890274314214</v>
      </c>
    </row>
    <row r="80" spans="1:9" ht="31.5">
      <c r="A80" s="1"/>
      <c r="B80" s="6" t="s">
        <v>89</v>
      </c>
      <c r="C80" s="7">
        <v>53777.599999999999</v>
      </c>
      <c r="D80" s="7"/>
      <c r="E80" s="7">
        <v>53777.599999999999</v>
      </c>
      <c r="F80" s="7">
        <v>53777.599999999999</v>
      </c>
      <c r="G80" s="7">
        <f t="shared" si="0"/>
        <v>100</v>
      </c>
      <c r="H80" s="8">
        <v>53777.599999999999</v>
      </c>
      <c r="I80" s="7">
        <f t="shared" si="1"/>
        <v>100</v>
      </c>
    </row>
    <row r="81" spans="1:9" ht="31.5">
      <c r="A81" s="1"/>
      <c r="B81" s="6" t="s">
        <v>90</v>
      </c>
      <c r="C81" s="7">
        <v>53777.599999999999</v>
      </c>
      <c r="D81" s="7"/>
      <c r="E81" s="7">
        <v>53777.599999999999</v>
      </c>
      <c r="F81" s="7">
        <v>53777.599999999999</v>
      </c>
      <c r="G81" s="7">
        <f t="shared" si="0"/>
        <v>100</v>
      </c>
      <c r="H81" s="8">
        <v>53777.599999999999</v>
      </c>
      <c r="I81" s="7">
        <f t="shared" si="1"/>
        <v>100</v>
      </c>
    </row>
    <row r="82" spans="1:9" ht="47.25">
      <c r="A82" s="1"/>
      <c r="B82" s="6" t="s">
        <v>91</v>
      </c>
      <c r="C82" s="7">
        <v>3342.6</v>
      </c>
      <c r="D82" s="7"/>
      <c r="E82" s="7">
        <v>3342.6</v>
      </c>
      <c r="F82" s="7">
        <v>3342.6</v>
      </c>
      <c r="G82" s="7">
        <f t="shared" si="0"/>
        <v>100</v>
      </c>
      <c r="H82" s="8">
        <v>3342.6</v>
      </c>
      <c r="I82" s="7">
        <f t="shared" si="1"/>
        <v>100</v>
      </c>
    </row>
    <row r="83" spans="1:9" ht="47.25">
      <c r="A83" s="1"/>
      <c r="B83" s="6" t="s">
        <v>92</v>
      </c>
      <c r="C83" s="7">
        <v>3342.6</v>
      </c>
      <c r="D83" s="7"/>
      <c r="E83" s="7">
        <v>3342.6</v>
      </c>
      <c r="F83" s="7">
        <v>3342.6</v>
      </c>
      <c r="G83" s="7">
        <f t="shared" si="0"/>
        <v>100</v>
      </c>
      <c r="H83" s="8">
        <v>3342.6</v>
      </c>
      <c r="I83" s="7">
        <f t="shared" si="1"/>
        <v>100</v>
      </c>
    </row>
    <row r="84" spans="1:9">
      <c r="A84" s="4"/>
      <c r="B84" s="4" t="s">
        <v>93</v>
      </c>
      <c r="C84" s="5">
        <v>13100</v>
      </c>
      <c r="D84" s="5"/>
      <c r="E84" s="5">
        <v>13100</v>
      </c>
      <c r="F84" s="5">
        <v>13100</v>
      </c>
      <c r="G84" s="5">
        <f t="shared" si="0"/>
        <v>100</v>
      </c>
      <c r="H84" s="5">
        <v>13100</v>
      </c>
      <c r="I84" s="5">
        <f t="shared" si="1"/>
        <v>100</v>
      </c>
    </row>
    <row r="85" spans="1:9" ht="47.25">
      <c r="A85" s="1"/>
      <c r="B85" s="6" t="s">
        <v>94</v>
      </c>
      <c r="C85" s="7">
        <v>13100</v>
      </c>
      <c r="D85" s="7">
        <v>13100</v>
      </c>
      <c r="E85" s="7">
        <v>13100</v>
      </c>
      <c r="F85" s="7">
        <v>13100</v>
      </c>
      <c r="G85" s="7">
        <f t="shared" si="0"/>
        <v>100</v>
      </c>
      <c r="H85" s="16">
        <v>13100</v>
      </c>
      <c r="I85" s="7">
        <f t="shared" si="1"/>
        <v>100</v>
      </c>
    </row>
    <row r="86" spans="1:9" ht="47.25">
      <c r="A86" s="1"/>
      <c r="B86" s="6" t="s">
        <v>95</v>
      </c>
      <c r="C86" s="7">
        <v>13100</v>
      </c>
      <c r="D86" s="7">
        <v>13100</v>
      </c>
      <c r="E86" s="7">
        <v>13100</v>
      </c>
      <c r="F86" s="7">
        <v>13100</v>
      </c>
      <c r="G86" s="7">
        <f t="shared" si="0"/>
        <v>100</v>
      </c>
      <c r="H86" s="16">
        <v>13100</v>
      </c>
      <c r="I86" s="7">
        <f t="shared" si="1"/>
        <v>100</v>
      </c>
    </row>
    <row r="87" spans="1:9" ht="47.25">
      <c r="A87" s="10">
        <v>2</v>
      </c>
      <c r="B87" s="10" t="s">
        <v>96</v>
      </c>
      <c r="C87" s="11">
        <v>156854.39999999999</v>
      </c>
      <c r="D87" s="11"/>
      <c r="E87" s="11">
        <v>171954.4</v>
      </c>
      <c r="F87" s="11">
        <v>153138.5</v>
      </c>
      <c r="G87" s="11">
        <f t="shared" si="0"/>
        <v>89.057622253341577</v>
      </c>
      <c r="H87" s="11">
        <v>168238.5</v>
      </c>
      <c r="I87" s="11">
        <f t="shared" si="1"/>
        <v>97.839020112308845</v>
      </c>
    </row>
    <row r="88" spans="1:9" ht="31.5">
      <c r="A88" s="4"/>
      <c r="B88" s="4" t="s">
        <v>97</v>
      </c>
      <c r="C88" s="5">
        <v>122535</v>
      </c>
      <c r="D88" s="5"/>
      <c r="E88" s="5">
        <v>137635</v>
      </c>
      <c r="F88" s="5">
        <v>135382</v>
      </c>
      <c r="G88" s="5">
        <f t="shared" si="0"/>
        <v>98.363061721219168</v>
      </c>
      <c r="H88" s="5">
        <v>135382</v>
      </c>
      <c r="I88" s="5">
        <f t="shared" si="1"/>
        <v>98.363061721219168</v>
      </c>
    </row>
    <row r="89" spans="1:9" ht="47.25">
      <c r="A89" s="1"/>
      <c r="B89" s="12" t="s">
        <v>98</v>
      </c>
      <c r="C89" s="43">
        <v>7480</v>
      </c>
      <c r="D89" s="7"/>
      <c r="E89" s="7">
        <v>7480</v>
      </c>
      <c r="F89" s="7">
        <v>7480</v>
      </c>
      <c r="G89" s="7">
        <f t="shared" si="0"/>
        <v>100</v>
      </c>
      <c r="H89" s="8">
        <v>7480</v>
      </c>
      <c r="I89" s="7">
        <f t="shared" si="1"/>
        <v>100</v>
      </c>
    </row>
    <row r="90" spans="1:9">
      <c r="A90" s="1"/>
      <c r="B90" s="12" t="s">
        <v>99</v>
      </c>
      <c r="C90" s="43">
        <v>250</v>
      </c>
      <c r="D90" s="7"/>
      <c r="E90" s="7">
        <v>250</v>
      </c>
      <c r="F90" s="7">
        <v>250</v>
      </c>
      <c r="G90" s="7">
        <f t="shared" si="0"/>
        <v>100</v>
      </c>
      <c r="H90" s="8">
        <v>250</v>
      </c>
      <c r="I90" s="7">
        <f t="shared" si="1"/>
        <v>100</v>
      </c>
    </row>
    <row r="91" spans="1:9">
      <c r="A91" s="1"/>
      <c r="B91" s="12" t="s">
        <v>100</v>
      </c>
      <c r="C91" s="43">
        <v>0</v>
      </c>
      <c r="D91" s="7"/>
      <c r="E91" s="7">
        <v>0</v>
      </c>
      <c r="F91" s="7">
        <v>0</v>
      </c>
      <c r="G91" s="7">
        <v>0</v>
      </c>
      <c r="H91" s="7">
        <v>0</v>
      </c>
      <c r="I91" s="7">
        <v>0</v>
      </c>
    </row>
    <row r="92" spans="1:9" ht="18.75" customHeight="1">
      <c r="A92" s="1"/>
      <c r="B92" s="12" t="s">
        <v>101</v>
      </c>
      <c r="C92" s="43">
        <v>3900</v>
      </c>
      <c r="D92" s="7"/>
      <c r="E92" s="7">
        <v>3900</v>
      </c>
      <c r="F92" s="7">
        <v>3900</v>
      </c>
      <c r="G92" s="7">
        <f t="shared" si="0"/>
        <v>100</v>
      </c>
      <c r="H92" s="8">
        <v>3900</v>
      </c>
      <c r="I92" s="7">
        <f t="shared" si="1"/>
        <v>100</v>
      </c>
    </row>
    <row r="93" spans="1:9">
      <c r="A93" s="1"/>
      <c r="B93" s="12" t="s">
        <v>102</v>
      </c>
      <c r="C93" s="43">
        <v>0</v>
      </c>
      <c r="D93" s="7"/>
      <c r="E93" s="7">
        <v>0</v>
      </c>
      <c r="F93" s="7">
        <v>0</v>
      </c>
      <c r="G93" s="7">
        <v>0</v>
      </c>
      <c r="H93" s="8">
        <v>0</v>
      </c>
      <c r="I93" s="7">
        <v>0</v>
      </c>
    </row>
    <row r="94" spans="1:9">
      <c r="A94" s="1"/>
      <c r="B94" s="1" t="s">
        <v>103</v>
      </c>
      <c r="C94" s="43">
        <v>0</v>
      </c>
      <c r="D94" s="7"/>
      <c r="E94" s="7">
        <v>0</v>
      </c>
      <c r="F94" s="7">
        <v>0</v>
      </c>
      <c r="G94" s="7">
        <v>0</v>
      </c>
      <c r="H94" s="8">
        <v>0</v>
      </c>
      <c r="I94" s="7">
        <v>0</v>
      </c>
    </row>
    <row r="95" spans="1:9">
      <c r="A95" s="1"/>
      <c r="B95" s="1" t="s">
        <v>104</v>
      </c>
      <c r="C95" s="43">
        <v>0</v>
      </c>
      <c r="D95" s="7"/>
      <c r="E95" s="7">
        <v>0</v>
      </c>
      <c r="F95" s="7">
        <v>0</v>
      </c>
      <c r="G95" s="7">
        <v>0</v>
      </c>
      <c r="H95" s="8">
        <v>0</v>
      </c>
      <c r="I95" s="7">
        <v>0</v>
      </c>
    </row>
    <row r="96" spans="1:9">
      <c r="A96" s="1"/>
      <c r="B96" s="1" t="s">
        <v>105</v>
      </c>
      <c r="C96" s="43">
        <v>0</v>
      </c>
      <c r="D96" s="7"/>
      <c r="E96" s="7">
        <v>0</v>
      </c>
      <c r="F96" s="7">
        <v>0</v>
      </c>
      <c r="G96" s="7">
        <v>0</v>
      </c>
      <c r="H96" s="8">
        <v>0</v>
      </c>
      <c r="I96" s="7">
        <v>0</v>
      </c>
    </row>
    <row r="97" spans="1:9">
      <c r="A97" s="1"/>
      <c r="B97" s="1" t="s">
        <v>106</v>
      </c>
      <c r="C97" s="43">
        <v>0</v>
      </c>
      <c r="D97" s="7"/>
      <c r="E97" s="7">
        <v>0</v>
      </c>
      <c r="F97" s="7">
        <v>0</v>
      </c>
      <c r="G97" s="7">
        <v>0</v>
      </c>
      <c r="H97" s="8">
        <v>0</v>
      </c>
      <c r="I97" s="7">
        <v>0</v>
      </c>
    </row>
    <row r="98" spans="1:9">
      <c r="A98" s="1"/>
      <c r="B98" s="1" t="s">
        <v>107</v>
      </c>
      <c r="C98" s="43">
        <v>0</v>
      </c>
      <c r="D98" s="7"/>
      <c r="E98" s="7">
        <v>0</v>
      </c>
      <c r="F98" s="7">
        <v>0</v>
      </c>
      <c r="G98" s="7">
        <v>0</v>
      </c>
      <c r="H98" s="8">
        <v>0</v>
      </c>
      <c r="I98" s="7">
        <v>0</v>
      </c>
    </row>
    <row r="99" spans="1:9">
      <c r="A99" s="1"/>
      <c r="B99" s="1" t="s">
        <v>108</v>
      </c>
      <c r="C99" s="43">
        <v>0</v>
      </c>
      <c r="D99" s="7"/>
      <c r="E99" s="7">
        <v>0</v>
      </c>
      <c r="F99" s="7">
        <v>0</v>
      </c>
      <c r="G99" s="7">
        <v>0</v>
      </c>
      <c r="H99" s="8">
        <v>0</v>
      </c>
      <c r="I99" s="7">
        <v>0</v>
      </c>
    </row>
    <row r="100" spans="1:9">
      <c r="A100" s="1"/>
      <c r="B100" s="1" t="s">
        <v>109</v>
      </c>
      <c r="C100" s="43">
        <v>0</v>
      </c>
      <c r="D100" s="7"/>
      <c r="E100" s="7">
        <v>0</v>
      </c>
      <c r="F100" s="7">
        <v>0</v>
      </c>
      <c r="G100" s="7">
        <v>0</v>
      </c>
      <c r="H100" s="8">
        <v>0</v>
      </c>
      <c r="I100" s="7">
        <v>0</v>
      </c>
    </row>
    <row r="101" spans="1:9">
      <c r="A101" s="1"/>
      <c r="B101" s="1" t="s">
        <v>110</v>
      </c>
      <c r="C101" s="43">
        <v>0</v>
      </c>
      <c r="D101" s="7"/>
      <c r="E101" s="7">
        <v>0</v>
      </c>
      <c r="F101" s="7">
        <v>0</v>
      </c>
      <c r="G101" s="7">
        <v>0</v>
      </c>
      <c r="H101" s="8">
        <v>0</v>
      </c>
      <c r="I101" s="7">
        <v>0</v>
      </c>
    </row>
    <row r="102" spans="1:9">
      <c r="A102" s="1"/>
      <c r="B102" s="1" t="s">
        <v>111</v>
      </c>
      <c r="C102" s="43">
        <v>0</v>
      </c>
      <c r="D102" s="7"/>
      <c r="E102" s="7">
        <v>0</v>
      </c>
      <c r="F102" s="7">
        <v>0</v>
      </c>
      <c r="G102" s="7">
        <v>0</v>
      </c>
      <c r="H102" s="8">
        <v>0</v>
      </c>
      <c r="I102" s="7">
        <v>0</v>
      </c>
    </row>
    <row r="103" spans="1:9" ht="31.5">
      <c r="A103" s="1"/>
      <c r="B103" s="1" t="s">
        <v>8</v>
      </c>
      <c r="C103" s="43">
        <v>600</v>
      </c>
      <c r="D103" s="7"/>
      <c r="E103" s="7">
        <v>600</v>
      </c>
      <c r="F103" s="7">
        <v>600</v>
      </c>
      <c r="G103" s="7">
        <f t="shared" si="0"/>
        <v>100</v>
      </c>
      <c r="H103" s="8">
        <v>600</v>
      </c>
      <c r="I103" s="7">
        <f t="shared" si="1"/>
        <v>100</v>
      </c>
    </row>
    <row r="104" spans="1:9" ht="47.25">
      <c r="A104" s="1"/>
      <c r="B104" s="1" t="s">
        <v>125</v>
      </c>
      <c r="C104" s="43">
        <v>1830</v>
      </c>
      <c r="D104" s="7"/>
      <c r="E104" s="7">
        <v>1830</v>
      </c>
      <c r="F104" s="7">
        <v>1830</v>
      </c>
      <c r="G104" s="7">
        <f t="shared" si="0"/>
        <v>100</v>
      </c>
      <c r="H104" s="8">
        <v>1830</v>
      </c>
      <c r="I104" s="7">
        <f t="shared" si="1"/>
        <v>100</v>
      </c>
    </row>
    <row r="105" spans="1:9">
      <c r="A105" s="1"/>
      <c r="B105" s="1" t="s">
        <v>112</v>
      </c>
      <c r="C105" s="43">
        <v>0</v>
      </c>
      <c r="D105" s="7"/>
      <c r="E105" s="7">
        <v>0</v>
      </c>
      <c r="F105" s="7">
        <v>0</v>
      </c>
      <c r="G105" s="7">
        <v>0</v>
      </c>
      <c r="H105" s="8">
        <v>0</v>
      </c>
      <c r="I105" s="7">
        <v>0</v>
      </c>
    </row>
    <row r="106" spans="1:9">
      <c r="A106" s="1"/>
      <c r="B106" s="1" t="s">
        <v>113</v>
      </c>
      <c r="C106" s="43">
        <v>0</v>
      </c>
      <c r="D106" s="7"/>
      <c r="E106" s="7">
        <v>0</v>
      </c>
      <c r="F106" s="7">
        <v>0</v>
      </c>
      <c r="G106" s="7">
        <v>0</v>
      </c>
      <c r="H106" s="8">
        <v>0</v>
      </c>
      <c r="I106" s="7">
        <v>0</v>
      </c>
    </row>
    <row r="107" spans="1:9">
      <c r="A107" s="1"/>
      <c r="B107" s="1" t="s">
        <v>114</v>
      </c>
      <c r="C107" s="43">
        <v>0</v>
      </c>
      <c r="D107" s="7"/>
      <c r="E107" s="7">
        <v>0</v>
      </c>
      <c r="F107" s="7">
        <v>0</v>
      </c>
      <c r="G107" s="7">
        <v>0</v>
      </c>
      <c r="H107" s="8">
        <v>0</v>
      </c>
      <c r="I107" s="7">
        <v>0</v>
      </c>
    </row>
    <row r="108" spans="1:9">
      <c r="A108" s="1"/>
      <c r="B108" s="1" t="s">
        <v>115</v>
      </c>
      <c r="C108" s="43">
        <v>0</v>
      </c>
      <c r="D108" s="7"/>
      <c r="E108" s="7">
        <v>0</v>
      </c>
      <c r="F108" s="7">
        <v>0</v>
      </c>
      <c r="G108" s="7">
        <v>0</v>
      </c>
      <c r="H108" s="8">
        <v>0</v>
      </c>
      <c r="I108" s="7">
        <v>0</v>
      </c>
    </row>
    <row r="109" spans="1:9">
      <c r="A109" s="1"/>
      <c r="B109" s="1" t="s">
        <v>116</v>
      </c>
      <c r="C109" s="43">
        <v>0</v>
      </c>
      <c r="D109" s="7"/>
      <c r="E109" s="7">
        <v>0</v>
      </c>
      <c r="F109" s="7">
        <v>0</v>
      </c>
      <c r="G109" s="7">
        <v>0</v>
      </c>
      <c r="H109" s="8">
        <v>0</v>
      </c>
      <c r="I109" s="7">
        <v>0</v>
      </c>
    </row>
    <row r="110" spans="1:9">
      <c r="A110" s="1"/>
      <c r="B110" s="1" t="s">
        <v>117</v>
      </c>
      <c r="C110" s="43">
        <v>0</v>
      </c>
      <c r="D110" s="7"/>
      <c r="E110" s="7">
        <v>0</v>
      </c>
      <c r="F110" s="7">
        <v>0</v>
      </c>
      <c r="G110" s="7">
        <v>0</v>
      </c>
      <c r="H110" s="8">
        <v>0</v>
      </c>
      <c r="I110" s="7">
        <v>0</v>
      </c>
    </row>
    <row r="111" spans="1:9">
      <c r="A111" s="1"/>
      <c r="B111" s="1" t="s">
        <v>118</v>
      </c>
      <c r="C111" s="43">
        <v>0</v>
      </c>
      <c r="D111" s="7"/>
      <c r="E111" s="7">
        <v>0</v>
      </c>
      <c r="F111" s="7">
        <v>0</v>
      </c>
      <c r="G111" s="7">
        <v>0</v>
      </c>
      <c r="H111" s="8">
        <v>0</v>
      </c>
      <c r="I111" s="7">
        <v>0</v>
      </c>
    </row>
    <row r="112" spans="1:9">
      <c r="A112" s="1"/>
      <c r="B112" s="1" t="s">
        <v>119</v>
      </c>
      <c r="C112" s="43">
        <v>0</v>
      </c>
      <c r="D112" s="7"/>
      <c r="E112" s="7">
        <v>0</v>
      </c>
      <c r="F112" s="7">
        <v>0</v>
      </c>
      <c r="G112" s="7">
        <v>0</v>
      </c>
      <c r="H112" s="8">
        <v>0</v>
      </c>
      <c r="I112" s="7">
        <v>0</v>
      </c>
    </row>
    <row r="113" spans="1:9">
      <c r="A113" s="1"/>
      <c r="B113" s="1" t="s">
        <v>120</v>
      </c>
      <c r="C113" s="43">
        <v>0</v>
      </c>
      <c r="D113" s="7"/>
      <c r="E113" s="7">
        <v>0</v>
      </c>
      <c r="F113" s="7">
        <v>0</v>
      </c>
      <c r="G113" s="7">
        <v>0</v>
      </c>
      <c r="H113" s="8">
        <v>0</v>
      </c>
      <c r="I113" s="7">
        <v>0</v>
      </c>
    </row>
    <row r="114" spans="1:9">
      <c r="A114" s="1"/>
      <c r="B114" s="1" t="s">
        <v>9</v>
      </c>
      <c r="C114" s="43">
        <v>900</v>
      </c>
      <c r="D114" s="7"/>
      <c r="E114" s="7">
        <v>900</v>
      </c>
      <c r="F114" s="7">
        <v>900</v>
      </c>
      <c r="G114" s="7">
        <f t="shared" si="0"/>
        <v>100</v>
      </c>
      <c r="H114" s="7">
        <v>900</v>
      </c>
      <c r="I114" s="7">
        <f t="shared" si="1"/>
        <v>100</v>
      </c>
    </row>
    <row r="115" spans="1:9" ht="47.25">
      <c r="A115" s="1"/>
      <c r="B115" s="12" t="s">
        <v>121</v>
      </c>
      <c r="C115" s="43">
        <v>115055</v>
      </c>
      <c r="D115" s="7"/>
      <c r="E115" s="7">
        <v>130155</v>
      </c>
      <c r="F115" s="7">
        <v>127902</v>
      </c>
      <c r="G115" s="7">
        <f t="shared" si="0"/>
        <v>98.268986977065808</v>
      </c>
      <c r="H115" s="7">
        <v>127902</v>
      </c>
      <c r="I115" s="7">
        <f t="shared" si="1"/>
        <v>98.268986977065808</v>
      </c>
    </row>
    <row r="116" spans="1:9" ht="63">
      <c r="A116" s="1"/>
      <c r="B116" s="12" t="s">
        <v>335</v>
      </c>
      <c r="C116" s="43">
        <v>15456.6</v>
      </c>
      <c r="D116" s="7"/>
      <c r="E116" s="7">
        <v>15456.6</v>
      </c>
      <c r="F116" s="7">
        <v>15456.6</v>
      </c>
      <c r="G116" s="7">
        <f t="shared" si="0"/>
        <v>100</v>
      </c>
      <c r="H116" s="7">
        <v>15456.6</v>
      </c>
      <c r="I116" s="7">
        <f t="shared" si="1"/>
        <v>100</v>
      </c>
    </row>
    <row r="117" spans="1:9" ht="63">
      <c r="A117" s="1"/>
      <c r="B117" s="12" t="s">
        <v>122</v>
      </c>
      <c r="C117" s="43">
        <v>57346</v>
      </c>
      <c r="D117" s="7"/>
      <c r="E117" s="7">
        <v>72446</v>
      </c>
      <c r="F117" s="7">
        <v>72446</v>
      </c>
      <c r="G117" s="7">
        <f t="shared" si="0"/>
        <v>100</v>
      </c>
      <c r="H117" s="7">
        <v>72446</v>
      </c>
      <c r="I117" s="7">
        <f t="shared" si="1"/>
        <v>100</v>
      </c>
    </row>
    <row r="118" spans="1:9" ht="63">
      <c r="A118" s="1"/>
      <c r="B118" s="12" t="s">
        <v>123</v>
      </c>
      <c r="C118" s="43">
        <v>4000</v>
      </c>
      <c r="D118" s="7"/>
      <c r="E118" s="7">
        <v>4000</v>
      </c>
      <c r="F118" s="7">
        <v>1747</v>
      </c>
      <c r="G118" s="7">
        <f t="shared" si="0"/>
        <v>43.675000000000004</v>
      </c>
      <c r="H118" s="7">
        <v>1747</v>
      </c>
      <c r="I118" s="7">
        <f t="shared" si="1"/>
        <v>43.675000000000004</v>
      </c>
    </row>
    <row r="119" spans="1:9" ht="31.5">
      <c r="A119" s="1"/>
      <c r="B119" s="12" t="s">
        <v>124</v>
      </c>
      <c r="C119" s="43">
        <v>38252.400000000001</v>
      </c>
      <c r="D119" s="7"/>
      <c r="E119" s="7">
        <v>38252.400000000001</v>
      </c>
      <c r="F119" s="7">
        <v>38252.400000000001</v>
      </c>
      <c r="G119" s="7">
        <f t="shared" si="0"/>
        <v>100</v>
      </c>
      <c r="H119" s="7">
        <v>38252.400000000001</v>
      </c>
      <c r="I119" s="7">
        <f t="shared" si="1"/>
        <v>100</v>
      </c>
    </row>
    <row r="120" spans="1:9" ht="31.5">
      <c r="A120" s="4"/>
      <c r="B120" s="4" t="s">
        <v>126</v>
      </c>
      <c r="C120" s="5">
        <v>23790</v>
      </c>
      <c r="D120" s="5"/>
      <c r="E120" s="5">
        <v>23790</v>
      </c>
      <c r="F120" s="5">
        <v>22330.1</v>
      </c>
      <c r="G120" s="5">
        <f t="shared" si="0"/>
        <v>93.863387978142072</v>
      </c>
      <c r="H120" s="5">
        <v>22330.1</v>
      </c>
      <c r="I120" s="5">
        <f t="shared" si="1"/>
        <v>93.863387978142072</v>
      </c>
    </row>
    <row r="121" spans="1:9" ht="63">
      <c r="A121" s="1"/>
      <c r="B121" s="12" t="s">
        <v>127</v>
      </c>
      <c r="C121" s="7">
        <v>23790</v>
      </c>
      <c r="D121" s="7">
        <v>23791</v>
      </c>
      <c r="E121" s="7">
        <v>23792</v>
      </c>
      <c r="F121" s="7">
        <v>22330.1</v>
      </c>
      <c r="G121" s="7">
        <f t="shared" si="0"/>
        <v>93.855497646267651</v>
      </c>
      <c r="H121" s="8">
        <v>22330.1</v>
      </c>
      <c r="I121" s="7">
        <f t="shared" si="1"/>
        <v>93.855497646267651</v>
      </c>
    </row>
    <row r="122" spans="1:9" ht="63">
      <c r="A122" s="1"/>
      <c r="B122" s="12" t="s">
        <v>336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</row>
    <row r="123" spans="1:9" ht="63">
      <c r="A123" s="1"/>
      <c r="B123" s="12" t="s">
        <v>128</v>
      </c>
      <c r="C123" s="7">
        <v>1552</v>
      </c>
      <c r="D123" s="7">
        <v>1552</v>
      </c>
      <c r="E123" s="7">
        <v>1552</v>
      </c>
      <c r="F123" s="7">
        <v>1552</v>
      </c>
      <c r="G123" s="7">
        <f t="shared" si="0"/>
        <v>100</v>
      </c>
      <c r="H123" s="8">
        <v>1552</v>
      </c>
      <c r="I123" s="7">
        <f t="shared" si="1"/>
        <v>100</v>
      </c>
    </row>
    <row r="124" spans="1:9" ht="126">
      <c r="A124" s="1"/>
      <c r="B124" s="12" t="s">
        <v>129</v>
      </c>
      <c r="C124" s="7">
        <v>4420</v>
      </c>
      <c r="D124" s="7">
        <v>4420</v>
      </c>
      <c r="E124" s="7">
        <v>4420</v>
      </c>
      <c r="F124" s="7">
        <v>3302.7</v>
      </c>
      <c r="G124" s="7">
        <f t="shared" si="0"/>
        <v>74.721719457013563</v>
      </c>
      <c r="H124" s="8">
        <v>3302.7</v>
      </c>
      <c r="I124" s="7">
        <f t="shared" si="1"/>
        <v>74.721719457013563</v>
      </c>
    </row>
    <row r="125" spans="1:9" ht="126">
      <c r="A125" s="1"/>
      <c r="B125" s="12" t="s">
        <v>130</v>
      </c>
      <c r="C125" s="7">
        <v>7820</v>
      </c>
      <c r="D125" s="7">
        <v>7820</v>
      </c>
      <c r="E125" s="7">
        <v>7820</v>
      </c>
      <c r="F125" s="7">
        <v>7477.4</v>
      </c>
      <c r="G125" s="7">
        <f t="shared" si="0"/>
        <v>95.618925831202034</v>
      </c>
      <c r="H125" s="8">
        <v>7477.4</v>
      </c>
      <c r="I125" s="7">
        <f t="shared" si="1"/>
        <v>95.618925831202034</v>
      </c>
    </row>
    <row r="126" spans="1:9" ht="31.5">
      <c r="A126" s="1"/>
      <c r="B126" s="12" t="s">
        <v>131</v>
      </c>
      <c r="C126" s="7">
        <v>1498</v>
      </c>
      <c r="D126" s="7">
        <v>1498</v>
      </c>
      <c r="E126" s="7">
        <v>1498</v>
      </c>
      <c r="F126" s="7">
        <v>1498</v>
      </c>
      <c r="G126" s="7">
        <f t="shared" si="0"/>
        <v>100</v>
      </c>
      <c r="H126" s="8">
        <v>1498</v>
      </c>
      <c r="I126" s="7">
        <f t="shared" si="1"/>
        <v>100</v>
      </c>
    </row>
    <row r="127" spans="1:9">
      <c r="A127" s="1"/>
      <c r="B127" s="13" t="s">
        <v>132</v>
      </c>
      <c r="C127" s="7" t="s">
        <v>148</v>
      </c>
      <c r="D127" s="7" t="s">
        <v>148</v>
      </c>
      <c r="E127" s="7" t="s">
        <v>148</v>
      </c>
      <c r="F127" s="7">
        <v>0</v>
      </c>
      <c r="G127" s="7">
        <v>0</v>
      </c>
      <c r="H127" s="7">
        <v>0</v>
      </c>
      <c r="I127" s="7">
        <v>0</v>
      </c>
    </row>
    <row r="128" spans="1:9">
      <c r="A128" s="1"/>
      <c r="B128" s="1" t="s">
        <v>133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</row>
    <row r="129" spans="1:9">
      <c r="A129" s="1"/>
      <c r="B129" s="1" t="s">
        <v>134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</row>
    <row r="130" spans="1:9">
      <c r="A130" s="1"/>
      <c r="B130" s="1" t="s">
        <v>135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>
      <c r="A131" s="1"/>
      <c r="B131" s="1" t="s">
        <v>136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</row>
    <row r="132" spans="1:9">
      <c r="A132" s="1"/>
      <c r="B132" s="1" t="s">
        <v>137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</row>
    <row r="133" spans="1:9">
      <c r="A133" s="1"/>
      <c r="B133" s="12" t="s">
        <v>138</v>
      </c>
      <c r="C133" s="7">
        <v>0</v>
      </c>
      <c r="D133" s="7" t="s">
        <v>148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</row>
    <row r="134" spans="1:9">
      <c r="A134" s="1"/>
      <c r="B134" s="1" t="s">
        <v>139</v>
      </c>
      <c r="C134" s="7">
        <v>0</v>
      </c>
      <c r="D134" s="7" t="s">
        <v>148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</row>
    <row r="135" spans="1:9" ht="31.5">
      <c r="A135" s="1"/>
      <c r="B135" s="12" t="s">
        <v>140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</row>
    <row r="136" spans="1:9" ht="47.25">
      <c r="A136" s="1"/>
      <c r="B136" s="12" t="s">
        <v>141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</row>
    <row r="137" spans="1:9" ht="31.5">
      <c r="A137" s="1"/>
      <c r="B137" s="12" t="s">
        <v>142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9" ht="31.5">
      <c r="A138" s="1"/>
      <c r="B138" s="12" t="s">
        <v>143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</row>
    <row r="139" spans="1:9" ht="47.25">
      <c r="A139" s="1"/>
      <c r="B139" s="12" t="s">
        <v>144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</row>
    <row r="140" spans="1:9" ht="31.5">
      <c r="A140" s="1"/>
      <c r="B140" s="12" t="s">
        <v>145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ht="94.5">
      <c r="A141" s="1"/>
      <c r="B141" s="12" t="s">
        <v>146</v>
      </c>
      <c r="C141" s="7">
        <v>8500</v>
      </c>
      <c r="D141" s="7">
        <v>8500</v>
      </c>
      <c r="E141" s="7">
        <v>8500</v>
      </c>
      <c r="F141" s="7">
        <v>8500</v>
      </c>
      <c r="G141" s="7">
        <f t="shared" si="0"/>
        <v>100</v>
      </c>
      <c r="H141" s="8">
        <v>8500</v>
      </c>
      <c r="I141" s="7">
        <f t="shared" si="1"/>
        <v>100</v>
      </c>
    </row>
    <row r="142" spans="1:9" ht="63">
      <c r="A142" s="1"/>
      <c r="B142" s="12" t="s">
        <v>147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8">
        <v>0</v>
      </c>
      <c r="I142" s="7">
        <v>0</v>
      </c>
    </row>
    <row r="143" spans="1:9">
      <c r="A143" s="4"/>
      <c r="B143" s="4" t="s">
        <v>149</v>
      </c>
      <c r="C143" s="5">
        <v>3200</v>
      </c>
      <c r="D143" s="5"/>
      <c r="E143" s="5">
        <v>3200</v>
      </c>
      <c r="F143" s="5">
        <v>3200</v>
      </c>
      <c r="G143" s="5">
        <f t="shared" si="0"/>
        <v>100</v>
      </c>
      <c r="H143" s="5">
        <v>3200</v>
      </c>
      <c r="I143" s="5">
        <f t="shared" si="1"/>
        <v>100</v>
      </c>
    </row>
    <row r="144" spans="1:9" ht="63">
      <c r="A144" s="1"/>
      <c r="B144" s="12" t="s">
        <v>150</v>
      </c>
      <c r="C144" s="7">
        <v>2200</v>
      </c>
      <c r="D144" s="7"/>
      <c r="E144" s="7">
        <v>2200</v>
      </c>
      <c r="F144" s="7">
        <v>2200</v>
      </c>
      <c r="G144" s="7">
        <f t="shared" si="0"/>
        <v>100</v>
      </c>
      <c r="H144" s="8">
        <v>2200</v>
      </c>
      <c r="I144" s="7">
        <f t="shared" si="1"/>
        <v>100</v>
      </c>
    </row>
    <row r="145" spans="1:9" ht="78.75">
      <c r="A145" s="1"/>
      <c r="B145" s="1" t="s">
        <v>165</v>
      </c>
      <c r="C145" s="7">
        <v>2200</v>
      </c>
      <c r="D145" s="7"/>
      <c r="E145" s="7">
        <v>2200</v>
      </c>
      <c r="F145" s="7">
        <v>2200</v>
      </c>
      <c r="G145" s="7">
        <f t="shared" si="0"/>
        <v>100</v>
      </c>
      <c r="H145" s="8">
        <v>2200</v>
      </c>
      <c r="I145" s="7">
        <f t="shared" si="1"/>
        <v>100</v>
      </c>
    </row>
    <row r="146" spans="1:9">
      <c r="A146" s="1"/>
      <c r="B146" s="1" t="s">
        <v>151</v>
      </c>
      <c r="C146" s="7">
        <v>0</v>
      </c>
      <c r="D146" s="7"/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>
      <c r="A147" s="1"/>
      <c r="B147" s="1" t="s">
        <v>152</v>
      </c>
      <c r="C147" s="7">
        <v>0</v>
      </c>
      <c r="D147" s="7"/>
      <c r="E147" s="7">
        <v>0</v>
      </c>
      <c r="F147" s="7">
        <v>0</v>
      </c>
      <c r="G147" s="7">
        <v>0</v>
      </c>
      <c r="H147" s="7">
        <v>0</v>
      </c>
      <c r="I147" s="7">
        <v>0</v>
      </c>
    </row>
    <row r="148" spans="1:9">
      <c r="A148" s="1"/>
      <c r="B148" s="1" t="s">
        <v>153</v>
      </c>
      <c r="C148" s="7">
        <v>0</v>
      </c>
      <c r="D148" s="7"/>
      <c r="E148" s="7">
        <v>0</v>
      </c>
      <c r="F148" s="7">
        <v>0</v>
      </c>
      <c r="G148" s="7">
        <v>0</v>
      </c>
      <c r="H148" s="7">
        <v>0</v>
      </c>
      <c r="I148" s="7">
        <v>0</v>
      </c>
    </row>
    <row r="149" spans="1:9">
      <c r="A149" s="1"/>
      <c r="B149" s="1" t="s">
        <v>154</v>
      </c>
      <c r="C149" s="7">
        <v>0</v>
      </c>
      <c r="D149" s="7"/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>
      <c r="A150" s="1"/>
      <c r="B150" s="1" t="s">
        <v>155</v>
      </c>
      <c r="C150" s="7">
        <v>0</v>
      </c>
      <c r="D150" s="7"/>
      <c r="E150" s="7">
        <v>0</v>
      </c>
      <c r="F150" s="7">
        <v>0</v>
      </c>
      <c r="G150" s="7">
        <v>0</v>
      </c>
      <c r="H150" s="7">
        <v>0</v>
      </c>
      <c r="I150" s="7">
        <v>0</v>
      </c>
    </row>
    <row r="151" spans="1:9">
      <c r="A151" s="1"/>
      <c r="B151" s="1" t="s">
        <v>156</v>
      </c>
      <c r="C151" s="7">
        <v>0</v>
      </c>
      <c r="D151" s="7"/>
      <c r="E151" s="7">
        <v>0</v>
      </c>
      <c r="F151" s="7">
        <v>0</v>
      </c>
      <c r="G151" s="7">
        <v>0</v>
      </c>
      <c r="H151" s="7">
        <v>0</v>
      </c>
      <c r="I151" s="7">
        <v>0</v>
      </c>
    </row>
    <row r="152" spans="1:9">
      <c r="A152" s="1"/>
      <c r="B152" s="1" t="s">
        <v>157</v>
      </c>
      <c r="C152" s="7">
        <v>0</v>
      </c>
      <c r="D152" s="7"/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31.5">
      <c r="A153" s="1"/>
      <c r="B153" s="1" t="s">
        <v>158</v>
      </c>
      <c r="C153" s="7">
        <v>0</v>
      </c>
      <c r="D153" s="7"/>
      <c r="E153" s="7">
        <v>0</v>
      </c>
      <c r="F153" s="7">
        <v>0</v>
      </c>
      <c r="G153" s="7">
        <v>0</v>
      </c>
      <c r="H153" s="7">
        <v>0</v>
      </c>
      <c r="I153" s="7">
        <v>0</v>
      </c>
    </row>
    <row r="154" spans="1:9">
      <c r="A154" s="1"/>
      <c r="B154" s="1" t="s">
        <v>159</v>
      </c>
      <c r="C154" s="7">
        <v>0</v>
      </c>
      <c r="D154" s="7"/>
      <c r="E154" s="7">
        <v>0</v>
      </c>
      <c r="F154" s="7">
        <v>0</v>
      </c>
      <c r="G154" s="7">
        <v>0</v>
      </c>
      <c r="H154" s="7">
        <v>0</v>
      </c>
      <c r="I154" s="7">
        <v>0</v>
      </c>
    </row>
    <row r="155" spans="1:9" ht="31.5">
      <c r="A155" s="1"/>
      <c r="B155" s="1" t="s">
        <v>160</v>
      </c>
      <c r="C155" s="7">
        <v>0</v>
      </c>
      <c r="D155" s="7"/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>
      <c r="A156" s="1"/>
      <c r="B156" s="1" t="s">
        <v>161</v>
      </c>
      <c r="C156" s="7">
        <v>0</v>
      </c>
      <c r="D156" s="7"/>
      <c r="E156" s="7">
        <v>0</v>
      </c>
      <c r="F156" s="7">
        <v>0</v>
      </c>
      <c r="G156" s="7">
        <v>0</v>
      </c>
      <c r="H156" s="7">
        <v>0</v>
      </c>
      <c r="I156" s="7">
        <v>0</v>
      </c>
    </row>
    <row r="157" spans="1:9" ht="31.5">
      <c r="A157" s="1"/>
      <c r="B157" s="1" t="s">
        <v>162</v>
      </c>
      <c r="C157" s="7">
        <v>0</v>
      </c>
      <c r="D157" s="7"/>
      <c r="E157" s="7">
        <v>0</v>
      </c>
      <c r="F157" s="7">
        <v>0</v>
      </c>
      <c r="G157" s="7">
        <v>0</v>
      </c>
      <c r="H157" s="7">
        <v>0</v>
      </c>
      <c r="I157" s="7">
        <v>0</v>
      </c>
    </row>
    <row r="158" spans="1:9" ht="31.5">
      <c r="A158" s="1"/>
      <c r="B158" s="12" t="s">
        <v>163</v>
      </c>
      <c r="C158" s="7">
        <v>1000</v>
      </c>
      <c r="D158" s="7"/>
      <c r="E158" s="7">
        <v>1000</v>
      </c>
      <c r="F158" s="7">
        <v>1000</v>
      </c>
      <c r="G158" s="7">
        <f t="shared" si="0"/>
        <v>100</v>
      </c>
      <c r="H158" s="8">
        <v>1000</v>
      </c>
      <c r="I158" s="7">
        <f t="shared" si="1"/>
        <v>100</v>
      </c>
    </row>
    <row r="159" spans="1:9" ht="31.5">
      <c r="A159" s="1"/>
      <c r="B159" s="1" t="s">
        <v>164</v>
      </c>
      <c r="C159" s="7">
        <v>1000</v>
      </c>
      <c r="D159" s="7"/>
      <c r="E159" s="7">
        <v>1000</v>
      </c>
      <c r="F159" s="7">
        <v>1000</v>
      </c>
      <c r="G159" s="7">
        <f t="shared" si="0"/>
        <v>100</v>
      </c>
      <c r="H159" s="8">
        <v>1000</v>
      </c>
      <c r="I159" s="7">
        <f t="shared" si="1"/>
        <v>100</v>
      </c>
    </row>
    <row r="160" spans="1:9" ht="63">
      <c r="A160" s="4"/>
      <c r="B160" s="4" t="s">
        <v>166</v>
      </c>
      <c r="C160" s="5">
        <v>3505.8</v>
      </c>
      <c r="D160" s="5"/>
      <c r="E160" s="5">
        <v>3505.8</v>
      </c>
      <c r="F160" s="5">
        <v>3504.9</v>
      </c>
      <c r="G160" s="5">
        <f t="shared" si="0"/>
        <v>99.974328256032862</v>
      </c>
      <c r="H160" s="5">
        <v>3504.9</v>
      </c>
      <c r="I160" s="5">
        <f t="shared" si="1"/>
        <v>99.974328256032862</v>
      </c>
    </row>
    <row r="161" spans="1:9" ht="31.5">
      <c r="A161" s="1"/>
      <c r="B161" s="12" t="s">
        <v>11</v>
      </c>
      <c r="C161" s="7">
        <v>1115.9000000000001</v>
      </c>
      <c r="D161" s="7"/>
      <c r="E161" s="7">
        <v>1115.9000000000001</v>
      </c>
      <c r="F161" s="7">
        <v>1115</v>
      </c>
      <c r="G161" s="7">
        <f t="shared" si="0"/>
        <v>99.919347611793157</v>
      </c>
      <c r="H161" s="8">
        <v>1115</v>
      </c>
      <c r="I161" s="7">
        <f t="shared" si="1"/>
        <v>99.919347611793157</v>
      </c>
    </row>
    <row r="162" spans="1:9" ht="141.75">
      <c r="A162" s="1"/>
      <c r="B162" s="12" t="s">
        <v>167</v>
      </c>
      <c r="C162" s="7">
        <v>0</v>
      </c>
      <c r="D162" s="7"/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1:9" ht="78.75">
      <c r="A163" s="1"/>
      <c r="B163" s="12" t="s">
        <v>168</v>
      </c>
      <c r="C163" s="7">
        <v>530.9</v>
      </c>
      <c r="D163" s="7"/>
      <c r="E163" s="7">
        <v>530.9</v>
      </c>
      <c r="F163" s="7">
        <v>530</v>
      </c>
      <c r="G163" s="7">
        <f t="shared" si="0"/>
        <v>99.830476549255991</v>
      </c>
      <c r="H163" s="8">
        <v>530</v>
      </c>
      <c r="I163" s="7">
        <f t="shared" si="1"/>
        <v>99.830476549255991</v>
      </c>
    </row>
    <row r="164" spans="1:9" ht="47.25">
      <c r="A164" s="1"/>
      <c r="B164" s="12" t="s">
        <v>169</v>
      </c>
      <c r="C164" s="7">
        <v>585</v>
      </c>
      <c r="D164" s="7"/>
      <c r="E164" s="7">
        <v>585</v>
      </c>
      <c r="F164" s="7">
        <v>585</v>
      </c>
      <c r="G164" s="7">
        <f t="shared" si="0"/>
        <v>100</v>
      </c>
      <c r="H164" s="8">
        <v>585</v>
      </c>
      <c r="I164" s="7">
        <f t="shared" si="1"/>
        <v>100</v>
      </c>
    </row>
    <row r="165" spans="1:9" ht="63">
      <c r="A165" s="1"/>
      <c r="B165" s="12" t="s">
        <v>170</v>
      </c>
      <c r="C165" s="7">
        <v>2389.9</v>
      </c>
      <c r="D165" s="7"/>
      <c r="E165" s="7">
        <v>2389.9</v>
      </c>
      <c r="F165" s="7">
        <v>2389.9</v>
      </c>
      <c r="G165" s="7">
        <f t="shared" si="0"/>
        <v>100</v>
      </c>
      <c r="H165" s="8">
        <v>2389.9</v>
      </c>
      <c r="I165" s="7">
        <f t="shared" si="1"/>
        <v>100</v>
      </c>
    </row>
    <row r="166" spans="1:9" ht="47.25">
      <c r="A166" s="1"/>
      <c r="B166" s="12" t="s">
        <v>171</v>
      </c>
      <c r="C166" s="7">
        <v>389.9</v>
      </c>
      <c r="D166" s="7"/>
      <c r="E166" s="7">
        <v>389.9</v>
      </c>
      <c r="F166" s="7">
        <v>389.9</v>
      </c>
      <c r="G166" s="7">
        <f t="shared" si="0"/>
        <v>100</v>
      </c>
      <c r="H166" s="8">
        <v>389.9</v>
      </c>
      <c r="I166" s="7">
        <f t="shared" si="1"/>
        <v>100</v>
      </c>
    </row>
    <row r="167" spans="1:9" ht="78.75">
      <c r="A167" s="1"/>
      <c r="B167" s="12" t="s">
        <v>172</v>
      </c>
      <c r="C167" s="7">
        <v>0</v>
      </c>
      <c r="D167" s="7"/>
      <c r="E167" s="7">
        <v>0</v>
      </c>
      <c r="F167" s="7">
        <v>0</v>
      </c>
      <c r="G167" s="7">
        <v>0</v>
      </c>
      <c r="H167" s="7">
        <v>0</v>
      </c>
      <c r="I167" s="7">
        <v>0</v>
      </c>
    </row>
    <row r="168" spans="1:9" ht="126">
      <c r="A168" s="1"/>
      <c r="B168" s="12" t="s">
        <v>173</v>
      </c>
      <c r="C168" s="7">
        <v>0</v>
      </c>
      <c r="D168" s="7"/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9" ht="47.25">
      <c r="A169" s="1"/>
      <c r="B169" s="12" t="s">
        <v>174</v>
      </c>
      <c r="C169" s="7">
        <v>0</v>
      </c>
      <c r="D169" s="7"/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spans="1:9" ht="47.25">
      <c r="A170" s="1"/>
      <c r="B170" s="12" t="s">
        <v>175</v>
      </c>
      <c r="C170" s="7">
        <v>2000</v>
      </c>
      <c r="D170" s="7"/>
      <c r="E170" s="7">
        <v>2000</v>
      </c>
      <c r="F170" s="7">
        <v>2000</v>
      </c>
      <c r="G170" s="7">
        <f t="shared" si="0"/>
        <v>100</v>
      </c>
      <c r="H170" s="8">
        <v>2000</v>
      </c>
      <c r="I170" s="7">
        <f t="shared" si="1"/>
        <v>100</v>
      </c>
    </row>
    <row r="171" spans="1:9">
      <c r="A171" s="4"/>
      <c r="B171" s="4" t="s">
        <v>176</v>
      </c>
      <c r="C171" s="5">
        <v>3823.6</v>
      </c>
      <c r="D171" s="5"/>
      <c r="E171" s="5">
        <v>3823.6</v>
      </c>
      <c r="F171" s="5">
        <v>3821.4</v>
      </c>
      <c r="G171" s="5">
        <f t="shared" si="0"/>
        <v>99.942462600690448</v>
      </c>
      <c r="H171" s="5">
        <v>3821.4</v>
      </c>
      <c r="I171" s="5">
        <f t="shared" si="1"/>
        <v>99.942462600690448</v>
      </c>
    </row>
    <row r="172" spans="1:9" ht="63">
      <c r="A172" s="1"/>
      <c r="B172" s="12" t="s">
        <v>177</v>
      </c>
      <c r="C172" s="7">
        <v>1844.3</v>
      </c>
      <c r="D172" s="7"/>
      <c r="E172" s="7">
        <v>1844.3</v>
      </c>
      <c r="F172" s="7">
        <v>1844.3</v>
      </c>
      <c r="G172" s="7">
        <f t="shared" si="0"/>
        <v>100</v>
      </c>
      <c r="H172" s="8">
        <v>1844.3</v>
      </c>
      <c r="I172" s="7">
        <f t="shared" si="1"/>
        <v>100</v>
      </c>
    </row>
    <row r="173" spans="1:9" ht="31.5">
      <c r="A173" s="1"/>
      <c r="B173" s="12" t="s">
        <v>10</v>
      </c>
      <c r="C173" s="7">
        <v>893.1</v>
      </c>
      <c r="D173" s="7"/>
      <c r="E173" s="7">
        <v>893.1</v>
      </c>
      <c r="F173" s="7">
        <v>893.1</v>
      </c>
      <c r="G173" s="7">
        <f t="shared" si="0"/>
        <v>100</v>
      </c>
      <c r="H173" s="8">
        <v>893.1</v>
      </c>
      <c r="I173" s="7">
        <f t="shared" si="1"/>
        <v>100</v>
      </c>
    </row>
    <row r="174" spans="1:9" ht="63">
      <c r="A174" s="1"/>
      <c r="B174" s="12" t="s">
        <v>178</v>
      </c>
      <c r="C174" s="7">
        <v>700</v>
      </c>
      <c r="D174" s="7"/>
      <c r="E174" s="7">
        <v>700</v>
      </c>
      <c r="F174" s="7">
        <v>700</v>
      </c>
      <c r="G174" s="7">
        <f t="shared" si="0"/>
        <v>100</v>
      </c>
      <c r="H174" s="8">
        <v>700</v>
      </c>
      <c r="I174" s="7">
        <f t="shared" si="1"/>
        <v>100</v>
      </c>
    </row>
    <row r="175" spans="1:9" ht="47.25">
      <c r="A175" s="1"/>
      <c r="B175" s="12" t="s">
        <v>179</v>
      </c>
      <c r="C175" s="7">
        <v>44.2</v>
      </c>
      <c r="D175" s="7"/>
      <c r="E175" s="7">
        <v>44.2</v>
      </c>
      <c r="F175" s="7">
        <v>44.2</v>
      </c>
      <c r="G175" s="7">
        <f t="shared" si="0"/>
        <v>100</v>
      </c>
      <c r="H175" s="8">
        <v>44.2</v>
      </c>
      <c r="I175" s="7">
        <f t="shared" si="1"/>
        <v>100</v>
      </c>
    </row>
    <row r="176" spans="1:9" ht="47.25">
      <c r="A176" s="1"/>
      <c r="B176" s="12" t="s">
        <v>180</v>
      </c>
      <c r="C176" s="7">
        <v>207</v>
      </c>
      <c r="D176" s="7"/>
      <c r="E176" s="7">
        <v>207</v>
      </c>
      <c r="F176" s="7">
        <v>207</v>
      </c>
      <c r="G176" s="7">
        <f t="shared" si="0"/>
        <v>100</v>
      </c>
      <c r="H176" s="8">
        <v>207</v>
      </c>
      <c r="I176" s="7">
        <f t="shared" si="1"/>
        <v>100</v>
      </c>
    </row>
    <row r="177" spans="1:9" ht="31.5">
      <c r="A177" s="1"/>
      <c r="B177" s="12" t="s">
        <v>181</v>
      </c>
      <c r="C177" s="7">
        <v>1979.3</v>
      </c>
      <c r="D177" s="7"/>
      <c r="E177" s="7">
        <v>1979.3</v>
      </c>
      <c r="F177" s="7">
        <v>1977.1999999999998</v>
      </c>
      <c r="G177" s="7">
        <f t="shared" si="0"/>
        <v>99.893901884504615</v>
      </c>
      <c r="H177" s="8">
        <v>1977.1999999999998</v>
      </c>
      <c r="I177" s="7">
        <f t="shared" si="1"/>
        <v>99.893901884504615</v>
      </c>
    </row>
    <row r="178" spans="1:9" ht="31.5">
      <c r="A178" s="1"/>
      <c r="B178" s="12" t="s">
        <v>182</v>
      </c>
      <c r="C178" s="7">
        <v>493.5</v>
      </c>
      <c r="D178" s="7"/>
      <c r="E178" s="7">
        <v>493.5</v>
      </c>
      <c r="F178" s="7">
        <v>493.5</v>
      </c>
      <c r="G178" s="7">
        <f t="shared" si="0"/>
        <v>100</v>
      </c>
      <c r="H178" s="8">
        <v>493.5</v>
      </c>
      <c r="I178" s="7">
        <f t="shared" si="1"/>
        <v>100</v>
      </c>
    </row>
    <row r="179" spans="1:9">
      <c r="A179" s="1"/>
      <c r="B179" s="12" t="s">
        <v>183</v>
      </c>
      <c r="C179" s="7">
        <v>1151.5999999999999</v>
      </c>
      <c r="D179" s="7"/>
      <c r="E179" s="7">
        <v>1151.5999999999999</v>
      </c>
      <c r="F179" s="7">
        <v>1151.5999999999999</v>
      </c>
      <c r="G179" s="7">
        <f t="shared" si="0"/>
        <v>100</v>
      </c>
      <c r="H179" s="8">
        <v>1151.5999999999999</v>
      </c>
      <c r="I179" s="7">
        <f t="shared" si="1"/>
        <v>100</v>
      </c>
    </row>
    <row r="180" spans="1:9" ht="63">
      <c r="A180" s="1"/>
      <c r="B180" s="12" t="s">
        <v>184</v>
      </c>
      <c r="C180" s="7">
        <v>334.2</v>
      </c>
      <c r="D180" s="7"/>
      <c r="E180" s="7">
        <v>334.2</v>
      </c>
      <c r="F180" s="7">
        <v>332.1</v>
      </c>
      <c r="G180" s="7">
        <f t="shared" si="0"/>
        <v>99.371633752244165</v>
      </c>
      <c r="H180" s="8">
        <v>332.1</v>
      </c>
      <c r="I180" s="7">
        <f t="shared" si="1"/>
        <v>99.371633752244165</v>
      </c>
    </row>
    <row r="181" spans="1:9" ht="47.25">
      <c r="A181" s="10"/>
      <c r="B181" s="10" t="s">
        <v>185</v>
      </c>
      <c r="C181" s="11">
        <v>41046.199999999997</v>
      </c>
      <c r="D181" s="11"/>
      <c r="E181" s="11">
        <v>41046.199999999997</v>
      </c>
      <c r="F181" s="11">
        <v>40946</v>
      </c>
      <c r="G181" s="11">
        <f t="shared" si="0"/>
        <v>99.755884832213454</v>
      </c>
      <c r="H181" s="11">
        <v>40946</v>
      </c>
      <c r="I181" s="11">
        <f t="shared" si="1"/>
        <v>99.755884832213454</v>
      </c>
    </row>
    <row r="182" spans="1:9" ht="31.5">
      <c r="A182" s="4"/>
      <c r="B182" s="4" t="s">
        <v>186</v>
      </c>
      <c r="C182" s="5">
        <v>4740</v>
      </c>
      <c r="D182" s="5"/>
      <c r="E182" s="5">
        <v>4740</v>
      </c>
      <c r="F182" s="5">
        <v>4707.6000000000004</v>
      </c>
      <c r="G182" s="5">
        <f t="shared" si="0"/>
        <v>99.316455696202539</v>
      </c>
      <c r="H182" s="5">
        <v>4707.6000000000004</v>
      </c>
      <c r="I182" s="5">
        <f t="shared" si="1"/>
        <v>99.316455696202539</v>
      </c>
    </row>
    <row r="183" spans="1:9" ht="47.25">
      <c r="A183" s="1"/>
      <c r="B183" s="1" t="s">
        <v>187</v>
      </c>
      <c r="C183" s="7">
        <v>30</v>
      </c>
      <c r="D183" s="7">
        <v>30</v>
      </c>
      <c r="E183" s="7">
        <v>30</v>
      </c>
      <c r="F183" s="7">
        <v>30</v>
      </c>
      <c r="G183" s="7">
        <f t="shared" si="0"/>
        <v>100</v>
      </c>
      <c r="H183" s="7">
        <v>30</v>
      </c>
      <c r="I183" s="7">
        <f t="shared" si="1"/>
        <v>100</v>
      </c>
    </row>
    <row r="184" spans="1:9" ht="47.25">
      <c r="A184" s="1"/>
      <c r="B184" s="1" t="s">
        <v>188</v>
      </c>
      <c r="C184" s="7">
        <v>30</v>
      </c>
      <c r="D184" s="7">
        <v>30</v>
      </c>
      <c r="E184" s="7">
        <v>30</v>
      </c>
      <c r="F184" s="7">
        <v>30</v>
      </c>
      <c r="G184" s="7">
        <f t="shared" si="0"/>
        <v>100</v>
      </c>
      <c r="H184" s="7">
        <v>30</v>
      </c>
      <c r="I184" s="7">
        <f t="shared" si="1"/>
        <v>100</v>
      </c>
    </row>
    <row r="185" spans="1:9" ht="47.25">
      <c r="A185" s="1"/>
      <c r="B185" s="1" t="s">
        <v>190</v>
      </c>
      <c r="C185" s="7">
        <v>500</v>
      </c>
      <c r="D185" s="7">
        <v>500</v>
      </c>
      <c r="E185" s="7">
        <v>500</v>
      </c>
      <c r="F185" s="7">
        <v>499.7</v>
      </c>
      <c r="G185" s="7">
        <f t="shared" si="0"/>
        <v>99.94</v>
      </c>
      <c r="H185" s="7">
        <v>499.7</v>
      </c>
      <c r="I185" s="7">
        <f t="shared" si="1"/>
        <v>99.94</v>
      </c>
    </row>
    <row r="186" spans="1:9" ht="47.25">
      <c r="A186" s="1"/>
      <c r="B186" s="1" t="s">
        <v>189</v>
      </c>
      <c r="C186" s="7">
        <v>200</v>
      </c>
      <c r="D186" s="7">
        <v>200</v>
      </c>
      <c r="E186" s="7">
        <v>200</v>
      </c>
      <c r="F186" s="7">
        <v>200</v>
      </c>
      <c r="G186" s="7">
        <f t="shared" si="0"/>
        <v>100</v>
      </c>
      <c r="H186" s="7">
        <v>200</v>
      </c>
      <c r="I186" s="7">
        <f t="shared" si="1"/>
        <v>100</v>
      </c>
    </row>
    <row r="187" spans="1:9">
      <c r="A187" s="1"/>
      <c r="B187" s="1" t="s">
        <v>191</v>
      </c>
      <c r="C187" s="7">
        <v>200</v>
      </c>
      <c r="D187" s="7">
        <v>200</v>
      </c>
      <c r="E187" s="7">
        <v>200</v>
      </c>
      <c r="F187" s="7">
        <v>200</v>
      </c>
      <c r="G187" s="7">
        <f t="shared" si="0"/>
        <v>100</v>
      </c>
      <c r="H187" s="7">
        <v>200</v>
      </c>
      <c r="I187" s="7">
        <f t="shared" si="1"/>
        <v>100</v>
      </c>
    </row>
    <row r="188" spans="1:9" ht="78.75">
      <c r="A188" s="1"/>
      <c r="B188" s="1" t="s">
        <v>192</v>
      </c>
      <c r="C188" s="7">
        <v>100</v>
      </c>
      <c r="D188" s="7">
        <v>100</v>
      </c>
      <c r="E188" s="7">
        <v>100</v>
      </c>
      <c r="F188" s="7">
        <v>99.7</v>
      </c>
      <c r="G188" s="7">
        <f t="shared" si="0"/>
        <v>99.7</v>
      </c>
      <c r="H188" s="7">
        <v>99.7</v>
      </c>
      <c r="I188" s="7">
        <f t="shared" si="1"/>
        <v>99.7</v>
      </c>
    </row>
    <row r="189" spans="1:9" ht="31.5">
      <c r="A189" s="1"/>
      <c r="B189" s="1" t="s">
        <v>198</v>
      </c>
      <c r="C189" s="7">
        <v>3560</v>
      </c>
      <c r="D189" s="7">
        <v>3560</v>
      </c>
      <c r="E189" s="7">
        <v>3560</v>
      </c>
      <c r="F189" s="7">
        <v>3529.4</v>
      </c>
      <c r="G189" s="7">
        <f t="shared" si="0"/>
        <v>99.140449438202253</v>
      </c>
      <c r="H189" s="7">
        <v>3529.4</v>
      </c>
      <c r="I189" s="7">
        <f t="shared" si="1"/>
        <v>99.140449438202253</v>
      </c>
    </row>
    <row r="190" spans="1:9" ht="31.5">
      <c r="A190" s="1"/>
      <c r="B190" s="1" t="s">
        <v>193</v>
      </c>
      <c r="C190" s="7">
        <v>1670</v>
      </c>
      <c r="D190" s="7">
        <v>1670</v>
      </c>
      <c r="E190" s="7">
        <v>1670</v>
      </c>
      <c r="F190" s="7">
        <v>1658.3</v>
      </c>
      <c r="G190" s="7">
        <f t="shared" si="0"/>
        <v>99.29940119760478</v>
      </c>
      <c r="H190" s="7">
        <v>1658.3</v>
      </c>
      <c r="I190" s="7">
        <f t="shared" si="1"/>
        <v>99.29940119760478</v>
      </c>
    </row>
    <row r="191" spans="1:9" ht="47.25">
      <c r="A191" s="1"/>
      <c r="B191" s="1" t="s">
        <v>194</v>
      </c>
      <c r="C191" s="7">
        <v>870</v>
      </c>
      <c r="D191" s="7">
        <v>870</v>
      </c>
      <c r="E191" s="7">
        <v>870</v>
      </c>
      <c r="F191" s="7">
        <v>870</v>
      </c>
      <c r="G191" s="7">
        <f t="shared" si="0"/>
        <v>100</v>
      </c>
      <c r="H191" s="7">
        <v>870</v>
      </c>
      <c r="I191" s="7">
        <f t="shared" si="1"/>
        <v>100</v>
      </c>
    </row>
    <row r="192" spans="1:9" ht="63">
      <c r="A192" s="1"/>
      <c r="B192" s="1" t="s">
        <v>195</v>
      </c>
      <c r="C192" s="7">
        <v>800</v>
      </c>
      <c r="D192" s="7">
        <v>800</v>
      </c>
      <c r="E192" s="7">
        <v>800</v>
      </c>
      <c r="F192" s="7">
        <v>788.3</v>
      </c>
      <c r="G192" s="7">
        <f t="shared" si="0"/>
        <v>98.537499999999994</v>
      </c>
      <c r="H192" s="7">
        <v>788.3</v>
      </c>
      <c r="I192" s="7">
        <f t="shared" si="1"/>
        <v>98.537499999999994</v>
      </c>
    </row>
    <row r="193" spans="1:9" ht="63">
      <c r="A193" s="1"/>
      <c r="B193" s="1" t="s">
        <v>196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ht="31.5">
      <c r="A194" s="1"/>
      <c r="B194" s="1" t="s">
        <v>197</v>
      </c>
      <c r="C194" s="7">
        <v>1890</v>
      </c>
      <c r="D194" s="7">
        <v>1890</v>
      </c>
      <c r="E194" s="7">
        <v>1890</v>
      </c>
      <c r="F194" s="7">
        <v>1871.1</v>
      </c>
      <c r="G194" s="7">
        <f t="shared" si="0"/>
        <v>99</v>
      </c>
      <c r="H194" s="7">
        <v>1871.1</v>
      </c>
      <c r="I194" s="7">
        <f t="shared" si="1"/>
        <v>99</v>
      </c>
    </row>
    <row r="195" spans="1:9" ht="47.25">
      <c r="A195" s="1"/>
      <c r="B195" s="1" t="s">
        <v>199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1:9" ht="31.5">
      <c r="A196" s="1"/>
      <c r="B196" s="1" t="s">
        <v>200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ht="31.5">
      <c r="A197" s="1"/>
      <c r="B197" s="1" t="s">
        <v>201</v>
      </c>
      <c r="C197" s="7">
        <v>650</v>
      </c>
      <c r="D197" s="7">
        <v>650</v>
      </c>
      <c r="E197" s="7">
        <v>650</v>
      </c>
      <c r="F197" s="7">
        <v>648.5</v>
      </c>
      <c r="G197" s="7">
        <f t="shared" si="0"/>
        <v>99.769230769230759</v>
      </c>
      <c r="H197" s="7">
        <v>648.5</v>
      </c>
      <c r="I197" s="7">
        <f t="shared" si="1"/>
        <v>99.769230769230759</v>
      </c>
    </row>
    <row r="198" spans="1:9" ht="31.5">
      <c r="A198" s="1"/>
      <c r="B198" s="1" t="s">
        <v>202</v>
      </c>
      <c r="C198" s="7">
        <v>175</v>
      </c>
      <c r="D198" s="7">
        <v>175</v>
      </c>
      <c r="E198" s="7">
        <v>175</v>
      </c>
      <c r="F198" s="7">
        <v>175</v>
      </c>
      <c r="G198" s="7">
        <f t="shared" si="0"/>
        <v>100</v>
      </c>
      <c r="H198" s="7">
        <v>175</v>
      </c>
      <c r="I198" s="7">
        <f t="shared" si="1"/>
        <v>100</v>
      </c>
    </row>
    <row r="199" spans="1:9" ht="78.75">
      <c r="A199" s="1"/>
      <c r="B199" s="1" t="s">
        <v>203</v>
      </c>
      <c r="C199" s="7">
        <v>100</v>
      </c>
      <c r="D199" s="7">
        <v>100</v>
      </c>
      <c r="E199" s="7">
        <v>100</v>
      </c>
      <c r="F199" s="7">
        <v>100</v>
      </c>
      <c r="G199" s="7">
        <f t="shared" si="0"/>
        <v>100</v>
      </c>
      <c r="H199" s="7">
        <v>100</v>
      </c>
      <c r="I199" s="7">
        <f t="shared" si="1"/>
        <v>100</v>
      </c>
    </row>
    <row r="200" spans="1:9" ht="18" customHeight="1">
      <c r="A200" s="1"/>
      <c r="B200" s="1" t="s">
        <v>204</v>
      </c>
      <c r="C200" s="7">
        <v>300</v>
      </c>
      <c r="D200" s="7">
        <v>300</v>
      </c>
      <c r="E200" s="7">
        <v>300</v>
      </c>
      <c r="F200" s="7">
        <v>298.5</v>
      </c>
      <c r="G200" s="7">
        <f t="shared" si="0"/>
        <v>99.5</v>
      </c>
      <c r="H200" s="7">
        <v>298.5</v>
      </c>
      <c r="I200" s="7">
        <f t="shared" si="1"/>
        <v>99.5</v>
      </c>
    </row>
    <row r="201" spans="1:9" ht="110.25">
      <c r="A201" s="1"/>
      <c r="B201" s="1" t="s">
        <v>205</v>
      </c>
      <c r="C201" s="7">
        <v>75</v>
      </c>
      <c r="D201" s="7">
        <v>75</v>
      </c>
      <c r="E201" s="7">
        <v>75</v>
      </c>
      <c r="F201" s="7">
        <v>75</v>
      </c>
      <c r="G201" s="7">
        <f t="shared" si="0"/>
        <v>100</v>
      </c>
      <c r="H201" s="7">
        <v>75</v>
      </c>
      <c r="I201" s="7">
        <f t="shared" si="1"/>
        <v>100</v>
      </c>
    </row>
    <row r="202" spans="1:9" ht="31.5">
      <c r="A202" s="4"/>
      <c r="B202" s="4" t="s">
        <v>206</v>
      </c>
      <c r="C202" s="5">
        <v>36306.199999999997</v>
      </c>
      <c r="D202" s="5"/>
      <c r="E202" s="5">
        <v>36306.199999999997</v>
      </c>
      <c r="F202" s="5">
        <v>36238.400000000001</v>
      </c>
      <c r="G202" s="5">
        <f t="shared" si="0"/>
        <v>99.813255036329892</v>
      </c>
      <c r="H202" s="5">
        <v>36238.400000000001</v>
      </c>
      <c r="I202" s="5">
        <f t="shared" si="1"/>
        <v>99.813255036329892</v>
      </c>
    </row>
    <row r="203" spans="1:9" ht="40.5" customHeight="1">
      <c r="A203" s="1"/>
      <c r="B203" s="1" t="s">
        <v>207</v>
      </c>
      <c r="C203" s="7">
        <f>C204+C205</f>
        <v>35917.199999999997</v>
      </c>
      <c r="D203" s="7">
        <f t="shared" ref="D203:E203" si="3">D204+D205</f>
        <v>35917.199999999997</v>
      </c>
      <c r="E203" s="7">
        <f t="shared" si="3"/>
        <v>35917.199999999997</v>
      </c>
      <c r="F203" s="7">
        <f>F204+F205</f>
        <v>35917.199999999997</v>
      </c>
      <c r="G203" s="7">
        <f t="shared" si="0"/>
        <v>100</v>
      </c>
      <c r="H203" s="7">
        <v>35917.199999999997</v>
      </c>
      <c r="I203" s="7">
        <f t="shared" si="1"/>
        <v>100</v>
      </c>
    </row>
    <row r="204" spans="1:9" ht="94.5">
      <c r="A204" s="1"/>
      <c r="B204" s="12" t="s">
        <v>208</v>
      </c>
      <c r="C204" s="13">
        <v>29635.200000000001</v>
      </c>
      <c r="D204" s="13">
        <v>29635.200000000001</v>
      </c>
      <c r="E204" s="13">
        <v>29635.200000000001</v>
      </c>
      <c r="F204" s="14">
        <v>29635.200000000001</v>
      </c>
      <c r="G204" s="7">
        <f t="shared" si="0"/>
        <v>100</v>
      </c>
      <c r="H204" s="7">
        <v>29635.200000000001</v>
      </c>
      <c r="I204" s="7">
        <f t="shared" si="1"/>
        <v>100</v>
      </c>
    </row>
    <row r="205" spans="1:9" ht="31.5">
      <c r="A205" s="1"/>
      <c r="B205" s="12" t="s">
        <v>209</v>
      </c>
      <c r="C205" s="15">
        <v>6282</v>
      </c>
      <c r="D205" s="15">
        <v>6282</v>
      </c>
      <c r="E205" s="15">
        <v>6282</v>
      </c>
      <c r="F205" s="14">
        <v>6282</v>
      </c>
      <c r="G205" s="7">
        <f t="shared" si="0"/>
        <v>100</v>
      </c>
      <c r="H205" s="7">
        <v>6282</v>
      </c>
      <c r="I205" s="7">
        <f t="shared" si="1"/>
        <v>100</v>
      </c>
    </row>
    <row r="206" spans="1:9">
      <c r="A206" s="1"/>
      <c r="B206" s="1" t="s">
        <v>210</v>
      </c>
      <c r="C206" s="7">
        <f>C207+C208+C209</f>
        <v>389</v>
      </c>
      <c r="D206" s="7">
        <f t="shared" ref="D206:E206" si="4">D207+D208+D209</f>
        <v>389</v>
      </c>
      <c r="E206" s="7">
        <f t="shared" si="4"/>
        <v>389</v>
      </c>
      <c r="F206" s="7">
        <f>F207+F208+F209</f>
        <v>329</v>
      </c>
      <c r="G206" s="7">
        <f t="shared" si="0"/>
        <v>84.575835475578415</v>
      </c>
      <c r="H206" s="7">
        <f>H207+H208+H209</f>
        <v>329</v>
      </c>
      <c r="I206" s="7">
        <f t="shared" si="1"/>
        <v>84.575835475578415</v>
      </c>
    </row>
    <row r="207" spans="1:9" ht="63">
      <c r="A207" s="1"/>
      <c r="B207" s="12" t="s">
        <v>211</v>
      </c>
      <c r="C207" s="14">
        <v>273</v>
      </c>
      <c r="D207" s="14">
        <v>273</v>
      </c>
      <c r="E207" s="14">
        <v>273</v>
      </c>
      <c r="F207" s="14">
        <v>273</v>
      </c>
      <c r="G207" s="7">
        <f t="shared" si="0"/>
        <v>100</v>
      </c>
      <c r="H207" s="7">
        <v>273</v>
      </c>
      <c r="I207" s="7">
        <f t="shared" si="1"/>
        <v>100</v>
      </c>
    </row>
    <row r="208" spans="1:9" ht="78.75">
      <c r="A208" s="1"/>
      <c r="B208" s="12" t="s">
        <v>12</v>
      </c>
      <c r="C208" s="15">
        <v>56</v>
      </c>
      <c r="D208" s="15">
        <v>56</v>
      </c>
      <c r="E208" s="15">
        <v>56</v>
      </c>
      <c r="F208" s="15">
        <v>56</v>
      </c>
      <c r="G208" s="7">
        <f t="shared" si="0"/>
        <v>100</v>
      </c>
      <c r="H208" s="7">
        <v>56</v>
      </c>
      <c r="I208" s="7">
        <f t="shared" si="1"/>
        <v>100</v>
      </c>
    </row>
    <row r="209" spans="1:9" ht="63">
      <c r="A209" s="1"/>
      <c r="B209" s="12" t="s">
        <v>212</v>
      </c>
      <c r="C209" s="15">
        <v>60</v>
      </c>
      <c r="D209" s="15">
        <v>60</v>
      </c>
      <c r="E209" s="15">
        <v>60</v>
      </c>
      <c r="F209" s="7">
        <v>0</v>
      </c>
      <c r="G209" s="7">
        <f t="shared" si="0"/>
        <v>0</v>
      </c>
      <c r="H209" s="7">
        <v>0</v>
      </c>
      <c r="I209" s="7">
        <f t="shared" si="1"/>
        <v>0</v>
      </c>
    </row>
    <row r="210" spans="1:9" ht="47.25">
      <c r="A210" s="10"/>
      <c r="B210" s="10" t="s">
        <v>213</v>
      </c>
      <c r="C210" s="11">
        <v>3922.2</v>
      </c>
      <c r="D210" s="11"/>
      <c r="E210" s="11">
        <v>3922.2</v>
      </c>
      <c r="F210" s="11">
        <v>3922.2</v>
      </c>
      <c r="G210" s="11">
        <f t="shared" si="0"/>
        <v>100</v>
      </c>
      <c r="H210" s="11">
        <v>3922.2</v>
      </c>
      <c r="I210" s="11">
        <f t="shared" si="1"/>
        <v>100</v>
      </c>
    </row>
    <row r="211" spans="1:9" ht="31.5">
      <c r="A211" s="4"/>
      <c r="B211" s="4" t="s">
        <v>214</v>
      </c>
      <c r="C211" s="5">
        <v>3922.2</v>
      </c>
      <c r="D211" s="5"/>
      <c r="E211" s="5">
        <v>3922.2</v>
      </c>
      <c r="F211" s="5">
        <v>3922.2</v>
      </c>
      <c r="G211" s="5">
        <f t="shared" si="0"/>
        <v>100</v>
      </c>
      <c r="H211" s="5">
        <v>3922.2</v>
      </c>
      <c r="I211" s="5">
        <f t="shared" si="1"/>
        <v>100</v>
      </c>
    </row>
    <row r="212" spans="1:9">
      <c r="A212" s="1"/>
      <c r="B212" s="1" t="s">
        <v>215</v>
      </c>
      <c r="C212" s="16">
        <v>3922.2</v>
      </c>
      <c r="D212" s="16"/>
      <c r="E212" s="16">
        <v>3922.2</v>
      </c>
      <c r="F212" s="16">
        <v>3922.2</v>
      </c>
      <c r="G212" s="16">
        <f t="shared" si="0"/>
        <v>100</v>
      </c>
      <c r="H212" s="16">
        <v>3922.2</v>
      </c>
      <c r="I212" s="16">
        <f t="shared" si="1"/>
        <v>100</v>
      </c>
    </row>
    <row r="213" spans="1:9" ht="47.25">
      <c r="A213" s="1"/>
      <c r="B213" s="1" t="s">
        <v>216</v>
      </c>
      <c r="C213" s="16">
        <v>3922.2</v>
      </c>
      <c r="D213" s="16"/>
      <c r="E213" s="16">
        <v>3922.2</v>
      </c>
      <c r="F213" s="16">
        <v>3922.2</v>
      </c>
      <c r="G213" s="16">
        <f t="shared" si="0"/>
        <v>100</v>
      </c>
      <c r="H213" s="16">
        <v>3922.2</v>
      </c>
      <c r="I213" s="16">
        <f t="shared" si="1"/>
        <v>100</v>
      </c>
    </row>
    <row r="214" spans="1:9" ht="63">
      <c r="A214" s="10"/>
      <c r="B214" s="10" t="s">
        <v>217</v>
      </c>
      <c r="C214" s="11">
        <v>506478.2</v>
      </c>
      <c r="D214" s="11"/>
      <c r="E214" s="11">
        <v>506478.2</v>
      </c>
      <c r="F214" s="11">
        <v>450664.3</v>
      </c>
      <c r="G214" s="11">
        <f t="shared" si="0"/>
        <v>88.979999534037191</v>
      </c>
      <c r="H214" s="11">
        <v>450664.3</v>
      </c>
      <c r="I214" s="11">
        <f t="shared" si="1"/>
        <v>88.979999534037191</v>
      </c>
    </row>
    <row r="215" spans="1:9" ht="63">
      <c r="A215" s="4"/>
      <c r="B215" s="4" t="s">
        <v>218</v>
      </c>
      <c r="C215" s="36">
        <v>30181</v>
      </c>
      <c r="D215" s="5"/>
      <c r="E215" s="36">
        <v>52681</v>
      </c>
      <c r="F215" s="5">
        <v>30181</v>
      </c>
      <c r="G215" s="5">
        <f t="shared" si="0"/>
        <v>57.290104591788314</v>
      </c>
      <c r="H215" s="5">
        <v>52681</v>
      </c>
      <c r="I215" s="5">
        <f t="shared" si="1"/>
        <v>100</v>
      </c>
    </row>
    <row r="216" spans="1:9" ht="63">
      <c r="A216" s="17"/>
      <c r="B216" s="1" t="s">
        <v>337</v>
      </c>
      <c r="C216" s="37">
        <v>30181</v>
      </c>
      <c r="D216" s="16"/>
      <c r="E216" s="37">
        <v>30181</v>
      </c>
      <c r="F216" s="16">
        <v>30181</v>
      </c>
      <c r="G216" s="16">
        <f t="shared" si="0"/>
        <v>100</v>
      </c>
      <c r="H216" s="16">
        <v>30181</v>
      </c>
      <c r="I216" s="16">
        <f t="shared" si="1"/>
        <v>100</v>
      </c>
    </row>
    <row r="217" spans="1:9" ht="40.5" customHeight="1">
      <c r="A217" s="17"/>
      <c r="B217" s="1" t="s">
        <v>338</v>
      </c>
      <c r="C217" s="37">
        <v>30181</v>
      </c>
      <c r="D217" s="16"/>
      <c r="E217" s="37">
        <v>30181</v>
      </c>
      <c r="F217" s="16">
        <v>30181</v>
      </c>
      <c r="G217" s="16">
        <f t="shared" si="0"/>
        <v>100</v>
      </c>
      <c r="H217" s="16">
        <v>30181</v>
      </c>
      <c r="I217" s="16">
        <f t="shared" si="1"/>
        <v>100</v>
      </c>
    </row>
    <row r="218" spans="1:9" ht="110.25">
      <c r="A218" s="17"/>
      <c r="B218" s="1" t="s">
        <v>340</v>
      </c>
      <c r="C218" s="17">
        <v>0</v>
      </c>
      <c r="D218" s="16"/>
      <c r="E218" s="37">
        <v>22500</v>
      </c>
      <c r="F218" s="16">
        <v>0</v>
      </c>
      <c r="G218" s="16">
        <f t="shared" si="0"/>
        <v>0</v>
      </c>
      <c r="H218" s="16">
        <v>22500</v>
      </c>
      <c r="I218" s="16">
        <f t="shared" si="1"/>
        <v>100</v>
      </c>
    </row>
    <row r="219" spans="1:9" ht="94.5">
      <c r="A219" s="17"/>
      <c r="B219" s="1" t="s">
        <v>339</v>
      </c>
      <c r="C219" s="17">
        <v>0</v>
      </c>
      <c r="D219" s="16"/>
      <c r="E219" s="37">
        <v>22500</v>
      </c>
      <c r="F219" s="16">
        <v>0</v>
      </c>
      <c r="G219" s="16">
        <f t="shared" si="0"/>
        <v>0</v>
      </c>
      <c r="H219" s="16">
        <v>22500</v>
      </c>
      <c r="I219" s="16">
        <f t="shared" si="1"/>
        <v>100</v>
      </c>
    </row>
    <row r="220" spans="1:9" ht="33" customHeight="1">
      <c r="A220" s="4"/>
      <c r="B220" s="4" t="s">
        <v>341</v>
      </c>
      <c r="C220" s="5">
        <v>123214.9</v>
      </c>
      <c r="D220" s="5"/>
      <c r="E220" s="5">
        <v>144924.70000000001</v>
      </c>
      <c r="F220" s="5">
        <v>108124.6</v>
      </c>
      <c r="G220" s="5">
        <f t="shared" si="0"/>
        <v>74.607434067484704</v>
      </c>
      <c r="H220" s="5">
        <v>122962.68</v>
      </c>
      <c r="I220" s="5">
        <f t="shared" si="1"/>
        <v>84.84590963445153</v>
      </c>
    </row>
    <row r="221" spans="1:9" ht="31.5">
      <c r="A221" s="17"/>
      <c r="B221" s="1" t="s">
        <v>342</v>
      </c>
      <c r="C221" s="16">
        <v>0</v>
      </c>
      <c r="D221" s="16"/>
      <c r="E221" s="16">
        <v>10617</v>
      </c>
      <c r="F221" s="16">
        <v>10617</v>
      </c>
      <c r="G221" s="16">
        <f t="shared" si="0"/>
        <v>100</v>
      </c>
      <c r="H221" s="16">
        <v>10617</v>
      </c>
      <c r="I221" s="16">
        <f t="shared" si="1"/>
        <v>100</v>
      </c>
    </row>
    <row r="222" spans="1:9" ht="31.5">
      <c r="A222" s="17"/>
      <c r="B222" s="1" t="s">
        <v>344</v>
      </c>
      <c r="C222" s="16">
        <v>0</v>
      </c>
      <c r="D222" s="16"/>
      <c r="E222" s="16">
        <v>10617</v>
      </c>
      <c r="F222" s="16">
        <v>10617</v>
      </c>
      <c r="G222" s="16">
        <f t="shared" si="0"/>
        <v>100</v>
      </c>
      <c r="H222" s="16">
        <v>10617</v>
      </c>
      <c r="I222" s="16">
        <f t="shared" si="1"/>
        <v>100</v>
      </c>
    </row>
    <row r="223" spans="1:9" ht="31.5">
      <c r="A223" s="17"/>
      <c r="B223" s="1" t="s">
        <v>343</v>
      </c>
      <c r="C223" s="16">
        <v>114566.7</v>
      </c>
      <c r="D223" s="16"/>
      <c r="E223" s="16">
        <v>125659.5</v>
      </c>
      <c r="F223" s="16">
        <v>99953.7</v>
      </c>
      <c r="G223" s="16">
        <f t="shared" si="0"/>
        <v>79.543289604049036</v>
      </c>
      <c r="H223" s="16">
        <v>104174.78</v>
      </c>
      <c r="I223" s="16">
        <f t="shared" si="1"/>
        <v>82.902430775229888</v>
      </c>
    </row>
    <row r="224" spans="1:9" ht="78.75">
      <c r="A224" s="17"/>
      <c r="B224" s="1" t="s">
        <v>345</v>
      </c>
      <c r="C224" s="16">
        <v>57240</v>
      </c>
      <c r="D224" s="16"/>
      <c r="E224" s="16">
        <v>63600</v>
      </c>
      <c r="F224" s="16">
        <v>55962.7</v>
      </c>
      <c r="G224" s="16">
        <f t="shared" si="0"/>
        <v>87.99166666666666</v>
      </c>
      <c r="H224" s="16">
        <v>60183.78</v>
      </c>
      <c r="I224" s="16">
        <f t="shared" si="1"/>
        <v>94.628584905660375</v>
      </c>
    </row>
    <row r="225" spans="1:9" ht="63">
      <c r="A225" s="17"/>
      <c r="B225" s="1" t="s">
        <v>346</v>
      </c>
      <c r="C225" s="16">
        <v>42595.199999999997</v>
      </c>
      <c r="D225" s="16"/>
      <c r="E225" s="16">
        <v>47328</v>
      </c>
      <c r="F225" s="16">
        <v>42595.199999999997</v>
      </c>
      <c r="G225" s="16">
        <f t="shared" si="0"/>
        <v>89.999999999999986</v>
      </c>
      <c r="H225" s="16">
        <v>42595.199999999997</v>
      </c>
      <c r="I225" s="16">
        <f t="shared" si="1"/>
        <v>89.999999999999986</v>
      </c>
    </row>
    <row r="226" spans="1:9" ht="78.75">
      <c r="A226" s="17"/>
      <c r="B226" s="1" t="s">
        <v>347</v>
      </c>
      <c r="C226" s="16">
        <v>14731.5</v>
      </c>
      <c r="D226" s="16"/>
      <c r="E226" s="16">
        <v>14731.5</v>
      </c>
      <c r="F226" s="16">
        <v>1395.8</v>
      </c>
      <c r="G226" s="16">
        <f t="shared" si="0"/>
        <v>9.4749346638156329</v>
      </c>
      <c r="H226" s="16">
        <v>13958.3</v>
      </c>
      <c r="I226" s="16">
        <f t="shared" ref="I226:I238" si="5">H226/E226*100</f>
        <v>94.751383090656077</v>
      </c>
    </row>
    <row r="227" spans="1:9">
      <c r="A227" s="17"/>
      <c r="B227" s="1" t="s">
        <v>348</v>
      </c>
      <c r="C227" s="16">
        <v>69.400000000000006</v>
      </c>
      <c r="D227" s="16"/>
      <c r="E227" s="16">
        <v>69.400000000000006</v>
      </c>
      <c r="F227" s="16">
        <v>69.400000000000006</v>
      </c>
      <c r="G227" s="16">
        <f t="shared" ref="G227:G233" si="6">F227/E227*100</f>
        <v>100</v>
      </c>
      <c r="H227" s="16">
        <v>69.400000000000006</v>
      </c>
      <c r="I227" s="16">
        <f t="shared" si="5"/>
        <v>100</v>
      </c>
    </row>
    <row r="228" spans="1:9" ht="31.5">
      <c r="A228" s="17"/>
      <c r="B228" s="1" t="s">
        <v>349</v>
      </c>
      <c r="C228" s="16">
        <v>69.400000000000006</v>
      </c>
      <c r="D228" s="16"/>
      <c r="E228" s="16">
        <v>69.400000000000006</v>
      </c>
      <c r="F228" s="16">
        <v>69.400000000000006</v>
      </c>
      <c r="G228" s="16">
        <f t="shared" si="6"/>
        <v>100</v>
      </c>
      <c r="H228" s="16">
        <v>69.400000000000006</v>
      </c>
      <c r="I228" s="16">
        <f t="shared" si="5"/>
        <v>100</v>
      </c>
    </row>
    <row r="229" spans="1:9" ht="31.5">
      <c r="A229" s="17"/>
      <c r="B229" s="1" t="s">
        <v>350</v>
      </c>
      <c r="C229" s="16">
        <v>8578.7999999999993</v>
      </c>
      <c r="D229" s="16"/>
      <c r="E229" s="16">
        <v>8578.7999999999993</v>
      </c>
      <c r="F229" s="16">
        <v>8101.5</v>
      </c>
      <c r="G229" s="16">
        <f t="shared" si="6"/>
        <v>94.436284795076247</v>
      </c>
      <c r="H229" s="16">
        <v>8101.5</v>
      </c>
      <c r="I229" s="16">
        <f t="shared" si="5"/>
        <v>94.436284795076247</v>
      </c>
    </row>
    <row r="230" spans="1:9" ht="47.25">
      <c r="A230" s="17"/>
      <c r="B230" s="1" t="s">
        <v>351</v>
      </c>
      <c r="C230" s="16">
        <v>7734.1</v>
      </c>
      <c r="D230" s="16"/>
      <c r="E230" s="16">
        <v>7734.1</v>
      </c>
      <c r="F230" s="16">
        <v>7734.1</v>
      </c>
      <c r="G230" s="16">
        <f t="shared" si="6"/>
        <v>100</v>
      </c>
      <c r="H230" s="16">
        <v>7734.1</v>
      </c>
      <c r="I230" s="16">
        <f t="shared" si="5"/>
        <v>100</v>
      </c>
    </row>
    <row r="231" spans="1:9" ht="47.25">
      <c r="A231" s="17"/>
      <c r="B231" s="1" t="s">
        <v>353</v>
      </c>
      <c r="C231" s="16">
        <v>490.6</v>
      </c>
      <c r="D231" s="16"/>
      <c r="E231" s="16">
        <v>490.6</v>
      </c>
      <c r="F231" s="16">
        <v>13.3</v>
      </c>
      <c r="G231" s="16">
        <f t="shared" si="6"/>
        <v>2.7109661638809621</v>
      </c>
      <c r="H231" s="16">
        <v>13.3</v>
      </c>
      <c r="I231" s="16">
        <f t="shared" si="5"/>
        <v>2.7109661638809621</v>
      </c>
    </row>
    <row r="232" spans="1:9" ht="63">
      <c r="A232" s="17"/>
      <c r="B232" s="1" t="s">
        <v>352</v>
      </c>
      <c r="C232" s="16">
        <v>98.9</v>
      </c>
      <c r="D232" s="16"/>
      <c r="E232" s="16">
        <v>98.9</v>
      </c>
      <c r="F232" s="16">
        <v>98.9</v>
      </c>
      <c r="G232" s="16">
        <f t="shared" si="6"/>
        <v>100</v>
      </c>
      <c r="H232" s="16">
        <v>98.9</v>
      </c>
      <c r="I232" s="16">
        <f t="shared" si="5"/>
        <v>100</v>
      </c>
    </row>
    <row r="233" spans="1:9" ht="47.25">
      <c r="A233" s="17"/>
      <c r="B233" s="1" t="s">
        <v>354</v>
      </c>
      <c r="C233" s="16">
        <v>255.2</v>
      </c>
      <c r="D233" s="16"/>
      <c r="E233" s="16">
        <v>255.2</v>
      </c>
      <c r="F233" s="16">
        <v>255.2</v>
      </c>
      <c r="G233" s="16">
        <f t="shared" si="6"/>
        <v>100</v>
      </c>
      <c r="H233" s="16">
        <v>255.2</v>
      </c>
      <c r="I233" s="16">
        <f t="shared" si="5"/>
        <v>100</v>
      </c>
    </row>
    <row r="234" spans="1:9">
      <c r="A234" s="4"/>
      <c r="B234" s="4" t="s">
        <v>219</v>
      </c>
      <c r="C234" s="5">
        <v>353082.3</v>
      </c>
      <c r="D234" s="5"/>
      <c r="E234" s="5">
        <v>353082.3</v>
      </c>
      <c r="F234" s="5">
        <v>333456.09999999998</v>
      </c>
      <c r="G234" s="5">
        <f t="shared" si="0"/>
        <v>94.44146591318794</v>
      </c>
      <c r="H234" s="5">
        <v>311974.90000000002</v>
      </c>
      <c r="I234" s="5">
        <f t="shared" si="5"/>
        <v>88.357558563541716</v>
      </c>
    </row>
    <row r="235" spans="1:9" ht="31.5">
      <c r="A235" s="1"/>
      <c r="B235" s="1" t="s">
        <v>221</v>
      </c>
      <c r="C235" s="1" t="s">
        <v>222</v>
      </c>
      <c r="D235" s="7"/>
      <c r="E235" s="7">
        <v>51013.9</v>
      </c>
      <c r="F235" s="7">
        <v>39881.800000000003</v>
      </c>
      <c r="G235" s="7">
        <f t="shared" si="0"/>
        <v>78.178300424002089</v>
      </c>
      <c r="H235" s="23">
        <v>39881.800000000003</v>
      </c>
      <c r="I235" s="16">
        <f t="shared" si="5"/>
        <v>78.178300424002089</v>
      </c>
    </row>
    <row r="236" spans="1:9" ht="63">
      <c r="A236" s="1"/>
      <c r="B236" s="1" t="s">
        <v>220</v>
      </c>
      <c r="C236" s="1" t="s">
        <v>223</v>
      </c>
      <c r="D236" s="7"/>
      <c r="E236" s="7">
        <v>15831.8</v>
      </c>
      <c r="F236" s="7">
        <v>15831.8</v>
      </c>
      <c r="G236" s="7">
        <f t="shared" si="0"/>
        <v>100</v>
      </c>
      <c r="H236" s="23">
        <v>15831.8</v>
      </c>
      <c r="I236" s="16">
        <f t="shared" si="5"/>
        <v>100</v>
      </c>
    </row>
    <row r="237" spans="1:9" ht="87" customHeight="1">
      <c r="A237" s="1"/>
      <c r="B237" s="1" t="s">
        <v>224</v>
      </c>
      <c r="C237" s="7">
        <v>0</v>
      </c>
      <c r="D237" s="7"/>
      <c r="E237" s="7">
        <v>0</v>
      </c>
      <c r="F237" s="7">
        <v>0</v>
      </c>
      <c r="G237" s="7">
        <v>0</v>
      </c>
      <c r="H237" s="7">
        <v>0</v>
      </c>
      <c r="I237" s="16" t="e">
        <f t="shared" si="5"/>
        <v>#DIV/0!</v>
      </c>
    </row>
    <row r="238" spans="1:9" ht="31.5">
      <c r="A238" s="1"/>
      <c r="B238" s="1" t="s">
        <v>225</v>
      </c>
      <c r="C238" s="7">
        <v>182.1</v>
      </c>
      <c r="D238" s="7"/>
      <c r="E238" s="7">
        <v>182.1</v>
      </c>
      <c r="F238" s="7">
        <v>182</v>
      </c>
      <c r="G238" s="7">
        <f t="shared" si="0"/>
        <v>99.945085118066999</v>
      </c>
      <c r="H238" s="7">
        <v>182</v>
      </c>
      <c r="I238" s="16">
        <f t="shared" si="5"/>
        <v>99.945085118066999</v>
      </c>
    </row>
    <row r="239" spans="1:9" ht="126">
      <c r="A239" s="1"/>
      <c r="B239" s="1" t="s">
        <v>226</v>
      </c>
      <c r="C239" s="7">
        <v>35000</v>
      </c>
      <c r="D239" s="7"/>
      <c r="E239" s="7">
        <v>35000</v>
      </c>
      <c r="F239" s="7">
        <v>2386.8000000000002</v>
      </c>
      <c r="G239" s="7">
        <f t="shared" si="0"/>
        <v>6.8194285714285723</v>
      </c>
      <c r="H239" s="7">
        <v>2386.8000000000002</v>
      </c>
      <c r="I239" s="7">
        <f t="shared" si="1"/>
        <v>6.8194285714285723</v>
      </c>
    </row>
    <row r="240" spans="1:9" ht="43.5" customHeight="1">
      <c r="A240" s="1"/>
      <c r="B240" s="1" t="s">
        <v>227</v>
      </c>
      <c r="C240" s="7">
        <v>35000</v>
      </c>
      <c r="D240" s="7"/>
      <c r="E240" s="7">
        <v>35000</v>
      </c>
      <c r="F240" s="7">
        <v>2386.8000000000002</v>
      </c>
      <c r="G240" s="7">
        <f t="shared" si="0"/>
        <v>6.8194285714285723</v>
      </c>
      <c r="H240" s="7">
        <v>2386.8000000000002</v>
      </c>
      <c r="I240" s="7">
        <f t="shared" si="1"/>
        <v>6.8194285714285723</v>
      </c>
    </row>
    <row r="241" spans="1:9" ht="31.5">
      <c r="A241" s="1"/>
      <c r="B241" s="1" t="s">
        <v>228</v>
      </c>
      <c r="C241" s="7">
        <f>C242+C246+C260</f>
        <v>271430.3</v>
      </c>
      <c r="D241" s="7">
        <f t="shared" ref="D241:F241" si="7">D242+D246+D260</f>
        <v>0</v>
      </c>
      <c r="E241" s="7">
        <f t="shared" si="7"/>
        <v>271430.3</v>
      </c>
      <c r="F241" s="7">
        <f t="shared" si="7"/>
        <v>265512.5</v>
      </c>
      <c r="G241" s="7">
        <f t="shared" si="0"/>
        <v>97.819771779348144</v>
      </c>
      <c r="H241" s="7">
        <v>265512.5</v>
      </c>
      <c r="I241" s="7">
        <f t="shared" si="1"/>
        <v>97.819771779348144</v>
      </c>
    </row>
    <row r="242" spans="1:9" ht="31.5">
      <c r="A242" s="1"/>
      <c r="B242" s="1" t="s">
        <v>229</v>
      </c>
      <c r="C242" s="7">
        <v>217282.1</v>
      </c>
      <c r="D242" s="7"/>
      <c r="E242" s="7">
        <v>217282.1</v>
      </c>
      <c r="F242" s="7">
        <v>214927.3</v>
      </c>
      <c r="G242" s="7">
        <f t="shared" si="0"/>
        <v>98.91624758781326</v>
      </c>
      <c r="H242" s="7">
        <v>217927.3</v>
      </c>
      <c r="I242" s="7">
        <f t="shared" si="1"/>
        <v>100.29694116542503</v>
      </c>
    </row>
    <row r="243" spans="1:9" ht="47.25">
      <c r="A243" s="1"/>
      <c r="B243" s="1" t="s">
        <v>230</v>
      </c>
      <c r="C243" s="7">
        <v>196781.1</v>
      </c>
      <c r="D243" s="7"/>
      <c r="E243" s="7">
        <v>196781.1</v>
      </c>
      <c r="F243" s="7">
        <v>196654</v>
      </c>
      <c r="G243" s="7">
        <f t="shared" si="0"/>
        <v>99.935410463708152</v>
      </c>
      <c r="H243" s="7">
        <v>196654</v>
      </c>
      <c r="I243" s="7">
        <f t="shared" si="1"/>
        <v>99.935410463708152</v>
      </c>
    </row>
    <row r="244" spans="1:9" ht="31.5">
      <c r="A244" s="1"/>
      <c r="B244" s="1" t="s">
        <v>231</v>
      </c>
      <c r="C244" s="7">
        <v>46442</v>
      </c>
      <c r="D244" s="7"/>
      <c r="E244" s="7">
        <v>46442</v>
      </c>
      <c r="F244" s="7">
        <v>46314.9</v>
      </c>
      <c r="G244" s="7">
        <f t="shared" si="0"/>
        <v>99.726325308987569</v>
      </c>
      <c r="H244" s="7">
        <v>46314.9</v>
      </c>
      <c r="I244" s="7">
        <f t="shared" si="1"/>
        <v>99.726325308987569</v>
      </c>
    </row>
    <row r="245" spans="1:9" ht="31.5">
      <c r="A245" s="1"/>
      <c r="B245" s="1" t="s">
        <v>232</v>
      </c>
      <c r="C245" s="7">
        <v>150339.1</v>
      </c>
      <c r="D245" s="7"/>
      <c r="E245" s="7">
        <v>150339.1</v>
      </c>
      <c r="F245" s="7">
        <v>150339.1</v>
      </c>
      <c r="G245" s="7">
        <f t="shared" si="0"/>
        <v>100</v>
      </c>
      <c r="H245" s="7">
        <v>150339.1</v>
      </c>
      <c r="I245" s="7">
        <f t="shared" si="1"/>
        <v>100</v>
      </c>
    </row>
    <row r="246" spans="1:9" ht="31.5">
      <c r="A246" s="1"/>
      <c r="B246" s="1" t="s">
        <v>233</v>
      </c>
      <c r="C246" s="7">
        <v>20501</v>
      </c>
      <c r="D246" s="7"/>
      <c r="E246" s="7">
        <v>20501</v>
      </c>
      <c r="F246" s="7">
        <v>18273.3</v>
      </c>
      <c r="G246" s="7">
        <f t="shared" si="0"/>
        <v>89.133700795083158</v>
      </c>
      <c r="H246" s="7">
        <v>18273.3</v>
      </c>
      <c r="I246" s="7">
        <f t="shared" si="1"/>
        <v>89.133700795083158</v>
      </c>
    </row>
    <row r="247" spans="1:9" ht="21.75" customHeight="1">
      <c r="A247" s="1"/>
      <c r="B247" s="1" t="s">
        <v>234</v>
      </c>
      <c r="C247" s="7">
        <v>7000</v>
      </c>
      <c r="D247" s="7"/>
      <c r="E247" s="7">
        <v>7000</v>
      </c>
      <c r="F247" s="7">
        <v>6779.8</v>
      </c>
      <c r="G247" s="7">
        <f t="shared" si="0"/>
        <v>96.854285714285709</v>
      </c>
      <c r="H247" s="7">
        <v>6779.8</v>
      </c>
      <c r="I247" s="7">
        <f t="shared" si="1"/>
        <v>96.854285714285709</v>
      </c>
    </row>
    <row r="248" spans="1:9" ht="63">
      <c r="A248" s="1"/>
      <c r="B248" s="1" t="s">
        <v>235</v>
      </c>
      <c r="C248" s="7">
        <v>300</v>
      </c>
      <c r="D248" s="7"/>
      <c r="E248" s="7">
        <v>300</v>
      </c>
      <c r="F248" s="7">
        <v>0</v>
      </c>
      <c r="G248" s="7">
        <f t="shared" si="0"/>
        <v>0</v>
      </c>
      <c r="H248" s="7">
        <v>0</v>
      </c>
      <c r="I248" s="7">
        <f t="shared" si="1"/>
        <v>0</v>
      </c>
    </row>
    <row r="249" spans="1:9">
      <c r="A249" s="1"/>
      <c r="B249" s="1" t="s">
        <v>236</v>
      </c>
      <c r="C249" s="7">
        <v>1392.1</v>
      </c>
      <c r="D249" s="7"/>
      <c r="E249" s="7">
        <v>1392.1</v>
      </c>
      <c r="F249" s="7">
        <v>800</v>
      </c>
      <c r="G249" s="7">
        <f t="shared" si="0"/>
        <v>57.467135981610518</v>
      </c>
      <c r="H249" s="7">
        <v>800</v>
      </c>
      <c r="I249" s="7">
        <f t="shared" si="1"/>
        <v>57.467135981610518</v>
      </c>
    </row>
    <row r="250" spans="1:9" ht="31.5">
      <c r="A250" s="1"/>
      <c r="B250" s="1" t="s">
        <v>237</v>
      </c>
      <c r="C250" s="7">
        <v>496.15</v>
      </c>
      <c r="D250" s="7"/>
      <c r="E250" s="7">
        <v>496.15</v>
      </c>
      <c r="F250" s="7">
        <v>495</v>
      </c>
      <c r="G250" s="7">
        <f t="shared" si="0"/>
        <v>99.768215257482623</v>
      </c>
      <c r="H250" s="7">
        <v>495</v>
      </c>
      <c r="I250" s="7">
        <f t="shared" si="1"/>
        <v>99.768215257482623</v>
      </c>
    </row>
    <row r="251" spans="1:9" ht="63">
      <c r="A251" s="1"/>
      <c r="B251" s="1" t="s">
        <v>252</v>
      </c>
      <c r="C251" s="7">
        <v>1100</v>
      </c>
      <c r="D251" s="7"/>
      <c r="E251" s="7">
        <v>1100</v>
      </c>
      <c r="F251" s="7">
        <v>859.4</v>
      </c>
      <c r="G251" s="7">
        <f t="shared" si="0"/>
        <v>78.127272727272725</v>
      </c>
      <c r="H251" s="7">
        <v>859.4</v>
      </c>
      <c r="I251" s="7">
        <f t="shared" si="1"/>
        <v>78.127272727272725</v>
      </c>
    </row>
    <row r="252" spans="1:9" ht="63">
      <c r="A252" s="1"/>
      <c r="B252" s="1" t="s">
        <v>238</v>
      </c>
      <c r="C252" s="7">
        <v>1289.4000000000001</v>
      </c>
      <c r="D252" s="7"/>
      <c r="E252" s="7">
        <v>1289.4000000000001</v>
      </c>
      <c r="F252" s="7">
        <v>1164</v>
      </c>
      <c r="G252" s="7">
        <f t="shared" si="0"/>
        <v>90.274546300604925</v>
      </c>
      <c r="H252" s="7">
        <v>1164</v>
      </c>
      <c r="I252" s="7">
        <f t="shared" si="1"/>
        <v>90.274546300604925</v>
      </c>
    </row>
    <row r="253" spans="1:9" ht="31.5">
      <c r="A253" s="1"/>
      <c r="B253" s="1" t="s">
        <v>239</v>
      </c>
      <c r="C253" s="7">
        <v>3320</v>
      </c>
      <c r="D253" s="7"/>
      <c r="E253" s="7">
        <v>3320</v>
      </c>
      <c r="F253" s="7">
        <v>3225.1</v>
      </c>
      <c r="G253" s="7">
        <f t="shared" si="0"/>
        <v>97.141566265060248</v>
      </c>
      <c r="H253" s="7">
        <v>3225.1</v>
      </c>
      <c r="I253" s="7">
        <f t="shared" si="1"/>
        <v>97.141566265060248</v>
      </c>
    </row>
    <row r="254" spans="1:9" ht="31.5">
      <c r="A254" s="1"/>
      <c r="B254" s="1" t="s">
        <v>240</v>
      </c>
      <c r="C254" s="7">
        <v>1576.5</v>
      </c>
      <c r="D254" s="7"/>
      <c r="E254" s="7">
        <v>1576.5</v>
      </c>
      <c r="F254" s="7">
        <v>1482.1</v>
      </c>
      <c r="G254" s="7">
        <f t="shared" si="0"/>
        <v>94.012052013954957</v>
      </c>
      <c r="H254" s="7">
        <v>1482.1</v>
      </c>
      <c r="I254" s="7">
        <f t="shared" si="1"/>
        <v>94.012052013954957</v>
      </c>
    </row>
    <row r="255" spans="1:9" ht="31.5">
      <c r="A255" s="1"/>
      <c r="B255" s="1" t="s">
        <v>241</v>
      </c>
      <c r="C255" s="7">
        <v>1349</v>
      </c>
      <c r="D255" s="7"/>
      <c r="E255" s="7">
        <v>1349</v>
      </c>
      <c r="F255" s="7">
        <v>1309.0999999999999</v>
      </c>
      <c r="G255" s="7">
        <f t="shared" si="0"/>
        <v>97.042253521126753</v>
      </c>
      <c r="H255" s="7">
        <v>1309.0999999999999</v>
      </c>
      <c r="I255" s="7">
        <f t="shared" si="1"/>
        <v>97.042253521126753</v>
      </c>
    </row>
    <row r="256" spans="1:9" ht="31.5">
      <c r="A256" s="1"/>
      <c r="B256" s="1" t="s">
        <v>242</v>
      </c>
      <c r="C256" s="7">
        <v>301</v>
      </c>
      <c r="D256" s="7"/>
      <c r="E256" s="7">
        <v>301</v>
      </c>
      <c r="F256" s="7">
        <v>0</v>
      </c>
      <c r="G256" s="7">
        <f t="shared" si="0"/>
        <v>0</v>
      </c>
      <c r="H256" s="7">
        <v>0</v>
      </c>
      <c r="I256" s="7">
        <f t="shared" si="1"/>
        <v>0</v>
      </c>
    </row>
    <row r="257" spans="1:9" ht="47.25">
      <c r="A257" s="1"/>
      <c r="B257" s="1" t="s">
        <v>243</v>
      </c>
      <c r="C257" s="7">
        <v>2000</v>
      </c>
      <c r="D257" s="7"/>
      <c r="E257" s="7">
        <v>2000</v>
      </c>
      <c r="F257" s="7">
        <v>1826.3</v>
      </c>
      <c r="G257" s="7">
        <f t="shared" si="0"/>
        <v>91.314999999999998</v>
      </c>
      <c r="H257" s="7">
        <v>1826.3</v>
      </c>
      <c r="I257" s="7">
        <f t="shared" si="1"/>
        <v>91.314999999999998</v>
      </c>
    </row>
    <row r="258" spans="1:9" ht="47.25">
      <c r="A258" s="1"/>
      <c r="B258" s="1" t="s">
        <v>244</v>
      </c>
      <c r="C258" s="7">
        <v>300</v>
      </c>
      <c r="D258" s="7"/>
      <c r="E258" s="7">
        <v>300</v>
      </c>
      <c r="F258" s="7">
        <v>282.5</v>
      </c>
      <c r="G258" s="7">
        <f t="shared" si="0"/>
        <v>94.166666666666671</v>
      </c>
      <c r="H258" s="7">
        <v>282.5</v>
      </c>
      <c r="I258" s="7">
        <f t="shared" si="1"/>
        <v>94.166666666666671</v>
      </c>
    </row>
    <row r="259" spans="1:9" ht="47.25">
      <c r="A259" s="1"/>
      <c r="B259" s="1" t="s">
        <v>245</v>
      </c>
      <c r="C259" s="7">
        <v>76.849999999999994</v>
      </c>
      <c r="D259" s="7"/>
      <c r="E259" s="7">
        <v>76.849999999999994</v>
      </c>
      <c r="F259" s="7">
        <v>0</v>
      </c>
      <c r="G259" s="7">
        <f t="shared" si="0"/>
        <v>0</v>
      </c>
      <c r="H259" s="7">
        <v>0</v>
      </c>
      <c r="I259" s="7">
        <f t="shared" si="1"/>
        <v>0</v>
      </c>
    </row>
    <row r="260" spans="1:9" ht="63">
      <c r="A260" s="1"/>
      <c r="B260" s="1" t="s">
        <v>246</v>
      </c>
      <c r="C260" s="7">
        <v>33647.199999999997</v>
      </c>
      <c r="D260" s="7"/>
      <c r="E260" s="7">
        <v>33647.199999999997</v>
      </c>
      <c r="F260" s="7">
        <v>32311.9</v>
      </c>
      <c r="G260" s="7">
        <f t="shared" si="0"/>
        <v>96.031467700135536</v>
      </c>
      <c r="H260" s="7">
        <v>32311.9</v>
      </c>
      <c r="I260" s="7">
        <f t="shared" si="1"/>
        <v>96.031467700135536</v>
      </c>
    </row>
    <row r="261" spans="1:9">
      <c r="A261" s="1"/>
      <c r="B261" s="1" t="s">
        <v>247</v>
      </c>
      <c r="C261" s="7">
        <v>51139.1</v>
      </c>
      <c r="D261" s="7"/>
      <c r="E261" s="7">
        <v>51139.1</v>
      </c>
      <c r="F261" s="7">
        <v>46335.1</v>
      </c>
      <c r="G261" s="7">
        <f t="shared" si="0"/>
        <v>90.606013793750776</v>
      </c>
      <c r="H261" s="7">
        <v>46335.1</v>
      </c>
      <c r="I261" s="7">
        <f t="shared" si="1"/>
        <v>90.606013793750776</v>
      </c>
    </row>
    <row r="262" spans="1:9" ht="63">
      <c r="A262" s="1"/>
      <c r="B262" s="1" t="s">
        <v>248</v>
      </c>
      <c r="C262" s="7">
        <v>5900</v>
      </c>
      <c r="D262" s="7"/>
      <c r="E262" s="7">
        <v>5900</v>
      </c>
      <c r="F262" s="7">
        <v>5900</v>
      </c>
      <c r="G262" s="7">
        <f t="shared" si="0"/>
        <v>100</v>
      </c>
      <c r="H262" s="7">
        <v>5900</v>
      </c>
      <c r="I262" s="7">
        <f t="shared" si="1"/>
        <v>100</v>
      </c>
    </row>
    <row r="263" spans="1:9" ht="47.25">
      <c r="A263" s="1"/>
      <c r="B263" s="1" t="s">
        <v>249</v>
      </c>
      <c r="C263" s="7">
        <v>7375</v>
      </c>
      <c r="D263" s="7"/>
      <c r="E263" s="7">
        <v>7375</v>
      </c>
      <c r="F263" s="7">
        <v>7375</v>
      </c>
      <c r="G263" s="7">
        <f t="shared" si="0"/>
        <v>100</v>
      </c>
      <c r="H263" s="7">
        <v>7375</v>
      </c>
      <c r="I263" s="7">
        <f t="shared" si="1"/>
        <v>100</v>
      </c>
    </row>
    <row r="264" spans="1:9" ht="31.5">
      <c r="A264" s="1"/>
      <c r="B264" s="1" t="s">
        <v>250</v>
      </c>
      <c r="C264" s="7">
        <v>30864.1</v>
      </c>
      <c r="D264" s="7"/>
      <c r="E264" s="7">
        <v>30864.1</v>
      </c>
      <c r="F264" s="7">
        <v>26355.5</v>
      </c>
      <c r="G264" s="7">
        <f t="shared" si="0"/>
        <v>85.392089839003887</v>
      </c>
      <c r="H264" s="7">
        <v>26355.5</v>
      </c>
      <c r="I264" s="7">
        <f t="shared" si="1"/>
        <v>85.392089839003887</v>
      </c>
    </row>
    <row r="265" spans="1:9" ht="47.25">
      <c r="A265" s="1"/>
      <c r="B265" s="1" t="s">
        <v>251</v>
      </c>
      <c r="C265" s="7">
        <v>7000</v>
      </c>
      <c r="D265" s="7"/>
      <c r="E265" s="7">
        <v>7000</v>
      </c>
      <c r="F265" s="7">
        <v>6704.6</v>
      </c>
      <c r="G265" s="7">
        <f t="shared" si="0"/>
        <v>95.780000000000015</v>
      </c>
      <c r="H265" s="7">
        <v>6704.6</v>
      </c>
      <c r="I265" s="7">
        <f t="shared" si="1"/>
        <v>95.780000000000015</v>
      </c>
    </row>
    <row r="266" spans="1:9" ht="47.25">
      <c r="A266" s="10"/>
      <c r="B266" s="10" t="s">
        <v>253</v>
      </c>
      <c r="C266" s="11">
        <v>13910</v>
      </c>
      <c r="D266" s="11"/>
      <c r="E266" s="11">
        <v>13910</v>
      </c>
      <c r="F266" s="11">
        <v>12402.5</v>
      </c>
      <c r="G266" s="11">
        <f t="shared" si="0"/>
        <v>89.162473040977716</v>
      </c>
      <c r="H266" s="11">
        <v>12402.5</v>
      </c>
      <c r="I266" s="11">
        <f t="shared" si="1"/>
        <v>89.162473040977716</v>
      </c>
    </row>
    <row r="267" spans="1:9" ht="31.5">
      <c r="A267" s="4"/>
      <c r="B267" s="4" t="s">
        <v>254</v>
      </c>
      <c r="C267" s="5">
        <v>170</v>
      </c>
      <c r="D267" s="5">
        <v>170</v>
      </c>
      <c r="E267" s="5">
        <v>170</v>
      </c>
      <c r="F267" s="5">
        <v>170</v>
      </c>
      <c r="G267" s="5">
        <f t="shared" si="0"/>
        <v>100</v>
      </c>
      <c r="H267" s="5">
        <v>170</v>
      </c>
      <c r="I267" s="5">
        <f t="shared" si="1"/>
        <v>100</v>
      </c>
    </row>
    <row r="268" spans="1:9" ht="31.5">
      <c r="A268" s="1"/>
      <c r="B268" s="1" t="s">
        <v>255</v>
      </c>
      <c r="C268" s="7">
        <v>20</v>
      </c>
      <c r="D268" s="7">
        <v>20</v>
      </c>
      <c r="E268" s="7">
        <v>20</v>
      </c>
      <c r="F268" s="7">
        <v>20</v>
      </c>
      <c r="G268" s="7">
        <f t="shared" si="0"/>
        <v>100</v>
      </c>
      <c r="H268" s="7">
        <v>20</v>
      </c>
      <c r="I268" s="7">
        <f t="shared" si="1"/>
        <v>100</v>
      </c>
    </row>
    <row r="269" spans="1:9" ht="47.25">
      <c r="A269" s="1"/>
      <c r="B269" s="1" t="s">
        <v>256</v>
      </c>
      <c r="C269" s="7">
        <v>150</v>
      </c>
      <c r="D269" s="7">
        <v>150</v>
      </c>
      <c r="E269" s="7">
        <v>150</v>
      </c>
      <c r="F269" s="7">
        <v>150</v>
      </c>
      <c r="G269" s="7">
        <f t="shared" si="0"/>
        <v>100</v>
      </c>
      <c r="H269" s="7">
        <v>150</v>
      </c>
      <c r="I269" s="7">
        <f t="shared" si="1"/>
        <v>100</v>
      </c>
    </row>
    <row r="270" spans="1:9" ht="31.5">
      <c r="A270" s="4"/>
      <c r="B270" s="4" t="s">
        <v>257</v>
      </c>
      <c r="C270" s="5">
        <v>10124</v>
      </c>
      <c r="D270" s="5"/>
      <c r="E270" s="5">
        <v>10124</v>
      </c>
      <c r="F270" s="5">
        <v>8616.5</v>
      </c>
      <c r="G270" s="5">
        <f t="shared" si="0"/>
        <v>85.109640458316875</v>
      </c>
      <c r="H270" s="5">
        <v>8616.5</v>
      </c>
      <c r="I270" s="5">
        <f t="shared" si="1"/>
        <v>85.109640458316875</v>
      </c>
    </row>
    <row r="271" spans="1:9" ht="78.75">
      <c r="A271" s="17"/>
      <c r="B271" s="17" t="s">
        <v>258</v>
      </c>
      <c r="C271" s="16">
        <v>0</v>
      </c>
      <c r="D271" s="16"/>
      <c r="E271" s="16">
        <v>0</v>
      </c>
      <c r="F271" s="16">
        <v>0</v>
      </c>
      <c r="G271" s="16">
        <v>0</v>
      </c>
      <c r="H271" s="16">
        <v>0</v>
      </c>
      <c r="I271" s="16">
        <v>0</v>
      </c>
    </row>
    <row r="272" spans="1:9" ht="110.25">
      <c r="A272" s="17"/>
      <c r="B272" s="17" t="s">
        <v>259</v>
      </c>
      <c r="C272" s="16">
        <v>0</v>
      </c>
      <c r="D272" s="16"/>
      <c r="E272" s="16">
        <v>0</v>
      </c>
      <c r="F272" s="16">
        <v>0</v>
      </c>
      <c r="G272" s="16">
        <v>0</v>
      </c>
      <c r="H272" s="16">
        <v>0</v>
      </c>
      <c r="I272" s="16">
        <v>0</v>
      </c>
    </row>
    <row r="273" spans="1:9" ht="31.5">
      <c r="A273" s="17"/>
      <c r="B273" s="17" t="s">
        <v>260</v>
      </c>
      <c r="C273" s="16">
        <v>100</v>
      </c>
      <c r="D273" s="16"/>
      <c r="E273" s="16">
        <v>100</v>
      </c>
      <c r="F273" s="16">
        <v>0</v>
      </c>
      <c r="G273" s="16">
        <f t="shared" si="0"/>
        <v>0</v>
      </c>
      <c r="H273" s="16">
        <v>99</v>
      </c>
      <c r="I273" s="16">
        <f t="shared" si="1"/>
        <v>99</v>
      </c>
    </row>
    <row r="274" spans="1:9" ht="78.75">
      <c r="A274" s="17"/>
      <c r="B274" s="17" t="s">
        <v>261</v>
      </c>
      <c r="C274" s="16">
        <v>100</v>
      </c>
      <c r="D274" s="16"/>
      <c r="E274" s="16">
        <v>100</v>
      </c>
      <c r="F274" s="16">
        <v>0</v>
      </c>
      <c r="G274" s="16">
        <f t="shared" si="0"/>
        <v>0</v>
      </c>
      <c r="H274" s="16">
        <v>99</v>
      </c>
      <c r="I274" s="16">
        <f t="shared" si="1"/>
        <v>99</v>
      </c>
    </row>
    <row r="275" spans="1:9" ht="31.5">
      <c r="A275" s="1"/>
      <c r="B275" s="1" t="s">
        <v>262</v>
      </c>
      <c r="C275" s="7">
        <v>10024</v>
      </c>
      <c r="D275" s="7">
        <v>10024</v>
      </c>
      <c r="E275" s="7">
        <v>10024</v>
      </c>
      <c r="F275" s="7">
        <v>8616.5</v>
      </c>
      <c r="G275" s="7">
        <f t="shared" si="0"/>
        <v>85.958699122106935</v>
      </c>
      <c r="H275" s="7">
        <v>8616.5</v>
      </c>
      <c r="I275" s="7">
        <f t="shared" si="1"/>
        <v>85.958699122106935</v>
      </c>
    </row>
    <row r="276" spans="1:9" ht="94.5">
      <c r="A276" s="1"/>
      <c r="B276" s="1" t="s">
        <v>263</v>
      </c>
      <c r="C276" s="7">
        <v>10024</v>
      </c>
      <c r="D276" s="7">
        <v>10024</v>
      </c>
      <c r="E276" s="7">
        <v>10024</v>
      </c>
      <c r="F276" s="7">
        <v>8616.5</v>
      </c>
      <c r="G276" s="7">
        <f t="shared" si="0"/>
        <v>85.958699122106935</v>
      </c>
      <c r="H276" s="7">
        <v>8616.5</v>
      </c>
      <c r="I276" s="7">
        <f t="shared" si="1"/>
        <v>85.958699122106935</v>
      </c>
    </row>
    <row r="277" spans="1:9" ht="47.25">
      <c r="A277" s="1"/>
      <c r="B277" s="1" t="s">
        <v>264</v>
      </c>
      <c r="C277" s="7">
        <v>10024</v>
      </c>
      <c r="D277" s="7">
        <v>10024</v>
      </c>
      <c r="E277" s="7">
        <v>10024</v>
      </c>
      <c r="F277" s="7">
        <v>8616.5</v>
      </c>
      <c r="G277" s="7">
        <f t="shared" si="0"/>
        <v>85.958699122106935</v>
      </c>
      <c r="H277" s="7">
        <v>8616.5</v>
      </c>
      <c r="I277" s="7">
        <f t="shared" si="1"/>
        <v>85.958699122106935</v>
      </c>
    </row>
    <row r="278" spans="1:9">
      <c r="A278" s="4"/>
      <c r="B278" s="4" t="s">
        <v>265</v>
      </c>
      <c r="C278" s="5">
        <v>3616</v>
      </c>
      <c r="D278" s="5"/>
      <c r="E278" s="5">
        <v>3616</v>
      </c>
      <c r="F278" s="5">
        <v>3616</v>
      </c>
      <c r="G278" s="5">
        <f t="shared" si="0"/>
        <v>100</v>
      </c>
      <c r="H278" s="5">
        <v>3616</v>
      </c>
      <c r="I278" s="5">
        <f t="shared" si="1"/>
        <v>100</v>
      </c>
    </row>
    <row r="279" spans="1:9" ht="31.5">
      <c r="A279" s="17"/>
      <c r="B279" s="17" t="s">
        <v>266</v>
      </c>
      <c r="C279" s="16">
        <v>3616</v>
      </c>
      <c r="D279" s="16"/>
      <c r="E279" s="16">
        <v>3616</v>
      </c>
      <c r="F279" s="16">
        <v>3616</v>
      </c>
      <c r="G279" s="16">
        <f t="shared" si="0"/>
        <v>100</v>
      </c>
      <c r="H279" s="16">
        <v>3616</v>
      </c>
      <c r="I279" s="16">
        <f t="shared" si="1"/>
        <v>100</v>
      </c>
    </row>
    <row r="280" spans="1:9" ht="31.5">
      <c r="A280" s="17"/>
      <c r="B280" s="17" t="s">
        <v>267</v>
      </c>
      <c r="C280" s="16">
        <v>3616</v>
      </c>
      <c r="D280" s="16"/>
      <c r="E280" s="16">
        <v>3616</v>
      </c>
      <c r="F280" s="16">
        <v>3616</v>
      </c>
      <c r="G280" s="16">
        <f t="shared" si="0"/>
        <v>100</v>
      </c>
      <c r="H280" s="16">
        <v>3616</v>
      </c>
      <c r="I280" s="16">
        <f t="shared" si="1"/>
        <v>100</v>
      </c>
    </row>
    <row r="281" spans="1:9" ht="47.25">
      <c r="A281" s="10"/>
      <c r="B281" s="10" t="s">
        <v>268</v>
      </c>
      <c r="C281" s="11">
        <v>20039.099999999999</v>
      </c>
      <c r="D281" s="11"/>
      <c r="E281" s="11">
        <v>20039.099999999999</v>
      </c>
      <c r="F281" s="11">
        <v>18696.900000000001</v>
      </c>
      <c r="G281" s="11">
        <f t="shared" si="0"/>
        <v>93.302094405437387</v>
      </c>
      <c r="H281" s="11">
        <v>18696.900000000001</v>
      </c>
      <c r="I281" s="11">
        <f t="shared" si="1"/>
        <v>93.302094405437387</v>
      </c>
    </row>
    <row r="282" spans="1:9" ht="63">
      <c r="A282" s="17"/>
      <c r="B282" s="17" t="s">
        <v>269</v>
      </c>
      <c r="C282" s="16">
        <v>5219.8999999999996</v>
      </c>
      <c r="D282" s="16"/>
      <c r="E282" s="16">
        <v>5219.8999999999996</v>
      </c>
      <c r="F282" s="16">
        <v>4574.2</v>
      </c>
      <c r="G282" s="16">
        <f t="shared" si="0"/>
        <v>87.630031226651852</v>
      </c>
      <c r="H282" s="16">
        <v>4574.2</v>
      </c>
      <c r="I282" s="16">
        <f t="shared" si="1"/>
        <v>87.630031226651852</v>
      </c>
    </row>
    <row r="283" spans="1:9" ht="36">
      <c r="A283" s="17"/>
      <c r="B283" s="44" t="s">
        <v>358</v>
      </c>
      <c r="C283" s="16"/>
      <c r="D283" s="16"/>
      <c r="E283" s="16"/>
      <c r="F283" s="16"/>
      <c r="G283" s="16"/>
      <c r="H283" s="16"/>
      <c r="I283" s="16"/>
    </row>
    <row r="284" spans="1:9">
      <c r="A284" s="17"/>
      <c r="B284" s="45"/>
      <c r="C284" s="16"/>
      <c r="D284" s="16"/>
      <c r="E284" s="16"/>
      <c r="F284" s="16"/>
      <c r="G284" s="16"/>
      <c r="H284" s="16"/>
      <c r="I284" s="16"/>
    </row>
    <row r="285" spans="1:9">
      <c r="A285" s="17"/>
      <c r="B285" s="17"/>
      <c r="C285" s="16"/>
      <c r="D285" s="16"/>
      <c r="E285" s="16"/>
      <c r="F285" s="16"/>
      <c r="G285" s="16"/>
      <c r="H285" s="16"/>
      <c r="I285" s="16"/>
    </row>
    <row r="286" spans="1:9">
      <c r="A286" s="17"/>
      <c r="B286" s="17"/>
      <c r="C286" s="16"/>
      <c r="D286" s="16"/>
      <c r="E286" s="16"/>
      <c r="F286" s="16"/>
      <c r="G286" s="16"/>
      <c r="H286" s="16"/>
      <c r="I286" s="16"/>
    </row>
    <row r="287" spans="1:9">
      <c r="A287" s="17"/>
      <c r="B287" s="17"/>
      <c r="C287" s="16"/>
      <c r="D287" s="16"/>
      <c r="E287" s="16"/>
      <c r="F287" s="16"/>
      <c r="G287" s="16"/>
      <c r="H287" s="16"/>
      <c r="I287" s="16"/>
    </row>
    <row r="288" spans="1:9">
      <c r="A288" s="17"/>
      <c r="B288" s="17"/>
      <c r="C288" s="16"/>
      <c r="D288" s="16"/>
      <c r="E288" s="16"/>
      <c r="F288" s="16"/>
      <c r="G288" s="16"/>
      <c r="H288" s="16"/>
      <c r="I288" s="16"/>
    </row>
    <row r="289" spans="1:9">
      <c r="A289" s="17"/>
      <c r="B289" s="17"/>
      <c r="C289" s="16"/>
      <c r="D289" s="16"/>
      <c r="E289" s="16"/>
      <c r="F289" s="16"/>
      <c r="G289" s="16"/>
      <c r="H289" s="16"/>
      <c r="I289" s="16"/>
    </row>
    <row r="290" spans="1:9">
      <c r="A290" s="17"/>
      <c r="B290" s="17"/>
      <c r="C290" s="16"/>
      <c r="D290" s="16"/>
      <c r="E290" s="16"/>
      <c r="F290" s="16"/>
      <c r="G290" s="16"/>
      <c r="H290" s="16"/>
      <c r="I290" s="16"/>
    </row>
    <row r="291" spans="1:9">
      <c r="A291" s="17"/>
      <c r="B291" s="17"/>
      <c r="C291" s="16"/>
      <c r="D291" s="16"/>
      <c r="E291" s="16"/>
      <c r="F291" s="16"/>
      <c r="G291" s="16"/>
      <c r="H291" s="16"/>
      <c r="I291" s="16"/>
    </row>
    <row r="292" spans="1:9">
      <c r="A292" s="17"/>
      <c r="B292" s="17"/>
      <c r="C292" s="16"/>
      <c r="D292" s="16"/>
      <c r="E292" s="16"/>
      <c r="F292" s="16"/>
      <c r="G292" s="16"/>
      <c r="H292" s="16"/>
      <c r="I292" s="16"/>
    </row>
    <row r="293" spans="1:9">
      <c r="A293" s="17"/>
      <c r="B293" s="17"/>
      <c r="C293" s="16"/>
      <c r="D293" s="16"/>
      <c r="E293" s="16"/>
      <c r="F293" s="16"/>
      <c r="G293" s="16"/>
      <c r="H293" s="16"/>
      <c r="I293" s="16"/>
    </row>
    <row r="294" spans="1:9">
      <c r="A294" s="17"/>
      <c r="B294" s="17"/>
      <c r="C294" s="16"/>
      <c r="D294" s="16"/>
      <c r="E294" s="16"/>
      <c r="F294" s="16"/>
      <c r="G294" s="16"/>
      <c r="H294" s="16"/>
      <c r="I294" s="16"/>
    </row>
    <row r="295" spans="1:9">
      <c r="A295" s="17"/>
      <c r="B295" s="17"/>
      <c r="C295" s="16"/>
      <c r="D295" s="16"/>
      <c r="E295" s="16"/>
      <c r="F295" s="16"/>
      <c r="G295" s="16" t="e">
        <f t="shared" si="0"/>
        <v>#DIV/0!</v>
      </c>
      <c r="H295" s="16"/>
      <c r="I295" s="16" t="e">
        <f t="shared" si="1"/>
        <v>#DIV/0!</v>
      </c>
    </row>
    <row r="296" spans="1:9" ht="31.5">
      <c r="A296" s="4"/>
      <c r="B296" s="4" t="s">
        <v>270</v>
      </c>
      <c r="C296" s="5">
        <v>100</v>
      </c>
      <c r="D296" s="5"/>
      <c r="E296" s="5">
        <v>100</v>
      </c>
      <c r="F296" s="5">
        <v>0</v>
      </c>
      <c r="G296" s="5">
        <f t="shared" si="0"/>
        <v>0</v>
      </c>
      <c r="H296" s="5">
        <v>0</v>
      </c>
      <c r="I296" s="5">
        <f t="shared" si="1"/>
        <v>0</v>
      </c>
    </row>
    <row r="297" spans="1:9" ht="28.5" customHeight="1">
      <c r="A297" s="17"/>
      <c r="B297" s="38" t="s">
        <v>355</v>
      </c>
      <c r="C297" s="16">
        <v>100</v>
      </c>
      <c r="D297" s="16"/>
      <c r="E297" s="16">
        <v>100</v>
      </c>
      <c r="F297" s="16">
        <v>0</v>
      </c>
      <c r="G297" s="16">
        <f t="shared" si="0"/>
        <v>0</v>
      </c>
      <c r="H297" s="16">
        <v>0</v>
      </c>
      <c r="I297" s="16">
        <f t="shared" ref="I297:I299" si="8">H297/E297*100</f>
        <v>0</v>
      </c>
    </row>
    <row r="298" spans="1:9" ht="31.5">
      <c r="A298" s="17"/>
      <c r="B298" s="38" t="s">
        <v>356</v>
      </c>
      <c r="C298" s="16">
        <v>100</v>
      </c>
      <c r="D298" s="16"/>
      <c r="E298" s="16">
        <v>100</v>
      </c>
      <c r="F298" s="16">
        <v>0</v>
      </c>
      <c r="G298" s="16">
        <f t="shared" ref="G298:G299" si="9">F298/E298*100</f>
        <v>0</v>
      </c>
      <c r="H298" s="16">
        <v>0</v>
      </c>
      <c r="I298" s="16">
        <f t="shared" si="8"/>
        <v>0</v>
      </c>
    </row>
    <row r="299" spans="1:9" ht="31.5">
      <c r="A299" s="4"/>
      <c r="B299" s="4" t="s">
        <v>271</v>
      </c>
      <c r="C299" s="5">
        <v>8576.7000000000007</v>
      </c>
      <c r="D299" s="5"/>
      <c r="E299" s="5">
        <v>8576.7000000000007</v>
      </c>
      <c r="F299" s="5">
        <v>8576.7000000000007</v>
      </c>
      <c r="G299" s="5">
        <f t="shared" si="9"/>
        <v>100</v>
      </c>
      <c r="H299" s="5">
        <v>8576.7000000000007</v>
      </c>
      <c r="I299" s="5">
        <f t="shared" si="8"/>
        <v>100</v>
      </c>
    </row>
    <row r="300" spans="1:9" ht="63">
      <c r="A300" s="1"/>
      <c r="B300" s="1" t="s">
        <v>272</v>
      </c>
      <c r="C300" s="7">
        <v>3097</v>
      </c>
      <c r="D300" s="7"/>
      <c r="E300" s="7">
        <v>3097</v>
      </c>
      <c r="F300" s="7">
        <v>3097</v>
      </c>
      <c r="G300" s="7">
        <f t="shared" si="0"/>
        <v>100</v>
      </c>
      <c r="H300" s="7">
        <v>3097</v>
      </c>
      <c r="I300" s="7">
        <f t="shared" si="1"/>
        <v>100</v>
      </c>
    </row>
    <row r="301" spans="1:9" ht="47.25">
      <c r="A301" s="1"/>
      <c r="B301" s="1" t="s">
        <v>273</v>
      </c>
      <c r="C301" s="7">
        <v>97</v>
      </c>
      <c r="D301" s="7"/>
      <c r="E301" s="7">
        <v>97</v>
      </c>
      <c r="F301" s="7">
        <v>97</v>
      </c>
      <c r="G301" s="7">
        <f t="shared" si="0"/>
        <v>100</v>
      </c>
      <c r="H301" s="7">
        <v>97</v>
      </c>
      <c r="I301" s="7">
        <f t="shared" si="1"/>
        <v>100</v>
      </c>
    </row>
    <row r="302" spans="1:9" ht="63">
      <c r="A302" s="1"/>
      <c r="B302" s="1" t="s">
        <v>274</v>
      </c>
      <c r="C302" s="7">
        <v>3000</v>
      </c>
      <c r="D302" s="7"/>
      <c r="E302" s="7">
        <v>3000</v>
      </c>
      <c r="F302" s="7">
        <v>3000</v>
      </c>
      <c r="G302" s="7">
        <f t="shared" si="0"/>
        <v>100</v>
      </c>
      <c r="H302" s="7">
        <v>3000</v>
      </c>
      <c r="I302" s="7">
        <f t="shared" si="1"/>
        <v>100</v>
      </c>
    </row>
    <row r="303" spans="1:9" ht="47.25">
      <c r="A303" s="1"/>
      <c r="B303" s="1" t="s">
        <v>275</v>
      </c>
      <c r="C303" s="7">
        <v>1118</v>
      </c>
      <c r="D303" s="7"/>
      <c r="E303" s="7">
        <v>1118</v>
      </c>
      <c r="F303" s="7">
        <v>1118</v>
      </c>
      <c r="G303" s="7">
        <f t="shared" si="0"/>
        <v>100</v>
      </c>
      <c r="H303" s="7">
        <v>1118</v>
      </c>
      <c r="I303" s="7">
        <f t="shared" si="1"/>
        <v>100</v>
      </c>
    </row>
    <row r="304" spans="1:9" ht="78.75">
      <c r="A304" s="1"/>
      <c r="B304" s="1" t="s">
        <v>276</v>
      </c>
      <c r="C304" s="7">
        <v>1118</v>
      </c>
      <c r="D304" s="7"/>
      <c r="E304" s="7">
        <v>1118</v>
      </c>
      <c r="F304" s="7">
        <v>1118</v>
      </c>
      <c r="G304" s="7">
        <f t="shared" si="0"/>
        <v>100</v>
      </c>
      <c r="H304" s="7">
        <v>1118</v>
      </c>
      <c r="I304" s="7">
        <f t="shared" si="1"/>
        <v>100</v>
      </c>
    </row>
    <row r="305" spans="1:9" ht="31.5">
      <c r="A305" s="1"/>
      <c r="B305" s="1" t="s">
        <v>277</v>
      </c>
      <c r="C305" s="7">
        <v>4361.7</v>
      </c>
      <c r="D305" s="7">
        <v>4361.7</v>
      </c>
      <c r="E305" s="7">
        <v>4361.7</v>
      </c>
      <c r="F305" s="7">
        <v>4361.7</v>
      </c>
      <c r="G305" s="7">
        <f t="shared" si="0"/>
        <v>100</v>
      </c>
      <c r="H305" s="7">
        <v>4361.7</v>
      </c>
      <c r="I305" s="7">
        <f t="shared" si="1"/>
        <v>100</v>
      </c>
    </row>
    <row r="306" spans="1:9" ht="47.25">
      <c r="A306" s="1"/>
      <c r="B306" s="1" t="s">
        <v>278</v>
      </c>
      <c r="C306" s="7">
        <v>4361.7</v>
      </c>
      <c r="D306" s="7">
        <v>4361.7</v>
      </c>
      <c r="E306" s="7">
        <v>4361.7</v>
      </c>
      <c r="F306" s="7">
        <v>4361.7</v>
      </c>
      <c r="G306" s="7">
        <f t="shared" si="0"/>
        <v>100</v>
      </c>
      <c r="H306" s="7">
        <v>4361.7</v>
      </c>
      <c r="I306" s="7">
        <f t="shared" si="1"/>
        <v>100</v>
      </c>
    </row>
    <row r="307" spans="1:9" ht="47.25">
      <c r="A307" s="1"/>
      <c r="B307" s="1" t="s">
        <v>279</v>
      </c>
      <c r="C307" s="7">
        <v>1576</v>
      </c>
      <c r="D307" s="7">
        <v>1576</v>
      </c>
      <c r="E307" s="7">
        <v>1576</v>
      </c>
      <c r="F307" s="7">
        <v>1576</v>
      </c>
      <c r="G307" s="7">
        <f t="shared" si="0"/>
        <v>100</v>
      </c>
      <c r="H307" s="7">
        <v>1576</v>
      </c>
      <c r="I307" s="7">
        <f t="shared" si="1"/>
        <v>100</v>
      </c>
    </row>
    <row r="308" spans="1:9" ht="47.25">
      <c r="A308" s="1"/>
      <c r="B308" s="1" t="s">
        <v>280</v>
      </c>
      <c r="C308" s="7">
        <v>2545.1999999999998</v>
      </c>
      <c r="D308" s="7">
        <v>2545.1999999999998</v>
      </c>
      <c r="E308" s="7">
        <v>2545.1999999999998</v>
      </c>
      <c r="F308" s="7">
        <v>2545.1999999999998</v>
      </c>
      <c r="G308" s="7">
        <f t="shared" si="0"/>
        <v>100</v>
      </c>
      <c r="H308" s="7">
        <v>2545.1999999999998</v>
      </c>
      <c r="I308" s="7">
        <f t="shared" si="1"/>
        <v>100</v>
      </c>
    </row>
    <row r="309" spans="1:9" ht="63">
      <c r="A309" s="1"/>
      <c r="B309" s="18" t="s">
        <v>281</v>
      </c>
      <c r="C309" s="7">
        <v>240.8</v>
      </c>
      <c r="D309" s="7">
        <v>240.8</v>
      </c>
      <c r="E309" s="7">
        <v>240.8</v>
      </c>
      <c r="F309" s="7">
        <v>240.8</v>
      </c>
      <c r="G309" s="7">
        <f t="shared" si="0"/>
        <v>100</v>
      </c>
      <c r="H309" s="7">
        <v>240.8</v>
      </c>
      <c r="I309" s="7">
        <f t="shared" si="1"/>
        <v>100</v>
      </c>
    </row>
    <row r="310" spans="1:9" ht="47.25">
      <c r="A310" s="4"/>
      <c r="B310" s="4" t="s">
        <v>282</v>
      </c>
      <c r="C310" s="5">
        <v>6142.5</v>
      </c>
      <c r="D310" s="5"/>
      <c r="E310" s="5">
        <v>6142.5</v>
      </c>
      <c r="F310" s="5">
        <v>5546</v>
      </c>
      <c r="G310" s="5">
        <f t="shared" si="0"/>
        <v>90.28897028897029</v>
      </c>
      <c r="H310" s="5">
        <v>5546</v>
      </c>
      <c r="I310" s="5">
        <f t="shared" si="1"/>
        <v>90.28897028897029</v>
      </c>
    </row>
    <row r="311" spans="1:9" ht="110.25">
      <c r="A311" s="1"/>
      <c r="B311" s="1" t="s">
        <v>288</v>
      </c>
      <c r="C311" s="7">
        <v>3753.9</v>
      </c>
      <c r="D311" s="7"/>
      <c r="E311" s="7">
        <v>3753.9</v>
      </c>
      <c r="F311" s="7">
        <v>3168.4</v>
      </c>
      <c r="G311" s="7">
        <f>F311/E311*100</f>
        <v>84.402887663496628</v>
      </c>
      <c r="H311" s="7">
        <v>3168.4</v>
      </c>
      <c r="I311" s="7">
        <f t="shared" si="1"/>
        <v>84.402887663496628</v>
      </c>
    </row>
    <row r="312" spans="1:9" ht="61.5" customHeight="1">
      <c r="A312" s="1"/>
      <c r="B312" s="1" t="s">
        <v>283</v>
      </c>
      <c r="C312" s="7">
        <v>3753.9</v>
      </c>
      <c r="D312" s="7"/>
      <c r="E312" s="7">
        <v>3753.9</v>
      </c>
      <c r="F312" s="7">
        <v>3168.4</v>
      </c>
      <c r="G312" s="7">
        <f>F312/E312*100</f>
        <v>84.402887663496628</v>
      </c>
      <c r="H312" s="7">
        <v>3168.4</v>
      </c>
      <c r="I312" s="7">
        <f t="shared" si="1"/>
        <v>84.402887663496628</v>
      </c>
    </row>
    <row r="313" spans="1:9" ht="31.5" customHeight="1">
      <c r="A313" s="1"/>
      <c r="B313" s="1" t="s">
        <v>289</v>
      </c>
      <c r="C313" s="7">
        <v>2388.6</v>
      </c>
      <c r="D313" s="7"/>
      <c r="E313" s="7">
        <v>2388.6</v>
      </c>
      <c r="F313" s="7">
        <v>2377.6</v>
      </c>
      <c r="G313" s="7">
        <f t="shared" si="0"/>
        <v>99.53947919283263</v>
      </c>
      <c r="H313" s="7">
        <v>2377.6</v>
      </c>
      <c r="I313" s="7">
        <f t="shared" si="1"/>
        <v>99.53947919283263</v>
      </c>
    </row>
    <row r="314" spans="1:9" ht="31.5">
      <c r="A314" s="1"/>
      <c r="B314" s="1" t="s">
        <v>284</v>
      </c>
      <c r="C314" s="7">
        <v>2388.6</v>
      </c>
      <c r="D314" s="7"/>
      <c r="E314" s="7">
        <v>2388.6</v>
      </c>
      <c r="F314" s="7">
        <v>2377.6</v>
      </c>
      <c r="G314" s="7">
        <f t="shared" si="0"/>
        <v>99.53947919283263</v>
      </c>
      <c r="H314" s="7">
        <v>2377.6</v>
      </c>
      <c r="I314" s="7">
        <f t="shared" si="1"/>
        <v>99.53947919283263</v>
      </c>
    </row>
    <row r="315" spans="1:9" ht="31.5">
      <c r="A315" s="1"/>
      <c r="B315" s="1" t="s">
        <v>285</v>
      </c>
      <c r="C315" s="7">
        <v>484.7</v>
      </c>
      <c r="D315" s="7"/>
      <c r="E315" s="7">
        <v>484.7</v>
      </c>
      <c r="F315" s="7">
        <v>481.2</v>
      </c>
      <c r="G315" s="7">
        <f t="shared" si="0"/>
        <v>99.277903858056533</v>
      </c>
      <c r="H315" s="7">
        <v>481.2</v>
      </c>
      <c r="I315" s="7">
        <f t="shared" si="1"/>
        <v>99.277903858056533</v>
      </c>
    </row>
    <row r="316" spans="1:9" ht="31.5">
      <c r="A316" s="1"/>
      <c r="B316" s="1" t="s">
        <v>286</v>
      </c>
      <c r="C316" s="7">
        <v>1309.0999999999999</v>
      </c>
      <c r="D316" s="7"/>
      <c r="E316" s="7">
        <v>1309.0999999999999</v>
      </c>
      <c r="F316" s="7">
        <v>1301.5999999999999</v>
      </c>
      <c r="G316" s="7">
        <f t="shared" si="0"/>
        <v>99.427087311893672</v>
      </c>
      <c r="H316" s="7">
        <v>1301.5999999999999</v>
      </c>
      <c r="I316" s="7">
        <f t="shared" si="1"/>
        <v>99.427087311893672</v>
      </c>
    </row>
    <row r="317" spans="1:9" ht="47.25">
      <c r="A317" s="1"/>
      <c r="B317" s="1" t="s">
        <v>287</v>
      </c>
      <c r="C317" s="7">
        <v>594.79999999999995</v>
      </c>
      <c r="D317" s="7"/>
      <c r="E317" s="7">
        <v>594.79999999999995</v>
      </c>
      <c r="F317" s="7">
        <v>594.79999999999995</v>
      </c>
      <c r="G317" s="7">
        <f t="shared" si="0"/>
        <v>100</v>
      </c>
      <c r="H317" s="7">
        <v>594.79999999999995</v>
      </c>
      <c r="I317" s="7">
        <f t="shared" si="1"/>
        <v>100</v>
      </c>
    </row>
    <row r="318" spans="1:9" ht="63">
      <c r="A318" s="10"/>
      <c r="B318" s="10" t="s">
        <v>290</v>
      </c>
      <c r="C318" s="11">
        <v>15532</v>
      </c>
      <c r="D318" s="11"/>
      <c r="E318" s="11">
        <v>15532</v>
      </c>
      <c r="F318" s="11">
        <v>15382.7</v>
      </c>
      <c r="G318" s="11">
        <f t="shared" si="0"/>
        <v>99.038758691733193</v>
      </c>
      <c r="H318" s="11">
        <v>15382.7</v>
      </c>
      <c r="I318" s="11">
        <f t="shared" si="1"/>
        <v>99.038758691733193</v>
      </c>
    </row>
    <row r="319" spans="1:9" ht="63">
      <c r="A319" s="17"/>
      <c r="B319" s="1" t="s">
        <v>291</v>
      </c>
      <c r="C319" s="16">
        <v>14039</v>
      </c>
      <c r="D319" s="16"/>
      <c r="E319" s="16">
        <v>14039</v>
      </c>
      <c r="F319" s="16">
        <v>13890</v>
      </c>
      <c r="G319" s="16">
        <f t="shared" si="0"/>
        <v>98.938670845501818</v>
      </c>
      <c r="H319" s="16">
        <v>13890</v>
      </c>
      <c r="I319" s="16">
        <f t="shared" si="1"/>
        <v>98.938670845501818</v>
      </c>
    </row>
    <row r="320" spans="1:9" ht="78.75">
      <c r="A320" s="17"/>
      <c r="B320" s="1" t="s">
        <v>292</v>
      </c>
      <c r="C320" s="16">
        <v>1559.5</v>
      </c>
      <c r="D320" s="16"/>
      <c r="E320" s="16">
        <v>1559.5</v>
      </c>
      <c r="F320" s="16">
        <v>1410.2</v>
      </c>
      <c r="G320" s="16">
        <f t="shared" si="0"/>
        <v>90.426418723949979</v>
      </c>
      <c r="H320" s="16">
        <v>1410.2</v>
      </c>
      <c r="I320" s="16">
        <f t="shared" si="1"/>
        <v>90.426418723949979</v>
      </c>
    </row>
    <row r="321" spans="1:9" ht="63">
      <c r="A321" s="17"/>
      <c r="B321" s="1" t="s">
        <v>293</v>
      </c>
      <c r="C321" s="16">
        <v>300.2</v>
      </c>
      <c r="D321" s="16"/>
      <c r="E321" s="16">
        <v>300.2</v>
      </c>
      <c r="F321" s="16">
        <v>300.2</v>
      </c>
      <c r="G321" s="16">
        <f t="shared" si="0"/>
        <v>100</v>
      </c>
      <c r="H321" s="16">
        <v>300.2</v>
      </c>
      <c r="I321" s="16">
        <f t="shared" si="1"/>
        <v>100</v>
      </c>
    </row>
    <row r="322" spans="1:9" ht="110.25">
      <c r="A322" s="17"/>
      <c r="B322" s="1" t="s">
        <v>294</v>
      </c>
      <c r="C322" s="16">
        <v>3500</v>
      </c>
      <c r="D322" s="16"/>
      <c r="E322" s="16">
        <v>3500</v>
      </c>
      <c r="F322" s="16">
        <v>3500</v>
      </c>
      <c r="G322" s="16">
        <f t="shared" si="0"/>
        <v>100</v>
      </c>
      <c r="H322" s="16">
        <v>3500</v>
      </c>
      <c r="I322" s="16">
        <f t="shared" si="1"/>
        <v>100</v>
      </c>
    </row>
    <row r="323" spans="1:9" ht="78.75">
      <c r="A323" s="17"/>
      <c r="B323" s="1" t="s">
        <v>295</v>
      </c>
      <c r="C323" s="16">
        <v>50</v>
      </c>
      <c r="D323" s="16"/>
      <c r="E323" s="16">
        <v>50</v>
      </c>
      <c r="F323" s="16">
        <v>50</v>
      </c>
      <c r="G323" s="16">
        <f t="shared" si="0"/>
        <v>100</v>
      </c>
      <c r="H323" s="16">
        <v>50</v>
      </c>
      <c r="I323" s="16">
        <f t="shared" si="1"/>
        <v>100</v>
      </c>
    </row>
    <row r="324" spans="1:9" ht="31.5">
      <c r="A324" s="17"/>
      <c r="B324" s="1" t="s">
        <v>296</v>
      </c>
      <c r="C324" s="16">
        <v>368</v>
      </c>
      <c r="D324" s="16"/>
      <c r="E324" s="16">
        <v>368</v>
      </c>
      <c r="F324" s="16">
        <v>368</v>
      </c>
      <c r="G324" s="16">
        <f t="shared" si="0"/>
        <v>100</v>
      </c>
      <c r="H324" s="16">
        <v>368</v>
      </c>
      <c r="I324" s="16">
        <f t="shared" si="1"/>
        <v>100</v>
      </c>
    </row>
    <row r="325" spans="1:9" ht="63">
      <c r="A325" s="17"/>
      <c r="B325" s="1" t="s">
        <v>297</v>
      </c>
      <c r="C325" s="16">
        <v>8036</v>
      </c>
      <c r="D325" s="16"/>
      <c r="E325" s="16">
        <v>8036</v>
      </c>
      <c r="F325" s="16">
        <v>8036</v>
      </c>
      <c r="G325" s="16">
        <f t="shared" ref="G325:G363" si="10">F325/E325*100</f>
        <v>100</v>
      </c>
      <c r="H325" s="16">
        <v>8036</v>
      </c>
      <c r="I325" s="16">
        <f t="shared" ref="I325:I363" si="11">H325/E325*100</f>
        <v>100</v>
      </c>
    </row>
    <row r="326" spans="1:9" ht="78.75">
      <c r="A326" s="17"/>
      <c r="B326" s="1" t="s">
        <v>298</v>
      </c>
      <c r="C326" s="16">
        <v>225.6</v>
      </c>
      <c r="D326" s="16"/>
      <c r="E326" s="16">
        <v>225.6</v>
      </c>
      <c r="F326" s="16">
        <v>225.6</v>
      </c>
      <c r="G326" s="16">
        <f t="shared" si="10"/>
        <v>100</v>
      </c>
      <c r="H326" s="16">
        <v>225.6</v>
      </c>
      <c r="I326" s="16">
        <f t="shared" si="11"/>
        <v>100</v>
      </c>
    </row>
    <row r="327" spans="1:9" ht="47.25">
      <c r="A327" s="17"/>
      <c r="B327" s="1" t="s">
        <v>299</v>
      </c>
      <c r="C327" s="16">
        <v>1223.2</v>
      </c>
      <c r="D327" s="16"/>
      <c r="E327" s="16">
        <v>1223.2</v>
      </c>
      <c r="F327" s="16">
        <v>1223.2</v>
      </c>
      <c r="G327" s="16">
        <f t="shared" si="10"/>
        <v>100</v>
      </c>
      <c r="H327" s="16">
        <v>1223.2</v>
      </c>
      <c r="I327" s="16">
        <f t="shared" si="11"/>
        <v>100</v>
      </c>
    </row>
    <row r="328" spans="1:9" ht="47.25">
      <c r="A328" s="17"/>
      <c r="B328" s="1" t="s">
        <v>300</v>
      </c>
      <c r="C328" s="16">
        <v>697.8</v>
      </c>
      <c r="D328" s="16"/>
      <c r="E328" s="16">
        <v>697.8</v>
      </c>
      <c r="F328" s="16">
        <v>697.8</v>
      </c>
      <c r="G328" s="16">
        <f t="shared" si="10"/>
        <v>100</v>
      </c>
      <c r="H328" s="16">
        <v>697.8</v>
      </c>
      <c r="I328" s="16">
        <f t="shared" si="11"/>
        <v>100</v>
      </c>
    </row>
    <row r="329" spans="1:9" ht="126">
      <c r="A329" s="17"/>
      <c r="B329" s="1" t="s">
        <v>301</v>
      </c>
      <c r="C329" s="16">
        <v>525.4</v>
      </c>
      <c r="D329" s="16"/>
      <c r="E329" s="16">
        <v>525.4</v>
      </c>
      <c r="F329" s="16">
        <v>525.4</v>
      </c>
      <c r="G329" s="16">
        <f t="shared" si="10"/>
        <v>100</v>
      </c>
      <c r="H329" s="16">
        <v>525.4</v>
      </c>
      <c r="I329" s="16">
        <f t="shared" si="11"/>
        <v>100</v>
      </c>
    </row>
    <row r="330" spans="1:9" ht="31.5">
      <c r="A330" s="17"/>
      <c r="B330" s="1" t="s">
        <v>303</v>
      </c>
      <c r="C330" s="16">
        <v>269.5</v>
      </c>
      <c r="D330" s="16"/>
      <c r="E330" s="16">
        <v>269.5</v>
      </c>
      <c r="F330" s="16">
        <v>269.5</v>
      </c>
      <c r="G330" s="16">
        <f t="shared" si="10"/>
        <v>100</v>
      </c>
      <c r="H330" s="16">
        <v>269.5</v>
      </c>
      <c r="I330" s="16">
        <f t="shared" si="11"/>
        <v>100</v>
      </c>
    </row>
    <row r="331" spans="1:9" ht="47.25">
      <c r="A331" s="17"/>
      <c r="B331" s="1" t="s">
        <v>302</v>
      </c>
      <c r="C331" s="16">
        <v>269.5</v>
      </c>
      <c r="D331" s="16"/>
      <c r="E331" s="16">
        <v>269.5</v>
      </c>
      <c r="F331" s="16">
        <v>269.5</v>
      </c>
      <c r="G331" s="16">
        <f t="shared" si="10"/>
        <v>100</v>
      </c>
      <c r="H331" s="16">
        <v>269.5</v>
      </c>
      <c r="I331" s="16">
        <f t="shared" si="11"/>
        <v>100</v>
      </c>
    </row>
    <row r="332" spans="1:9" ht="63">
      <c r="A332" s="10"/>
      <c r="B332" s="10" t="s">
        <v>304</v>
      </c>
      <c r="C332" s="11">
        <v>280768.7</v>
      </c>
      <c r="D332" s="11"/>
      <c r="E332" s="11">
        <v>280768.7</v>
      </c>
      <c r="F332" s="11">
        <v>197506.5</v>
      </c>
      <c r="G332" s="11">
        <f t="shared" si="10"/>
        <v>70.344913802713762</v>
      </c>
      <c r="H332" s="11">
        <v>200600.3</v>
      </c>
      <c r="I332" s="11">
        <f t="shared" si="11"/>
        <v>71.446817255627138</v>
      </c>
    </row>
    <row r="333" spans="1:9" ht="31.5">
      <c r="A333" s="4"/>
      <c r="B333" s="4" t="s">
        <v>305</v>
      </c>
      <c r="C333" s="5">
        <v>11623.1</v>
      </c>
      <c r="D333" s="5"/>
      <c r="E333" s="5">
        <v>11623.1</v>
      </c>
      <c r="F333" s="5">
        <v>11324.6</v>
      </c>
      <c r="G333" s="5">
        <f t="shared" si="10"/>
        <v>97.431838321962289</v>
      </c>
      <c r="H333" s="5">
        <v>11623.1</v>
      </c>
      <c r="I333" s="5">
        <f t="shared" si="11"/>
        <v>100</v>
      </c>
    </row>
    <row r="334" spans="1:9" ht="31.5">
      <c r="A334" s="17"/>
      <c r="B334" s="1" t="s">
        <v>306</v>
      </c>
      <c r="C334" s="16">
        <v>1202</v>
      </c>
      <c r="D334" s="16">
        <v>1202</v>
      </c>
      <c r="E334" s="16">
        <v>1202</v>
      </c>
      <c r="F334" s="16">
        <v>1042.0999999999999</v>
      </c>
      <c r="G334" s="16">
        <f t="shared" si="10"/>
        <v>86.697171381031595</v>
      </c>
      <c r="H334" s="16">
        <v>1202</v>
      </c>
      <c r="I334" s="16">
        <f t="shared" si="11"/>
        <v>100</v>
      </c>
    </row>
    <row r="335" spans="1:9" ht="47.25">
      <c r="A335" s="17"/>
      <c r="B335" s="1" t="s">
        <v>333</v>
      </c>
      <c r="C335" s="16">
        <v>402.5</v>
      </c>
      <c r="D335" s="16">
        <v>402.5</v>
      </c>
      <c r="E335" s="16">
        <v>402.5</v>
      </c>
      <c r="F335" s="16">
        <v>402.5</v>
      </c>
      <c r="G335" s="16">
        <f t="shared" si="10"/>
        <v>100</v>
      </c>
      <c r="H335" s="16">
        <v>402.5</v>
      </c>
      <c r="I335" s="16">
        <f t="shared" si="11"/>
        <v>100</v>
      </c>
    </row>
    <row r="336" spans="1:9" ht="31.5">
      <c r="A336" s="17"/>
      <c r="B336" s="1" t="s">
        <v>334</v>
      </c>
      <c r="C336" s="16">
        <v>799.5</v>
      </c>
      <c r="D336" s="16">
        <v>799.5</v>
      </c>
      <c r="E336" s="16">
        <v>799.5</v>
      </c>
      <c r="F336" s="16">
        <v>639.6</v>
      </c>
      <c r="G336" s="16">
        <f t="shared" si="10"/>
        <v>80</v>
      </c>
      <c r="H336" s="16">
        <v>799.5</v>
      </c>
      <c r="I336" s="16">
        <f t="shared" si="11"/>
        <v>100</v>
      </c>
    </row>
    <row r="337" spans="1:9" ht="47.25">
      <c r="A337" s="17"/>
      <c r="B337" s="1" t="s">
        <v>307</v>
      </c>
      <c r="C337" s="16">
        <v>8421.1</v>
      </c>
      <c r="D337" s="16">
        <v>8421.1</v>
      </c>
      <c r="E337" s="16">
        <v>8421.1</v>
      </c>
      <c r="F337" s="16">
        <v>8313</v>
      </c>
      <c r="G337" s="16">
        <f t="shared" si="10"/>
        <v>98.716319720701563</v>
      </c>
      <c r="H337" s="16">
        <v>8421.1</v>
      </c>
      <c r="I337" s="16">
        <f t="shared" si="11"/>
        <v>100</v>
      </c>
    </row>
    <row r="338" spans="1:9" ht="31.5">
      <c r="A338" s="17"/>
      <c r="B338" s="1" t="s">
        <v>308</v>
      </c>
      <c r="C338" s="16">
        <v>2830.4</v>
      </c>
      <c r="D338" s="16">
        <v>2830.4</v>
      </c>
      <c r="E338" s="16">
        <v>2830.4</v>
      </c>
      <c r="F338" s="16">
        <v>2830.4</v>
      </c>
      <c r="G338" s="16">
        <f t="shared" si="10"/>
        <v>100</v>
      </c>
      <c r="H338" s="16">
        <v>2830.4</v>
      </c>
      <c r="I338" s="16">
        <f t="shared" si="11"/>
        <v>100</v>
      </c>
    </row>
    <row r="339" spans="1:9">
      <c r="A339" s="17"/>
      <c r="B339" s="1" t="s">
        <v>309</v>
      </c>
      <c r="C339" s="16">
        <v>2796.4</v>
      </c>
      <c r="D339" s="16">
        <v>2796.4</v>
      </c>
      <c r="E339" s="16">
        <v>2796.4</v>
      </c>
      <c r="F339" s="16">
        <v>2796.4</v>
      </c>
      <c r="G339" s="16">
        <f t="shared" si="10"/>
        <v>100</v>
      </c>
      <c r="H339" s="16">
        <v>2796.4</v>
      </c>
      <c r="I339" s="16">
        <f t="shared" si="11"/>
        <v>100</v>
      </c>
    </row>
    <row r="340" spans="1:9" ht="47.25">
      <c r="A340" s="17"/>
      <c r="B340" s="1" t="s">
        <v>310</v>
      </c>
      <c r="C340" s="16">
        <v>2794.3</v>
      </c>
      <c r="D340" s="16">
        <v>2794.3</v>
      </c>
      <c r="E340" s="16">
        <v>2794.3</v>
      </c>
      <c r="F340" s="16">
        <v>2686.2</v>
      </c>
      <c r="G340" s="16">
        <f t="shared" si="10"/>
        <v>96.131410371112608</v>
      </c>
      <c r="H340" s="16">
        <v>2686.3</v>
      </c>
      <c r="I340" s="16">
        <f t="shared" si="11"/>
        <v>96.134989084922879</v>
      </c>
    </row>
    <row r="341" spans="1:9">
      <c r="A341" s="17"/>
      <c r="B341" s="1" t="s">
        <v>311</v>
      </c>
      <c r="C341" s="16">
        <v>2000</v>
      </c>
      <c r="D341" s="16">
        <v>2000</v>
      </c>
      <c r="E341" s="16">
        <v>2000</v>
      </c>
      <c r="F341" s="16">
        <v>1969.5</v>
      </c>
      <c r="G341" s="16">
        <f t="shared" si="10"/>
        <v>98.474999999999994</v>
      </c>
      <c r="H341" s="16">
        <v>2000</v>
      </c>
      <c r="I341" s="16">
        <f t="shared" si="11"/>
        <v>100</v>
      </c>
    </row>
    <row r="342" spans="1:9">
      <c r="A342" s="4"/>
      <c r="B342" s="4" t="s">
        <v>312</v>
      </c>
      <c r="C342" s="5">
        <v>268845.59999999998</v>
      </c>
      <c r="D342" s="5"/>
      <c r="E342" s="5">
        <v>268845.59999999998</v>
      </c>
      <c r="F342" s="5">
        <v>186146.6</v>
      </c>
      <c r="G342" s="5">
        <f t="shared" si="10"/>
        <v>69.239221322573258</v>
      </c>
      <c r="H342" s="5">
        <v>188977.2</v>
      </c>
      <c r="I342" s="5">
        <f t="shared" si="11"/>
        <v>70.292093305599963</v>
      </c>
    </row>
    <row r="343" spans="1:9" ht="31.5">
      <c r="A343" s="17"/>
      <c r="B343" s="19" t="s">
        <v>313</v>
      </c>
      <c r="C343" s="16">
        <v>85178.4</v>
      </c>
      <c r="D343" s="16">
        <v>85178.4</v>
      </c>
      <c r="E343" s="16">
        <v>85178.4</v>
      </c>
      <c r="F343" s="16">
        <v>50001.7</v>
      </c>
      <c r="G343" s="16">
        <f t="shared" si="10"/>
        <v>58.702323593774949</v>
      </c>
      <c r="H343" s="16">
        <v>50001.7</v>
      </c>
      <c r="I343" s="16">
        <f t="shared" si="11"/>
        <v>58.702323593774949</v>
      </c>
    </row>
    <row r="344" spans="1:9" ht="31.5">
      <c r="A344" s="17"/>
      <c r="B344" s="19" t="s">
        <v>314</v>
      </c>
      <c r="C344" s="16">
        <v>493.7</v>
      </c>
      <c r="D344" s="16">
        <v>493.7</v>
      </c>
      <c r="E344" s="16">
        <v>493.7</v>
      </c>
      <c r="F344" s="16">
        <v>345</v>
      </c>
      <c r="G344" s="16">
        <f t="shared" si="10"/>
        <v>69.880494227263526</v>
      </c>
      <c r="H344" s="16">
        <v>345</v>
      </c>
      <c r="I344" s="16">
        <f t="shared" si="11"/>
        <v>69.880494227263526</v>
      </c>
    </row>
    <row r="345" spans="1:9" ht="31.5">
      <c r="A345" s="17"/>
      <c r="B345" s="19" t="s">
        <v>315</v>
      </c>
      <c r="C345" s="16">
        <v>82161.899999999994</v>
      </c>
      <c r="D345" s="16">
        <v>82161.899999999994</v>
      </c>
      <c r="E345" s="16">
        <v>82161.899999999994</v>
      </c>
      <c r="F345" s="16">
        <v>47133.9</v>
      </c>
      <c r="G345" s="16">
        <f t="shared" si="10"/>
        <v>57.367100809499291</v>
      </c>
      <c r="H345" s="16">
        <v>47133.9</v>
      </c>
      <c r="I345" s="16">
        <f t="shared" si="11"/>
        <v>57.367100809499291</v>
      </c>
    </row>
    <row r="346" spans="1:9" ht="78.75">
      <c r="A346" s="17"/>
      <c r="B346" s="19" t="s">
        <v>316</v>
      </c>
      <c r="C346" s="16">
        <v>2522.8000000000002</v>
      </c>
      <c r="D346" s="16">
        <v>2522.8000000000002</v>
      </c>
      <c r="E346" s="16">
        <v>2522.8000000000002</v>
      </c>
      <c r="F346" s="16">
        <v>2522.8000000000002</v>
      </c>
      <c r="G346" s="16">
        <f t="shared" si="10"/>
        <v>100</v>
      </c>
      <c r="H346" s="16">
        <v>2522.8000000000002</v>
      </c>
      <c r="I346" s="16">
        <f t="shared" si="11"/>
        <v>100</v>
      </c>
    </row>
    <row r="347" spans="1:9">
      <c r="A347" s="17"/>
      <c r="B347" s="19" t="s">
        <v>317</v>
      </c>
      <c r="C347" s="16">
        <v>43040.6</v>
      </c>
      <c r="D347" s="16">
        <v>43040.6</v>
      </c>
      <c r="E347" s="16">
        <v>43040.6</v>
      </c>
      <c r="F347" s="16">
        <v>1317.1</v>
      </c>
      <c r="G347" s="16">
        <f t="shared" si="10"/>
        <v>3.0601339200661699</v>
      </c>
      <c r="H347" s="16">
        <v>1317.1</v>
      </c>
      <c r="I347" s="16">
        <f t="shared" si="11"/>
        <v>3.0601339200661699</v>
      </c>
    </row>
    <row r="348" spans="1:9">
      <c r="A348" s="17"/>
      <c r="B348" s="19" t="s">
        <v>318</v>
      </c>
      <c r="C348" s="16">
        <v>506.3</v>
      </c>
      <c r="D348" s="16">
        <v>506.3</v>
      </c>
      <c r="E348" s="16">
        <v>506.3</v>
      </c>
      <c r="F348" s="16">
        <v>366.3</v>
      </c>
      <c r="G348" s="16">
        <f t="shared" si="10"/>
        <v>72.348410033576926</v>
      </c>
      <c r="H348" s="16">
        <v>366.3</v>
      </c>
      <c r="I348" s="16">
        <f t="shared" si="11"/>
        <v>72.348410033576926</v>
      </c>
    </row>
    <row r="349" spans="1:9">
      <c r="A349" s="17"/>
      <c r="B349" s="19" t="s">
        <v>319</v>
      </c>
      <c r="C349" s="16">
        <v>42534.3</v>
      </c>
      <c r="D349" s="16">
        <v>42534.3</v>
      </c>
      <c r="E349" s="16">
        <v>42534.3</v>
      </c>
      <c r="F349" s="16">
        <v>950.8</v>
      </c>
      <c r="G349" s="16">
        <f t="shared" si="10"/>
        <v>2.235372393574127</v>
      </c>
      <c r="H349" s="16">
        <v>950.8</v>
      </c>
      <c r="I349" s="16">
        <f t="shared" si="11"/>
        <v>2.235372393574127</v>
      </c>
    </row>
    <row r="350" spans="1:9" ht="31.5">
      <c r="A350" s="17"/>
      <c r="B350" s="19" t="s">
        <v>320</v>
      </c>
      <c r="C350" s="16">
        <v>97097.600000000006</v>
      </c>
      <c r="D350" s="16">
        <v>97097.600000000006</v>
      </c>
      <c r="E350" s="16">
        <v>97097.600000000006</v>
      </c>
      <c r="F350" s="16">
        <v>91298.7</v>
      </c>
      <c r="G350" s="16">
        <f t="shared" si="10"/>
        <v>94.027761757242189</v>
      </c>
      <c r="H350" s="16">
        <v>94129.4</v>
      </c>
      <c r="I350" s="16">
        <f t="shared" si="11"/>
        <v>96.943075832976291</v>
      </c>
    </row>
    <row r="351" spans="1:9" ht="31.5">
      <c r="A351" s="17"/>
      <c r="B351" s="19" t="s">
        <v>321</v>
      </c>
      <c r="C351" s="16">
        <v>55936.6</v>
      </c>
      <c r="D351" s="16">
        <v>55936.6</v>
      </c>
      <c r="E351" s="16">
        <v>55936.6</v>
      </c>
      <c r="F351" s="16">
        <v>53536</v>
      </c>
      <c r="G351" s="16">
        <f t="shared" si="10"/>
        <v>95.708355531083413</v>
      </c>
      <c r="H351" s="16">
        <v>55936.6</v>
      </c>
      <c r="I351" s="16">
        <f t="shared" si="11"/>
        <v>100</v>
      </c>
    </row>
    <row r="352" spans="1:9" ht="31.5">
      <c r="A352" s="17"/>
      <c r="B352" s="19" t="s">
        <v>322</v>
      </c>
      <c r="C352" s="16">
        <v>19000</v>
      </c>
      <c r="D352" s="16">
        <v>19000</v>
      </c>
      <c r="E352" s="16">
        <v>19000</v>
      </c>
      <c r="F352" s="16">
        <v>18570.8</v>
      </c>
      <c r="G352" s="16">
        <f t="shared" si="10"/>
        <v>97.741052631578938</v>
      </c>
      <c r="H352" s="16">
        <v>19000</v>
      </c>
      <c r="I352" s="16">
        <f t="shared" si="11"/>
        <v>100</v>
      </c>
    </row>
    <row r="353" spans="1:9">
      <c r="A353" s="17"/>
      <c r="B353" s="19" t="s">
        <v>323</v>
      </c>
      <c r="C353" s="16">
        <v>600</v>
      </c>
      <c r="D353" s="16">
        <v>600</v>
      </c>
      <c r="E353" s="16">
        <v>600</v>
      </c>
      <c r="F353" s="16">
        <v>599.5</v>
      </c>
      <c r="G353" s="16">
        <f t="shared" si="10"/>
        <v>99.916666666666671</v>
      </c>
      <c r="H353" s="16">
        <v>600</v>
      </c>
      <c r="I353" s="16">
        <f t="shared" si="11"/>
        <v>100</v>
      </c>
    </row>
    <row r="354" spans="1:9" ht="31.5">
      <c r="A354" s="17"/>
      <c r="B354" s="19" t="s">
        <v>324</v>
      </c>
      <c r="C354" s="16">
        <v>21561</v>
      </c>
      <c r="D354" s="16">
        <v>21561</v>
      </c>
      <c r="E354" s="16">
        <v>21561</v>
      </c>
      <c r="F354" s="16">
        <v>18592.400000000001</v>
      </c>
      <c r="G354" s="16">
        <f t="shared" si="10"/>
        <v>86.23162190992997</v>
      </c>
      <c r="H354" s="16">
        <v>18592.400000000001</v>
      </c>
      <c r="I354" s="16">
        <f t="shared" si="11"/>
        <v>86.23162190992997</v>
      </c>
    </row>
    <row r="355" spans="1:9" ht="47.25">
      <c r="A355" s="17"/>
      <c r="B355" s="20" t="s">
        <v>325</v>
      </c>
      <c r="C355" s="16">
        <v>14791.7</v>
      </c>
      <c r="D355" s="16">
        <v>14791.7</v>
      </c>
      <c r="E355" s="16">
        <v>14791.7</v>
      </c>
      <c r="F355" s="16">
        <v>11823.1</v>
      </c>
      <c r="G355" s="16">
        <f t="shared" si="10"/>
        <v>79.9306367760298</v>
      </c>
      <c r="H355" s="16">
        <v>11823.1</v>
      </c>
      <c r="I355" s="16">
        <f t="shared" si="11"/>
        <v>79.9306367760298</v>
      </c>
    </row>
    <row r="356" spans="1:9" ht="31.5">
      <c r="A356" s="17"/>
      <c r="B356" s="19" t="s">
        <v>326</v>
      </c>
      <c r="C356" s="16">
        <v>6769.3</v>
      </c>
      <c r="D356" s="16">
        <v>6769.3</v>
      </c>
      <c r="E356" s="16">
        <v>6769.3</v>
      </c>
      <c r="F356" s="16">
        <v>6769.3</v>
      </c>
      <c r="G356" s="16">
        <f t="shared" si="10"/>
        <v>100</v>
      </c>
      <c r="H356" s="16">
        <v>6769.3</v>
      </c>
      <c r="I356" s="16">
        <f t="shared" si="11"/>
        <v>100</v>
      </c>
    </row>
    <row r="357" spans="1:9" ht="47.25">
      <c r="A357" s="17"/>
      <c r="B357" s="19" t="s">
        <v>327</v>
      </c>
      <c r="C357" s="16">
        <v>43529</v>
      </c>
      <c r="D357" s="16">
        <v>43529</v>
      </c>
      <c r="E357" s="16">
        <v>43529</v>
      </c>
      <c r="F357" s="16">
        <v>43529</v>
      </c>
      <c r="G357" s="16">
        <f t="shared" si="10"/>
        <v>100</v>
      </c>
      <c r="H357" s="16">
        <v>43529</v>
      </c>
      <c r="I357" s="16">
        <f t="shared" si="11"/>
        <v>100</v>
      </c>
    </row>
    <row r="358" spans="1:9" ht="63">
      <c r="A358" s="10"/>
      <c r="B358" s="10" t="s">
        <v>328</v>
      </c>
      <c r="C358" s="11">
        <v>1220.0999999999999</v>
      </c>
      <c r="D358" s="11"/>
      <c r="E358" s="11">
        <v>1220.0999999999999</v>
      </c>
      <c r="F358" s="11">
        <v>0</v>
      </c>
      <c r="G358" s="11">
        <f t="shared" si="10"/>
        <v>0</v>
      </c>
      <c r="H358" s="11">
        <v>925.08</v>
      </c>
      <c r="I358" s="11">
        <f t="shared" si="11"/>
        <v>75.820014752889122</v>
      </c>
    </row>
    <row r="359" spans="1:9" ht="31.5">
      <c r="A359" s="4"/>
      <c r="B359" s="4" t="s">
        <v>332</v>
      </c>
      <c r="C359" s="5">
        <v>1220.0999999999999</v>
      </c>
      <c r="D359" s="5"/>
      <c r="E359" s="5">
        <v>1220.0999999999999</v>
      </c>
      <c r="F359" s="5">
        <v>0</v>
      </c>
      <c r="G359" s="5">
        <f t="shared" si="10"/>
        <v>0</v>
      </c>
      <c r="H359" s="5">
        <v>0</v>
      </c>
      <c r="I359" s="5">
        <f t="shared" si="11"/>
        <v>0</v>
      </c>
    </row>
    <row r="360" spans="1:9" ht="31.5">
      <c r="A360" s="17"/>
      <c r="B360" s="17" t="s">
        <v>329</v>
      </c>
      <c r="C360" s="1">
        <v>1220.2</v>
      </c>
      <c r="D360" s="16"/>
      <c r="E360" s="16">
        <v>1220.2</v>
      </c>
      <c r="F360" s="16">
        <v>0</v>
      </c>
      <c r="G360" s="16">
        <f t="shared" si="10"/>
        <v>0</v>
      </c>
      <c r="H360" s="16">
        <v>0</v>
      </c>
      <c r="I360" s="16">
        <f t="shared" si="11"/>
        <v>0</v>
      </c>
    </row>
    <row r="361" spans="1:9" ht="63">
      <c r="A361" s="17"/>
      <c r="B361" s="17" t="s">
        <v>330</v>
      </c>
      <c r="C361" s="1">
        <v>452.2</v>
      </c>
      <c r="D361" s="16"/>
      <c r="E361" s="16">
        <v>452.2</v>
      </c>
      <c r="F361" s="16">
        <v>0</v>
      </c>
      <c r="G361" s="16">
        <f t="shared" si="10"/>
        <v>0</v>
      </c>
      <c r="H361" s="16">
        <v>157.08000000000001</v>
      </c>
      <c r="I361" s="16">
        <f t="shared" si="11"/>
        <v>34.736842105263158</v>
      </c>
    </row>
    <row r="362" spans="1:9" ht="110.25">
      <c r="A362" s="17"/>
      <c r="B362" s="17" t="s">
        <v>331</v>
      </c>
      <c r="C362" s="1">
        <v>768</v>
      </c>
      <c r="D362" s="16"/>
      <c r="E362" s="16">
        <v>768</v>
      </c>
      <c r="F362" s="16">
        <v>0</v>
      </c>
      <c r="G362" s="16">
        <f t="shared" si="10"/>
        <v>0</v>
      </c>
      <c r="H362" s="16">
        <v>768</v>
      </c>
      <c r="I362" s="16">
        <f t="shared" si="11"/>
        <v>100</v>
      </c>
    </row>
    <row r="363" spans="1:9">
      <c r="A363" s="17"/>
      <c r="B363" s="17" t="s">
        <v>357</v>
      </c>
      <c r="C363" s="16">
        <f>C9+C87+C181+C210+C214+C266+C281+C318+C332+C358</f>
        <v>1257702.9000000001</v>
      </c>
      <c r="D363" s="16">
        <f t="shared" ref="D363:H363" si="12">D9+D87+D181+D210+D214+D266+D281+D318+D332+D358</f>
        <v>0</v>
      </c>
      <c r="E363" s="16">
        <f t="shared" si="12"/>
        <v>1273781.3</v>
      </c>
      <c r="F363" s="16">
        <f t="shared" si="12"/>
        <v>1109933.8999999999</v>
      </c>
      <c r="G363" s="16">
        <f t="shared" si="10"/>
        <v>87.136928450747391</v>
      </c>
      <c r="H363" s="16">
        <f t="shared" si="12"/>
        <v>1130049.78</v>
      </c>
      <c r="I363" s="16">
        <f t="shared" si="11"/>
        <v>88.716154021102369</v>
      </c>
    </row>
    <row r="364" spans="1:9">
      <c r="A364" s="21"/>
      <c r="B364" s="21"/>
      <c r="C364" s="22"/>
      <c r="D364" s="22"/>
      <c r="E364" s="22"/>
      <c r="F364" s="22"/>
      <c r="G364" s="22"/>
      <c r="H364" s="22"/>
      <c r="I364" s="22"/>
    </row>
    <row r="365" spans="1:9">
      <c r="A365" s="21"/>
      <c r="B365" s="21"/>
      <c r="C365" s="22"/>
      <c r="D365" s="22"/>
      <c r="E365" s="22"/>
      <c r="F365" s="22"/>
      <c r="G365" s="22"/>
      <c r="H365" s="22"/>
      <c r="I365" s="22"/>
    </row>
    <row r="366" spans="1:9">
      <c r="A366" s="21"/>
      <c r="B366" s="21"/>
      <c r="C366" s="22"/>
      <c r="D366" s="22"/>
      <c r="E366" s="22"/>
      <c r="F366" s="22"/>
      <c r="G366" s="22"/>
      <c r="H366" s="22"/>
      <c r="I366" s="22"/>
    </row>
    <row r="367" spans="1:9">
      <c r="A367" s="21"/>
      <c r="B367" s="21"/>
      <c r="C367" s="22"/>
      <c r="D367" s="22"/>
      <c r="E367" s="22"/>
      <c r="F367" s="22"/>
      <c r="G367" s="22"/>
      <c r="H367" s="22"/>
      <c r="I367" s="22"/>
    </row>
    <row r="368" spans="1:9">
      <c r="A368" s="21"/>
      <c r="B368" s="21"/>
      <c r="C368" s="22"/>
      <c r="D368" s="22"/>
      <c r="E368" s="22"/>
      <c r="F368" s="22"/>
      <c r="G368" s="22"/>
      <c r="H368" s="22"/>
      <c r="I368" s="22"/>
    </row>
    <row r="369" spans="1:9">
      <c r="A369" s="21"/>
      <c r="B369" s="21"/>
      <c r="C369" s="22"/>
      <c r="D369" s="22"/>
      <c r="E369" s="22"/>
      <c r="F369" s="22"/>
      <c r="G369" s="22"/>
      <c r="H369" s="22"/>
      <c r="I369" s="22"/>
    </row>
    <row r="370" spans="1:9">
      <c r="A370" s="21"/>
      <c r="B370" s="21"/>
      <c r="C370" s="22"/>
      <c r="D370" s="22"/>
      <c r="E370" s="22"/>
      <c r="F370" s="22"/>
      <c r="G370" s="22"/>
      <c r="H370" s="22"/>
      <c r="I370" s="22"/>
    </row>
    <row r="371" spans="1:9">
      <c r="A371" s="21"/>
      <c r="B371" s="21"/>
      <c r="C371" s="22"/>
      <c r="D371" s="22"/>
      <c r="E371" s="22"/>
      <c r="F371" s="22"/>
      <c r="G371" s="22"/>
      <c r="H371" s="22"/>
      <c r="I371" s="22"/>
    </row>
    <row r="372" spans="1:9">
      <c r="A372" s="21"/>
      <c r="B372" s="21"/>
      <c r="C372" s="22"/>
      <c r="D372" s="22"/>
      <c r="E372" s="22"/>
      <c r="F372" s="22"/>
      <c r="G372" s="22"/>
      <c r="H372" s="22"/>
      <c r="I372" s="22"/>
    </row>
    <row r="373" spans="1:9">
      <c r="A373" s="21"/>
      <c r="B373" s="21"/>
      <c r="C373" s="22"/>
      <c r="D373" s="22"/>
      <c r="E373" s="22"/>
      <c r="F373" s="22"/>
      <c r="G373" s="22"/>
      <c r="H373" s="22"/>
      <c r="I373" s="22"/>
    </row>
    <row r="374" spans="1:9">
      <c r="A374" s="21"/>
      <c r="B374" s="21"/>
      <c r="C374" s="22"/>
      <c r="D374" s="22"/>
      <c r="E374" s="22"/>
      <c r="F374" s="22"/>
      <c r="G374" s="22"/>
      <c r="H374" s="22"/>
      <c r="I374" s="22"/>
    </row>
    <row r="375" spans="1:9">
      <c r="A375" s="21"/>
      <c r="B375" s="21"/>
      <c r="C375" s="22"/>
      <c r="D375" s="22"/>
      <c r="E375" s="22"/>
      <c r="F375" s="22"/>
      <c r="G375" s="22"/>
      <c r="H375" s="22"/>
      <c r="I375" s="22"/>
    </row>
    <row r="376" spans="1:9" ht="78.75">
      <c r="A376" s="39"/>
      <c r="B376" s="39" t="s">
        <v>15</v>
      </c>
      <c r="C376" s="40"/>
      <c r="D376" s="40"/>
      <c r="E376" s="40" t="s">
        <v>13</v>
      </c>
      <c r="F376" s="40"/>
      <c r="G376" s="40"/>
      <c r="H376" s="41"/>
      <c r="I376" s="22"/>
    </row>
    <row r="377" spans="1:9">
      <c r="A377" s="39"/>
      <c r="B377" s="39"/>
      <c r="C377" s="40"/>
      <c r="D377" s="40"/>
      <c r="E377" s="40"/>
      <c r="F377" s="40"/>
      <c r="G377" s="40"/>
      <c r="H377" s="41"/>
      <c r="I377" s="40"/>
    </row>
    <row r="378" spans="1:9" ht="47.25">
      <c r="A378" s="39"/>
      <c r="B378" s="39" t="s">
        <v>14</v>
      </c>
      <c r="C378" s="40"/>
      <c r="D378" s="40"/>
      <c r="E378" s="40" t="s">
        <v>16</v>
      </c>
      <c r="F378" s="40"/>
      <c r="G378" s="40"/>
      <c r="H378" s="41"/>
      <c r="I378" s="40"/>
    </row>
    <row r="379" spans="1:9">
      <c r="A379" s="39"/>
      <c r="B379" s="39"/>
      <c r="C379" s="40"/>
      <c r="D379" s="40"/>
      <c r="E379" s="40"/>
      <c r="F379" s="40"/>
      <c r="G379" s="40"/>
      <c r="H379" s="41"/>
      <c r="I379" s="40"/>
    </row>
    <row r="380" spans="1:9">
      <c r="H380" s="42"/>
    </row>
    <row r="381" spans="1:9">
      <c r="H381" s="42"/>
    </row>
    <row r="382" spans="1:9">
      <c r="H382" s="42"/>
    </row>
    <row r="383" spans="1:9">
      <c r="H383" s="42"/>
    </row>
    <row r="384" spans="1:9">
      <c r="H384" s="42"/>
    </row>
    <row r="385" spans="2:8">
      <c r="B385" s="28" t="s">
        <v>17</v>
      </c>
      <c r="H385" s="42"/>
    </row>
    <row r="386" spans="2:8">
      <c r="H386" s="42"/>
    </row>
    <row r="387" spans="2:8">
      <c r="H387" s="42"/>
    </row>
    <row r="388" spans="2:8">
      <c r="H388" s="42"/>
    </row>
    <row r="389" spans="2:8">
      <c r="H389" s="42"/>
    </row>
    <row r="390" spans="2:8">
      <c r="H390" s="42"/>
    </row>
    <row r="391" spans="2:8">
      <c r="H391" s="42"/>
    </row>
    <row r="392" spans="2:8">
      <c r="H392" s="42"/>
    </row>
    <row r="393" spans="2:8">
      <c r="H393" s="42"/>
    </row>
    <row r="394" spans="2:8">
      <c r="H394" s="42"/>
    </row>
    <row r="395" spans="2:8">
      <c r="H395" s="42"/>
    </row>
    <row r="396" spans="2:8">
      <c r="H396" s="42"/>
    </row>
    <row r="397" spans="2:8">
      <c r="H397" s="42"/>
    </row>
    <row r="398" spans="2:8">
      <c r="H398" s="42"/>
    </row>
    <row r="399" spans="2:8">
      <c r="H399" s="42"/>
    </row>
    <row r="400" spans="2:8">
      <c r="H400" s="42"/>
    </row>
    <row r="401" spans="8:8">
      <c r="H401" s="42"/>
    </row>
    <row r="402" spans="8:8">
      <c r="H402" s="42"/>
    </row>
    <row r="403" spans="8:8">
      <c r="H403" s="42"/>
    </row>
    <row r="404" spans="8:8">
      <c r="H404" s="42"/>
    </row>
    <row r="405" spans="8:8">
      <c r="H405" s="42"/>
    </row>
    <row r="406" spans="8:8">
      <c r="H406" s="42"/>
    </row>
    <row r="407" spans="8:8">
      <c r="H407" s="42"/>
    </row>
    <row r="408" spans="8:8">
      <c r="H408" s="42"/>
    </row>
    <row r="409" spans="8:8">
      <c r="H409" s="42"/>
    </row>
    <row r="410" spans="8:8">
      <c r="H410" s="42"/>
    </row>
    <row r="411" spans="8:8">
      <c r="H411" s="42"/>
    </row>
    <row r="412" spans="8:8">
      <c r="H412" s="42"/>
    </row>
    <row r="413" spans="8:8">
      <c r="H413" s="42"/>
    </row>
    <row r="414" spans="8:8">
      <c r="H414" s="42"/>
    </row>
    <row r="415" spans="8:8">
      <c r="H415" s="42"/>
    </row>
    <row r="416" spans="8:8">
      <c r="H416" s="42"/>
    </row>
    <row r="417" spans="8:8">
      <c r="H417" s="42"/>
    </row>
    <row r="418" spans="8:8">
      <c r="H418" s="42"/>
    </row>
    <row r="419" spans="8:8">
      <c r="H419" s="42"/>
    </row>
    <row r="420" spans="8:8">
      <c r="H420" s="42"/>
    </row>
    <row r="421" spans="8:8">
      <c r="H421" s="42"/>
    </row>
    <row r="422" spans="8:8">
      <c r="H422" s="42"/>
    </row>
    <row r="423" spans="8:8">
      <c r="H423" s="42"/>
    </row>
    <row r="424" spans="8:8">
      <c r="H424" s="42"/>
    </row>
    <row r="425" spans="8:8">
      <c r="H425" s="42"/>
    </row>
    <row r="426" spans="8:8">
      <c r="H426" s="42"/>
    </row>
    <row r="427" spans="8:8">
      <c r="H427" s="42"/>
    </row>
    <row r="428" spans="8:8">
      <c r="H428" s="42"/>
    </row>
    <row r="429" spans="8:8">
      <c r="H429" s="42"/>
    </row>
    <row r="430" spans="8:8">
      <c r="H430" s="42"/>
    </row>
    <row r="431" spans="8:8">
      <c r="H431" s="42"/>
    </row>
    <row r="432" spans="8:8">
      <c r="H432" s="42"/>
    </row>
    <row r="433" spans="8:8">
      <c r="H433" s="42"/>
    </row>
    <row r="434" spans="8:8">
      <c r="H434" s="42"/>
    </row>
    <row r="435" spans="8:8">
      <c r="H435" s="42"/>
    </row>
    <row r="436" spans="8:8">
      <c r="H436" s="42"/>
    </row>
    <row r="437" spans="8:8">
      <c r="H437" s="42"/>
    </row>
    <row r="438" spans="8:8">
      <c r="H438" s="42"/>
    </row>
    <row r="439" spans="8:8">
      <c r="H439" s="42"/>
    </row>
    <row r="440" spans="8:8">
      <c r="H440" s="42"/>
    </row>
    <row r="441" spans="8:8">
      <c r="H441" s="42"/>
    </row>
    <row r="442" spans="8:8">
      <c r="H442" s="42"/>
    </row>
    <row r="443" spans="8:8">
      <c r="H443" s="42"/>
    </row>
    <row r="444" spans="8:8">
      <c r="H444" s="42"/>
    </row>
    <row r="445" spans="8:8">
      <c r="H445" s="42"/>
    </row>
    <row r="446" spans="8:8">
      <c r="H446" s="42"/>
    </row>
    <row r="447" spans="8:8">
      <c r="H447" s="42"/>
    </row>
    <row r="448" spans="8:8">
      <c r="H448" s="42"/>
    </row>
    <row r="449" spans="8:8">
      <c r="H449" s="42"/>
    </row>
    <row r="450" spans="8:8">
      <c r="H450" s="42"/>
    </row>
    <row r="451" spans="8:8">
      <c r="H451" s="42"/>
    </row>
    <row r="452" spans="8:8">
      <c r="H452" s="42"/>
    </row>
    <row r="453" spans="8:8">
      <c r="H453" s="42"/>
    </row>
    <row r="454" spans="8:8">
      <c r="H454" s="42"/>
    </row>
    <row r="455" spans="8:8">
      <c r="H455" s="42"/>
    </row>
    <row r="456" spans="8:8">
      <c r="H456" s="42"/>
    </row>
    <row r="457" spans="8:8">
      <c r="H457" s="42"/>
    </row>
    <row r="458" spans="8:8">
      <c r="H458" s="42"/>
    </row>
    <row r="459" spans="8:8">
      <c r="H459" s="42"/>
    </row>
    <row r="460" spans="8:8">
      <c r="H460" s="42"/>
    </row>
    <row r="461" spans="8:8">
      <c r="H461" s="42"/>
    </row>
    <row r="462" spans="8:8">
      <c r="H462" s="42"/>
    </row>
    <row r="463" spans="8:8">
      <c r="H463" s="42"/>
    </row>
    <row r="464" spans="8:8">
      <c r="H464" s="42"/>
    </row>
    <row r="465" spans="8:8">
      <c r="H465" s="42"/>
    </row>
    <row r="466" spans="8:8">
      <c r="H466" s="42"/>
    </row>
    <row r="467" spans="8:8">
      <c r="H467" s="42"/>
    </row>
    <row r="468" spans="8:8">
      <c r="H468" s="42"/>
    </row>
    <row r="469" spans="8:8">
      <c r="H469" s="42"/>
    </row>
    <row r="470" spans="8:8">
      <c r="H470" s="42"/>
    </row>
    <row r="471" spans="8:8">
      <c r="H471" s="42"/>
    </row>
    <row r="472" spans="8:8">
      <c r="H472" s="42"/>
    </row>
    <row r="473" spans="8:8">
      <c r="H473" s="42"/>
    </row>
    <row r="474" spans="8:8">
      <c r="H474" s="42"/>
    </row>
    <row r="475" spans="8:8">
      <c r="H475" s="42"/>
    </row>
    <row r="476" spans="8:8">
      <c r="H476" s="42"/>
    </row>
    <row r="477" spans="8:8">
      <c r="H477" s="42"/>
    </row>
    <row r="478" spans="8:8">
      <c r="H478" s="42"/>
    </row>
    <row r="479" spans="8:8">
      <c r="H479" s="42"/>
    </row>
    <row r="480" spans="8:8">
      <c r="H480" s="42"/>
    </row>
    <row r="481" spans="8:8">
      <c r="H481" s="42"/>
    </row>
    <row r="482" spans="8:8">
      <c r="H482" s="42"/>
    </row>
    <row r="483" spans="8:8">
      <c r="H483" s="42"/>
    </row>
    <row r="484" spans="8:8">
      <c r="H484" s="42"/>
    </row>
    <row r="485" spans="8:8">
      <c r="H485" s="42"/>
    </row>
    <row r="486" spans="8:8">
      <c r="H486" s="42"/>
    </row>
    <row r="487" spans="8:8">
      <c r="H487" s="42"/>
    </row>
    <row r="488" spans="8:8">
      <c r="H488" s="42"/>
    </row>
    <row r="489" spans="8:8">
      <c r="H489" s="42"/>
    </row>
    <row r="490" spans="8:8">
      <c r="H490" s="42"/>
    </row>
    <row r="491" spans="8:8">
      <c r="H491" s="42"/>
    </row>
    <row r="492" spans="8:8">
      <c r="H492" s="42"/>
    </row>
    <row r="493" spans="8:8">
      <c r="H493" s="42"/>
    </row>
    <row r="494" spans="8:8">
      <c r="H494" s="42"/>
    </row>
    <row r="495" spans="8:8">
      <c r="H495" s="42"/>
    </row>
    <row r="496" spans="8:8">
      <c r="H496" s="42"/>
    </row>
    <row r="497" spans="8:8">
      <c r="H497" s="42"/>
    </row>
    <row r="498" spans="8:8">
      <c r="H498" s="42"/>
    </row>
    <row r="499" spans="8:8">
      <c r="H499" s="42"/>
    </row>
    <row r="500" spans="8:8">
      <c r="H500" s="42"/>
    </row>
    <row r="501" spans="8:8">
      <c r="H501" s="42"/>
    </row>
    <row r="502" spans="8:8">
      <c r="H502" s="42"/>
    </row>
    <row r="503" spans="8:8">
      <c r="H503" s="42"/>
    </row>
    <row r="504" spans="8:8">
      <c r="H504" s="42"/>
    </row>
    <row r="505" spans="8:8">
      <c r="H505" s="42"/>
    </row>
    <row r="506" spans="8:8">
      <c r="H506" s="42"/>
    </row>
    <row r="507" spans="8:8">
      <c r="H507" s="42"/>
    </row>
    <row r="508" spans="8:8">
      <c r="H508" s="42"/>
    </row>
    <row r="509" spans="8:8">
      <c r="H509" s="42"/>
    </row>
    <row r="510" spans="8:8">
      <c r="H510" s="42"/>
    </row>
    <row r="511" spans="8:8">
      <c r="H511" s="42"/>
    </row>
    <row r="512" spans="8:8">
      <c r="H512" s="42"/>
    </row>
    <row r="513" spans="8:8">
      <c r="H513" s="42"/>
    </row>
    <row r="514" spans="8:8">
      <c r="H514" s="42"/>
    </row>
    <row r="515" spans="8:8">
      <c r="H515" s="42"/>
    </row>
    <row r="516" spans="8:8">
      <c r="H516" s="42"/>
    </row>
    <row r="517" spans="8:8">
      <c r="H517" s="42"/>
    </row>
    <row r="518" spans="8:8">
      <c r="H518" s="42"/>
    </row>
    <row r="519" spans="8:8">
      <c r="H519" s="42"/>
    </row>
    <row r="520" spans="8:8">
      <c r="H520" s="42"/>
    </row>
    <row r="521" spans="8:8">
      <c r="H521" s="42"/>
    </row>
    <row r="522" spans="8:8">
      <c r="H522" s="42"/>
    </row>
    <row r="523" spans="8:8">
      <c r="H523" s="42"/>
    </row>
    <row r="524" spans="8:8">
      <c r="H524" s="42"/>
    </row>
    <row r="525" spans="8:8">
      <c r="H525" s="42"/>
    </row>
    <row r="526" spans="8:8">
      <c r="H526" s="42"/>
    </row>
    <row r="527" spans="8:8">
      <c r="H527" s="42"/>
    </row>
    <row r="528" spans="8:8">
      <c r="H528" s="42"/>
    </row>
    <row r="529" spans="8:8">
      <c r="H529" s="42"/>
    </row>
    <row r="530" spans="8:8">
      <c r="H530" s="42"/>
    </row>
    <row r="531" spans="8:8">
      <c r="H531" s="42"/>
    </row>
    <row r="532" spans="8:8">
      <c r="H532" s="42"/>
    </row>
    <row r="533" spans="8:8">
      <c r="H533" s="42"/>
    </row>
    <row r="534" spans="8:8">
      <c r="H534" s="42"/>
    </row>
    <row r="535" spans="8:8">
      <c r="H535" s="42"/>
    </row>
    <row r="536" spans="8:8">
      <c r="H536" s="42"/>
    </row>
    <row r="537" spans="8:8">
      <c r="H537" s="42"/>
    </row>
    <row r="538" spans="8:8">
      <c r="H538" s="42"/>
    </row>
    <row r="539" spans="8:8">
      <c r="H539" s="42"/>
    </row>
    <row r="540" spans="8:8">
      <c r="H540" s="42"/>
    </row>
    <row r="541" spans="8:8">
      <c r="H541" s="42"/>
    </row>
    <row r="542" spans="8:8">
      <c r="H542" s="42"/>
    </row>
    <row r="543" spans="8:8">
      <c r="H543" s="42"/>
    </row>
    <row r="544" spans="8:8">
      <c r="H544" s="42"/>
    </row>
    <row r="545" spans="8:8">
      <c r="H545" s="42"/>
    </row>
    <row r="546" spans="8:8">
      <c r="H546" s="42"/>
    </row>
    <row r="547" spans="8:8">
      <c r="H547" s="42"/>
    </row>
    <row r="548" spans="8:8">
      <c r="H548" s="42"/>
    </row>
    <row r="549" spans="8:8">
      <c r="H549" s="42"/>
    </row>
    <row r="550" spans="8:8">
      <c r="H550" s="42"/>
    </row>
    <row r="551" spans="8:8">
      <c r="H551" s="42"/>
    </row>
    <row r="552" spans="8:8">
      <c r="H552" s="42"/>
    </row>
    <row r="553" spans="8:8">
      <c r="H553" s="42"/>
    </row>
    <row r="554" spans="8:8">
      <c r="H554" s="42"/>
    </row>
    <row r="555" spans="8:8">
      <c r="H555" s="42"/>
    </row>
    <row r="556" spans="8:8">
      <c r="H556" s="42"/>
    </row>
    <row r="557" spans="8:8">
      <c r="H557" s="42"/>
    </row>
    <row r="558" spans="8:8">
      <c r="H558" s="42"/>
    </row>
    <row r="559" spans="8:8">
      <c r="H559" s="42"/>
    </row>
    <row r="560" spans="8:8">
      <c r="H560" s="42"/>
    </row>
    <row r="561" spans="8:8">
      <c r="H561" s="42"/>
    </row>
    <row r="562" spans="8:8">
      <c r="H562" s="42"/>
    </row>
    <row r="563" spans="8:8">
      <c r="H563" s="42"/>
    </row>
    <row r="564" spans="8:8">
      <c r="H564" s="42"/>
    </row>
    <row r="565" spans="8:8">
      <c r="H565" s="42"/>
    </row>
    <row r="566" spans="8:8">
      <c r="H566" s="42"/>
    </row>
    <row r="567" spans="8:8">
      <c r="H567" s="42"/>
    </row>
    <row r="568" spans="8:8">
      <c r="H568" s="42"/>
    </row>
    <row r="569" spans="8:8">
      <c r="H569" s="42"/>
    </row>
    <row r="570" spans="8:8">
      <c r="H570" s="42"/>
    </row>
    <row r="571" spans="8:8">
      <c r="H571" s="42"/>
    </row>
    <row r="572" spans="8:8">
      <c r="H572" s="42"/>
    </row>
    <row r="573" spans="8:8">
      <c r="H573" s="42"/>
    </row>
    <row r="574" spans="8:8">
      <c r="H574" s="42"/>
    </row>
    <row r="575" spans="8:8">
      <c r="H575" s="42"/>
    </row>
    <row r="576" spans="8:8">
      <c r="H576" s="42"/>
    </row>
    <row r="577" spans="8:8">
      <c r="H577" s="42"/>
    </row>
    <row r="578" spans="8:8">
      <c r="H578" s="42"/>
    </row>
    <row r="579" spans="8:8">
      <c r="H579" s="42"/>
    </row>
    <row r="580" spans="8:8">
      <c r="H580" s="42"/>
    </row>
    <row r="581" spans="8:8">
      <c r="H581" s="42"/>
    </row>
    <row r="582" spans="8:8">
      <c r="H582" s="42"/>
    </row>
    <row r="583" spans="8:8">
      <c r="H583" s="42"/>
    </row>
    <row r="584" spans="8:8">
      <c r="H584" s="42"/>
    </row>
    <row r="585" spans="8:8">
      <c r="H585" s="42"/>
    </row>
    <row r="586" spans="8:8">
      <c r="H586" s="42"/>
    </row>
    <row r="587" spans="8:8">
      <c r="H587" s="42"/>
    </row>
    <row r="588" spans="8:8">
      <c r="H588" s="42"/>
    </row>
    <row r="589" spans="8:8">
      <c r="H589" s="42"/>
    </row>
    <row r="590" spans="8:8">
      <c r="H590" s="42"/>
    </row>
    <row r="591" spans="8:8">
      <c r="H591" s="42"/>
    </row>
    <row r="592" spans="8:8">
      <c r="H592" s="42"/>
    </row>
    <row r="593" spans="8:8">
      <c r="H593" s="42"/>
    </row>
    <row r="594" spans="8:8">
      <c r="H594" s="42"/>
    </row>
    <row r="595" spans="8:8">
      <c r="H595" s="42"/>
    </row>
    <row r="596" spans="8:8">
      <c r="H596" s="42"/>
    </row>
    <row r="597" spans="8:8">
      <c r="H597" s="42"/>
    </row>
    <row r="598" spans="8:8">
      <c r="H598" s="42"/>
    </row>
    <row r="599" spans="8:8">
      <c r="H599" s="42"/>
    </row>
    <row r="600" spans="8:8">
      <c r="H600" s="42"/>
    </row>
    <row r="601" spans="8:8">
      <c r="H601" s="42"/>
    </row>
    <row r="602" spans="8:8">
      <c r="H602" s="42"/>
    </row>
    <row r="603" spans="8:8">
      <c r="H603" s="42"/>
    </row>
    <row r="604" spans="8:8">
      <c r="H604" s="42"/>
    </row>
    <row r="605" spans="8:8">
      <c r="H605" s="42"/>
    </row>
    <row r="606" spans="8:8">
      <c r="H606" s="42"/>
    </row>
    <row r="607" spans="8:8">
      <c r="H607" s="42"/>
    </row>
    <row r="608" spans="8:8">
      <c r="H608" s="42"/>
    </row>
    <row r="609" spans="8:8">
      <c r="H609" s="42"/>
    </row>
    <row r="610" spans="8:8">
      <c r="H610" s="42"/>
    </row>
    <row r="611" spans="8:8">
      <c r="H611" s="42"/>
    </row>
    <row r="612" spans="8:8">
      <c r="H612" s="42"/>
    </row>
    <row r="613" spans="8:8">
      <c r="H613" s="42"/>
    </row>
    <row r="614" spans="8:8">
      <c r="H614" s="42"/>
    </row>
    <row r="615" spans="8:8">
      <c r="H615" s="42"/>
    </row>
    <row r="616" spans="8:8">
      <c r="H616" s="42"/>
    </row>
    <row r="617" spans="8:8">
      <c r="H617" s="42"/>
    </row>
    <row r="618" spans="8:8">
      <c r="H618" s="42"/>
    </row>
    <row r="619" spans="8:8">
      <c r="H619" s="42"/>
    </row>
    <row r="620" spans="8:8">
      <c r="H620" s="42"/>
    </row>
    <row r="621" spans="8:8">
      <c r="H621" s="42"/>
    </row>
    <row r="622" spans="8:8">
      <c r="H622" s="42"/>
    </row>
    <row r="623" spans="8:8">
      <c r="H623" s="42"/>
    </row>
    <row r="624" spans="8:8">
      <c r="H624" s="42"/>
    </row>
    <row r="625" spans="8:8">
      <c r="H625" s="42"/>
    </row>
    <row r="626" spans="8:8">
      <c r="H626" s="42"/>
    </row>
    <row r="627" spans="8:8">
      <c r="H627" s="42"/>
    </row>
    <row r="628" spans="8:8">
      <c r="H628" s="42"/>
    </row>
    <row r="629" spans="8:8">
      <c r="H629" s="42"/>
    </row>
    <row r="630" spans="8:8">
      <c r="H630" s="42"/>
    </row>
    <row r="631" spans="8:8">
      <c r="H631" s="42"/>
    </row>
    <row r="632" spans="8:8">
      <c r="H632" s="42"/>
    </row>
    <row r="633" spans="8:8">
      <c r="H633" s="42"/>
    </row>
    <row r="634" spans="8:8">
      <c r="H634" s="42"/>
    </row>
    <row r="635" spans="8:8">
      <c r="H635" s="42"/>
    </row>
    <row r="636" spans="8:8">
      <c r="H636" s="42"/>
    </row>
    <row r="637" spans="8:8">
      <c r="H637" s="42"/>
    </row>
    <row r="638" spans="8:8">
      <c r="H638" s="42"/>
    </row>
    <row r="639" spans="8:8">
      <c r="H639" s="42"/>
    </row>
    <row r="640" spans="8:8">
      <c r="H640" s="42"/>
    </row>
    <row r="641" spans="8:8">
      <c r="H641" s="42"/>
    </row>
    <row r="642" spans="8:8">
      <c r="H642" s="42"/>
    </row>
    <row r="643" spans="8:8">
      <c r="H643" s="42"/>
    </row>
    <row r="644" spans="8:8">
      <c r="H644" s="42"/>
    </row>
    <row r="645" spans="8:8">
      <c r="H645" s="42"/>
    </row>
    <row r="646" spans="8:8">
      <c r="H646" s="42"/>
    </row>
    <row r="647" spans="8:8">
      <c r="H647" s="42"/>
    </row>
    <row r="648" spans="8:8">
      <c r="H648" s="42"/>
    </row>
    <row r="649" spans="8:8">
      <c r="H649" s="42"/>
    </row>
    <row r="650" spans="8:8">
      <c r="H650" s="42"/>
    </row>
    <row r="651" spans="8:8">
      <c r="H651" s="42"/>
    </row>
    <row r="652" spans="8:8">
      <c r="H652" s="42"/>
    </row>
    <row r="653" spans="8:8">
      <c r="H653" s="42"/>
    </row>
    <row r="654" spans="8:8">
      <c r="H654" s="42"/>
    </row>
    <row r="655" spans="8:8">
      <c r="H655" s="42"/>
    </row>
    <row r="656" spans="8:8">
      <c r="H656" s="42"/>
    </row>
    <row r="657" spans="8:8">
      <c r="H657" s="42"/>
    </row>
    <row r="658" spans="8:8">
      <c r="H658" s="42"/>
    </row>
    <row r="659" spans="8:8">
      <c r="H659" s="42"/>
    </row>
    <row r="660" spans="8:8">
      <c r="H660" s="42"/>
    </row>
    <row r="661" spans="8:8">
      <c r="H661" s="42"/>
    </row>
    <row r="662" spans="8:8">
      <c r="H662" s="42"/>
    </row>
    <row r="663" spans="8:8">
      <c r="H663" s="42"/>
    </row>
    <row r="664" spans="8:8">
      <c r="H664" s="42"/>
    </row>
    <row r="665" spans="8:8">
      <c r="H665" s="42"/>
    </row>
    <row r="666" spans="8:8">
      <c r="H666" s="42"/>
    </row>
    <row r="667" spans="8:8">
      <c r="H667" s="42"/>
    </row>
    <row r="668" spans="8:8">
      <c r="H668" s="42"/>
    </row>
    <row r="669" spans="8:8">
      <c r="H669" s="42"/>
    </row>
    <row r="670" spans="8:8">
      <c r="H670" s="42"/>
    </row>
    <row r="671" spans="8:8">
      <c r="H671" s="42"/>
    </row>
    <row r="672" spans="8:8">
      <c r="H672" s="42"/>
    </row>
    <row r="673" spans="8:8">
      <c r="H673" s="42"/>
    </row>
    <row r="674" spans="8:8">
      <c r="H674" s="42"/>
    </row>
    <row r="675" spans="8:8">
      <c r="H675" s="42"/>
    </row>
    <row r="676" spans="8:8">
      <c r="H676" s="42"/>
    </row>
    <row r="677" spans="8:8">
      <c r="H677" s="42"/>
    </row>
    <row r="678" spans="8:8">
      <c r="H678" s="42"/>
    </row>
    <row r="679" spans="8:8">
      <c r="H679" s="42"/>
    </row>
    <row r="680" spans="8:8">
      <c r="H680" s="42"/>
    </row>
    <row r="681" spans="8:8">
      <c r="H681" s="42"/>
    </row>
    <row r="682" spans="8:8">
      <c r="H682" s="42"/>
    </row>
    <row r="683" spans="8:8">
      <c r="H683" s="42"/>
    </row>
    <row r="684" spans="8:8">
      <c r="H684" s="42"/>
    </row>
    <row r="685" spans="8:8">
      <c r="H685" s="42"/>
    </row>
    <row r="686" spans="8:8">
      <c r="H686" s="42"/>
    </row>
    <row r="687" spans="8:8">
      <c r="H687" s="42"/>
    </row>
    <row r="688" spans="8:8">
      <c r="H688" s="42"/>
    </row>
    <row r="689" spans="8:8">
      <c r="H689" s="42"/>
    </row>
    <row r="690" spans="8:8">
      <c r="H690" s="42"/>
    </row>
    <row r="691" spans="8:8">
      <c r="H691" s="42"/>
    </row>
    <row r="692" spans="8:8">
      <c r="H692" s="42"/>
    </row>
    <row r="693" spans="8:8">
      <c r="H693" s="42"/>
    </row>
    <row r="694" spans="8:8">
      <c r="H694" s="42"/>
    </row>
    <row r="695" spans="8:8">
      <c r="H695" s="42"/>
    </row>
    <row r="696" spans="8:8">
      <c r="H696" s="42"/>
    </row>
    <row r="697" spans="8:8">
      <c r="H697" s="42"/>
    </row>
    <row r="698" spans="8:8">
      <c r="H698" s="42"/>
    </row>
    <row r="699" spans="8:8">
      <c r="H699" s="42"/>
    </row>
    <row r="700" spans="8:8">
      <c r="H700" s="42"/>
    </row>
    <row r="701" spans="8:8">
      <c r="H701" s="42"/>
    </row>
    <row r="702" spans="8:8">
      <c r="H702" s="42"/>
    </row>
    <row r="703" spans="8:8">
      <c r="H703" s="42"/>
    </row>
    <row r="704" spans="8:8">
      <c r="H704" s="42"/>
    </row>
    <row r="705" spans="8:8">
      <c r="H705" s="42"/>
    </row>
    <row r="706" spans="8:8">
      <c r="H706" s="42"/>
    </row>
    <row r="707" spans="8:8">
      <c r="H707" s="42"/>
    </row>
    <row r="708" spans="8:8">
      <c r="H708" s="42"/>
    </row>
    <row r="709" spans="8:8">
      <c r="H709" s="42"/>
    </row>
    <row r="710" spans="8:8">
      <c r="H710" s="42"/>
    </row>
    <row r="711" spans="8:8">
      <c r="H711" s="42"/>
    </row>
    <row r="712" spans="8:8">
      <c r="H712" s="42"/>
    </row>
    <row r="713" spans="8:8">
      <c r="H713" s="42"/>
    </row>
    <row r="714" spans="8:8">
      <c r="H714" s="42"/>
    </row>
    <row r="715" spans="8:8">
      <c r="H715" s="42"/>
    </row>
    <row r="716" spans="8:8">
      <c r="H716" s="42"/>
    </row>
    <row r="717" spans="8:8">
      <c r="H717" s="42"/>
    </row>
    <row r="718" spans="8:8">
      <c r="H718" s="42"/>
    </row>
    <row r="719" spans="8:8">
      <c r="H719" s="42"/>
    </row>
    <row r="720" spans="8:8">
      <c r="H720" s="42"/>
    </row>
    <row r="721" spans="8:8">
      <c r="H721" s="42"/>
    </row>
    <row r="722" spans="8:8">
      <c r="H722" s="42"/>
    </row>
    <row r="723" spans="8:8">
      <c r="H723" s="42"/>
    </row>
    <row r="724" spans="8:8">
      <c r="H724" s="42"/>
    </row>
    <row r="725" spans="8:8">
      <c r="H725" s="42"/>
    </row>
    <row r="726" spans="8:8">
      <c r="H726" s="42"/>
    </row>
    <row r="727" spans="8:8">
      <c r="H727" s="42"/>
    </row>
    <row r="728" spans="8:8">
      <c r="H728" s="42"/>
    </row>
    <row r="729" spans="8:8">
      <c r="H729" s="42"/>
    </row>
    <row r="730" spans="8:8">
      <c r="H730" s="42"/>
    </row>
    <row r="731" spans="8:8">
      <c r="H731" s="42"/>
    </row>
    <row r="732" spans="8:8">
      <c r="H732" s="42"/>
    </row>
    <row r="733" spans="8:8">
      <c r="H733" s="42"/>
    </row>
    <row r="734" spans="8:8">
      <c r="H734" s="42"/>
    </row>
    <row r="735" spans="8:8">
      <c r="H735" s="42"/>
    </row>
    <row r="736" spans="8:8">
      <c r="H736" s="42"/>
    </row>
    <row r="737" spans="8:8">
      <c r="H737" s="42"/>
    </row>
    <row r="738" spans="8:8">
      <c r="H738" s="42"/>
    </row>
    <row r="739" spans="8:8">
      <c r="H739" s="42"/>
    </row>
    <row r="740" spans="8:8">
      <c r="H740" s="42"/>
    </row>
    <row r="741" spans="8:8">
      <c r="H741" s="42"/>
    </row>
    <row r="742" spans="8:8">
      <c r="H742" s="42"/>
    </row>
    <row r="743" spans="8:8">
      <c r="H743" s="42"/>
    </row>
    <row r="744" spans="8:8">
      <c r="H744" s="42"/>
    </row>
    <row r="745" spans="8:8">
      <c r="H745" s="42"/>
    </row>
    <row r="746" spans="8:8">
      <c r="H746" s="42"/>
    </row>
    <row r="747" spans="8:8">
      <c r="H747" s="42"/>
    </row>
    <row r="748" spans="8:8">
      <c r="H748" s="42"/>
    </row>
    <row r="749" spans="8:8">
      <c r="H749" s="42"/>
    </row>
    <row r="750" spans="8:8">
      <c r="H750" s="42"/>
    </row>
    <row r="751" spans="8:8">
      <c r="H751" s="42"/>
    </row>
    <row r="752" spans="8:8">
      <c r="H752" s="42"/>
    </row>
    <row r="753" spans="8:8">
      <c r="H753" s="42"/>
    </row>
    <row r="754" spans="8:8">
      <c r="H754" s="42"/>
    </row>
    <row r="755" spans="8:8">
      <c r="H755" s="42"/>
    </row>
    <row r="756" spans="8:8">
      <c r="H756" s="42"/>
    </row>
    <row r="757" spans="8:8">
      <c r="H757" s="42"/>
    </row>
    <row r="758" spans="8:8">
      <c r="H758" s="42"/>
    </row>
    <row r="759" spans="8:8">
      <c r="H759" s="42"/>
    </row>
    <row r="760" spans="8:8">
      <c r="H760" s="42"/>
    </row>
    <row r="761" spans="8:8">
      <c r="H761" s="42"/>
    </row>
    <row r="762" spans="8:8">
      <c r="H762" s="42"/>
    </row>
    <row r="763" spans="8:8">
      <c r="H763" s="42"/>
    </row>
    <row r="764" spans="8:8">
      <c r="H764" s="42"/>
    </row>
    <row r="765" spans="8:8">
      <c r="H765" s="42"/>
    </row>
    <row r="766" spans="8:8">
      <c r="H766" s="42"/>
    </row>
    <row r="767" spans="8:8">
      <c r="H767" s="42"/>
    </row>
    <row r="768" spans="8:8">
      <c r="H768" s="42"/>
    </row>
    <row r="769" spans="8:8">
      <c r="H769" s="42"/>
    </row>
    <row r="770" spans="8:8">
      <c r="H770" s="42"/>
    </row>
    <row r="771" spans="8:8">
      <c r="H771" s="42"/>
    </row>
    <row r="772" spans="8:8">
      <c r="H772" s="42"/>
    </row>
    <row r="773" spans="8:8">
      <c r="H773" s="42"/>
    </row>
    <row r="774" spans="8:8">
      <c r="H774" s="42"/>
    </row>
    <row r="775" spans="8:8">
      <c r="H775" s="42"/>
    </row>
    <row r="776" spans="8:8">
      <c r="H776" s="42"/>
    </row>
    <row r="777" spans="8:8">
      <c r="H777" s="42"/>
    </row>
    <row r="778" spans="8:8">
      <c r="H778" s="42"/>
    </row>
    <row r="779" spans="8:8">
      <c r="H779" s="42"/>
    </row>
    <row r="780" spans="8:8">
      <c r="H780" s="42"/>
    </row>
    <row r="781" spans="8:8">
      <c r="H781" s="42"/>
    </row>
    <row r="782" spans="8:8">
      <c r="H782" s="42"/>
    </row>
    <row r="783" spans="8:8">
      <c r="H783" s="42"/>
    </row>
    <row r="784" spans="8:8">
      <c r="H784" s="42"/>
    </row>
    <row r="785" spans="8:8">
      <c r="H785" s="42"/>
    </row>
    <row r="786" spans="8:8">
      <c r="H786" s="42"/>
    </row>
    <row r="787" spans="8:8">
      <c r="H787" s="42"/>
    </row>
    <row r="788" spans="8:8">
      <c r="H788" s="42"/>
    </row>
    <row r="789" spans="8:8">
      <c r="H789" s="42"/>
    </row>
    <row r="790" spans="8:8">
      <c r="H790" s="42"/>
    </row>
    <row r="791" spans="8:8">
      <c r="H791" s="42"/>
    </row>
    <row r="792" spans="8:8">
      <c r="H792" s="42"/>
    </row>
    <row r="793" spans="8:8">
      <c r="H793" s="42"/>
    </row>
    <row r="794" spans="8:8">
      <c r="H794" s="42"/>
    </row>
    <row r="795" spans="8:8">
      <c r="H795" s="42"/>
    </row>
    <row r="796" spans="8:8">
      <c r="H796" s="42"/>
    </row>
    <row r="797" spans="8:8">
      <c r="H797" s="42"/>
    </row>
    <row r="798" spans="8:8">
      <c r="H798" s="42"/>
    </row>
    <row r="799" spans="8:8">
      <c r="H799" s="42"/>
    </row>
    <row r="800" spans="8:8">
      <c r="H800" s="42"/>
    </row>
    <row r="801" spans="8:8">
      <c r="H801" s="42"/>
    </row>
    <row r="802" spans="8:8">
      <c r="H802" s="42"/>
    </row>
    <row r="803" spans="8:8">
      <c r="H803" s="42"/>
    </row>
    <row r="804" spans="8:8">
      <c r="H804" s="42"/>
    </row>
    <row r="805" spans="8:8">
      <c r="H805" s="42"/>
    </row>
    <row r="806" spans="8:8">
      <c r="H806" s="42"/>
    </row>
    <row r="807" spans="8:8">
      <c r="H807" s="42"/>
    </row>
    <row r="808" spans="8:8">
      <c r="H808" s="42"/>
    </row>
    <row r="809" spans="8:8">
      <c r="H809" s="42"/>
    </row>
    <row r="810" spans="8:8">
      <c r="H810" s="42"/>
    </row>
    <row r="811" spans="8:8">
      <c r="H811" s="42"/>
    </row>
    <row r="812" spans="8:8">
      <c r="H812" s="42"/>
    </row>
    <row r="813" spans="8:8">
      <c r="H813" s="42"/>
    </row>
    <row r="814" spans="8:8">
      <c r="H814" s="42"/>
    </row>
    <row r="815" spans="8:8">
      <c r="H815" s="42"/>
    </row>
    <row r="816" spans="8:8">
      <c r="H816" s="42"/>
    </row>
    <row r="817" spans="8:8">
      <c r="H817" s="42"/>
    </row>
    <row r="818" spans="8:8">
      <c r="H818" s="42"/>
    </row>
    <row r="819" spans="8:8">
      <c r="H819" s="42"/>
    </row>
    <row r="820" spans="8:8">
      <c r="H820" s="42"/>
    </row>
    <row r="821" spans="8:8">
      <c r="H821" s="42"/>
    </row>
    <row r="822" spans="8:8">
      <c r="H822" s="42"/>
    </row>
    <row r="823" spans="8:8">
      <c r="H823" s="42"/>
    </row>
    <row r="824" spans="8:8">
      <c r="H824" s="42"/>
    </row>
    <row r="825" spans="8:8">
      <c r="H825" s="42"/>
    </row>
    <row r="826" spans="8:8">
      <c r="H826" s="42"/>
    </row>
    <row r="827" spans="8:8">
      <c r="H827" s="42"/>
    </row>
    <row r="828" spans="8:8">
      <c r="H828" s="42"/>
    </row>
    <row r="829" spans="8:8">
      <c r="H829" s="42"/>
    </row>
    <row r="830" spans="8:8">
      <c r="H830" s="42"/>
    </row>
    <row r="831" spans="8:8">
      <c r="H831" s="42"/>
    </row>
    <row r="832" spans="8:8">
      <c r="H832" s="42"/>
    </row>
    <row r="833" spans="8:8">
      <c r="H833" s="42"/>
    </row>
    <row r="834" spans="8:8">
      <c r="H834" s="42"/>
    </row>
    <row r="835" spans="8:8">
      <c r="H835" s="42"/>
    </row>
    <row r="836" spans="8:8">
      <c r="H836" s="42"/>
    </row>
    <row r="837" spans="8:8">
      <c r="H837" s="42"/>
    </row>
    <row r="838" spans="8:8">
      <c r="H838" s="42"/>
    </row>
    <row r="839" spans="8:8">
      <c r="H839" s="42"/>
    </row>
    <row r="840" spans="8:8">
      <c r="H840" s="42"/>
    </row>
    <row r="841" spans="8:8">
      <c r="H841" s="42"/>
    </row>
    <row r="842" spans="8:8">
      <c r="H842" s="42"/>
    </row>
    <row r="843" spans="8:8">
      <c r="H843" s="42"/>
    </row>
    <row r="844" spans="8:8">
      <c r="H844" s="42"/>
    </row>
    <row r="845" spans="8:8">
      <c r="H845" s="42"/>
    </row>
    <row r="846" spans="8:8">
      <c r="H846" s="42"/>
    </row>
    <row r="847" spans="8:8">
      <c r="H847" s="42"/>
    </row>
    <row r="848" spans="8:8">
      <c r="H848" s="42"/>
    </row>
    <row r="849" spans="8:8">
      <c r="H849" s="42"/>
    </row>
    <row r="850" spans="8:8">
      <c r="H850" s="42"/>
    </row>
    <row r="851" spans="8:8">
      <c r="H851" s="42"/>
    </row>
    <row r="852" spans="8:8">
      <c r="H852" s="42"/>
    </row>
    <row r="853" spans="8:8">
      <c r="H853" s="42"/>
    </row>
    <row r="854" spans="8:8">
      <c r="H854" s="42"/>
    </row>
    <row r="855" spans="8:8">
      <c r="H855" s="42"/>
    </row>
    <row r="856" spans="8:8">
      <c r="H856" s="42"/>
    </row>
    <row r="857" spans="8:8">
      <c r="H857" s="42"/>
    </row>
    <row r="858" spans="8:8">
      <c r="H858" s="42"/>
    </row>
    <row r="859" spans="8:8">
      <c r="H859" s="42"/>
    </row>
    <row r="860" spans="8:8">
      <c r="H860" s="42"/>
    </row>
    <row r="861" spans="8:8">
      <c r="H861" s="42"/>
    </row>
    <row r="862" spans="8:8">
      <c r="H862" s="42"/>
    </row>
    <row r="863" spans="8:8">
      <c r="H863" s="42"/>
    </row>
    <row r="864" spans="8:8">
      <c r="H864" s="42"/>
    </row>
    <row r="865" spans="8:8">
      <c r="H865" s="42"/>
    </row>
    <row r="866" spans="8:8">
      <c r="H866" s="42"/>
    </row>
    <row r="867" spans="8:8">
      <c r="H867" s="42"/>
    </row>
    <row r="868" spans="8:8">
      <c r="H868" s="42"/>
    </row>
    <row r="869" spans="8:8">
      <c r="H869" s="42"/>
    </row>
    <row r="870" spans="8:8">
      <c r="H870" s="42"/>
    </row>
    <row r="871" spans="8:8">
      <c r="H871" s="42"/>
    </row>
    <row r="872" spans="8:8">
      <c r="H872" s="42"/>
    </row>
    <row r="873" spans="8:8">
      <c r="H873" s="42"/>
    </row>
    <row r="874" spans="8:8">
      <c r="H874" s="42"/>
    </row>
    <row r="875" spans="8:8">
      <c r="H875" s="42"/>
    </row>
    <row r="876" spans="8:8">
      <c r="H876" s="42"/>
    </row>
    <row r="877" spans="8:8">
      <c r="H877" s="42"/>
    </row>
    <row r="878" spans="8:8">
      <c r="H878" s="42"/>
    </row>
    <row r="879" spans="8:8">
      <c r="H879" s="42"/>
    </row>
    <row r="880" spans="8:8">
      <c r="H880" s="42"/>
    </row>
    <row r="881" spans="8:8">
      <c r="H881" s="42"/>
    </row>
    <row r="882" spans="8:8">
      <c r="H882" s="42"/>
    </row>
    <row r="883" spans="8:8">
      <c r="H883" s="42"/>
    </row>
    <row r="884" spans="8:8">
      <c r="H884" s="42"/>
    </row>
    <row r="885" spans="8:8">
      <c r="H885" s="42"/>
    </row>
    <row r="886" spans="8:8">
      <c r="H886" s="42"/>
    </row>
    <row r="887" spans="8:8">
      <c r="H887" s="42"/>
    </row>
    <row r="888" spans="8:8">
      <c r="H888" s="42"/>
    </row>
    <row r="889" spans="8:8">
      <c r="H889" s="42"/>
    </row>
    <row r="890" spans="8:8">
      <c r="H890" s="42"/>
    </row>
    <row r="891" spans="8:8">
      <c r="H891" s="42"/>
    </row>
    <row r="892" spans="8:8">
      <c r="H892" s="42"/>
    </row>
    <row r="893" spans="8:8">
      <c r="H893" s="42"/>
    </row>
    <row r="894" spans="8:8">
      <c r="H894" s="42"/>
    </row>
    <row r="895" spans="8:8">
      <c r="H895" s="42"/>
    </row>
    <row r="896" spans="8:8">
      <c r="H896" s="42"/>
    </row>
    <row r="897" spans="8:8">
      <c r="H897" s="42"/>
    </row>
    <row r="898" spans="8:8">
      <c r="H898" s="42"/>
    </row>
    <row r="899" spans="8:8">
      <c r="H899" s="42"/>
    </row>
    <row r="900" spans="8:8">
      <c r="H900" s="42"/>
    </row>
    <row r="901" spans="8:8">
      <c r="H901" s="42"/>
    </row>
    <row r="902" spans="8:8">
      <c r="H902" s="42"/>
    </row>
    <row r="903" spans="8:8">
      <c r="H903" s="42"/>
    </row>
    <row r="904" spans="8:8">
      <c r="H904" s="42"/>
    </row>
    <row r="905" spans="8:8">
      <c r="H905" s="42"/>
    </row>
    <row r="906" spans="8:8">
      <c r="H906" s="42"/>
    </row>
    <row r="907" spans="8:8">
      <c r="H907" s="42"/>
    </row>
    <row r="908" spans="8:8">
      <c r="H908" s="42"/>
    </row>
    <row r="909" spans="8:8">
      <c r="H909" s="42"/>
    </row>
    <row r="910" spans="8:8">
      <c r="H910" s="42"/>
    </row>
    <row r="911" spans="8:8">
      <c r="H911" s="42"/>
    </row>
    <row r="912" spans="8:8">
      <c r="H912" s="42"/>
    </row>
    <row r="913" spans="8:8">
      <c r="H913" s="42"/>
    </row>
    <row r="914" spans="8:8">
      <c r="H914" s="42"/>
    </row>
    <row r="915" spans="8:8">
      <c r="H915" s="42"/>
    </row>
    <row r="916" spans="8:8">
      <c r="H916" s="42"/>
    </row>
    <row r="917" spans="8:8">
      <c r="H917" s="42"/>
    </row>
    <row r="918" spans="8:8">
      <c r="H918" s="42"/>
    </row>
    <row r="919" spans="8:8">
      <c r="H919" s="42"/>
    </row>
    <row r="920" spans="8:8">
      <c r="H920" s="42"/>
    </row>
    <row r="921" spans="8:8">
      <c r="H921" s="42"/>
    </row>
    <row r="922" spans="8:8">
      <c r="H922" s="42"/>
    </row>
    <row r="923" spans="8:8">
      <c r="H923" s="42"/>
    </row>
    <row r="924" spans="8:8">
      <c r="H924" s="42"/>
    </row>
    <row r="925" spans="8:8">
      <c r="H925" s="42"/>
    </row>
    <row r="926" spans="8:8">
      <c r="H926" s="42"/>
    </row>
    <row r="927" spans="8:8">
      <c r="H927" s="42"/>
    </row>
    <row r="928" spans="8:8">
      <c r="H928" s="42"/>
    </row>
    <row r="929" spans="8:8">
      <c r="H929" s="42"/>
    </row>
    <row r="930" spans="8:8">
      <c r="H930" s="42"/>
    </row>
    <row r="931" spans="8:8">
      <c r="H931" s="42"/>
    </row>
    <row r="932" spans="8:8">
      <c r="H932" s="42"/>
    </row>
    <row r="933" spans="8:8">
      <c r="H933" s="42"/>
    </row>
    <row r="934" spans="8:8">
      <c r="H934" s="42"/>
    </row>
    <row r="935" spans="8:8">
      <c r="H935" s="42"/>
    </row>
    <row r="936" spans="8:8">
      <c r="H936" s="42"/>
    </row>
    <row r="937" spans="8:8">
      <c r="H937" s="42"/>
    </row>
    <row r="938" spans="8:8">
      <c r="H938" s="42"/>
    </row>
    <row r="939" spans="8:8">
      <c r="H939" s="42"/>
    </row>
    <row r="940" spans="8:8">
      <c r="H940" s="42"/>
    </row>
    <row r="941" spans="8:8">
      <c r="H941" s="42"/>
    </row>
    <row r="942" spans="8:8">
      <c r="H942" s="42"/>
    </row>
    <row r="943" spans="8:8">
      <c r="H943" s="42"/>
    </row>
    <row r="944" spans="8:8">
      <c r="H944" s="42"/>
    </row>
    <row r="945" spans="8:8">
      <c r="H945" s="42"/>
    </row>
    <row r="946" spans="8:8">
      <c r="H946" s="42"/>
    </row>
    <row r="947" spans="8:8">
      <c r="H947" s="42"/>
    </row>
    <row r="948" spans="8:8">
      <c r="H948" s="42"/>
    </row>
    <row r="949" spans="8:8">
      <c r="H949" s="42"/>
    </row>
    <row r="950" spans="8:8">
      <c r="H950" s="42"/>
    </row>
    <row r="951" spans="8:8">
      <c r="H951" s="42"/>
    </row>
    <row r="952" spans="8:8">
      <c r="H952" s="42"/>
    </row>
    <row r="953" spans="8:8">
      <c r="H953" s="42"/>
    </row>
    <row r="954" spans="8:8">
      <c r="H954" s="42"/>
    </row>
    <row r="955" spans="8:8">
      <c r="H955" s="42"/>
    </row>
    <row r="956" spans="8:8">
      <c r="H956" s="42"/>
    </row>
    <row r="957" spans="8:8">
      <c r="H957" s="42"/>
    </row>
    <row r="958" spans="8:8">
      <c r="H958" s="42"/>
    </row>
    <row r="959" spans="8:8">
      <c r="H959" s="42"/>
    </row>
    <row r="960" spans="8:8">
      <c r="H960" s="42"/>
    </row>
    <row r="961" spans="8:8">
      <c r="H961" s="42"/>
    </row>
    <row r="962" spans="8:8">
      <c r="H962" s="42"/>
    </row>
    <row r="963" spans="8:8">
      <c r="H963" s="42"/>
    </row>
    <row r="964" spans="8:8">
      <c r="H964" s="42"/>
    </row>
    <row r="965" spans="8:8">
      <c r="H965" s="42"/>
    </row>
    <row r="966" spans="8:8">
      <c r="H966" s="42"/>
    </row>
    <row r="967" spans="8:8">
      <c r="H967" s="42"/>
    </row>
    <row r="968" spans="8:8">
      <c r="H968" s="42"/>
    </row>
    <row r="969" spans="8:8">
      <c r="H969" s="42"/>
    </row>
    <row r="970" spans="8:8">
      <c r="H970" s="42"/>
    </row>
    <row r="971" spans="8:8">
      <c r="H971" s="42"/>
    </row>
    <row r="972" spans="8:8">
      <c r="H972" s="42"/>
    </row>
    <row r="973" spans="8:8">
      <c r="H973" s="42"/>
    </row>
    <row r="974" spans="8:8">
      <c r="H974" s="42"/>
    </row>
    <row r="975" spans="8:8">
      <c r="H975" s="42"/>
    </row>
    <row r="976" spans="8:8">
      <c r="H976" s="42"/>
    </row>
    <row r="977" spans="8:8">
      <c r="H977" s="42"/>
    </row>
    <row r="978" spans="8:8">
      <c r="H978" s="42"/>
    </row>
    <row r="979" spans="8:8">
      <c r="H979" s="42"/>
    </row>
    <row r="980" spans="8:8">
      <c r="H980" s="42"/>
    </row>
    <row r="981" spans="8:8">
      <c r="H981" s="42"/>
    </row>
    <row r="982" spans="8:8">
      <c r="H982" s="42"/>
    </row>
    <row r="983" spans="8:8">
      <c r="H983" s="42"/>
    </row>
    <row r="984" spans="8:8">
      <c r="H984" s="42"/>
    </row>
    <row r="985" spans="8:8">
      <c r="H985" s="42"/>
    </row>
    <row r="986" spans="8:8">
      <c r="H986" s="42"/>
    </row>
    <row r="987" spans="8:8">
      <c r="H987" s="42"/>
    </row>
    <row r="988" spans="8:8">
      <c r="H988" s="42"/>
    </row>
    <row r="989" spans="8:8">
      <c r="H989" s="42"/>
    </row>
    <row r="990" spans="8:8">
      <c r="H990" s="42"/>
    </row>
    <row r="991" spans="8:8">
      <c r="H991" s="42"/>
    </row>
    <row r="992" spans="8:8">
      <c r="H992" s="42"/>
    </row>
    <row r="993" spans="8:8">
      <c r="H993" s="42"/>
    </row>
    <row r="994" spans="8:8">
      <c r="H994" s="42"/>
    </row>
    <row r="995" spans="8:8">
      <c r="H995" s="42"/>
    </row>
    <row r="996" spans="8:8">
      <c r="H996" s="42"/>
    </row>
    <row r="997" spans="8:8">
      <c r="H997" s="42"/>
    </row>
    <row r="998" spans="8:8">
      <c r="H998" s="42"/>
    </row>
    <row r="999" spans="8:8">
      <c r="H999" s="42"/>
    </row>
    <row r="1000" spans="8:8">
      <c r="H1000" s="42"/>
    </row>
    <row r="1001" spans="8:8">
      <c r="H1001" s="42"/>
    </row>
    <row r="1002" spans="8:8">
      <c r="H1002" s="42"/>
    </row>
    <row r="1003" spans="8:8">
      <c r="H1003" s="42"/>
    </row>
    <row r="1004" spans="8:8">
      <c r="H1004" s="42"/>
    </row>
    <row r="1005" spans="8:8">
      <c r="H1005" s="42"/>
    </row>
    <row r="1006" spans="8:8">
      <c r="H1006" s="42"/>
    </row>
    <row r="1007" spans="8:8">
      <c r="H1007" s="42"/>
    </row>
    <row r="1008" spans="8:8">
      <c r="H1008" s="42"/>
    </row>
    <row r="1009" spans="8:8">
      <c r="H1009" s="42"/>
    </row>
    <row r="1010" spans="8:8">
      <c r="H1010" s="42"/>
    </row>
    <row r="1011" spans="8:8">
      <c r="H1011" s="42"/>
    </row>
    <row r="1012" spans="8:8">
      <c r="H1012" s="42"/>
    </row>
    <row r="1013" spans="8:8">
      <c r="H1013" s="42"/>
    </row>
    <row r="1014" spans="8:8">
      <c r="H1014" s="42"/>
    </row>
    <row r="1015" spans="8:8">
      <c r="H1015" s="42"/>
    </row>
    <row r="1016" spans="8:8">
      <c r="H1016" s="42"/>
    </row>
    <row r="1017" spans="8:8">
      <c r="H1017" s="42"/>
    </row>
    <row r="1018" spans="8:8">
      <c r="H1018" s="42"/>
    </row>
    <row r="1019" spans="8:8">
      <c r="H1019" s="42"/>
    </row>
    <row r="1020" spans="8:8">
      <c r="H1020" s="42"/>
    </row>
    <row r="1021" spans="8:8">
      <c r="H1021" s="42"/>
    </row>
    <row r="1022" spans="8:8">
      <c r="H1022" s="42"/>
    </row>
    <row r="1023" spans="8:8">
      <c r="H1023" s="42"/>
    </row>
    <row r="1024" spans="8:8">
      <c r="H1024" s="42"/>
    </row>
    <row r="1025" spans="8:8">
      <c r="H1025" s="42"/>
    </row>
    <row r="1026" spans="8:8">
      <c r="H1026" s="42"/>
    </row>
    <row r="1027" spans="8:8">
      <c r="H1027" s="42"/>
    </row>
    <row r="1028" spans="8:8">
      <c r="H1028" s="42"/>
    </row>
    <row r="1029" spans="8:8">
      <c r="H1029" s="42"/>
    </row>
    <row r="1030" spans="8:8">
      <c r="H1030" s="42"/>
    </row>
    <row r="1031" spans="8:8">
      <c r="H1031" s="42"/>
    </row>
    <row r="1032" spans="8:8">
      <c r="H1032" s="42"/>
    </row>
    <row r="1033" spans="8:8">
      <c r="H1033" s="42"/>
    </row>
    <row r="1034" spans="8:8">
      <c r="H1034" s="42"/>
    </row>
    <row r="1035" spans="8:8">
      <c r="H1035" s="42"/>
    </row>
    <row r="1036" spans="8:8">
      <c r="H1036" s="42"/>
    </row>
    <row r="1037" spans="8:8">
      <c r="H1037" s="42"/>
    </row>
    <row r="1038" spans="8:8">
      <c r="H1038" s="42"/>
    </row>
    <row r="1039" spans="8:8">
      <c r="H1039" s="42"/>
    </row>
    <row r="1040" spans="8:8">
      <c r="H1040" s="42"/>
    </row>
    <row r="1041" spans="8:8">
      <c r="H1041" s="42"/>
    </row>
    <row r="1042" spans="8:8">
      <c r="H1042" s="42"/>
    </row>
    <row r="1043" spans="8:8">
      <c r="H1043" s="42"/>
    </row>
    <row r="1044" spans="8:8">
      <c r="H1044" s="42"/>
    </row>
    <row r="1045" spans="8:8">
      <c r="H1045" s="42"/>
    </row>
    <row r="1046" spans="8:8">
      <c r="H1046" s="42"/>
    </row>
    <row r="1047" spans="8:8">
      <c r="H1047" s="42"/>
    </row>
    <row r="1048" spans="8:8">
      <c r="H1048" s="42"/>
    </row>
    <row r="1049" spans="8:8">
      <c r="H1049" s="42"/>
    </row>
    <row r="1050" spans="8:8">
      <c r="H1050" s="42"/>
    </row>
    <row r="1051" spans="8:8">
      <c r="H1051" s="42"/>
    </row>
    <row r="1052" spans="8:8">
      <c r="H1052" s="42"/>
    </row>
    <row r="1053" spans="8:8">
      <c r="H1053" s="42"/>
    </row>
    <row r="1054" spans="8:8">
      <c r="H1054" s="42"/>
    </row>
    <row r="1055" spans="8:8">
      <c r="H1055" s="42"/>
    </row>
    <row r="1056" spans="8:8">
      <c r="H1056" s="42"/>
    </row>
    <row r="1057" spans="8:8">
      <c r="H1057" s="42"/>
    </row>
    <row r="1058" spans="8:8">
      <c r="H1058" s="42"/>
    </row>
    <row r="1059" spans="8:8">
      <c r="H1059" s="42"/>
    </row>
    <row r="1060" spans="8:8">
      <c r="H1060" s="42"/>
    </row>
    <row r="1061" spans="8:8">
      <c r="H1061" s="42"/>
    </row>
    <row r="1062" spans="8:8">
      <c r="H1062" s="42"/>
    </row>
    <row r="1063" spans="8:8">
      <c r="H1063" s="42"/>
    </row>
    <row r="1064" spans="8:8">
      <c r="H1064" s="42"/>
    </row>
    <row r="1065" spans="8:8">
      <c r="H1065" s="42"/>
    </row>
    <row r="1066" spans="8:8">
      <c r="H1066" s="42"/>
    </row>
    <row r="1067" spans="8:8">
      <c r="H1067" s="42"/>
    </row>
    <row r="1068" spans="8:8">
      <c r="H1068" s="42"/>
    </row>
    <row r="1069" spans="8:8">
      <c r="H1069" s="42"/>
    </row>
    <row r="1070" spans="8:8">
      <c r="H1070" s="42"/>
    </row>
    <row r="1071" spans="8:8">
      <c r="H1071" s="42"/>
    </row>
    <row r="1072" spans="8:8">
      <c r="H1072" s="42"/>
    </row>
    <row r="1073" spans="8:8">
      <c r="H1073" s="42"/>
    </row>
    <row r="1074" spans="8:8">
      <c r="H1074" s="42"/>
    </row>
    <row r="1075" spans="8:8">
      <c r="H1075" s="42"/>
    </row>
    <row r="1076" spans="8:8">
      <c r="H1076" s="42"/>
    </row>
    <row r="1077" spans="8:8">
      <c r="H1077" s="42"/>
    </row>
    <row r="1078" spans="8:8">
      <c r="H1078" s="42"/>
    </row>
    <row r="1079" spans="8:8">
      <c r="H1079" s="42"/>
    </row>
    <row r="1080" spans="8:8">
      <c r="H1080" s="42"/>
    </row>
    <row r="1081" spans="8:8">
      <c r="H1081" s="42"/>
    </row>
    <row r="1082" spans="8:8">
      <c r="H1082" s="42"/>
    </row>
    <row r="1083" spans="8:8">
      <c r="H1083" s="42"/>
    </row>
    <row r="1084" spans="8:8">
      <c r="H1084" s="42"/>
    </row>
    <row r="1085" spans="8:8">
      <c r="H1085" s="42"/>
    </row>
    <row r="1086" spans="8:8">
      <c r="H1086" s="42"/>
    </row>
    <row r="1087" spans="8:8">
      <c r="H1087" s="42"/>
    </row>
    <row r="1088" spans="8:8">
      <c r="H1088" s="42"/>
    </row>
    <row r="1089" spans="8:8">
      <c r="H1089" s="42"/>
    </row>
    <row r="1090" spans="8:8">
      <c r="H1090" s="42"/>
    </row>
    <row r="1091" spans="8:8">
      <c r="H1091" s="42"/>
    </row>
    <row r="1092" spans="8:8">
      <c r="H1092" s="42"/>
    </row>
    <row r="1093" spans="8:8">
      <c r="H1093" s="42"/>
    </row>
    <row r="1094" spans="8:8">
      <c r="H1094" s="42"/>
    </row>
    <row r="1095" spans="8:8">
      <c r="H1095" s="42"/>
    </row>
    <row r="1096" spans="8:8">
      <c r="H1096" s="42"/>
    </row>
    <row r="1097" spans="8:8">
      <c r="H1097" s="42"/>
    </row>
    <row r="1098" spans="8:8">
      <c r="H1098" s="42"/>
    </row>
    <row r="1099" spans="8:8">
      <c r="H1099" s="42"/>
    </row>
    <row r="1100" spans="8:8">
      <c r="H1100" s="42"/>
    </row>
    <row r="1101" spans="8:8">
      <c r="H1101" s="42"/>
    </row>
    <row r="1102" spans="8:8">
      <c r="H1102" s="42"/>
    </row>
    <row r="1103" spans="8:8">
      <c r="H1103" s="42"/>
    </row>
    <row r="1104" spans="8:8">
      <c r="H1104" s="42"/>
    </row>
    <row r="1105" spans="8:8">
      <c r="H1105" s="42"/>
    </row>
    <row r="1106" spans="8:8">
      <c r="H1106" s="42"/>
    </row>
    <row r="1107" spans="8:8">
      <c r="H1107" s="42"/>
    </row>
    <row r="1108" spans="8:8">
      <c r="H1108" s="42"/>
    </row>
    <row r="1109" spans="8:8">
      <c r="H1109" s="42"/>
    </row>
    <row r="1110" spans="8:8">
      <c r="H1110" s="42"/>
    </row>
    <row r="1111" spans="8:8">
      <c r="H1111" s="42"/>
    </row>
    <row r="1112" spans="8:8">
      <c r="H1112" s="42"/>
    </row>
    <row r="1113" spans="8:8">
      <c r="H1113" s="42"/>
    </row>
    <row r="1114" spans="8:8">
      <c r="H1114" s="42"/>
    </row>
    <row r="1115" spans="8:8">
      <c r="H1115" s="42"/>
    </row>
    <row r="1116" spans="8:8">
      <c r="H1116" s="42"/>
    </row>
    <row r="1117" spans="8:8">
      <c r="H1117" s="42"/>
    </row>
    <row r="1118" spans="8:8">
      <c r="H1118" s="42"/>
    </row>
    <row r="1119" spans="8:8">
      <c r="H1119" s="42"/>
    </row>
    <row r="1120" spans="8:8">
      <c r="H1120" s="42"/>
    </row>
    <row r="1121" spans="8:8">
      <c r="H1121" s="42"/>
    </row>
    <row r="1122" spans="8:8">
      <c r="H1122" s="42"/>
    </row>
    <row r="1123" spans="8:8">
      <c r="H1123" s="42"/>
    </row>
    <row r="1124" spans="8:8">
      <c r="H1124" s="42"/>
    </row>
    <row r="1125" spans="8:8">
      <c r="H1125" s="42"/>
    </row>
    <row r="1126" spans="8:8">
      <c r="H1126" s="42"/>
    </row>
    <row r="1127" spans="8:8">
      <c r="H1127" s="42"/>
    </row>
    <row r="1128" spans="8:8">
      <c r="H1128" s="42"/>
    </row>
    <row r="1129" spans="8:8">
      <c r="H1129" s="42"/>
    </row>
    <row r="1130" spans="8:8">
      <c r="H1130" s="42"/>
    </row>
    <row r="1131" spans="8:8">
      <c r="H1131" s="42"/>
    </row>
    <row r="1132" spans="8:8">
      <c r="H1132" s="42"/>
    </row>
    <row r="1133" spans="8:8">
      <c r="H1133" s="42"/>
    </row>
    <row r="1134" spans="8:8">
      <c r="H1134" s="42"/>
    </row>
    <row r="1135" spans="8:8">
      <c r="H1135" s="42"/>
    </row>
    <row r="1136" spans="8:8">
      <c r="H1136" s="42"/>
    </row>
    <row r="1137" spans="8:8">
      <c r="H1137" s="42"/>
    </row>
    <row r="1138" spans="8:8">
      <c r="H1138" s="42"/>
    </row>
    <row r="1139" spans="8:8">
      <c r="H1139" s="42"/>
    </row>
  </sheetData>
  <mergeCells count="8">
    <mergeCell ref="C5:I5"/>
    <mergeCell ref="A6:A8"/>
    <mergeCell ref="B6:B8"/>
    <mergeCell ref="F6:G7"/>
    <mergeCell ref="H6:I7"/>
    <mergeCell ref="C6:C8"/>
    <mergeCell ref="E6:E8"/>
    <mergeCell ref="D6:D8"/>
  </mergeCells>
  <pageMargins left="0.11811023622047245" right="0.11811023622047245" top="0.15748031496062992" bottom="0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3"/>
  <sheetViews>
    <sheetView tabSelected="1" zoomScale="85" zoomScaleNormal="85" workbookViewId="0">
      <selection activeCell="B366" sqref="B366:K374"/>
    </sheetView>
  </sheetViews>
  <sheetFormatPr defaultRowHeight="15.75"/>
  <cols>
    <col min="1" max="1" width="6.28515625" style="48" customWidth="1"/>
    <col min="2" max="2" width="47" style="48" customWidth="1"/>
    <col min="3" max="3" width="16.42578125" style="68" customWidth="1"/>
    <col min="4" max="6" width="23.42578125" style="68" customWidth="1"/>
    <col min="7" max="9" width="23.85546875" style="68" customWidth="1"/>
    <col min="10" max="10" width="16" style="68" customWidth="1"/>
    <col min="11" max="11" width="24.140625" style="68" customWidth="1"/>
    <col min="12" max="12" width="19.140625" style="68" customWidth="1"/>
    <col min="13" max="13" width="19.42578125" style="72" customWidth="1"/>
    <col min="14" max="16384" width="9.140625" style="48"/>
  </cols>
  <sheetData>
    <row r="1" spans="1:13">
      <c r="A1" s="46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>
      <c r="A2" s="46"/>
      <c r="B2" s="49" t="s">
        <v>18</v>
      </c>
      <c r="D2" s="47"/>
      <c r="E2" s="47"/>
      <c r="F2" s="47"/>
      <c r="G2" s="47"/>
      <c r="H2" s="47"/>
      <c r="I2" s="47"/>
      <c r="J2" s="47"/>
      <c r="K2" s="47"/>
      <c r="L2" s="47"/>
    </row>
    <row r="3" spans="1:13">
      <c r="A3" s="46"/>
      <c r="B3" s="46"/>
      <c r="D3" s="47"/>
      <c r="E3" s="47"/>
      <c r="F3" s="47"/>
      <c r="G3" s="47"/>
      <c r="H3" s="47"/>
      <c r="I3" s="47"/>
      <c r="J3" s="47"/>
      <c r="K3" s="47"/>
      <c r="L3" s="47"/>
    </row>
    <row r="4" spans="1:13" ht="13.5" customHeight="1" thickBot="1">
      <c r="A4" s="46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6.5" thickBot="1">
      <c r="A5" s="50"/>
      <c r="B5" s="51"/>
      <c r="C5" s="133" t="s">
        <v>20</v>
      </c>
      <c r="D5" s="134"/>
      <c r="E5" s="134"/>
      <c r="F5" s="134"/>
      <c r="G5" s="134"/>
      <c r="H5" s="134"/>
      <c r="I5" s="134"/>
      <c r="J5" s="134"/>
      <c r="K5" s="134"/>
      <c r="L5" s="135"/>
      <c r="M5" s="145" t="s">
        <v>365</v>
      </c>
    </row>
    <row r="6" spans="1:13" ht="38.25" customHeight="1" thickBot="1">
      <c r="A6" s="136" t="s">
        <v>6</v>
      </c>
      <c r="B6" s="139" t="s">
        <v>364</v>
      </c>
      <c r="C6" s="150" t="s">
        <v>359</v>
      </c>
      <c r="D6" s="151"/>
      <c r="E6" s="151"/>
      <c r="F6" s="152"/>
      <c r="G6" s="133" t="s">
        <v>2</v>
      </c>
      <c r="H6" s="151"/>
      <c r="I6" s="152"/>
      <c r="J6" s="133" t="s">
        <v>3</v>
      </c>
      <c r="K6" s="151"/>
      <c r="L6" s="152"/>
      <c r="M6" s="146"/>
    </row>
    <row r="7" spans="1:13" ht="15.75" customHeight="1">
      <c r="A7" s="137"/>
      <c r="B7" s="140"/>
      <c r="C7" s="142" t="s">
        <v>360</v>
      </c>
      <c r="D7" s="144" t="s">
        <v>363</v>
      </c>
      <c r="E7" s="144" t="s">
        <v>361</v>
      </c>
      <c r="F7" s="148" t="s">
        <v>362</v>
      </c>
      <c r="G7" s="153" t="s">
        <v>360</v>
      </c>
      <c r="H7" s="153" t="s">
        <v>363</v>
      </c>
      <c r="I7" s="153" t="s">
        <v>361</v>
      </c>
      <c r="J7" s="153" t="s">
        <v>360</v>
      </c>
      <c r="K7" s="153" t="s">
        <v>363</v>
      </c>
      <c r="L7" s="153" t="s">
        <v>361</v>
      </c>
      <c r="M7" s="146"/>
    </row>
    <row r="8" spans="1:13" ht="33" customHeight="1" thickBot="1">
      <c r="A8" s="138"/>
      <c r="B8" s="141"/>
      <c r="C8" s="143"/>
      <c r="D8" s="143"/>
      <c r="E8" s="143"/>
      <c r="F8" s="149"/>
      <c r="G8" s="149"/>
      <c r="H8" s="149"/>
      <c r="I8" s="149"/>
      <c r="J8" s="149"/>
      <c r="K8" s="149"/>
      <c r="L8" s="149"/>
      <c r="M8" s="147"/>
    </row>
    <row r="9" spans="1:13" ht="47.25">
      <c r="A9" s="91">
        <v>1</v>
      </c>
      <c r="B9" s="52" t="s">
        <v>21</v>
      </c>
      <c r="C9" s="53">
        <v>218910.4</v>
      </c>
      <c r="D9" s="74">
        <f>D10+D22+D39+D50+D67+D84</f>
        <v>212490</v>
      </c>
      <c r="E9" s="74">
        <f t="shared" ref="E9:F9" si="0">E10+E22+E39+E50+E67+E84</f>
        <v>5442</v>
      </c>
      <c r="F9" s="74">
        <f t="shared" si="0"/>
        <v>978.4</v>
      </c>
      <c r="G9" s="74">
        <f t="shared" ref="G9" si="1">G10+G22+G39+G50+G67+G84</f>
        <v>218314.2</v>
      </c>
      <c r="H9" s="74">
        <f t="shared" ref="H9" si="2">H10+H22+H39+H50+H67+H84</f>
        <v>211967.5</v>
      </c>
      <c r="I9" s="74">
        <f t="shared" ref="I9" si="3">I10+I22+I39+I50+I67+I84</f>
        <v>6394.7</v>
      </c>
      <c r="J9" s="74">
        <f t="shared" ref="J9" si="4">J10+J22+J39+J50+J67+J84</f>
        <v>218358.5</v>
      </c>
      <c r="K9" s="74">
        <f t="shared" ref="K9" si="5">K10+K22+K39+K50+K67+K84</f>
        <v>211967.5</v>
      </c>
      <c r="L9" s="74">
        <f t="shared" ref="L9" si="6">L10+L22+L39+L50+L67+L84</f>
        <v>6439</v>
      </c>
      <c r="M9" s="75">
        <f>J9/C9</f>
        <v>0.99747887720272777</v>
      </c>
    </row>
    <row r="10" spans="1:13" ht="31.5">
      <c r="A10" s="90">
        <v>2</v>
      </c>
      <c r="B10" s="54" t="s">
        <v>22</v>
      </c>
      <c r="C10" s="55">
        <v>14519.3</v>
      </c>
      <c r="D10" s="55">
        <v>14038</v>
      </c>
      <c r="E10" s="76">
        <v>481.3</v>
      </c>
      <c r="F10" s="76">
        <v>0</v>
      </c>
      <c r="G10" s="55">
        <v>14519.3</v>
      </c>
      <c r="H10" s="55">
        <v>14038</v>
      </c>
      <c r="I10" s="76">
        <v>481.3</v>
      </c>
      <c r="J10" s="55">
        <v>14519.3</v>
      </c>
      <c r="K10" s="55">
        <v>14038</v>
      </c>
      <c r="L10" s="76">
        <v>481.3</v>
      </c>
      <c r="M10" s="77">
        <v>1</v>
      </c>
    </row>
    <row r="11" spans="1:13">
      <c r="A11" s="82">
        <v>3</v>
      </c>
      <c r="B11" s="63" t="s">
        <v>23</v>
      </c>
      <c r="C11" s="62">
        <v>1455</v>
      </c>
      <c r="D11" s="62">
        <v>1455</v>
      </c>
      <c r="E11" s="83">
        <v>0</v>
      </c>
      <c r="F11" s="83">
        <v>0</v>
      </c>
      <c r="G11" s="62">
        <v>1455</v>
      </c>
      <c r="H11" s="62">
        <v>1455</v>
      </c>
      <c r="I11" s="83">
        <v>0</v>
      </c>
      <c r="J11" s="62">
        <v>1455</v>
      </c>
      <c r="K11" s="62">
        <v>1455</v>
      </c>
      <c r="L11" s="83">
        <v>0</v>
      </c>
      <c r="M11" s="84">
        <v>1</v>
      </c>
    </row>
    <row r="12" spans="1:13" ht="78.75">
      <c r="A12" s="78">
        <v>4</v>
      </c>
      <c r="B12" s="63" t="s">
        <v>24</v>
      </c>
      <c r="C12" s="62">
        <v>1455</v>
      </c>
      <c r="D12" s="62">
        <v>1455</v>
      </c>
      <c r="E12" s="83">
        <v>0</v>
      </c>
      <c r="F12" s="83">
        <v>0</v>
      </c>
      <c r="G12" s="62">
        <v>1455</v>
      </c>
      <c r="H12" s="62">
        <v>1455</v>
      </c>
      <c r="I12" s="83">
        <v>0</v>
      </c>
      <c r="J12" s="62">
        <v>1455</v>
      </c>
      <c r="K12" s="62">
        <v>1455</v>
      </c>
      <c r="L12" s="83">
        <v>0</v>
      </c>
      <c r="M12" s="84">
        <v>1</v>
      </c>
    </row>
    <row r="13" spans="1:13" ht="47.25">
      <c r="A13" s="82">
        <v>5</v>
      </c>
      <c r="B13" s="63" t="s">
        <v>25</v>
      </c>
      <c r="C13" s="62">
        <v>460</v>
      </c>
      <c r="D13" s="62">
        <v>460</v>
      </c>
      <c r="E13" s="83">
        <v>0</v>
      </c>
      <c r="F13" s="83">
        <v>0</v>
      </c>
      <c r="G13" s="62">
        <v>460</v>
      </c>
      <c r="H13" s="62">
        <v>460</v>
      </c>
      <c r="I13" s="83">
        <v>0</v>
      </c>
      <c r="J13" s="62">
        <v>460</v>
      </c>
      <c r="K13" s="62">
        <v>460</v>
      </c>
      <c r="L13" s="83">
        <v>0</v>
      </c>
      <c r="M13" s="84">
        <v>1</v>
      </c>
    </row>
    <row r="14" spans="1:13" ht="47.25">
      <c r="A14" s="78">
        <v>6</v>
      </c>
      <c r="B14" s="63" t="s">
        <v>26</v>
      </c>
      <c r="C14" s="62">
        <v>310</v>
      </c>
      <c r="D14" s="62">
        <v>310</v>
      </c>
      <c r="E14" s="83">
        <v>0</v>
      </c>
      <c r="F14" s="83">
        <v>0</v>
      </c>
      <c r="G14" s="62">
        <v>310</v>
      </c>
      <c r="H14" s="62">
        <v>310</v>
      </c>
      <c r="I14" s="83">
        <v>0</v>
      </c>
      <c r="J14" s="62">
        <v>310</v>
      </c>
      <c r="K14" s="62">
        <v>310</v>
      </c>
      <c r="L14" s="83">
        <v>0</v>
      </c>
      <c r="M14" s="84">
        <v>1</v>
      </c>
    </row>
    <row r="15" spans="1:13" ht="47.25">
      <c r="A15" s="82">
        <v>7</v>
      </c>
      <c r="B15" s="63" t="s">
        <v>27</v>
      </c>
      <c r="C15" s="62">
        <v>150</v>
      </c>
      <c r="D15" s="62">
        <v>150</v>
      </c>
      <c r="E15" s="83">
        <v>0</v>
      </c>
      <c r="F15" s="83">
        <v>0</v>
      </c>
      <c r="G15" s="62">
        <v>150</v>
      </c>
      <c r="H15" s="62">
        <v>150</v>
      </c>
      <c r="I15" s="83">
        <v>0</v>
      </c>
      <c r="J15" s="62">
        <v>150</v>
      </c>
      <c r="K15" s="62">
        <v>150</v>
      </c>
      <c r="L15" s="83">
        <v>0</v>
      </c>
      <c r="M15" s="84">
        <v>1</v>
      </c>
    </row>
    <row r="16" spans="1:13" ht="31.5">
      <c r="A16" s="78">
        <v>8</v>
      </c>
      <c r="B16" s="63" t="s">
        <v>28</v>
      </c>
      <c r="C16" s="62">
        <v>100</v>
      </c>
      <c r="D16" s="62">
        <v>100</v>
      </c>
      <c r="E16" s="83">
        <v>0</v>
      </c>
      <c r="F16" s="83">
        <v>0</v>
      </c>
      <c r="G16" s="62">
        <v>100</v>
      </c>
      <c r="H16" s="62">
        <v>100</v>
      </c>
      <c r="I16" s="83">
        <v>0</v>
      </c>
      <c r="J16" s="62">
        <v>100</v>
      </c>
      <c r="K16" s="62">
        <v>100</v>
      </c>
      <c r="L16" s="83">
        <v>0</v>
      </c>
      <c r="M16" s="84">
        <v>1</v>
      </c>
    </row>
    <row r="17" spans="1:13" ht="31.5">
      <c r="A17" s="82">
        <v>9</v>
      </c>
      <c r="B17" s="63" t="s">
        <v>29</v>
      </c>
      <c r="C17" s="62">
        <v>100</v>
      </c>
      <c r="D17" s="62">
        <v>100</v>
      </c>
      <c r="E17" s="83">
        <v>0</v>
      </c>
      <c r="F17" s="83">
        <v>0</v>
      </c>
      <c r="G17" s="62">
        <v>100</v>
      </c>
      <c r="H17" s="62">
        <v>100</v>
      </c>
      <c r="I17" s="83">
        <v>0</v>
      </c>
      <c r="J17" s="62">
        <v>100</v>
      </c>
      <c r="K17" s="62">
        <v>100</v>
      </c>
      <c r="L17" s="83">
        <v>0</v>
      </c>
      <c r="M17" s="84">
        <v>1</v>
      </c>
    </row>
    <row r="18" spans="1:13" ht="31.5">
      <c r="A18" s="78">
        <v>10</v>
      </c>
      <c r="B18" s="63" t="s">
        <v>30</v>
      </c>
      <c r="C18" s="62">
        <v>11917.3</v>
      </c>
      <c r="D18" s="62">
        <v>11917.3</v>
      </c>
      <c r="E18" s="83">
        <v>0</v>
      </c>
      <c r="F18" s="83">
        <v>0</v>
      </c>
      <c r="G18" s="62">
        <v>11917.3</v>
      </c>
      <c r="H18" s="62">
        <v>11917.3</v>
      </c>
      <c r="I18" s="83">
        <v>0</v>
      </c>
      <c r="J18" s="62">
        <v>11917.3</v>
      </c>
      <c r="K18" s="62">
        <v>11917.3</v>
      </c>
      <c r="L18" s="83">
        <v>0</v>
      </c>
      <c r="M18" s="84">
        <v>1</v>
      </c>
    </row>
    <row r="19" spans="1:13" ht="47.25">
      <c r="A19" s="82">
        <v>11</v>
      </c>
      <c r="B19" s="63" t="s">
        <v>31</v>
      </c>
      <c r="C19" s="62">
        <v>11917.3</v>
      </c>
      <c r="D19" s="62">
        <v>11917.3</v>
      </c>
      <c r="E19" s="83">
        <v>0</v>
      </c>
      <c r="F19" s="83">
        <v>0</v>
      </c>
      <c r="G19" s="62">
        <v>11917.3</v>
      </c>
      <c r="H19" s="62">
        <v>11917.3</v>
      </c>
      <c r="I19" s="83">
        <v>0</v>
      </c>
      <c r="J19" s="62">
        <v>11917.3</v>
      </c>
      <c r="K19" s="62">
        <v>11917.3</v>
      </c>
      <c r="L19" s="83">
        <v>0</v>
      </c>
      <c r="M19" s="84">
        <v>1</v>
      </c>
    </row>
    <row r="20" spans="1:13" ht="47.25">
      <c r="A20" s="78">
        <v>12</v>
      </c>
      <c r="B20" s="63" t="s">
        <v>32</v>
      </c>
      <c r="C20" s="62">
        <v>587</v>
      </c>
      <c r="D20" s="83">
        <v>105.7</v>
      </c>
      <c r="E20" s="83">
        <v>481.3</v>
      </c>
      <c r="F20" s="83">
        <v>0</v>
      </c>
      <c r="G20" s="62">
        <v>587</v>
      </c>
      <c r="H20" s="83">
        <v>105.7</v>
      </c>
      <c r="I20" s="83">
        <v>481.3</v>
      </c>
      <c r="J20" s="62">
        <v>587</v>
      </c>
      <c r="K20" s="83">
        <v>105.7</v>
      </c>
      <c r="L20" s="83">
        <v>481.3</v>
      </c>
      <c r="M20" s="84">
        <v>1</v>
      </c>
    </row>
    <row r="21" spans="1:13" ht="47.25">
      <c r="A21" s="82">
        <v>13</v>
      </c>
      <c r="B21" s="63" t="s">
        <v>33</v>
      </c>
      <c r="C21" s="62">
        <v>587</v>
      </c>
      <c r="D21" s="83">
        <v>105.7</v>
      </c>
      <c r="E21" s="83">
        <v>481.3</v>
      </c>
      <c r="F21" s="83">
        <v>0</v>
      </c>
      <c r="G21" s="62">
        <v>587</v>
      </c>
      <c r="H21" s="83">
        <v>105.7</v>
      </c>
      <c r="I21" s="83">
        <v>481.3</v>
      </c>
      <c r="J21" s="62">
        <v>587</v>
      </c>
      <c r="K21" s="83">
        <v>105.7</v>
      </c>
      <c r="L21" s="83">
        <v>481.3</v>
      </c>
      <c r="M21" s="84">
        <v>1</v>
      </c>
    </row>
    <row r="22" spans="1:13" ht="31.5">
      <c r="A22" s="90">
        <v>14</v>
      </c>
      <c r="B22" s="54" t="s">
        <v>34</v>
      </c>
      <c r="C22" s="55">
        <v>74102.5</v>
      </c>
      <c r="D22" s="76">
        <v>72379</v>
      </c>
      <c r="E22" s="76">
        <v>1565.1</v>
      </c>
      <c r="F22" s="76">
        <v>158.4</v>
      </c>
      <c r="G22" s="76">
        <v>74076.800000000003</v>
      </c>
      <c r="H22" s="76">
        <v>72379</v>
      </c>
      <c r="I22" s="76">
        <v>1697.8</v>
      </c>
      <c r="J22" s="76">
        <v>74076.800000000003</v>
      </c>
      <c r="K22" s="76">
        <v>72379</v>
      </c>
      <c r="L22" s="76">
        <v>1697.8</v>
      </c>
      <c r="M22" s="77">
        <f>J22/C22</f>
        <v>0.99965318309098883</v>
      </c>
    </row>
    <row r="23" spans="1:13">
      <c r="A23" s="82">
        <v>15</v>
      </c>
      <c r="B23" s="56" t="s">
        <v>23</v>
      </c>
      <c r="C23" s="57">
        <v>8256</v>
      </c>
      <c r="D23" s="57">
        <v>8256</v>
      </c>
      <c r="E23" s="69">
        <v>0</v>
      </c>
      <c r="F23" s="69">
        <v>0</v>
      </c>
      <c r="G23" s="57">
        <v>8256</v>
      </c>
      <c r="H23" s="57">
        <v>8256</v>
      </c>
      <c r="I23" s="69">
        <v>0</v>
      </c>
      <c r="J23" s="57">
        <v>8256</v>
      </c>
      <c r="K23" s="57">
        <v>8256</v>
      </c>
      <c r="L23" s="69">
        <v>0</v>
      </c>
      <c r="M23" s="73">
        <v>1</v>
      </c>
    </row>
    <row r="24" spans="1:13" ht="63">
      <c r="A24" s="78">
        <v>16</v>
      </c>
      <c r="B24" s="56" t="s">
        <v>35</v>
      </c>
      <c r="C24" s="57">
        <v>8256</v>
      </c>
      <c r="D24" s="57">
        <v>8256</v>
      </c>
      <c r="E24" s="69">
        <v>0</v>
      </c>
      <c r="F24" s="69">
        <v>0</v>
      </c>
      <c r="G24" s="57">
        <v>8256</v>
      </c>
      <c r="H24" s="57">
        <v>8256</v>
      </c>
      <c r="I24" s="69">
        <v>0</v>
      </c>
      <c r="J24" s="57">
        <v>8256</v>
      </c>
      <c r="K24" s="57">
        <v>8256</v>
      </c>
      <c r="L24" s="69">
        <v>0</v>
      </c>
      <c r="M24" s="73">
        <v>1</v>
      </c>
    </row>
    <row r="25" spans="1:13" ht="31.5">
      <c r="A25" s="82">
        <v>17</v>
      </c>
      <c r="B25" s="56" t="s">
        <v>36</v>
      </c>
      <c r="C25" s="57">
        <v>184.2</v>
      </c>
      <c r="D25" s="69">
        <v>150</v>
      </c>
      <c r="E25" s="69">
        <v>0</v>
      </c>
      <c r="F25" s="69">
        <v>34.200000000000003</v>
      </c>
      <c r="G25" s="57">
        <v>184.2</v>
      </c>
      <c r="H25" s="69">
        <v>150</v>
      </c>
      <c r="I25" s="69">
        <v>34.200000000000003</v>
      </c>
      <c r="J25" s="57">
        <v>184.2</v>
      </c>
      <c r="K25" s="69">
        <v>150</v>
      </c>
      <c r="L25" s="69">
        <v>34.200000000000003</v>
      </c>
      <c r="M25" s="73">
        <v>1</v>
      </c>
    </row>
    <row r="26" spans="1:13" ht="31.5">
      <c r="A26" s="78">
        <v>18</v>
      </c>
      <c r="B26" s="56" t="s">
        <v>37</v>
      </c>
      <c r="C26" s="57">
        <v>34.200000000000003</v>
      </c>
      <c r="D26" s="69">
        <v>0</v>
      </c>
      <c r="E26" s="69">
        <v>0</v>
      </c>
      <c r="F26" s="69">
        <v>34.200000000000003</v>
      </c>
      <c r="G26" s="57">
        <v>34.200000000000003</v>
      </c>
      <c r="H26" s="69">
        <v>0</v>
      </c>
      <c r="I26" s="69">
        <v>34.200000000000003</v>
      </c>
      <c r="J26" s="57">
        <v>34.200000000000003</v>
      </c>
      <c r="K26" s="69">
        <v>0</v>
      </c>
      <c r="L26" s="69">
        <v>34.200000000000003</v>
      </c>
      <c r="M26" s="73">
        <v>1</v>
      </c>
    </row>
    <row r="27" spans="1:13" ht="63">
      <c r="A27" s="82">
        <v>19</v>
      </c>
      <c r="B27" s="56" t="s">
        <v>38</v>
      </c>
      <c r="C27" s="57">
        <v>50</v>
      </c>
      <c r="D27" s="69">
        <v>50</v>
      </c>
      <c r="E27" s="69">
        <v>0</v>
      </c>
      <c r="F27" s="69">
        <v>0</v>
      </c>
      <c r="G27" s="57">
        <v>50</v>
      </c>
      <c r="H27" s="69">
        <v>50</v>
      </c>
      <c r="I27" s="69">
        <v>0</v>
      </c>
      <c r="J27" s="57">
        <v>50</v>
      </c>
      <c r="K27" s="69">
        <v>50</v>
      </c>
      <c r="L27" s="69">
        <v>0</v>
      </c>
      <c r="M27" s="73">
        <v>1</v>
      </c>
    </row>
    <row r="28" spans="1:13" ht="78.75">
      <c r="A28" s="78">
        <v>20</v>
      </c>
      <c r="B28" s="56" t="s">
        <v>39</v>
      </c>
      <c r="C28" s="57">
        <v>100</v>
      </c>
      <c r="D28" s="69">
        <v>100</v>
      </c>
      <c r="E28" s="69">
        <v>0</v>
      </c>
      <c r="F28" s="69">
        <v>0</v>
      </c>
      <c r="G28" s="57">
        <v>100</v>
      </c>
      <c r="H28" s="69">
        <v>100</v>
      </c>
      <c r="I28" s="69">
        <v>0</v>
      </c>
      <c r="J28" s="57">
        <v>100</v>
      </c>
      <c r="K28" s="69">
        <v>100</v>
      </c>
      <c r="L28" s="69">
        <v>0</v>
      </c>
      <c r="M28" s="73">
        <v>1</v>
      </c>
    </row>
    <row r="29" spans="1:13" ht="47.25">
      <c r="A29" s="82">
        <v>21</v>
      </c>
      <c r="B29" s="56" t="s">
        <v>40</v>
      </c>
      <c r="C29" s="57">
        <v>9624.2000000000007</v>
      </c>
      <c r="D29" s="69">
        <v>9500</v>
      </c>
      <c r="E29" s="69">
        <v>0</v>
      </c>
      <c r="F29" s="69">
        <v>124.2</v>
      </c>
      <c r="G29" s="69">
        <v>9598.5</v>
      </c>
      <c r="H29" s="69">
        <v>9500</v>
      </c>
      <c r="I29" s="69">
        <v>98.5</v>
      </c>
      <c r="J29" s="69">
        <v>9598.5</v>
      </c>
      <c r="K29" s="69">
        <v>9500</v>
      </c>
      <c r="L29" s="69">
        <v>98.5</v>
      </c>
      <c r="M29" s="73">
        <v>0.997</v>
      </c>
    </row>
    <row r="30" spans="1:13" ht="63">
      <c r="A30" s="78">
        <v>22</v>
      </c>
      <c r="B30" s="56" t="s">
        <v>41</v>
      </c>
      <c r="C30" s="57">
        <v>124.2</v>
      </c>
      <c r="D30" s="69">
        <v>0</v>
      </c>
      <c r="E30" s="69">
        <v>0</v>
      </c>
      <c r="F30" s="69">
        <v>124.2</v>
      </c>
      <c r="G30" s="69">
        <v>98.5</v>
      </c>
      <c r="H30" s="69">
        <v>0</v>
      </c>
      <c r="I30" s="69">
        <v>98.5</v>
      </c>
      <c r="J30" s="69">
        <v>98.5</v>
      </c>
      <c r="K30" s="69">
        <v>0</v>
      </c>
      <c r="L30" s="69">
        <v>98.5</v>
      </c>
      <c r="M30" s="73">
        <v>0.79300000000000004</v>
      </c>
    </row>
    <row r="31" spans="1:13" ht="31.5">
      <c r="A31" s="82">
        <v>23</v>
      </c>
      <c r="B31" s="56" t="s">
        <v>42</v>
      </c>
      <c r="C31" s="57">
        <v>7000</v>
      </c>
      <c r="D31" s="69">
        <v>7000</v>
      </c>
      <c r="E31" s="69">
        <v>0</v>
      </c>
      <c r="F31" s="69">
        <v>0</v>
      </c>
      <c r="G31" s="57">
        <v>7000</v>
      </c>
      <c r="H31" s="69">
        <v>7000</v>
      </c>
      <c r="I31" s="69">
        <v>0</v>
      </c>
      <c r="J31" s="57">
        <v>7000</v>
      </c>
      <c r="K31" s="69">
        <v>7000</v>
      </c>
      <c r="L31" s="69">
        <v>0</v>
      </c>
      <c r="M31" s="73">
        <v>1</v>
      </c>
    </row>
    <row r="32" spans="1:13" ht="63">
      <c r="A32" s="78">
        <v>24</v>
      </c>
      <c r="B32" s="56" t="s">
        <v>43</v>
      </c>
      <c r="C32" s="57">
        <v>2500</v>
      </c>
      <c r="D32" s="69">
        <v>2500</v>
      </c>
      <c r="E32" s="69">
        <v>0</v>
      </c>
      <c r="F32" s="69">
        <v>0</v>
      </c>
      <c r="G32" s="57">
        <v>2500</v>
      </c>
      <c r="H32" s="69">
        <v>2500</v>
      </c>
      <c r="I32" s="69">
        <v>0</v>
      </c>
      <c r="J32" s="57">
        <v>2500</v>
      </c>
      <c r="K32" s="69">
        <v>2500</v>
      </c>
      <c r="L32" s="69">
        <v>0</v>
      </c>
      <c r="M32" s="73">
        <v>1</v>
      </c>
    </row>
    <row r="33" spans="1:13" ht="47.25">
      <c r="A33" s="82">
        <v>25</v>
      </c>
      <c r="B33" s="56" t="s">
        <v>44</v>
      </c>
      <c r="C33" s="57">
        <v>54206.3</v>
      </c>
      <c r="D33" s="69">
        <v>54206.3</v>
      </c>
      <c r="E33" s="69">
        <v>0</v>
      </c>
      <c r="F33" s="69">
        <v>0</v>
      </c>
      <c r="G33" s="57">
        <v>54206.3</v>
      </c>
      <c r="H33" s="69">
        <v>54206.3</v>
      </c>
      <c r="I33" s="69">
        <v>0</v>
      </c>
      <c r="J33" s="57">
        <v>54206.3</v>
      </c>
      <c r="K33" s="69">
        <v>54206.3</v>
      </c>
      <c r="L33" s="69">
        <v>0</v>
      </c>
      <c r="M33" s="73">
        <v>1</v>
      </c>
    </row>
    <row r="34" spans="1:13" ht="31.5">
      <c r="A34" s="78">
        <v>26</v>
      </c>
      <c r="B34" s="56" t="s">
        <v>45</v>
      </c>
      <c r="C34" s="57">
        <v>54206.3</v>
      </c>
      <c r="D34" s="69">
        <v>54206.3</v>
      </c>
      <c r="E34" s="69">
        <v>0</v>
      </c>
      <c r="F34" s="69">
        <v>0</v>
      </c>
      <c r="G34" s="57">
        <v>54206.3</v>
      </c>
      <c r="H34" s="69">
        <v>54206.3</v>
      </c>
      <c r="I34" s="69">
        <v>0</v>
      </c>
      <c r="J34" s="57">
        <v>54206.3</v>
      </c>
      <c r="K34" s="69">
        <v>54206.3</v>
      </c>
      <c r="L34" s="69">
        <v>0</v>
      </c>
      <c r="M34" s="73">
        <v>1</v>
      </c>
    </row>
    <row r="35" spans="1:13" ht="47.25">
      <c r="A35" s="82">
        <v>27</v>
      </c>
      <c r="B35" s="56" t="s">
        <v>46</v>
      </c>
      <c r="C35" s="57">
        <v>1481.8</v>
      </c>
      <c r="D35" s="69">
        <v>266.7</v>
      </c>
      <c r="E35" s="69">
        <v>1215.0999999999999</v>
      </c>
      <c r="F35" s="69">
        <v>0</v>
      </c>
      <c r="G35" s="57">
        <v>1481.8</v>
      </c>
      <c r="H35" s="69">
        <v>266.7</v>
      </c>
      <c r="I35" s="69">
        <v>1215.0999999999999</v>
      </c>
      <c r="J35" s="57">
        <v>1481.8</v>
      </c>
      <c r="K35" s="69">
        <v>266.7</v>
      </c>
      <c r="L35" s="69">
        <v>1215.0999999999999</v>
      </c>
      <c r="M35" s="73">
        <v>1</v>
      </c>
    </row>
    <row r="36" spans="1:13" ht="47.25">
      <c r="A36" s="78">
        <v>28</v>
      </c>
      <c r="B36" s="56" t="s">
        <v>47</v>
      </c>
      <c r="C36" s="57">
        <v>1481.8</v>
      </c>
      <c r="D36" s="69">
        <v>266.7</v>
      </c>
      <c r="E36" s="69">
        <v>1215.0999999999999</v>
      </c>
      <c r="F36" s="69">
        <v>0</v>
      </c>
      <c r="G36" s="57">
        <v>1481.8</v>
      </c>
      <c r="H36" s="69">
        <v>266.7</v>
      </c>
      <c r="I36" s="69">
        <v>1215.0999999999999</v>
      </c>
      <c r="J36" s="57">
        <v>1481.8</v>
      </c>
      <c r="K36" s="69">
        <v>266.7</v>
      </c>
      <c r="L36" s="69">
        <v>1215.0999999999999</v>
      </c>
      <c r="M36" s="73">
        <v>1</v>
      </c>
    </row>
    <row r="37" spans="1:13" ht="47.25">
      <c r="A37" s="82">
        <v>29</v>
      </c>
      <c r="B37" s="56" t="s">
        <v>48</v>
      </c>
      <c r="C37" s="57">
        <v>350</v>
      </c>
      <c r="D37" s="69">
        <v>0</v>
      </c>
      <c r="E37" s="69">
        <v>350</v>
      </c>
      <c r="F37" s="69">
        <v>0</v>
      </c>
      <c r="G37" s="57">
        <v>350</v>
      </c>
      <c r="H37" s="69">
        <v>0</v>
      </c>
      <c r="I37" s="69">
        <v>350</v>
      </c>
      <c r="J37" s="57">
        <v>350</v>
      </c>
      <c r="K37" s="69">
        <v>0</v>
      </c>
      <c r="L37" s="69">
        <v>350</v>
      </c>
      <c r="M37" s="73">
        <v>1</v>
      </c>
    </row>
    <row r="38" spans="1:13" ht="78.75">
      <c r="A38" s="78">
        <v>30</v>
      </c>
      <c r="B38" s="56" t="s">
        <v>49</v>
      </c>
      <c r="C38" s="57">
        <v>350</v>
      </c>
      <c r="D38" s="69">
        <v>0</v>
      </c>
      <c r="E38" s="69">
        <v>350</v>
      </c>
      <c r="F38" s="69">
        <v>0</v>
      </c>
      <c r="G38" s="57">
        <v>350</v>
      </c>
      <c r="H38" s="69">
        <v>0</v>
      </c>
      <c r="I38" s="69">
        <v>350</v>
      </c>
      <c r="J38" s="57">
        <v>350</v>
      </c>
      <c r="K38" s="69">
        <v>0</v>
      </c>
      <c r="L38" s="69">
        <v>350</v>
      </c>
      <c r="M38" s="73">
        <v>1</v>
      </c>
    </row>
    <row r="39" spans="1:13" ht="31.5">
      <c r="A39" s="92">
        <v>31</v>
      </c>
      <c r="B39" s="54" t="s">
        <v>50</v>
      </c>
      <c r="C39" s="55">
        <v>14691.6</v>
      </c>
      <c r="D39" s="76">
        <f>D40+D42+D46+D48</f>
        <v>13779</v>
      </c>
      <c r="E39" s="76">
        <f t="shared" ref="E39:L39" si="7">E40+E42+E46+E48</f>
        <v>92.6</v>
      </c>
      <c r="F39" s="76">
        <f t="shared" si="7"/>
        <v>820</v>
      </c>
      <c r="G39" s="76">
        <f t="shared" si="7"/>
        <v>14691.6</v>
      </c>
      <c r="H39" s="76">
        <f t="shared" si="7"/>
        <v>13779</v>
      </c>
      <c r="I39" s="76">
        <f t="shared" si="7"/>
        <v>912.6</v>
      </c>
      <c r="J39" s="76">
        <f t="shared" si="7"/>
        <v>14735.9</v>
      </c>
      <c r="K39" s="76">
        <f t="shared" si="7"/>
        <v>13779</v>
      </c>
      <c r="L39" s="76">
        <f t="shared" si="7"/>
        <v>956.9</v>
      </c>
      <c r="M39" s="77">
        <v>1</v>
      </c>
    </row>
    <row r="40" spans="1:13">
      <c r="A40" s="78">
        <v>32</v>
      </c>
      <c r="B40" s="56" t="s">
        <v>23</v>
      </c>
      <c r="C40" s="57">
        <v>1545</v>
      </c>
      <c r="D40" s="69">
        <v>1490</v>
      </c>
      <c r="E40" s="69">
        <v>0</v>
      </c>
      <c r="F40" s="69">
        <v>55</v>
      </c>
      <c r="G40" s="69">
        <v>1545</v>
      </c>
      <c r="H40" s="69">
        <v>1490</v>
      </c>
      <c r="I40" s="69">
        <v>55</v>
      </c>
      <c r="J40" s="69">
        <v>1545</v>
      </c>
      <c r="K40" s="69">
        <v>1490</v>
      </c>
      <c r="L40" s="69">
        <v>55</v>
      </c>
      <c r="M40" s="73">
        <f>J40/C40</f>
        <v>1</v>
      </c>
    </row>
    <row r="41" spans="1:13" ht="78.75">
      <c r="A41" s="82">
        <v>33</v>
      </c>
      <c r="B41" s="56" t="s">
        <v>51</v>
      </c>
      <c r="C41" s="57">
        <v>1545</v>
      </c>
      <c r="D41" s="69">
        <v>1490</v>
      </c>
      <c r="E41" s="69">
        <v>0</v>
      </c>
      <c r="F41" s="69">
        <v>55</v>
      </c>
      <c r="G41" s="69">
        <v>1545</v>
      </c>
      <c r="H41" s="69">
        <v>1490</v>
      </c>
      <c r="I41" s="69">
        <v>55</v>
      </c>
      <c r="J41" s="69">
        <v>1545</v>
      </c>
      <c r="K41" s="69">
        <v>1490</v>
      </c>
      <c r="L41" s="69">
        <v>55</v>
      </c>
      <c r="M41" s="73">
        <f t="shared" ref="M41:M104" si="8">J41/C41</f>
        <v>1</v>
      </c>
    </row>
    <row r="42" spans="1:13" ht="47.25">
      <c r="A42" s="78">
        <v>34</v>
      </c>
      <c r="B42" s="56" t="s">
        <v>52</v>
      </c>
      <c r="C42" s="57">
        <v>765</v>
      </c>
      <c r="D42" s="69">
        <v>0</v>
      </c>
      <c r="E42" s="69">
        <v>0</v>
      </c>
      <c r="F42" s="69">
        <v>765</v>
      </c>
      <c r="G42" s="57">
        <v>765</v>
      </c>
      <c r="H42" s="69">
        <v>0</v>
      </c>
      <c r="I42" s="57">
        <v>765</v>
      </c>
      <c r="J42" s="69">
        <v>809.3</v>
      </c>
      <c r="K42" s="69">
        <v>0</v>
      </c>
      <c r="L42" s="69">
        <v>809.3</v>
      </c>
      <c r="M42" s="73">
        <f t="shared" si="8"/>
        <v>1.057908496732026</v>
      </c>
    </row>
    <row r="43" spans="1:13" ht="47.25">
      <c r="A43" s="82">
        <v>35</v>
      </c>
      <c r="B43" s="56" t="s">
        <v>53</v>
      </c>
      <c r="C43" s="57">
        <v>488.8</v>
      </c>
      <c r="D43" s="69">
        <v>0</v>
      </c>
      <c r="E43" s="69">
        <v>0</v>
      </c>
      <c r="F43" s="69">
        <v>488.8</v>
      </c>
      <c r="G43" s="57">
        <v>488.8</v>
      </c>
      <c r="H43" s="69">
        <v>0</v>
      </c>
      <c r="I43" s="57">
        <v>488.8</v>
      </c>
      <c r="J43" s="69">
        <v>488.8</v>
      </c>
      <c r="K43" s="69">
        <v>0</v>
      </c>
      <c r="L43" s="69">
        <v>488.8</v>
      </c>
      <c r="M43" s="73">
        <f t="shared" si="8"/>
        <v>1</v>
      </c>
    </row>
    <row r="44" spans="1:13" ht="47.25">
      <c r="A44" s="78">
        <v>36</v>
      </c>
      <c r="B44" s="56" t="s">
        <v>54</v>
      </c>
      <c r="C44" s="57">
        <v>224.7</v>
      </c>
      <c r="D44" s="69">
        <v>0</v>
      </c>
      <c r="E44" s="69">
        <v>0</v>
      </c>
      <c r="F44" s="69">
        <v>224.7</v>
      </c>
      <c r="G44" s="57">
        <v>224.7</v>
      </c>
      <c r="H44" s="69">
        <v>0</v>
      </c>
      <c r="I44" s="57">
        <v>224.7</v>
      </c>
      <c r="J44" s="69">
        <v>269</v>
      </c>
      <c r="K44" s="69">
        <v>0</v>
      </c>
      <c r="L44" s="69">
        <v>269</v>
      </c>
      <c r="M44" s="73">
        <f t="shared" si="8"/>
        <v>1.1971517578994215</v>
      </c>
    </row>
    <row r="45" spans="1:13" ht="31.5">
      <c r="A45" s="82">
        <v>37</v>
      </c>
      <c r="B45" s="56" t="s">
        <v>55</v>
      </c>
      <c r="C45" s="57">
        <v>51.5</v>
      </c>
      <c r="D45" s="69">
        <v>0</v>
      </c>
      <c r="E45" s="69">
        <v>0</v>
      </c>
      <c r="F45" s="69">
        <v>51.5</v>
      </c>
      <c r="G45" s="57">
        <v>51.5</v>
      </c>
      <c r="H45" s="69">
        <v>0</v>
      </c>
      <c r="I45" s="57">
        <v>51.5</v>
      </c>
      <c r="J45" s="69">
        <v>51.5</v>
      </c>
      <c r="K45" s="69">
        <v>0</v>
      </c>
      <c r="L45" s="69">
        <v>51.5</v>
      </c>
      <c r="M45" s="73">
        <f t="shared" si="8"/>
        <v>1</v>
      </c>
    </row>
    <row r="46" spans="1:13" ht="47.25">
      <c r="A46" s="78">
        <v>38</v>
      </c>
      <c r="B46" s="56" t="s">
        <v>56</v>
      </c>
      <c r="C46" s="57">
        <v>12268.7</v>
      </c>
      <c r="D46" s="69">
        <v>12268.7</v>
      </c>
      <c r="E46" s="69">
        <v>0</v>
      </c>
      <c r="F46" s="69">
        <v>0</v>
      </c>
      <c r="G46" s="57">
        <v>12268.7</v>
      </c>
      <c r="H46" s="69">
        <v>12268.7</v>
      </c>
      <c r="I46" s="69">
        <v>0</v>
      </c>
      <c r="J46" s="57">
        <v>12268.7</v>
      </c>
      <c r="K46" s="69">
        <v>12268.7</v>
      </c>
      <c r="L46" s="69">
        <v>0</v>
      </c>
      <c r="M46" s="73">
        <f t="shared" si="8"/>
        <v>1</v>
      </c>
    </row>
    <row r="47" spans="1:13" ht="31.5">
      <c r="A47" s="82">
        <v>39</v>
      </c>
      <c r="B47" s="56" t="s">
        <v>57</v>
      </c>
      <c r="C47" s="57">
        <v>12268.7</v>
      </c>
      <c r="D47" s="69">
        <v>12268.7</v>
      </c>
      <c r="E47" s="69">
        <v>0</v>
      </c>
      <c r="F47" s="69">
        <v>0</v>
      </c>
      <c r="G47" s="57">
        <v>12268.7</v>
      </c>
      <c r="H47" s="69">
        <v>12268.7</v>
      </c>
      <c r="I47" s="69">
        <v>0</v>
      </c>
      <c r="J47" s="57">
        <v>12268.7</v>
      </c>
      <c r="K47" s="69">
        <v>12268.7</v>
      </c>
      <c r="L47" s="69">
        <v>0</v>
      </c>
      <c r="M47" s="73">
        <f t="shared" si="8"/>
        <v>1</v>
      </c>
    </row>
    <row r="48" spans="1:13" ht="63">
      <c r="A48" s="78">
        <v>40</v>
      </c>
      <c r="B48" s="56" t="s">
        <v>58</v>
      </c>
      <c r="C48" s="57">
        <v>112.89999999999999</v>
      </c>
      <c r="D48" s="69">
        <v>20.3</v>
      </c>
      <c r="E48" s="69">
        <v>92.6</v>
      </c>
      <c r="F48" s="69">
        <v>0</v>
      </c>
      <c r="G48" s="57">
        <v>112.89999999999999</v>
      </c>
      <c r="H48" s="69">
        <v>20.3</v>
      </c>
      <c r="I48" s="69">
        <v>92.6</v>
      </c>
      <c r="J48" s="57">
        <v>112.89999999999999</v>
      </c>
      <c r="K48" s="69">
        <v>20.3</v>
      </c>
      <c r="L48" s="69">
        <v>92.6</v>
      </c>
      <c r="M48" s="73">
        <f t="shared" si="8"/>
        <v>1</v>
      </c>
    </row>
    <row r="49" spans="1:13" ht="31.5">
      <c r="A49" s="82">
        <v>41</v>
      </c>
      <c r="B49" s="56" t="s">
        <v>59</v>
      </c>
      <c r="C49" s="57">
        <v>112.89999999999999</v>
      </c>
      <c r="D49" s="69">
        <v>20.3</v>
      </c>
      <c r="E49" s="69">
        <v>92.6</v>
      </c>
      <c r="F49" s="69">
        <v>0</v>
      </c>
      <c r="G49" s="57">
        <v>112.89999999999999</v>
      </c>
      <c r="H49" s="69">
        <v>20.3</v>
      </c>
      <c r="I49" s="69">
        <v>92.6</v>
      </c>
      <c r="J49" s="57">
        <v>112.89999999999999</v>
      </c>
      <c r="K49" s="69">
        <v>20.3</v>
      </c>
      <c r="L49" s="69">
        <v>92.6</v>
      </c>
      <c r="M49" s="73">
        <f t="shared" si="8"/>
        <v>1</v>
      </c>
    </row>
    <row r="50" spans="1:13" ht="31.5">
      <c r="A50" s="90">
        <v>42</v>
      </c>
      <c r="B50" s="54" t="s">
        <v>60</v>
      </c>
      <c r="C50" s="55">
        <v>23599.8</v>
      </c>
      <c r="D50" s="76">
        <f>D51+D53+D58+D61+D64</f>
        <v>23063</v>
      </c>
      <c r="E50" s="76">
        <f t="shared" ref="E50:L50" si="9">E51+E53+E58+E61+E64</f>
        <v>536.79999999999995</v>
      </c>
      <c r="F50" s="76">
        <v>0</v>
      </c>
      <c r="G50" s="76">
        <f t="shared" si="9"/>
        <v>23599.8</v>
      </c>
      <c r="H50" s="76">
        <f t="shared" si="9"/>
        <v>23063</v>
      </c>
      <c r="I50" s="76">
        <f t="shared" si="9"/>
        <v>536.79999999999995</v>
      </c>
      <c r="J50" s="76">
        <f t="shared" si="9"/>
        <v>23599.8</v>
      </c>
      <c r="K50" s="76">
        <f t="shared" si="9"/>
        <v>23063</v>
      </c>
      <c r="L50" s="76">
        <f t="shared" si="9"/>
        <v>536.79999999999995</v>
      </c>
      <c r="M50" s="77">
        <f t="shared" si="8"/>
        <v>1</v>
      </c>
    </row>
    <row r="51" spans="1:13">
      <c r="A51" s="82">
        <v>43</v>
      </c>
      <c r="B51" s="56" t="s">
        <v>23</v>
      </c>
      <c r="C51" s="57">
        <v>2000</v>
      </c>
      <c r="D51" s="57">
        <v>2000</v>
      </c>
      <c r="E51" s="69">
        <v>0</v>
      </c>
      <c r="F51" s="69">
        <v>0</v>
      </c>
      <c r="G51" s="57">
        <v>2000</v>
      </c>
      <c r="H51" s="57">
        <v>2000</v>
      </c>
      <c r="I51" s="69">
        <v>0</v>
      </c>
      <c r="J51" s="57">
        <v>2000</v>
      </c>
      <c r="K51" s="57">
        <v>2000</v>
      </c>
      <c r="L51" s="69">
        <v>0</v>
      </c>
      <c r="M51" s="73">
        <f t="shared" si="8"/>
        <v>1</v>
      </c>
    </row>
    <row r="52" spans="1:13" ht="31.5">
      <c r="A52" s="78">
        <v>44</v>
      </c>
      <c r="B52" s="56" t="s">
        <v>61</v>
      </c>
      <c r="C52" s="57">
        <v>2000</v>
      </c>
      <c r="D52" s="57">
        <v>2000</v>
      </c>
      <c r="E52" s="69">
        <v>0</v>
      </c>
      <c r="F52" s="69">
        <v>0</v>
      </c>
      <c r="G52" s="57">
        <v>2000</v>
      </c>
      <c r="H52" s="57">
        <v>2000</v>
      </c>
      <c r="I52" s="69">
        <v>0</v>
      </c>
      <c r="J52" s="57">
        <v>2000</v>
      </c>
      <c r="K52" s="57">
        <v>2000</v>
      </c>
      <c r="L52" s="69">
        <v>0</v>
      </c>
      <c r="M52" s="73">
        <f t="shared" si="8"/>
        <v>1</v>
      </c>
    </row>
    <row r="53" spans="1:13" ht="47.25">
      <c r="A53" s="82">
        <v>45</v>
      </c>
      <c r="B53" s="56" t="s">
        <v>62</v>
      </c>
      <c r="C53" s="57">
        <v>595</v>
      </c>
      <c r="D53" s="57">
        <v>595</v>
      </c>
      <c r="E53" s="69">
        <v>0</v>
      </c>
      <c r="F53" s="69">
        <v>0</v>
      </c>
      <c r="G53" s="57">
        <v>595</v>
      </c>
      <c r="H53" s="57">
        <v>595</v>
      </c>
      <c r="I53" s="69">
        <v>0</v>
      </c>
      <c r="J53" s="57">
        <v>595</v>
      </c>
      <c r="K53" s="57">
        <v>595</v>
      </c>
      <c r="L53" s="69">
        <v>0</v>
      </c>
      <c r="M53" s="73">
        <f t="shared" si="8"/>
        <v>1</v>
      </c>
    </row>
    <row r="54" spans="1:13" ht="47.25">
      <c r="A54" s="78">
        <v>46</v>
      </c>
      <c r="B54" s="56" t="s">
        <v>63</v>
      </c>
      <c r="C54" s="57">
        <v>85</v>
      </c>
      <c r="D54" s="57">
        <v>85</v>
      </c>
      <c r="E54" s="69">
        <v>0</v>
      </c>
      <c r="F54" s="69">
        <v>0</v>
      </c>
      <c r="G54" s="57">
        <v>85</v>
      </c>
      <c r="H54" s="57">
        <v>85</v>
      </c>
      <c r="I54" s="69">
        <v>0</v>
      </c>
      <c r="J54" s="57">
        <v>85</v>
      </c>
      <c r="K54" s="57">
        <v>85</v>
      </c>
      <c r="L54" s="69">
        <v>0</v>
      </c>
      <c r="M54" s="73">
        <f t="shared" si="8"/>
        <v>1</v>
      </c>
    </row>
    <row r="55" spans="1:13" ht="47.25">
      <c r="A55" s="82">
        <v>47</v>
      </c>
      <c r="B55" s="56" t="s">
        <v>64</v>
      </c>
      <c r="C55" s="57">
        <v>150</v>
      </c>
      <c r="D55" s="57">
        <v>150</v>
      </c>
      <c r="E55" s="69">
        <v>0</v>
      </c>
      <c r="F55" s="69">
        <v>0</v>
      </c>
      <c r="G55" s="57">
        <v>150</v>
      </c>
      <c r="H55" s="57">
        <v>150</v>
      </c>
      <c r="I55" s="69">
        <v>0</v>
      </c>
      <c r="J55" s="57">
        <v>150</v>
      </c>
      <c r="K55" s="57">
        <v>150</v>
      </c>
      <c r="L55" s="69">
        <v>0</v>
      </c>
      <c r="M55" s="73">
        <f t="shared" si="8"/>
        <v>1</v>
      </c>
    </row>
    <row r="56" spans="1:13" ht="94.5">
      <c r="A56" s="78">
        <v>48</v>
      </c>
      <c r="B56" s="56" t="s">
        <v>65</v>
      </c>
      <c r="C56" s="57">
        <v>310</v>
      </c>
      <c r="D56" s="57">
        <v>310</v>
      </c>
      <c r="E56" s="69">
        <v>0</v>
      </c>
      <c r="F56" s="69">
        <v>0</v>
      </c>
      <c r="G56" s="57">
        <v>310</v>
      </c>
      <c r="H56" s="57">
        <v>310</v>
      </c>
      <c r="I56" s="69">
        <v>0</v>
      </c>
      <c r="J56" s="57">
        <v>310</v>
      </c>
      <c r="K56" s="57">
        <v>310</v>
      </c>
      <c r="L56" s="69">
        <v>0</v>
      </c>
      <c r="M56" s="73">
        <f t="shared" si="8"/>
        <v>1</v>
      </c>
    </row>
    <row r="57" spans="1:13" ht="47.25">
      <c r="A57" s="82">
        <v>49</v>
      </c>
      <c r="B57" s="56" t="s">
        <v>66</v>
      </c>
      <c r="C57" s="57">
        <v>50</v>
      </c>
      <c r="D57" s="57">
        <v>50</v>
      </c>
      <c r="E57" s="69">
        <v>0</v>
      </c>
      <c r="F57" s="69">
        <v>0</v>
      </c>
      <c r="G57" s="57">
        <v>50</v>
      </c>
      <c r="H57" s="57">
        <v>50</v>
      </c>
      <c r="I57" s="69">
        <v>0</v>
      </c>
      <c r="J57" s="57">
        <v>50</v>
      </c>
      <c r="K57" s="57">
        <v>50</v>
      </c>
      <c r="L57" s="69">
        <v>0</v>
      </c>
      <c r="M57" s="73">
        <f t="shared" si="8"/>
        <v>1</v>
      </c>
    </row>
    <row r="58" spans="1:13" ht="47.25">
      <c r="A58" s="78">
        <v>50</v>
      </c>
      <c r="B58" s="56" t="s">
        <v>67</v>
      </c>
      <c r="C58" s="57">
        <v>2900</v>
      </c>
      <c r="D58" s="57">
        <v>2900</v>
      </c>
      <c r="E58" s="69">
        <v>0</v>
      </c>
      <c r="F58" s="69">
        <v>0</v>
      </c>
      <c r="G58" s="57">
        <v>2900</v>
      </c>
      <c r="H58" s="57">
        <v>2900</v>
      </c>
      <c r="I58" s="69">
        <v>0</v>
      </c>
      <c r="J58" s="57">
        <v>2900</v>
      </c>
      <c r="K58" s="57">
        <v>2900</v>
      </c>
      <c r="L58" s="69">
        <v>0</v>
      </c>
      <c r="M58" s="73">
        <f t="shared" si="8"/>
        <v>1</v>
      </c>
    </row>
    <row r="59" spans="1:13" ht="47.25">
      <c r="A59" s="82">
        <v>51</v>
      </c>
      <c r="B59" s="56" t="s">
        <v>68</v>
      </c>
      <c r="C59" s="57">
        <v>1500</v>
      </c>
      <c r="D59" s="57">
        <v>1500</v>
      </c>
      <c r="E59" s="69">
        <v>0</v>
      </c>
      <c r="F59" s="69">
        <v>0</v>
      </c>
      <c r="G59" s="57">
        <v>1500</v>
      </c>
      <c r="H59" s="57">
        <v>1500</v>
      </c>
      <c r="I59" s="69">
        <v>0</v>
      </c>
      <c r="J59" s="57">
        <v>1500</v>
      </c>
      <c r="K59" s="57">
        <v>1500</v>
      </c>
      <c r="L59" s="69">
        <v>0</v>
      </c>
      <c r="M59" s="73">
        <f t="shared" si="8"/>
        <v>1</v>
      </c>
    </row>
    <row r="60" spans="1:13" ht="31.5">
      <c r="A60" s="78">
        <v>52</v>
      </c>
      <c r="B60" s="56" t="s">
        <v>69</v>
      </c>
      <c r="C60" s="57">
        <v>1400</v>
      </c>
      <c r="D60" s="57">
        <v>1400</v>
      </c>
      <c r="E60" s="69">
        <v>0</v>
      </c>
      <c r="F60" s="69">
        <v>0</v>
      </c>
      <c r="G60" s="57">
        <v>1400</v>
      </c>
      <c r="H60" s="57">
        <v>1400</v>
      </c>
      <c r="I60" s="69">
        <v>0</v>
      </c>
      <c r="J60" s="57">
        <v>1400</v>
      </c>
      <c r="K60" s="57">
        <v>1400</v>
      </c>
      <c r="L60" s="69">
        <v>0</v>
      </c>
      <c r="M60" s="73">
        <f t="shared" si="8"/>
        <v>1</v>
      </c>
    </row>
    <row r="61" spans="1:13" ht="47.25">
      <c r="A61" s="82">
        <v>53</v>
      </c>
      <c r="B61" s="56" t="s">
        <v>70</v>
      </c>
      <c r="C61" s="57">
        <v>17450.099999999999</v>
      </c>
      <c r="D61" s="57">
        <v>17450.099999999999</v>
      </c>
      <c r="E61" s="69">
        <v>0</v>
      </c>
      <c r="F61" s="69">
        <v>0</v>
      </c>
      <c r="G61" s="57">
        <v>17450.099999999999</v>
      </c>
      <c r="H61" s="57">
        <v>17450.099999999999</v>
      </c>
      <c r="I61" s="69">
        <v>0</v>
      </c>
      <c r="J61" s="57">
        <v>17450.099999999999</v>
      </c>
      <c r="K61" s="57">
        <v>17450.099999999999</v>
      </c>
      <c r="L61" s="69">
        <v>0</v>
      </c>
      <c r="M61" s="73">
        <f t="shared" si="8"/>
        <v>1</v>
      </c>
    </row>
    <row r="62" spans="1:13" ht="47.25">
      <c r="A62" s="78">
        <v>54</v>
      </c>
      <c r="B62" s="56" t="s">
        <v>71</v>
      </c>
      <c r="C62" s="57">
        <v>10681.8</v>
      </c>
      <c r="D62" s="57">
        <v>10681.8</v>
      </c>
      <c r="E62" s="69">
        <v>0</v>
      </c>
      <c r="F62" s="69">
        <v>0</v>
      </c>
      <c r="G62" s="57">
        <v>10681.8</v>
      </c>
      <c r="H62" s="57">
        <v>10681.8</v>
      </c>
      <c r="I62" s="69">
        <v>0</v>
      </c>
      <c r="J62" s="57">
        <v>10681.8</v>
      </c>
      <c r="K62" s="57">
        <v>10681.8</v>
      </c>
      <c r="L62" s="69">
        <v>0</v>
      </c>
      <c r="M62" s="73">
        <f t="shared" si="8"/>
        <v>1</v>
      </c>
    </row>
    <row r="63" spans="1:13" ht="47.25">
      <c r="A63" s="82">
        <v>55</v>
      </c>
      <c r="B63" s="56" t="s">
        <v>72</v>
      </c>
      <c r="C63" s="57">
        <v>6768.3</v>
      </c>
      <c r="D63" s="57">
        <v>6768.3</v>
      </c>
      <c r="E63" s="69">
        <v>0</v>
      </c>
      <c r="F63" s="69">
        <v>0</v>
      </c>
      <c r="G63" s="57">
        <v>6768.3</v>
      </c>
      <c r="H63" s="57">
        <v>6768.3</v>
      </c>
      <c r="I63" s="69">
        <v>0</v>
      </c>
      <c r="J63" s="57">
        <v>6768.3</v>
      </c>
      <c r="K63" s="57">
        <v>6768.3</v>
      </c>
      <c r="L63" s="69">
        <v>0</v>
      </c>
      <c r="M63" s="73">
        <f t="shared" si="8"/>
        <v>1</v>
      </c>
    </row>
    <row r="64" spans="1:13" ht="31.5">
      <c r="A64" s="78">
        <v>56</v>
      </c>
      <c r="B64" s="56" t="s">
        <v>73</v>
      </c>
      <c r="C64" s="57">
        <v>654.69999999999993</v>
      </c>
      <c r="D64" s="69">
        <v>117.9</v>
      </c>
      <c r="E64" s="69">
        <v>536.79999999999995</v>
      </c>
      <c r="F64" s="69">
        <v>0</v>
      </c>
      <c r="G64" s="57">
        <v>654.69999999999993</v>
      </c>
      <c r="H64" s="69">
        <v>117.9</v>
      </c>
      <c r="I64" s="69">
        <v>536.79999999999995</v>
      </c>
      <c r="J64" s="57">
        <v>654.69999999999993</v>
      </c>
      <c r="K64" s="69">
        <v>117.9</v>
      </c>
      <c r="L64" s="69">
        <v>536.79999999999995</v>
      </c>
      <c r="M64" s="73">
        <f t="shared" si="8"/>
        <v>1</v>
      </c>
    </row>
    <row r="65" spans="1:13" ht="47.25">
      <c r="A65" s="82">
        <v>57</v>
      </c>
      <c r="B65" s="56" t="s">
        <v>74</v>
      </c>
      <c r="C65" s="57">
        <v>562</v>
      </c>
      <c r="D65" s="69">
        <v>101.2</v>
      </c>
      <c r="E65" s="69">
        <v>460.8</v>
      </c>
      <c r="F65" s="69">
        <v>0</v>
      </c>
      <c r="G65" s="57">
        <v>562</v>
      </c>
      <c r="H65" s="69">
        <v>101.2</v>
      </c>
      <c r="I65" s="69">
        <v>460.8</v>
      </c>
      <c r="J65" s="57">
        <v>562</v>
      </c>
      <c r="K65" s="69">
        <v>101.2</v>
      </c>
      <c r="L65" s="69">
        <v>460.8</v>
      </c>
      <c r="M65" s="73">
        <f t="shared" si="8"/>
        <v>1</v>
      </c>
    </row>
    <row r="66" spans="1:13" ht="47.25">
      <c r="A66" s="78">
        <v>58</v>
      </c>
      <c r="B66" s="56" t="s">
        <v>75</v>
      </c>
      <c r="C66" s="57">
        <v>92.7</v>
      </c>
      <c r="D66" s="69">
        <v>16.7</v>
      </c>
      <c r="E66" s="69">
        <v>76</v>
      </c>
      <c r="F66" s="69">
        <v>0</v>
      </c>
      <c r="G66" s="57">
        <v>92.7</v>
      </c>
      <c r="H66" s="69">
        <v>16.7</v>
      </c>
      <c r="I66" s="69">
        <v>76</v>
      </c>
      <c r="J66" s="57">
        <v>92.7</v>
      </c>
      <c r="K66" s="69">
        <v>16.7</v>
      </c>
      <c r="L66" s="69">
        <v>76</v>
      </c>
      <c r="M66" s="73">
        <f t="shared" si="8"/>
        <v>1</v>
      </c>
    </row>
    <row r="67" spans="1:13" ht="31.5">
      <c r="A67" s="92">
        <v>59</v>
      </c>
      <c r="B67" s="54" t="s">
        <v>76</v>
      </c>
      <c r="C67" s="55">
        <v>78897.2</v>
      </c>
      <c r="D67" s="76">
        <f>D68+D70+D77+D80+D82</f>
        <v>76131</v>
      </c>
      <c r="E67" s="76">
        <f t="shared" ref="E67:K67" si="10">E68+E70+E77+E80+E82</f>
        <v>2766.2</v>
      </c>
      <c r="F67" s="76">
        <v>0</v>
      </c>
      <c r="G67" s="76">
        <f t="shared" si="10"/>
        <v>78326.700000000012</v>
      </c>
      <c r="H67" s="76">
        <f t="shared" si="10"/>
        <v>75608.5</v>
      </c>
      <c r="I67" s="76">
        <f>I68+I70+I77+I80+I82+I73</f>
        <v>2766.2</v>
      </c>
      <c r="J67" s="76">
        <f t="shared" si="10"/>
        <v>78326.700000000012</v>
      </c>
      <c r="K67" s="76">
        <f t="shared" si="10"/>
        <v>75608.5</v>
      </c>
      <c r="L67" s="76">
        <f>L68+L70+L77+L80+L82+L73</f>
        <v>2766.2</v>
      </c>
      <c r="M67" s="77">
        <f t="shared" si="8"/>
        <v>0.99276907165273309</v>
      </c>
    </row>
    <row r="68" spans="1:13">
      <c r="A68" s="78">
        <v>60</v>
      </c>
      <c r="B68" s="56" t="s">
        <v>77</v>
      </c>
      <c r="C68" s="57">
        <v>4835</v>
      </c>
      <c r="D68" s="57">
        <v>4835</v>
      </c>
      <c r="E68" s="69">
        <v>0</v>
      </c>
      <c r="F68" s="69">
        <v>0</v>
      </c>
      <c r="G68" s="57">
        <v>4835</v>
      </c>
      <c r="H68" s="57">
        <v>4835</v>
      </c>
      <c r="I68" s="69">
        <v>0</v>
      </c>
      <c r="J68" s="57">
        <v>4835</v>
      </c>
      <c r="K68" s="57">
        <v>4835</v>
      </c>
      <c r="L68" s="69">
        <v>0</v>
      </c>
      <c r="M68" s="73">
        <f t="shared" si="8"/>
        <v>1</v>
      </c>
    </row>
    <row r="69" spans="1:13" ht="78.75">
      <c r="A69" s="82">
        <v>61</v>
      </c>
      <c r="B69" s="56" t="s">
        <v>78</v>
      </c>
      <c r="C69" s="57">
        <v>4835</v>
      </c>
      <c r="D69" s="57">
        <v>4835</v>
      </c>
      <c r="E69" s="69">
        <v>0</v>
      </c>
      <c r="F69" s="69">
        <v>0</v>
      </c>
      <c r="G69" s="57">
        <v>4835</v>
      </c>
      <c r="H69" s="57">
        <v>4835</v>
      </c>
      <c r="I69" s="69">
        <v>0</v>
      </c>
      <c r="J69" s="57">
        <v>4835</v>
      </c>
      <c r="K69" s="57">
        <v>4835</v>
      </c>
      <c r="L69" s="69">
        <v>0</v>
      </c>
      <c r="M69" s="73">
        <f t="shared" si="8"/>
        <v>1</v>
      </c>
    </row>
    <row r="70" spans="1:13" ht="31.5">
      <c r="A70" s="78">
        <v>62</v>
      </c>
      <c r="B70" s="56" t="s">
        <v>79</v>
      </c>
      <c r="C70" s="57">
        <v>1172</v>
      </c>
      <c r="D70" s="69">
        <v>1124</v>
      </c>
      <c r="E70" s="69">
        <v>48</v>
      </c>
      <c r="F70" s="69">
        <v>0</v>
      </c>
      <c r="G70" s="57">
        <v>1124</v>
      </c>
      <c r="H70" s="69">
        <v>1124</v>
      </c>
      <c r="I70" s="69">
        <v>0</v>
      </c>
      <c r="J70" s="57">
        <v>1124</v>
      </c>
      <c r="K70" s="69">
        <v>1124</v>
      </c>
      <c r="L70" s="69">
        <v>0</v>
      </c>
      <c r="M70" s="73">
        <f t="shared" si="8"/>
        <v>0.95904436860068254</v>
      </c>
    </row>
    <row r="71" spans="1:13" ht="47.25">
      <c r="A71" s="82">
        <v>63</v>
      </c>
      <c r="B71" s="56" t="s">
        <v>80</v>
      </c>
      <c r="C71" s="57">
        <v>400</v>
      </c>
      <c r="D71" s="69">
        <v>400</v>
      </c>
      <c r="E71" s="69">
        <v>0</v>
      </c>
      <c r="F71" s="69">
        <v>0</v>
      </c>
      <c r="G71" s="57">
        <v>400</v>
      </c>
      <c r="H71" s="69">
        <v>400</v>
      </c>
      <c r="I71" s="69">
        <v>0</v>
      </c>
      <c r="J71" s="57">
        <v>400</v>
      </c>
      <c r="K71" s="69">
        <v>400</v>
      </c>
      <c r="L71" s="69">
        <v>0</v>
      </c>
      <c r="M71" s="73">
        <f t="shared" si="8"/>
        <v>1</v>
      </c>
    </row>
    <row r="72" spans="1:13" ht="47.25">
      <c r="A72" s="78">
        <v>64</v>
      </c>
      <c r="B72" s="56" t="s">
        <v>81</v>
      </c>
      <c r="C72" s="57">
        <v>200</v>
      </c>
      <c r="D72" s="69">
        <v>200</v>
      </c>
      <c r="E72" s="69">
        <v>0</v>
      </c>
      <c r="F72" s="69">
        <v>0</v>
      </c>
      <c r="G72" s="57">
        <v>200</v>
      </c>
      <c r="H72" s="69">
        <v>200</v>
      </c>
      <c r="I72" s="69">
        <v>0</v>
      </c>
      <c r="J72" s="57">
        <v>200</v>
      </c>
      <c r="K72" s="69">
        <v>200</v>
      </c>
      <c r="L72" s="69">
        <v>0</v>
      </c>
      <c r="M72" s="73">
        <f t="shared" si="8"/>
        <v>1</v>
      </c>
    </row>
    <row r="73" spans="1:13" ht="47.25">
      <c r="A73" s="82">
        <v>65</v>
      </c>
      <c r="B73" s="56" t="s">
        <v>82</v>
      </c>
      <c r="C73" s="57">
        <v>162</v>
      </c>
      <c r="D73" s="69">
        <v>114</v>
      </c>
      <c r="E73" s="69">
        <v>48</v>
      </c>
      <c r="F73" s="69">
        <v>0</v>
      </c>
      <c r="G73" s="57">
        <v>162</v>
      </c>
      <c r="H73" s="69">
        <v>114</v>
      </c>
      <c r="I73" s="69">
        <v>48</v>
      </c>
      <c r="J73" s="57">
        <v>162</v>
      </c>
      <c r="K73" s="69">
        <v>114</v>
      </c>
      <c r="L73" s="69">
        <v>48</v>
      </c>
      <c r="M73" s="73">
        <f t="shared" si="8"/>
        <v>1</v>
      </c>
    </row>
    <row r="74" spans="1:13" ht="47.25">
      <c r="A74" s="78">
        <v>66</v>
      </c>
      <c r="B74" s="56" t="s">
        <v>83</v>
      </c>
      <c r="C74" s="57">
        <v>180</v>
      </c>
      <c r="D74" s="69">
        <v>180</v>
      </c>
      <c r="E74" s="69">
        <v>0</v>
      </c>
      <c r="F74" s="69">
        <v>0</v>
      </c>
      <c r="G74" s="57">
        <v>180</v>
      </c>
      <c r="H74" s="69">
        <v>180</v>
      </c>
      <c r="I74" s="69">
        <v>0</v>
      </c>
      <c r="J74" s="57">
        <v>180</v>
      </c>
      <c r="K74" s="69">
        <v>180</v>
      </c>
      <c r="L74" s="69">
        <v>0</v>
      </c>
      <c r="M74" s="73">
        <f t="shared" si="8"/>
        <v>1</v>
      </c>
    </row>
    <row r="75" spans="1:13" ht="47.25">
      <c r="A75" s="82">
        <v>67</v>
      </c>
      <c r="B75" s="56" t="s">
        <v>84</v>
      </c>
      <c r="C75" s="57">
        <v>80</v>
      </c>
      <c r="D75" s="69">
        <v>80</v>
      </c>
      <c r="E75" s="69">
        <v>0</v>
      </c>
      <c r="F75" s="69">
        <v>0</v>
      </c>
      <c r="G75" s="57">
        <v>80</v>
      </c>
      <c r="H75" s="69">
        <v>80</v>
      </c>
      <c r="I75" s="69">
        <v>0</v>
      </c>
      <c r="J75" s="57">
        <v>80</v>
      </c>
      <c r="K75" s="69">
        <v>80</v>
      </c>
      <c r="L75" s="69">
        <v>0</v>
      </c>
      <c r="M75" s="73">
        <f t="shared" si="8"/>
        <v>1</v>
      </c>
    </row>
    <row r="76" spans="1:13" ht="47.25">
      <c r="A76" s="78">
        <v>68</v>
      </c>
      <c r="B76" s="56" t="s">
        <v>85</v>
      </c>
      <c r="C76" s="57">
        <v>150</v>
      </c>
      <c r="D76" s="69">
        <v>150</v>
      </c>
      <c r="E76" s="69">
        <v>0</v>
      </c>
      <c r="F76" s="69">
        <v>0</v>
      </c>
      <c r="G76" s="57">
        <v>150</v>
      </c>
      <c r="H76" s="69">
        <v>150</v>
      </c>
      <c r="I76" s="69">
        <v>0</v>
      </c>
      <c r="J76" s="57">
        <v>150</v>
      </c>
      <c r="K76" s="69">
        <v>150</v>
      </c>
      <c r="L76" s="69">
        <v>0</v>
      </c>
      <c r="M76" s="73">
        <f t="shared" si="8"/>
        <v>1</v>
      </c>
    </row>
    <row r="77" spans="1:13" ht="31.5">
      <c r="A77" s="82">
        <v>69</v>
      </c>
      <c r="B77" s="56" t="s">
        <v>86</v>
      </c>
      <c r="C77" s="57">
        <v>15770</v>
      </c>
      <c r="D77" s="57">
        <v>15770</v>
      </c>
      <c r="E77" s="69">
        <v>0</v>
      </c>
      <c r="F77" s="69">
        <v>0</v>
      </c>
      <c r="G77" s="69">
        <v>15247.5</v>
      </c>
      <c r="H77" s="69">
        <v>15247.5</v>
      </c>
      <c r="I77" s="69">
        <v>0</v>
      </c>
      <c r="J77" s="69">
        <v>15247.5</v>
      </c>
      <c r="K77" s="69">
        <v>15247.5</v>
      </c>
      <c r="L77" s="69">
        <v>0</v>
      </c>
      <c r="M77" s="73">
        <f t="shared" si="8"/>
        <v>0.9668674698795181</v>
      </c>
    </row>
    <row r="78" spans="1:13" ht="31.5">
      <c r="A78" s="78">
        <v>70</v>
      </c>
      <c r="B78" s="56" t="s">
        <v>87</v>
      </c>
      <c r="C78" s="57">
        <v>14166</v>
      </c>
      <c r="D78" s="57">
        <v>14166</v>
      </c>
      <c r="E78" s="69">
        <v>0</v>
      </c>
      <c r="F78" s="69">
        <v>0</v>
      </c>
      <c r="G78" s="69">
        <v>13644.4</v>
      </c>
      <c r="H78" s="69">
        <v>13644.4</v>
      </c>
      <c r="I78" s="69">
        <v>0</v>
      </c>
      <c r="J78" s="69">
        <v>13644.4</v>
      </c>
      <c r="K78" s="69">
        <v>13644.4</v>
      </c>
      <c r="L78" s="69">
        <v>0</v>
      </c>
      <c r="M78" s="73">
        <f t="shared" si="8"/>
        <v>0.96317944373852882</v>
      </c>
    </row>
    <row r="79" spans="1:13" ht="31.5">
      <c r="A79" s="82">
        <v>71</v>
      </c>
      <c r="B79" s="56" t="s">
        <v>88</v>
      </c>
      <c r="C79" s="57">
        <v>1604</v>
      </c>
      <c r="D79" s="57">
        <v>1604</v>
      </c>
      <c r="E79" s="69">
        <v>0</v>
      </c>
      <c r="F79" s="69">
        <v>0</v>
      </c>
      <c r="G79" s="69">
        <v>1603.1</v>
      </c>
      <c r="H79" s="69">
        <v>1603.1</v>
      </c>
      <c r="I79" s="69">
        <v>0</v>
      </c>
      <c r="J79" s="69">
        <v>1603.1</v>
      </c>
      <c r="K79" s="69">
        <v>1603.1</v>
      </c>
      <c r="L79" s="69">
        <v>0</v>
      </c>
      <c r="M79" s="73">
        <f t="shared" si="8"/>
        <v>0.99943890274314207</v>
      </c>
    </row>
    <row r="80" spans="1:13" ht="31.5">
      <c r="A80" s="78">
        <v>72</v>
      </c>
      <c r="B80" s="56" t="s">
        <v>89</v>
      </c>
      <c r="C80" s="57">
        <v>53777.599999999999</v>
      </c>
      <c r="D80" s="57">
        <v>53777.599999999999</v>
      </c>
      <c r="E80" s="69">
        <v>0</v>
      </c>
      <c r="F80" s="69">
        <v>0</v>
      </c>
      <c r="G80" s="69">
        <v>53777.599999999999</v>
      </c>
      <c r="H80" s="69">
        <v>53777.599999999999</v>
      </c>
      <c r="I80" s="69">
        <v>0</v>
      </c>
      <c r="J80" s="69">
        <v>53777.599999999999</v>
      </c>
      <c r="K80" s="69">
        <v>53777.599999999999</v>
      </c>
      <c r="L80" s="69">
        <v>0</v>
      </c>
      <c r="M80" s="73">
        <f t="shared" si="8"/>
        <v>1</v>
      </c>
    </row>
    <row r="81" spans="1:13" ht="31.5">
      <c r="A81" s="82">
        <v>73</v>
      </c>
      <c r="B81" s="56" t="s">
        <v>90</v>
      </c>
      <c r="C81" s="57">
        <v>53777.599999999999</v>
      </c>
      <c r="D81" s="57">
        <v>53777.599999999999</v>
      </c>
      <c r="E81" s="69">
        <v>0</v>
      </c>
      <c r="F81" s="69">
        <v>0</v>
      </c>
      <c r="G81" s="69">
        <v>53777.599999999999</v>
      </c>
      <c r="H81" s="69">
        <v>53777.599999999999</v>
      </c>
      <c r="I81" s="69">
        <v>0</v>
      </c>
      <c r="J81" s="69">
        <v>53777.599999999999</v>
      </c>
      <c r="K81" s="69">
        <v>53777.599999999999</v>
      </c>
      <c r="L81" s="69">
        <v>0</v>
      </c>
      <c r="M81" s="73">
        <f t="shared" si="8"/>
        <v>1</v>
      </c>
    </row>
    <row r="82" spans="1:13" ht="47.25">
      <c r="A82" s="78">
        <v>74</v>
      </c>
      <c r="B82" s="56" t="s">
        <v>91</v>
      </c>
      <c r="C82" s="57">
        <v>3342.6</v>
      </c>
      <c r="D82" s="69">
        <v>624.4</v>
      </c>
      <c r="E82" s="69">
        <v>2718.2</v>
      </c>
      <c r="F82" s="69">
        <v>0</v>
      </c>
      <c r="G82" s="57">
        <v>3342.6</v>
      </c>
      <c r="H82" s="69">
        <v>624.4</v>
      </c>
      <c r="I82" s="69">
        <v>2718.2</v>
      </c>
      <c r="J82" s="57">
        <v>3342.6</v>
      </c>
      <c r="K82" s="69">
        <v>624.4</v>
      </c>
      <c r="L82" s="69">
        <v>2718.2</v>
      </c>
      <c r="M82" s="73">
        <f t="shared" si="8"/>
        <v>1</v>
      </c>
    </row>
    <row r="83" spans="1:13" ht="47.25">
      <c r="A83" s="82">
        <v>75</v>
      </c>
      <c r="B83" s="56" t="s">
        <v>92</v>
      </c>
      <c r="C83" s="57">
        <v>3342.6</v>
      </c>
      <c r="D83" s="69">
        <v>624.4</v>
      </c>
      <c r="E83" s="69">
        <v>2718.2</v>
      </c>
      <c r="F83" s="69">
        <v>0</v>
      </c>
      <c r="G83" s="57">
        <v>3342.6</v>
      </c>
      <c r="H83" s="69">
        <v>624.4</v>
      </c>
      <c r="I83" s="69">
        <v>2718.2</v>
      </c>
      <c r="J83" s="57">
        <v>3342.6</v>
      </c>
      <c r="K83" s="69">
        <v>624.4</v>
      </c>
      <c r="L83" s="69">
        <v>2718.2</v>
      </c>
      <c r="M83" s="73">
        <f t="shared" si="8"/>
        <v>1</v>
      </c>
    </row>
    <row r="84" spans="1:13" ht="31.5">
      <c r="A84" s="90">
        <v>76</v>
      </c>
      <c r="B84" s="54" t="s">
        <v>93</v>
      </c>
      <c r="C84" s="55">
        <v>13100</v>
      </c>
      <c r="D84" s="55">
        <v>13100</v>
      </c>
      <c r="E84" s="76">
        <v>0</v>
      </c>
      <c r="F84" s="76">
        <v>0</v>
      </c>
      <c r="G84" s="55">
        <v>13100</v>
      </c>
      <c r="H84" s="55">
        <v>13100</v>
      </c>
      <c r="I84" s="76">
        <v>0</v>
      </c>
      <c r="J84" s="55">
        <v>13100</v>
      </c>
      <c r="K84" s="55">
        <v>13100</v>
      </c>
      <c r="L84" s="76">
        <v>0</v>
      </c>
      <c r="M84" s="77">
        <f t="shared" si="8"/>
        <v>1</v>
      </c>
    </row>
    <row r="85" spans="1:13" ht="47.25">
      <c r="A85" s="82">
        <v>77</v>
      </c>
      <c r="B85" s="56" t="s">
        <v>94</v>
      </c>
      <c r="C85" s="57">
        <v>13100</v>
      </c>
      <c r="D85" s="57">
        <v>13100</v>
      </c>
      <c r="E85" s="69">
        <v>0</v>
      </c>
      <c r="F85" s="69">
        <v>0</v>
      </c>
      <c r="G85" s="57">
        <v>13100</v>
      </c>
      <c r="H85" s="57">
        <v>13100</v>
      </c>
      <c r="I85" s="69">
        <v>0</v>
      </c>
      <c r="J85" s="57">
        <v>13100</v>
      </c>
      <c r="K85" s="57">
        <v>13100</v>
      </c>
      <c r="L85" s="69">
        <v>0</v>
      </c>
      <c r="M85" s="73">
        <f t="shared" si="8"/>
        <v>1</v>
      </c>
    </row>
    <row r="86" spans="1:13" ht="47.25">
      <c r="A86" s="78">
        <v>78</v>
      </c>
      <c r="B86" s="56" t="s">
        <v>95</v>
      </c>
      <c r="C86" s="57">
        <v>13100</v>
      </c>
      <c r="D86" s="57">
        <v>13100</v>
      </c>
      <c r="E86" s="69">
        <v>0</v>
      </c>
      <c r="F86" s="69">
        <v>0</v>
      </c>
      <c r="G86" s="57">
        <v>13100</v>
      </c>
      <c r="H86" s="57">
        <v>13100</v>
      </c>
      <c r="I86" s="69">
        <v>0</v>
      </c>
      <c r="J86" s="57">
        <v>13100</v>
      </c>
      <c r="K86" s="57">
        <v>13100</v>
      </c>
      <c r="L86" s="69">
        <v>0</v>
      </c>
      <c r="M86" s="73">
        <f t="shared" si="8"/>
        <v>1</v>
      </c>
    </row>
    <row r="87" spans="1:13" ht="47.25">
      <c r="A87" s="91">
        <v>79</v>
      </c>
      <c r="B87" s="58" t="s">
        <v>96</v>
      </c>
      <c r="C87" s="59">
        <v>171954.4</v>
      </c>
      <c r="D87" s="79">
        <f>D88+D120+D127+D132+D139</f>
        <v>145325.79999999999</v>
      </c>
      <c r="E87" s="79">
        <f t="shared" ref="E87:L87" si="11">E88+E120+E127+E132+E139</f>
        <v>11528.6</v>
      </c>
      <c r="F87" s="79">
        <f t="shared" si="11"/>
        <v>15100</v>
      </c>
      <c r="G87" s="79">
        <f t="shared" si="11"/>
        <v>168238.5</v>
      </c>
      <c r="H87" s="79">
        <f t="shared" si="11"/>
        <v>143069.79999999999</v>
      </c>
      <c r="I87" s="79">
        <f t="shared" si="11"/>
        <v>25168.799999999999</v>
      </c>
      <c r="J87" s="79">
        <f t="shared" si="11"/>
        <v>168238.6</v>
      </c>
      <c r="K87" s="79">
        <f t="shared" si="11"/>
        <v>143069.79999999999</v>
      </c>
      <c r="L87" s="79">
        <f t="shared" si="11"/>
        <v>25168.799999999999</v>
      </c>
      <c r="M87" s="80">
        <f t="shared" si="8"/>
        <v>0.97839078267261559</v>
      </c>
    </row>
    <row r="88" spans="1:13" ht="31.5">
      <c r="A88" s="90">
        <v>80</v>
      </c>
      <c r="B88" s="54" t="s">
        <v>97</v>
      </c>
      <c r="C88" s="55">
        <v>137635</v>
      </c>
      <c r="D88" s="76">
        <v>122535</v>
      </c>
      <c r="E88" s="76">
        <v>0</v>
      </c>
      <c r="F88" s="76">
        <v>15100</v>
      </c>
      <c r="G88" s="76">
        <f>G89+G115</f>
        <v>135382</v>
      </c>
      <c r="H88" s="76">
        <f t="shared" ref="H88:L88" si="12">H89+H115</f>
        <v>120282</v>
      </c>
      <c r="I88" s="76">
        <f t="shared" si="12"/>
        <v>15100</v>
      </c>
      <c r="J88" s="76">
        <f t="shared" si="12"/>
        <v>135382</v>
      </c>
      <c r="K88" s="76">
        <f t="shared" si="12"/>
        <v>120282</v>
      </c>
      <c r="L88" s="76">
        <f t="shared" si="12"/>
        <v>15100</v>
      </c>
      <c r="M88" s="77">
        <f t="shared" si="8"/>
        <v>0.98363061721219169</v>
      </c>
    </row>
    <row r="89" spans="1:13" ht="63">
      <c r="A89" s="82">
        <v>81</v>
      </c>
      <c r="B89" s="60" t="s">
        <v>98</v>
      </c>
      <c r="C89" s="57">
        <v>7480</v>
      </c>
      <c r="D89" s="69">
        <v>7480</v>
      </c>
      <c r="E89" s="69">
        <v>0</v>
      </c>
      <c r="F89" s="69">
        <v>0</v>
      </c>
      <c r="G89" s="57">
        <v>7480</v>
      </c>
      <c r="H89" s="69">
        <v>7480</v>
      </c>
      <c r="I89" s="69">
        <v>0</v>
      </c>
      <c r="J89" s="57">
        <v>7480</v>
      </c>
      <c r="K89" s="69">
        <v>7480</v>
      </c>
      <c r="L89" s="69">
        <v>0</v>
      </c>
      <c r="M89" s="73">
        <f t="shared" si="8"/>
        <v>1</v>
      </c>
    </row>
    <row r="90" spans="1:13" ht="24" customHeight="1">
      <c r="A90" s="78">
        <v>82</v>
      </c>
      <c r="B90" s="60" t="s">
        <v>99</v>
      </c>
      <c r="C90" s="57">
        <v>250</v>
      </c>
      <c r="D90" s="69">
        <v>250</v>
      </c>
      <c r="E90" s="69">
        <v>0</v>
      </c>
      <c r="F90" s="69">
        <v>0</v>
      </c>
      <c r="G90" s="57">
        <v>250</v>
      </c>
      <c r="H90" s="69">
        <v>250</v>
      </c>
      <c r="I90" s="69">
        <v>0</v>
      </c>
      <c r="J90" s="57">
        <v>250</v>
      </c>
      <c r="K90" s="69">
        <v>250</v>
      </c>
      <c r="L90" s="69">
        <v>0</v>
      </c>
      <c r="M90" s="73">
        <f t="shared" si="8"/>
        <v>1</v>
      </c>
    </row>
    <row r="91" spans="1:13" ht="24" customHeight="1">
      <c r="A91" s="82">
        <v>83</v>
      </c>
      <c r="B91" s="60" t="s">
        <v>100</v>
      </c>
      <c r="C91" s="57">
        <v>0</v>
      </c>
      <c r="D91" s="69">
        <v>0</v>
      </c>
      <c r="E91" s="69">
        <v>0</v>
      </c>
      <c r="F91" s="69">
        <v>0</v>
      </c>
      <c r="G91" s="57">
        <v>0</v>
      </c>
      <c r="H91" s="69">
        <v>0</v>
      </c>
      <c r="I91" s="69">
        <v>0</v>
      </c>
      <c r="J91" s="57">
        <v>0</v>
      </c>
      <c r="K91" s="69">
        <v>0</v>
      </c>
      <c r="L91" s="69">
        <v>0</v>
      </c>
      <c r="M91" s="73">
        <v>0</v>
      </c>
    </row>
    <row r="92" spans="1:13" ht="24" customHeight="1">
      <c r="A92" s="78">
        <v>84</v>
      </c>
      <c r="B92" s="60" t="s">
        <v>101</v>
      </c>
      <c r="C92" s="57">
        <v>3900</v>
      </c>
      <c r="D92" s="69">
        <v>3900</v>
      </c>
      <c r="E92" s="69">
        <v>0</v>
      </c>
      <c r="F92" s="69">
        <v>0</v>
      </c>
      <c r="G92" s="57">
        <v>3900</v>
      </c>
      <c r="H92" s="69">
        <v>3900</v>
      </c>
      <c r="I92" s="69">
        <v>0</v>
      </c>
      <c r="J92" s="57">
        <v>3900</v>
      </c>
      <c r="K92" s="69">
        <v>3900</v>
      </c>
      <c r="L92" s="69">
        <v>0</v>
      </c>
      <c r="M92" s="73">
        <f t="shared" si="8"/>
        <v>1</v>
      </c>
    </row>
    <row r="93" spans="1:13" ht="24" customHeight="1">
      <c r="A93" s="82">
        <v>85</v>
      </c>
      <c r="B93" s="60" t="s">
        <v>102</v>
      </c>
      <c r="C93" s="57">
        <v>0</v>
      </c>
      <c r="D93" s="57">
        <v>0</v>
      </c>
      <c r="E93" s="69">
        <v>0</v>
      </c>
      <c r="F93" s="69">
        <v>0</v>
      </c>
      <c r="G93" s="57">
        <v>0</v>
      </c>
      <c r="H93" s="57">
        <v>0</v>
      </c>
      <c r="I93" s="69">
        <v>0</v>
      </c>
      <c r="J93" s="57">
        <v>0</v>
      </c>
      <c r="K93" s="57">
        <v>0</v>
      </c>
      <c r="L93" s="69">
        <v>0</v>
      </c>
      <c r="M93" s="73">
        <v>0</v>
      </c>
    </row>
    <row r="94" spans="1:13" ht="32.25" customHeight="1">
      <c r="A94" s="78">
        <v>86</v>
      </c>
      <c r="B94" s="61" t="s">
        <v>103</v>
      </c>
      <c r="C94" s="57">
        <v>0</v>
      </c>
      <c r="D94" s="57">
        <v>0</v>
      </c>
      <c r="E94" s="69">
        <v>0</v>
      </c>
      <c r="F94" s="69">
        <v>0</v>
      </c>
      <c r="G94" s="57">
        <v>0</v>
      </c>
      <c r="H94" s="57">
        <v>0</v>
      </c>
      <c r="I94" s="69">
        <v>0</v>
      </c>
      <c r="J94" s="57">
        <v>0</v>
      </c>
      <c r="K94" s="57">
        <v>0</v>
      </c>
      <c r="L94" s="69">
        <v>0</v>
      </c>
      <c r="M94" s="73">
        <v>0</v>
      </c>
    </row>
    <row r="95" spans="1:13" ht="32.25" customHeight="1">
      <c r="A95" s="82">
        <v>87</v>
      </c>
      <c r="B95" s="61" t="s">
        <v>104</v>
      </c>
      <c r="C95" s="57">
        <v>0</v>
      </c>
      <c r="D95" s="57">
        <v>0</v>
      </c>
      <c r="E95" s="69">
        <v>0</v>
      </c>
      <c r="F95" s="69">
        <v>0</v>
      </c>
      <c r="G95" s="57">
        <v>0</v>
      </c>
      <c r="H95" s="57">
        <v>0</v>
      </c>
      <c r="I95" s="69">
        <v>0</v>
      </c>
      <c r="J95" s="57">
        <v>0</v>
      </c>
      <c r="K95" s="57">
        <v>0</v>
      </c>
      <c r="L95" s="69">
        <v>0</v>
      </c>
      <c r="M95" s="73">
        <v>0</v>
      </c>
    </row>
    <row r="96" spans="1:13" ht="32.25" customHeight="1">
      <c r="A96" s="78">
        <v>88</v>
      </c>
      <c r="B96" s="61" t="s">
        <v>105</v>
      </c>
      <c r="C96" s="57">
        <v>0</v>
      </c>
      <c r="D96" s="57">
        <v>0</v>
      </c>
      <c r="E96" s="69">
        <v>0</v>
      </c>
      <c r="F96" s="69">
        <v>0</v>
      </c>
      <c r="G96" s="57">
        <v>0</v>
      </c>
      <c r="H96" s="57">
        <v>0</v>
      </c>
      <c r="I96" s="69">
        <v>0</v>
      </c>
      <c r="J96" s="57">
        <v>0</v>
      </c>
      <c r="K96" s="57">
        <v>0</v>
      </c>
      <c r="L96" s="69">
        <v>0</v>
      </c>
      <c r="M96" s="73">
        <v>0</v>
      </c>
    </row>
    <row r="97" spans="1:13" ht="32.25" customHeight="1">
      <c r="A97" s="82">
        <v>89</v>
      </c>
      <c r="B97" s="61" t="s">
        <v>106</v>
      </c>
      <c r="C97" s="57">
        <v>0</v>
      </c>
      <c r="D97" s="57">
        <v>0</v>
      </c>
      <c r="E97" s="69">
        <v>0</v>
      </c>
      <c r="F97" s="69">
        <v>0</v>
      </c>
      <c r="G97" s="57">
        <v>0</v>
      </c>
      <c r="H97" s="57">
        <v>0</v>
      </c>
      <c r="I97" s="69">
        <v>0</v>
      </c>
      <c r="J97" s="57">
        <v>0</v>
      </c>
      <c r="K97" s="57">
        <v>0</v>
      </c>
      <c r="L97" s="69">
        <v>0</v>
      </c>
      <c r="M97" s="73">
        <v>0</v>
      </c>
    </row>
    <row r="98" spans="1:13" ht="32.25" customHeight="1">
      <c r="A98" s="78">
        <v>90</v>
      </c>
      <c r="B98" s="61" t="s">
        <v>107</v>
      </c>
      <c r="C98" s="57">
        <v>0</v>
      </c>
      <c r="D98" s="57">
        <v>0</v>
      </c>
      <c r="E98" s="69">
        <v>0</v>
      </c>
      <c r="F98" s="69">
        <v>0</v>
      </c>
      <c r="G98" s="57">
        <v>0</v>
      </c>
      <c r="H98" s="57">
        <v>0</v>
      </c>
      <c r="I98" s="69">
        <v>0</v>
      </c>
      <c r="J98" s="57">
        <v>0</v>
      </c>
      <c r="K98" s="57">
        <v>0</v>
      </c>
      <c r="L98" s="69">
        <v>0</v>
      </c>
      <c r="M98" s="73">
        <v>0</v>
      </c>
    </row>
    <row r="99" spans="1:13" ht="32.25" customHeight="1">
      <c r="A99" s="82">
        <v>91</v>
      </c>
      <c r="B99" s="61" t="s">
        <v>108</v>
      </c>
      <c r="C99" s="57">
        <v>0</v>
      </c>
      <c r="D99" s="57">
        <v>0</v>
      </c>
      <c r="E99" s="69">
        <v>0</v>
      </c>
      <c r="F99" s="69">
        <v>0</v>
      </c>
      <c r="G99" s="57">
        <v>0</v>
      </c>
      <c r="H99" s="57">
        <v>0</v>
      </c>
      <c r="I99" s="69">
        <v>0</v>
      </c>
      <c r="J99" s="57">
        <v>0</v>
      </c>
      <c r="K99" s="57">
        <v>0</v>
      </c>
      <c r="L99" s="69">
        <v>0</v>
      </c>
      <c r="M99" s="73">
        <v>0</v>
      </c>
    </row>
    <row r="100" spans="1:13" ht="32.25" customHeight="1">
      <c r="A100" s="78">
        <v>92</v>
      </c>
      <c r="B100" s="61" t="s">
        <v>109</v>
      </c>
      <c r="C100" s="57">
        <v>0</v>
      </c>
      <c r="D100" s="57">
        <v>0</v>
      </c>
      <c r="E100" s="69">
        <v>0</v>
      </c>
      <c r="F100" s="69">
        <v>0</v>
      </c>
      <c r="G100" s="57">
        <v>0</v>
      </c>
      <c r="H100" s="57">
        <v>0</v>
      </c>
      <c r="I100" s="69">
        <v>0</v>
      </c>
      <c r="J100" s="57">
        <v>0</v>
      </c>
      <c r="K100" s="57">
        <v>0</v>
      </c>
      <c r="L100" s="69">
        <v>0</v>
      </c>
      <c r="M100" s="73">
        <v>0</v>
      </c>
    </row>
    <row r="101" spans="1:13" ht="32.25" customHeight="1">
      <c r="A101" s="82">
        <v>93</v>
      </c>
      <c r="B101" s="61" t="s">
        <v>110</v>
      </c>
      <c r="C101" s="57">
        <v>0</v>
      </c>
      <c r="D101" s="57">
        <v>0</v>
      </c>
      <c r="E101" s="69">
        <v>0</v>
      </c>
      <c r="F101" s="69">
        <v>0</v>
      </c>
      <c r="G101" s="57">
        <v>0</v>
      </c>
      <c r="H101" s="57">
        <v>0</v>
      </c>
      <c r="I101" s="69">
        <v>0</v>
      </c>
      <c r="J101" s="57">
        <v>0</v>
      </c>
      <c r="K101" s="57">
        <v>0</v>
      </c>
      <c r="L101" s="69">
        <v>0</v>
      </c>
      <c r="M101" s="73">
        <v>0</v>
      </c>
    </row>
    <row r="102" spans="1:13" ht="32.25" customHeight="1">
      <c r="A102" s="78">
        <v>94</v>
      </c>
      <c r="B102" s="61" t="s">
        <v>111</v>
      </c>
      <c r="C102" s="57">
        <v>0</v>
      </c>
      <c r="D102" s="57">
        <v>0</v>
      </c>
      <c r="E102" s="69">
        <v>0</v>
      </c>
      <c r="F102" s="69">
        <v>0</v>
      </c>
      <c r="G102" s="57">
        <v>0</v>
      </c>
      <c r="H102" s="57">
        <v>0</v>
      </c>
      <c r="I102" s="69">
        <v>0</v>
      </c>
      <c r="J102" s="57">
        <v>0</v>
      </c>
      <c r="K102" s="57">
        <v>0</v>
      </c>
      <c r="L102" s="69">
        <v>0</v>
      </c>
      <c r="M102" s="73">
        <v>0</v>
      </c>
    </row>
    <row r="103" spans="1:13" ht="32.25" customHeight="1">
      <c r="A103" s="82">
        <v>95</v>
      </c>
      <c r="B103" s="61" t="s">
        <v>8</v>
      </c>
      <c r="C103" s="57">
        <v>600</v>
      </c>
      <c r="D103" s="57">
        <v>600</v>
      </c>
      <c r="E103" s="69">
        <v>0</v>
      </c>
      <c r="F103" s="69">
        <v>0</v>
      </c>
      <c r="G103" s="57">
        <v>600</v>
      </c>
      <c r="H103" s="57">
        <v>600</v>
      </c>
      <c r="I103" s="69">
        <v>0</v>
      </c>
      <c r="J103" s="57">
        <v>600</v>
      </c>
      <c r="K103" s="57">
        <v>600</v>
      </c>
      <c r="L103" s="69">
        <v>0</v>
      </c>
      <c r="M103" s="73">
        <f t="shared" si="8"/>
        <v>1</v>
      </c>
    </row>
    <row r="104" spans="1:13" ht="32.25" customHeight="1">
      <c r="A104" s="78">
        <v>96</v>
      </c>
      <c r="B104" s="61" t="s">
        <v>125</v>
      </c>
      <c r="C104" s="57">
        <v>1830</v>
      </c>
      <c r="D104" s="57">
        <v>1830</v>
      </c>
      <c r="E104" s="69">
        <v>0</v>
      </c>
      <c r="F104" s="69">
        <v>0</v>
      </c>
      <c r="G104" s="57">
        <v>1830</v>
      </c>
      <c r="H104" s="57">
        <v>1830</v>
      </c>
      <c r="I104" s="69">
        <v>0</v>
      </c>
      <c r="J104" s="57">
        <v>1830</v>
      </c>
      <c r="K104" s="57">
        <v>1830</v>
      </c>
      <c r="L104" s="69">
        <v>0</v>
      </c>
      <c r="M104" s="73">
        <f t="shared" si="8"/>
        <v>1</v>
      </c>
    </row>
    <row r="105" spans="1:13" ht="32.25" customHeight="1">
      <c r="A105" s="82">
        <v>97</v>
      </c>
      <c r="B105" s="61" t="s">
        <v>112</v>
      </c>
      <c r="C105" s="57">
        <v>0</v>
      </c>
      <c r="D105" s="57">
        <v>0</v>
      </c>
      <c r="E105" s="69">
        <v>0</v>
      </c>
      <c r="F105" s="69">
        <v>0</v>
      </c>
      <c r="G105" s="57">
        <v>0</v>
      </c>
      <c r="H105" s="57">
        <v>0</v>
      </c>
      <c r="I105" s="69">
        <v>0</v>
      </c>
      <c r="J105" s="57">
        <v>0</v>
      </c>
      <c r="K105" s="57">
        <v>0</v>
      </c>
      <c r="L105" s="69">
        <v>0</v>
      </c>
      <c r="M105" s="73">
        <v>0</v>
      </c>
    </row>
    <row r="106" spans="1:13" ht="32.25" customHeight="1">
      <c r="A106" s="78">
        <v>98</v>
      </c>
      <c r="B106" s="61" t="s">
        <v>113</v>
      </c>
      <c r="C106" s="57">
        <v>0</v>
      </c>
      <c r="D106" s="57">
        <v>0</v>
      </c>
      <c r="E106" s="69">
        <v>0</v>
      </c>
      <c r="F106" s="69">
        <v>0</v>
      </c>
      <c r="G106" s="57">
        <v>0</v>
      </c>
      <c r="H106" s="57">
        <v>0</v>
      </c>
      <c r="I106" s="69">
        <v>0</v>
      </c>
      <c r="J106" s="57">
        <v>0</v>
      </c>
      <c r="K106" s="57">
        <v>0</v>
      </c>
      <c r="L106" s="69">
        <v>0</v>
      </c>
      <c r="M106" s="73">
        <v>0</v>
      </c>
    </row>
    <row r="107" spans="1:13" ht="32.25" customHeight="1">
      <c r="A107" s="82">
        <v>99</v>
      </c>
      <c r="B107" s="61" t="s">
        <v>114</v>
      </c>
      <c r="C107" s="57">
        <v>0</v>
      </c>
      <c r="D107" s="57">
        <v>0</v>
      </c>
      <c r="E107" s="69">
        <v>0</v>
      </c>
      <c r="F107" s="69">
        <v>0</v>
      </c>
      <c r="G107" s="57">
        <v>0</v>
      </c>
      <c r="H107" s="57">
        <v>0</v>
      </c>
      <c r="I107" s="69">
        <v>0</v>
      </c>
      <c r="J107" s="57">
        <v>0</v>
      </c>
      <c r="K107" s="57">
        <v>0</v>
      </c>
      <c r="L107" s="69">
        <v>0</v>
      </c>
      <c r="M107" s="73">
        <v>0</v>
      </c>
    </row>
    <row r="108" spans="1:13" ht="32.25" customHeight="1">
      <c r="A108" s="78">
        <v>100</v>
      </c>
      <c r="B108" s="61" t="s">
        <v>115</v>
      </c>
      <c r="C108" s="57">
        <v>0</v>
      </c>
      <c r="D108" s="57">
        <v>0</v>
      </c>
      <c r="E108" s="69">
        <v>0</v>
      </c>
      <c r="F108" s="69">
        <v>0</v>
      </c>
      <c r="G108" s="57">
        <v>0</v>
      </c>
      <c r="H108" s="57">
        <v>0</v>
      </c>
      <c r="I108" s="69">
        <v>0</v>
      </c>
      <c r="J108" s="57">
        <v>0</v>
      </c>
      <c r="K108" s="57">
        <v>0</v>
      </c>
      <c r="L108" s="69">
        <v>0</v>
      </c>
      <c r="M108" s="73">
        <v>0</v>
      </c>
    </row>
    <row r="109" spans="1:13" ht="32.25" customHeight="1">
      <c r="A109" s="82">
        <v>101</v>
      </c>
      <c r="B109" s="61" t="s">
        <v>116</v>
      </c>
      <c r="C109" s="57">
        <v>0</v>
      </c>
      <c r="D109" s="57">
        <v>0</v>
      </c>
      <c r="E109" s="69">
        <v>0</v>
      </c>
      <c r="F109" s="69">
        <v>0</v>
      </c>
      <c r="G109" s="57">
        <v>0</v>
      </c>
      <c r="H109" s="57">
        <v>0</v>
      </c>
      <c r="I109" s="69">
        <v>0</v>
      </c>
      <c r="J109" s="57">
        <v>0</v>
      </c>
      <c r="K109" s="57">
        <v>0</v>
      </c>
      <c r="L109" s="69">
        <v>0</v>
      </c>
      <c r="M109" s="73">
        <v>0</v>
      </c>
    </row>
    <row r="110" spans="1:13" ht="32.25" customHeight="1">
      <c r="A110" s="78">
        <v>102</v>
      </c>
      <c r="B110" s="61" t="s">
        <v>117</v>
      </c>
      <c r="C110" s="57">
        <v>0</v>
      </c>
      <c r="D110" s="57">
        <v>0</v>
      </c>
      <c r="E110" s="69">
        <v>0</v>
      </c>
      <c r="F110" s="69">
        <v>0</v>
      </c>
      <c r="G110" s="57">
        <v>0</v>
      </c>
      <c r="H110" s="57">
        <v>0</v>
      </c>
      <c r="I110" s="69">
        <v>0</v>
      </c>
      <c r="J110" s="57">
        <v>0</v>
      </c>
      <c r="K110" s="57">
        <v>0</v>
      </c>
      <c r="L110" s="69">
        <v>0</v>
      </c>
      <c r="M110" s="73">
        <v>0</v>
      </c>
    </row>
    <row r="111" spans="1:13" ht="32.25" customHeight="1">
      <c r="A111" s="82">
        <v>103</v>
      </c>
      <c r="B111" s="61" t="s">
        <v>118</v>
      </c>
      <c r="C111" s="57">
        <v>0</v>
      </c>
      <c r="D111" s="57">
        <v>0</v>
      </c>
      <c r="E111" s="69">
        <v>0</v>
      </c>
      <c r="F111" s="69">
        <v>0</v>
      </c>
      <c r="G111" s="57">
        <v>0</v>
      </c>
      <c r="H111" s="57">
        <v>0</v>
      </c>
      <c r="I111" s="69">
        <v>0</v>
      </c>
      <c r="J111" s="57">
        <v>0</v>
      </c>
      <c r="K111" s="57">
        <v>0</v>
      </c>
      <c r="L111" s="69">
        <v>0</v>
      </c>
      <c r="M111" s="73">
        <v>0</v>
      </c>
    </row>
    <row r="112" spans="1:13" ht="32.25" customHeight="1">
      <c r="A112" s="78">
        <v>104</v>
      </c>
      <c r="B112" s="61" t="s">
        <v>119</v>
      </c>
      <c r="C112" s="57">
        <v>0</v>
      </c>
      <c r="D112" s="57">
        <v>0</v>
      </c>
      <c r="E112" s="69">
        <v>0</v>
      </c>
      <c r="F112" s="69">
        <v>0</v>
      </c>
      <c r="G112" s="57">
        <v>0</v>
      </c>
      <c r="H112" s="57">
        <v>0</v>
      </c>
      <c r="I112" s="69">
        <v>0</v>
      </c>
      <c r="J112" s="57">
        <v>0</v>
      </c>
      <c r="K112" s="57">
        <v>0</v>
      </c>
      <c r="L112" s="69">
        <v>0</v>
      </c>
      <c r="M112" s="73">
        <v>0</v>
      </c>
    </row>
    <row r="113" spans="1:13" ht="32.25" customHeight="1">
      <c r="A113" s="82">
        <v>105</v>
      </c>
      <c r="B113" s="61" t="s">
        <v>120</v>
      </c>
      <c r="C113" s="57">
        <v>0</v>
      </c>
      <c r="D113" s="57">
        <v>0</v>
      </c>
      <c r="E113" s="69">
        <v>0</v>
      </c>
      <c r="F113" s="69">
        <v>0</v>
      </c>
      <c r="G113" s="57">
        <v>0</v>
      </c>
      <c r="H113" s="57">
        <v>0</v>
      </c>
      <c r="I113" s="69">
        <v>0</v>
      </c>
      <c r="J113" s="57">
        <v>0</v>
      </c>
      <c r="K113" s="57">
        <v>0</v>
      </c>
      <c r="L113" s="69">
        <v>0</v>
      </c>
      <c r="M113" s="73">
        <v>0</v>
      </c>
    </row>
    <row r="114" spans="1:13" ht="31.5">
      <c r="A114" s="78">
        <v>106</v>
      </c>
      <c r="B114" s="61" t="s">
        <v>9</v>
      </c>
      <c r="C114" s="57">
        <v>900</v>
      </c>
      <c r="D114" s="69">
        <v>900</v>
      </c>
      <c r="E114" s="69">
        <v>0</v>
      </c>
      <c r="F114" s="69">
        <v>0</v>
      </c>
      <c r="G114" s="57">
        <v>900</v>
      </c>
      <c r="H114" s="69">
        <v>900</v>
      </c>
      <c r="I114" s="69">
        <v>0</v>
      </c>
      <c r="J114" s="57">
        <v>900</v>
      </c>
      <c r="K114" s="69">
        <v>900</v>
      </c>
      <c r="L114" s="69">
        <v>0</v>
      </c>
      <c r="M114" s="73">
        <f>J114/C114</f>
        <v>1</v>
      </c>
    </row>
    <row r="115" spans="1:13" ht="47.25">
      <c r="A115" s="82">
        <v>107</v>
      </c>
      <c r="B115" s="60" t="s">
        <v>121</v>
      </c>
      <c r="C115" s="57">
        <v>130155</v>
      </c>
      <c r="D115" s="69">
        <v>115055</v>
      </c>
      <c r="E115" s="69">
        <v>0</v>
      </c>
      <c r="F115" s="69">
        <v>15100</v>
      </c>
      <c r="G115" s="69">
        <v>127902</v>
      </c>
      <c r="H115" s="69">
        <v>112802</v>
      </c>
      <c r="I115" s="69">
        <v>15100</v>
      </c>
      <c r="J115" s="69">
        <v>127902</v>
      </c>
      <c r="K115" s="69">
        <v>112802</v>
      </c>
      <c r="L115" s="69">
        <v>15100</v>
      </c>
      <c r="M115" s="73">
        <f>J115/C115</f>
        <v>0.98268986977065809</v>
      </c>
    </row>
    <row r="116" spans="1:13" ht="63">
      <c r="A116" s="78">
        <v>108</v>
      </c>
      <c r="B116" s="60" t="s">
        <v>335</v>
      </c>
      <c r="C116" s="57">
        <v>15456.6</v>
      </c>
      <c r="D116" s="69">
        <v>15456</v>
      </c>
      <c r="E116" s="69">
        <v>0</v>
      </c>
      <c r="F116" s="69">
        <v>0</v>
      </c>
      <c r="G116" s="69">
        <v>15456.6</v>
      </c>
      <c r="H116" s="69">
        <v>15456.6</v>
      </c>
      <c r="I116" s="69">
        <v>0</v>
      </c>
      <c r="J116" s="69">
        <v>15456.6</v>
      </c>
      <c r="K116" s="69">
        <v>15456.6</v>
      </c>
      <c r="L116" s="69">
        <v>0</v>
      </c>
      <c r="M116" s="73">
        <f t="shared" ref="M116:M178" si="13">J116/C116</f>
        <v>1</v>
      </c>
    </row>
    <row r="117" spans="1:13" ht="63">
      <c r="A117" s="82">
        <v>109</v>
      </c>
      <c r="B117" s="60" t="s">
        <v>122</v>
      </c>
      <c r="C117" s="57">
        <v>72446</v>
      </c>
      <c r="D117" s="69">
        <v>57346</v>
      </c>
      <c r="E117" s="69">
        <v>0</v>
      </c>
      <c r="F117" s="69">
        <v>15100</v>
      </c>
      <c r="G117" s="69">
        <v>72446</v>
      </c>
      <c r="H117" s="69">
        <v>57346</v>
      </c>
      <c r="I117" s="69">
        <v>15100</v>
      </c>
      <c r="J117" s="69">
        <v>72446</v>
      </c>
      <c r="K117" s="69">
        <v>57346</v>
      </c>
      <c r="L117" s="69">
        <v>15100</v>
      </c>
      <c r="M117" s="73">
        <f t="shared" si="13"/>
        <v>1</v>
      </c>
    </row>
    <row r="118" spans="1:13" ht="78.75">
      <c r="A118" s="78">
        <v>110</v>
      </c>
      <c r="B118" s="60" t="s">
        <v>123</v>
      </c>
      <c r="C118" s="57">
        <v>4000</v>
      </c>
      <c r="D118" s="69">
        <v>4000</v>
      </c>
      <c r="E118" s="69">
        <v>0</v>
      </c>
      <c r="F118" s="69">
        <v>0</v>
      </c>
      <c r="G118" s="69">
        <v>1747</v>
      </c>
      <c r="H118" s="69">
        <v>1747</v>
      </c>
      <c r="I118" s="69">
        <v>0</v>
      </c>
      <c r="J118" s="69">
        <v>1747</v>
      </c>
      <c r="K118" s="69">
        <v>1747</v>
      </c>
      <c r="L118" s="69">
        <v>0</v>
      </c>
      <c r="M118" s="73">
        <f t="shared" si="13"/>
        <v>0.43675000000000003</v>
      </c>
    </row>
    <row r="119" spans="1:13" ht="47.25">
      <c r="A119" s="82">
        <v>111</v>
      </c>
      <c r="B119" s="60" t="s">
        <v>124</v>
      </c>
      <c r="C119" s="57">
        <v>38252.400000000001</v>
      </c>
      <c r="D119" s="57">
        <v>38252.400000000001</v>
      </c>
      <c r="E119" s="69">
        <v>0</v>
      </c>
      <c r="F119" s="69">
        <v>0</v>
      </c>
      <c r="G119" s="57">
        <v>38252.400000000001</v>
      </c>
      <c r="H119" s="57">
        <v>38252.400000000001</v>
      </c>
      <c r="I119" s="69">
        <v>0</v>
      </c>
      <c r="J119" s="57">
        <v>38252.400000000001</v>
      </c>
      <c r="K119" s="57">
        <v>38252.400000000001</v>
      </c>
      <c r="L119" s="69">
        <v>0</v>
      </c>
      <c r="M119" s="73">
        <f t="shared" si="13"/>
        <v>1</v>
      </c>
    </row>
    <row r="120" spans="1:13" ht="31.5">
      <c r="A120" s="90">
        <v>112</v>
      </c>
      <c r="B120" s="54" t="s">
        <v>126</v>
      </c>
      <c r="C120" s="55">
        <v>23790</v>
      </c>
      <c r="D120" s="76">
        <v>13998</v>
      </c>
      <c r="E120" s="76">
        <v>9792</v>
      </c>
      <c r="F120" s="76"/>
      <c r="G120" s="76">
        <f>H120+I120</f>
        <v>22330.2</v>
      </c>
      <c r="H120" s="76">
        <v>13998</v>
      </c>
      <c r="I120" s="76">
        <v>8332.2000000000007</v>
      </c>
      <c r="J120" s="76">
        <f>K120+L120</f>
        <v>22330.2</v>
      </c>
      <c r="K120" s="76">
        <v>13998</v>
      </c>
      <c r="L120" s="76">
        <v>8332.2000000000007</v>
      </c>
      <c r="M120" s="77">
        <f t="shared" si="13"/>
        <v>0.93863808322824716</v>
      </c>
    </row>
    <row r="121" spans="1:13" ht="63">
      <c r="A121" s="82">
        <v>113</v>
      </c>
      <c r="B121" s="60" t="s">
        <v>127</v>
      </c>
      <c r="C121" s="62">
        <v>23790</v>
      </c>
      <c r="D121" s="69">
        <v>13998</v>
      </c>
      <c r="E121" s="69">
        <v>9792</v>
      </c>
      <c r="F121" s="69">
        <v>0</v>
      </c>
      <c r="G121" s="69">
        <v>22330.1</v>
      </c>
      <c r="H121" s="69">
        <v>13998</v>
      </c>
      <c r="I121" s="69">
        <v>8332.1</v>
      </c>
      <c r="J121" s="69">
        <v>22330.1</v>
      </c>
      <c r="K121" s="69">
        <v>13998</v>
      </c>
      <c r="L121" s="69">
        <v>8332.1</v>
      </c>
      <c r="M121" s="73">
        <f t="shared" si="13"/>
        <v>0.93863387978142065</v>
      </c>
    </row>
    <row r="122" spans="1:13" ht="63">
      <c r="A122" s="78">
        <v>114</v>
      </c>
      <c r="B122" s="60" t="s">
        <v>128</v>
      </c>
      <c r="C122" s="57">
        <v>1552</v>
      </c>
      <c r="D122" s="57">
        <v>1552</v>
      </c>
      <c r="E122" s="69">
        <v>0</v>
      </c>
      <c r="F122" s="69">
        <v>0</v>
      </c>
      <c r="G122" s="57">
        <v>1552</v>
      </c>
      <c r="H122" s="57">
        <v>1552</v>
      </c>
      <c r="I122" s="69">
        <v>0</v>
      </c>
      <c r="J122" s="57">
        <v>1552</v>
      </c>
      <c r="K122" s="57">
        <v>1552</v>
      </c>
      <c r="L122" s="69">
        <v>0</v>
      </c>
      <c r="M122" s="73">
        <f t="shared" si="13"/>
        <v>1</v>
      </c>
    </row>
    <row r="123" spans="1:13" ht="126">
      <c r="A123" s="82">
        <v>115</v>
      </c>
      <c r="B123" s="60" t="s">
        <v>129</v>
      </c>
      <c r="C123" s="57">
        <v>4420</v>
      </c>
      <c r="D123" s="69">
        <v>884</v>
      </c>
      <c r="E123" s="69">
        <v>3536</v>
      </c>
      <c r="F123" s="69">
        <v>0</v>
      </c>
      <c r="G123" s="69">
        <v>3302.7</v>
      </c>
      <c r="H123" s="69">
        <v>884</v>
      </c>
      <c r="I123" s="69">
        <v>2418.6999999999998</v>
      </c>
      <c r="J123" s="69">
        <v>3302.7</v>
      </c>
      <c r="K123" s="69">
        <v>884</v>
      </c>
      <c r="L123" s="69">
        <v>2418.6999999999998</v>
      </c>
      <c r="M123" s="73">
        <f t="shared" si="13"/>
        <v>0.74721719457013569</v>
      </c>
    </row>
    <row r="124" spans="1:13" ht="126">
      <c r="A124" s="78">
        <v>116</v>
      </c>
      <c r="B124" s="60" t="s">
        <v>130</v>
      </c>
      <c r="C124" s="57">
        <v>7820</v>
      </c>
      <c r="D124" s="69">
        <v>1564</v>
      </c>
      <c r="E124" s="69">
        <v>6256</v>
      </c>
      <c r="F124" s="69">
        <v>0</v>
      </c>
      <c r="G124" s="69">
        <f>H124+I124</f>
        <v>7477.5</v>
      </c>
      <c r="H124" s="69">
        <v>1564</v>
      </c>
      <c r="I124" s="69">
        <v>5913.5</v>
      </c>
      <c r="J124" s="69">
        <f>K124+L124</f>
        <v>7477.5</v>
      </c>
      <c r="K124" s="69">
        <v>1564</v>
      </c>
      <c r="L124" s="69">
        <v>5913.5</v>
      </c>
      <c r="M124" s="73">
        <f t="shared" si="13"/>
        <v>0.95620204603580561</v>
      </c>
    </row>
    <row r="125" spans="1:13" ht="31.5">
      <c r="A125" s="82">
        <v>117</v>
      </c>
      <c r="B125" s="60" t="s">
        <v>131</v>
      </c>
      <c r="C125" s="57">
        <v>1498</v>
      </c>
      <c r="D125" s="57">
        <v>1498</v>
      </c>
      <c r="E125" s="69">
        <v>0</v>
      </c>
      <c r="F125" s="69">
        <v>0</v>
      </c>
      <c r="G125" s="57">
        <v>1498</v>
      </c>
      <c r="H125" s="57">
        <v>1498</v>
      </c>
      <c r="I125" s="69">
        <v>0</v>
      </c>
      <c r="J125" s="57">
        <v>1498</v>
      </c>
      <c r="K125" s="57">
        <v>1498</v>
      </c>
      <c r="L125" s="69">
        <v>0</v>
      </c>
      <c r="M125" s="73">
        <f t="shared" si="13"/>
        <v>1</v>
      </c>
    </row>
    <row r="126" spans="1:13" ht="94.5">
      <c r="A126" s="78">
        <v>118</v>
      </c>
      <c r="B126" s="60" t="s">
        <v>146</v>
      </c>
      <c r="C126" s="57">
        <v>8500</v>
      </c>
      <c r="D126" s="57">
        <v>8500</v>
      </c>
      <c r="E126" s="69">
        <v>0</v>
      </c>
      <c r="F126" s="69">
        <v>0</v>
      </c>
      <c r="G126" s="57">
        <v>8500</v>
      </c>
      <c r="H126" s="57">
        <v>8500</v>
      </c>
      <c r="I126" s="69">
        <v>0</v>
      </c>
      <c r="J126" s="57">
        <v>8500</v>
      </c>
      <c r="K126" s="57">
        <v>8500</v>
      </c>
      <c r="L126" s="69">
        <v>0</v>
      </c>
      <c r="M126" s="73">
        <f t="shared" si="13"/>
        <v>1</v>
      </c>
    </row>
    <row r="127" spans="1:13">
      <c r="A127" s="82">
        <v>119</v>
      </c>
      <c r="B127" s="54" t="s">
        <v>149</v>
      </c>
      <c r="C127" s="55">
        <v>3200</v>
      </c>
      <c r="D127" s="55">
        <v>3200</v>
      </c>
      <c r="E127" s="76">
        <v>0</v>
      </c>
      <c r="F127" s="76">
        <v>0</v>
      </c>
      <c r="G127" s="55">
        <v>3200</v>
      </c>
      <c r="H127" s="55">
        <v>3200</v>
      </c>
      <c r="I127" s="76">
        <v>0</v>
      </c>
      <c r="J127" s="55">
        <v>3200</v>
      </c>
      <c r="K127" s="55">
        <v>3200</v>
      </c>
      <c r="L127" s="76">
        <v>0</v>
      </c>
      <c r="M127" s="77">
        <f t="shared" si="13"/>
        <v>1</v>
      </c>
    </row>
    <row r="128" spans="1:13" ht="78.75">
      <c r="A128" s="78">
        <v>120</v>
      </c>
      <c r="B128" s="60" t="s">
        <v>150</v>
      </c>
      <c r="C128" s="57">
        <v>2200</v>
      </c>
      <c r="D128" s="57">
        <v>2200</v>
      </c>
      <c r="E128" s="69">
        <v>0</v>
      </c>
      <c r="F128" s="69">
        <v>0</v>
      </c>
      <c r="G128" s="57">
        <v>2200</v>
      </c>
      <c r="H128" s="57">
        <v>2200</v>
      </c>
      <c r="I128" s="69">
        <v>0</v>
      </c>
      <c r="J128" s="57">
        <v>2200</v>
      </c>
      <c r="K128" s="57">
        <v>2200</v>
      </c>
      <c r="L128" s="69">
        <v>0</v>
      </c>
      <c r="M128" s="73">
        <f t="shared" si="13"/>
        <v>1</v>
      </c>
    </row>
    <row r="129" spans="1:13" ht="78.75">
      <c r="A129" s="82">
        <v>121</v>
      </c>
      <c r="B129" s="61" t="s">
        <v>165</v>
      </c>
      <c r="C129" s="57">
        <v>2200</v>
      </c>
      <c r="D129" s="57">
        <v>2200</v>
      </c>
      <c r="E129" s="69">
        <v>0</v>
      </c>
      <c r="F129" s="69">
        <v>0</v>
      </c>
      <c r="G129" s="57">
        <v>2200</v>
      </c>
      <c r="H129" s="57">
        <v>2200</v>
      </c>
      <c r="I129" s="69">
        <v>0</v>
      </c>
      <c r="J129" s="57">
        <v>2200</v>
      </c>
      <c r="K129" s="57">
        <v>2200</v>
      </c>
      <c r="L129" s="69">
        <v>0</v>
      </c>
      <c r="M129" s="73">
        <f t="shared" si="13"/>
        <v>1</v>
      </c>
    </row>
    <row r="130" spans="1:13" ht="31.5">
      <c r="A130" s="78">
        <v>122</v>
      </c>
      <c r="B130" s="60" t="s">
        <v>163</v>
      </c>
      <c r="C130" s="57">
        <v>1000</v>
      </c>
      <c r="D130" s="57">
        <v>1000</v>
      </c>
      <c r="E130" s="69">
        <v>0</v>
      </c>
      <c r="F130" s="69">
        <v>0</v>
      </c>
      <c r="G130" s="57">
        <v>1000</v>
      </c>
      <c r="H130" s="57">
        <v>1000</v>
      </c>
      <c r="I130" s="69">
        <v>0</v>
      </c>
      <c r="J130" s="57">
        <v>1000</v>
      </c>
      <c r="K130" s="57">
        <v>1000</v>
      </c>
      <c r="L130" s="69">
        <v>0</v>
      </c>
      <c r="M130" s="73">
        <f t="shared" si="13"/>
        <v>1</v>
      </c>
    </row>
    <row r="131" spans="1:13" ht="31.5">
      <c r="A131" s="82">
        <v>123</v>
      </c>
      <c r="B131" s="61" t="s">
        <v>164</v>
      </c>
      <c r="C131" s="57">
        <v>1000</v>
      </c>
      <c r="D131" s="57">
        <v>1000</v>
      </c>
      <c r="E131" s="69">
        <v>0</v>
      </c>
      <c r="F131" s="69">
        <v>0</v>
      </c>
      <c r="G131" s="57">
        <v>1000</v>
      </c>
      <c r="H131" s="57">
        <v>1000</v>
      </c>
      <c r="I131" s="69">
        <v>0</v>
      </c>
      <c r="J131" s="57">
        <v>1000</v>
      </c>
      <c r="K131" s="57">
        <v>1000</v>
      </c>
      <c r="L131" s="69">
        <v>0</v>
      </c>
      <c r="M131" s="73">
        <f t="shared" si="13"/>
        <v>1</v>
      </c>
    </row>
    <row r="132" spans="1:13" ht="63">
      <c r="A132" s="90">
        <v>124</v>
      </c>
      <c r="B132" s="54" t="s">
        <v>166</v>
      </c>
      <c r="C132" s="55">
        <v>3505.8</v>
      </c>
      <c r="D132" s="76">
        <v>2920.8</v>
      </c>
      <c r="E132" s="76">
        <v>585</v>
      </c>
      <c r="F132" s="76">
        <v>0</v>
      </c>
      <c r="G132" s="55">
        <v>3504.9</v>
      </c>
      <c r="H132" s="76">
        <v>2919.9</v>
      </c>
      <c r="I132" s="76">
        <v>585</v>
      </c>
      <c r="J132" s="55">
        <v>3504.9</v>
      </c>
      <c r="K132" s="76">
        <v>2919.9</v>
      </c>
      <c r="L132" s="76">
        <v>585</v>
      </c>
      <c r="M132" s="77">
        <f t="shared" si="13"/>
        <v>0.99974328256032863</v>
      </c>
    </row>
    <row r="133" spans="1:13" ht="31.5">
      <c r="A133" s="82">
        <v>125</v>
      </c>
      <c r="B133" s="60" t="s">
        <v>11</v>
      </c>
      <c r="C133" s="57">
        <v>1115.9000000000001</v>
      </c>
      <c r="D133" s="69">
        <v>530.9</v>
      </c>
      <c r="E133" s="69">
        <v>585</v>
      </c>
      <c r="F133" s="69">
        <v>0</v>
      </c>
      <c r="G133" s="57">
        <v>1115</v>
      </c>
      <c r="H133" s="69">
        <v>530</v>
      </c>
      <c r="I133" s="69">
        <v>585</v>
      </c>
      <c r="J133" s="57">
        <v>1115</v>
      </c>
      <c r="K133" s="69">
        <v>530</v>
      </c>
      <c r="L133" s="69">
        <v>585</v>
      </c>
      <c r="M133" s="73">
        <f t="shared" si="13"/>
        <v>0.99919347611793163</v>
      </c>
    </row>
    <row r="134" spans="1:13" ht="78.75">
      <c r="A134" s="78">
        <v>126</v>
      </c>
      <c r="B134" s="60" t="s">
        <v>168</v>
      </c>
      <c r="C134" s="57">
        <v>530.9</v>
      </c>
      <c r="D134" s="69">
        <v>530.9</v>
      </c>
      <c r="E134" s="69">
        <v>0</v>
      </c>
      <c r="F134" s="69">
        <v>0</v>
      </c>
      <c r="G134" s="57">
        <v>530</v>
      </c>
      <c r="H134" s="69">
        <v>530</v>
      </c>
      <c r="I134" s="69">
        <v>0</v>
      </c>
      <c r="J134" s="57">
        <v>530</v>
      </c>
      <c r="K134" s="69">
        <v>530</v>
      </c>
      <c r="L134" s="69">
        <v>0</v>
      </c>
      <c r="M134" s="73">
        <f t="shared" si="13"/>
        <v>0.99830476549255986</v>
      </c>
    </row>
    <row r="135" spans="1:13" ht="63">
      <c r="A135" s="82">
        <v>127</v>
      </c>
      <c r="B135" s="60" t="s">
        <v>169</v>
      </c>
      <c r="C135" s="57">
        <v>585</v>
      </c>
      <c r="D135" s="69">
        <v>0</v>
      </c>
      <c r="E135" s="69">
        <v>585</v>
      </c>
      <c r="F135" s="69">
        <v>0</v>
      </c>
      <c r="G135" s="57">
        <v>585</v>
      </c>
      <c r="H135" s="69">
        <v>0</v>
      </c>
      <c r="I135" s="69">
        <v>585</v>
      </c>
      <c r="J135" s="57">
        <v>585</v>
      </c>
      <c r="K135" s="69">
        <v>0</v>
      </c>
      <c r="L135" s="69">
        <v>585</v>
      </c>
      <c r="M135" s="73">
        <f t="shared" si="13"/>
        <v>1</v>
      </c>
    </row>
    <row r="136" spans="1:13" ht="63">
      <c r="A136" s="78">
        <v>128</v>
      </c>
      <c r="B136" s="60" t="s">
        <v>170</v>
      </c>
      <c r="C136" s="57">
        <v>2389.9</v>
      </c>
      <c r="D136" s="69">
        <v>2389.9</v>
      </c>
      <c r="E136" s="69">
        <v>0</v>
      </c>
      <c r="F136" s="69">
        <v>0</v>
      </c>
      <c r="G136" s="57">
        <v>2389.9</v>
      </c>
      <c r="H136" s="69">
        <v>2389.9</v>
      </c>
      <c r="I136" s="69">
        <v>0</v>
      </c>
      <c r="J136" s="57">
        <v>2389.9</v>
      </c>
      <c r="K136" s="69">
        <v>2389.9</v>
      </c>
      <c r="L136" s="69">
        <v>0</v>
      </c>
      <c r="M136" s="73">
        <f t="shared" si="13"/>
        <v>1</v>
      </c>
    </row>
    <row r="137" spans="1:13" ht="47.25">
      <c r="A137" s="82">
        <v>129</v>
      </c>
      <c r="B137" s="60" t="s">
        <v>171</v>
      </c>
      <c r="C137" s="57">
        <v>389.9</v>
      </c>
      <c r="D137" s="69">
        <v>389.9</v>
      </c>
      <c r="E137" s="69">
        <v>0</v>
      </c>
      <c r="F137" s="69">
        <v>0</v>
      </c>
      <c r="G137" s="57">
        <v>389.9</v>
      </c>
      <c r="H137" s="69">
        <v>389.9</v>
      </c>
      <c r="I137" s="69">
        <v>0</v>
      </c>
      <c r="J137" s="57">
        <v>389.9</v>
      </c>
      <c r="K137" s="69">
        <v>389.9</v>
      </c>
      <c r="L137" s="69">
        <v>0</v>
      </c>
      <c r="M137" s="73">
        <f t="shared" si="13"/>
        <v>1</v>
      </c>
    </row>
    <row r="138" spans="1:13" ht="47.25">
      <c r="A138" s="78">
        <v>130</v>
      </c>
      <c r="B138" s="60" t="s">
        <v>175</v>
      </c>
      <c r="C138" s="57">
        <v>2000</v>
      </c>
      <c r="D138" s="69">
        <v>2000</v>
      </c>
      <c r="E138" s="69">
        <v>0</v>
      </c>
      <c r="F138" s="69">
        <v>0</v>
      </c>
      <c r="G138" s="57">
        <v>2000</v>
      </c>
      <c r="H138" s="69">
        <v>2000</v>
      </c>
      <c r="I138" s="69">
        <v>0</v>
      </c>
      <c r="J138" s="57">
        <v>2000</v>
      </c>
      <c r="K138" s="69">
        <v>2000</v>
      </c>
      <c r="L138" s="69">
        <v>0</v>
      </c>
      <c r="M138" s="73">
        <f t="shared" si="13"/>
        <v>1</v>
      </c>
    </row>
    <row r="139" spans="1:13">
      <c r="A139" s="92">
        <v>131</v>
      </c>
      <c r="B139" s="54" t="s">
        <v>176</v>
      </c>
      <c r="C139" s="55">
        <v>3823.6</v>
      </c>
      <c r="D139" s="76">
        <v>2672</v>
      </c>
      <c r="E139" s="76">
        <v>1151.5999999999999</v>
      </c>
      <c r="F139" s="76">
        <v>0</v>
      </c>
      <c r="G139" s="76">
        <v>3821.4</v>
      </c>
      <c r="H139" s="76">
        <v>2669.9</v>
      </c>
      <c r="I139" s="76">
        <v>1151.5999999999999</v>
      </c>
      <c r="J139" s="76">
        <v>3821.5</v>
      </c>
      <c r="K139" s="76">
        <v>2669.9</v>
      </c>
      <c r="L139" s="76">
        <v>1151.5999999999999</v>
      </c>
      <c r="M139" s="77">
        <f t="shared" si="13"/>
        <v>0.99945077937022708</v>
      </c>
    </row>
    <row r="140" spans="1:13" ht="63">
      <c r="A140" s="78">
        <v>132</v>
      </c>
      <c r="B140" s="60" t="s">
        <v>177</v>
      </c>
      <c r="C140" s="57">
        <v>1844.3</v>
      </c>
      <c r="D140" s="69">
        <v>1844.3</v>
      </c>
      <c r="E140" s="69">
        <v>0</v>
      </c>
      <c r="F140" s="69">
        <v>0</v>
      </c>
      <c r="G140" s="57">
        <v>1844.3</v>
      </c>
      <c r="H140" s="69">
        <v>1844.3</v>
      </c>
      <c r="I140" s="69">
        <v>0</v>
      </c>
      <c r="J140" s="57">
        <v>1844.3</v>
      </c>
      <c r="K140" s="69">
        <v>1844.3</v>
      </c>
      <c r="L140" s="69">
        <v>0</v>
      </c>
      <c r="M140" s="73">
        <f t="shared" si="13"/>
        <v>1</v>
      </c>
    </row>
    <row r="141" spans="1:13" ht="31.5">
      <c r="A141" s="82">
        <v>133</v>
      </c>
      <c r="B141" s="60" t="s">
        <v>10</v>
      </c>
      <c r="C141" s="57">
        <v>893.1</v>
      </c>
      <c r="D141" s="69">
        <v>893.1</v>
      </c>
      <c r="E141" s="69">
        <v>0</v>
      </c>
      <c r="F141" s="69">
        <v>0</v>
      </c>
      <c r="G141" s="57">
        <v>893</v>
      </c>
      <c r="H141" s="69">
        <v>893</v>
      </c>
      <c r="I141" s="69">
        <v>0</v>
      </c>
      <c r="J141" s="57">
        <v>893.1</v>
      </c>
      <c r="K141" s="69">
        <v>893.1</v>
      </c>
      <c r="L141" s="69">
        <v>0</v>
      </c>
      <c r="M141" s="73">
        <f t="shared" si="13"/>
        <v>1</v>
      </c>
    </row>
    <row r="142" spans="1:13" ht="63">
      <c r="A142" s="78">
        <v>134</v>
      </c>
      <c r="B142" s="60" t="s">
        <v>178</v>
      </c>
      <c r="C142" s="57">
        <v>700</v>
      </c>
      <c r="D142" s="69">
        <v>700</v>
      </c>
      <c r="E142" s="69">
        <v>0</v>
      </c>
      <c r="F142" s="69">
        <v>0</v>
      </c>
      <c r="G142" s="57">
        <v>700</v>
      </c>
      <c r="H142" s="69">
        <v>700</v>
      </c>
      <c r="I142" s="69">
        <v>0</v>
      </c>
      <c r="J142" s="57">
        <v>700</v>
      </c>
      <c r="K142" s="69">
        <v>700</v>
      </c>
      <c r="L142" s="69">
        <v>0</v>
      </c>
      <c r="M142" s="73">
        <f t="shared" si="13"/>
        <v>1</v>
      </c>
    </row>
    <row r="143" spans="1:13" ht="47.25">
      <c r="A143" s="82">
        <v>135</v>
      </c>
      <c r="B143" s="60" t="s">
        <v>179</v>
      </c>
      <c r="C143" s="57">
        <v>44.2</v>
      </c>
      <c r="D143" s="69">
        <v>44.2</v>
      </c>
      <c r="E143" s="69">
        <v>0</v>
      </c>
      <c r="F143" s="69">
        <v>0</v>
      </c>
      <c r="G143" s="57">
        <v>44.2</v>
      </c>
      <c r="H143" s="69">
        <v>44.2</v>
      </c>
      <c r="I143" s="69">
        <v>0</v>
      </c>
      <c r="J143" s="57">
        <v>44.2</v>
      </c>
      <c r="K143" s="69">
        <v>44.2</v>
      </c>
      <c r="L143" s="69">
        <v>0</v>
      </c>
      <c r="M143" s="73">
        <f t="shared" si="13"/>
        <v>1</v>
      </c>
    </row>
    <row r="144" spans="1:13" ht="47.25">
      <c r="A144" s="78">
        <v>136</v>
      </c>
      <c r="B144" s="60" t="s">
        <v>180</v>
      </c>
      <c r="C144" s="57">
        <v>207</v>
      </c>
      <c r="D144" s="69">
        <v>207</v>
      </c>
      <c r="E144" s="69">
        <v>0</v>
      </c>
      <c r="F144" s="69">
        <v>0</v>
      </c>
      <c r="G144" s="57">
        <v>207</v>
      </c>
      <c r="H144" s="69">
        <v>207</v>
      </c>
      <c r="I144" s="69">
        <v>0</v>
      </c>
      <c r="J144" s="57">
        <v>207</v>
      </c>
      <c r="K144" s="69">
        <v>207</v>
      </c>
      <c r="L144" s="69">
        <v>0</v>
      </c>
      <c r="M144" s="73">
        <f t="shared" si="13"/>
        <v>1</v>
      </c>
    </row>
    <row r="145" spans="1:13" ht="31.5">
      <c r="A145" s="82">
        <v>137</v>
      </c>
      <c r="B145" s="60" t="s">
        <v>181</v>
      </c>
      <c r="C145" s="57">
        <v>1979.3</v>
      </c>
      <c r="D145" s="69">
        <v>827.7</v>
      </c>
      <c r="E145" s="69">
        <v>1151.5999999999999</v>
      </c>
      <c r="F145" s="69">
        <v>0</v>
      </c>
      <c r="G145" s="69">
        <v>1977.2</v>
      </c>
      <c r="H145" s="69">
        <v>825.6</v>
      </c>
      <c r="I145" s="69">
        <v>1151.5999999999999</v>
      </c>
      <c r="J145" s="69">
        <v>1977.2</v>
      </c>
      <c r="K145" s="69">
        <v>825.6</v>
      </c>
      <c r="L145" s="69">
        <v>1151.5999999999999</v>
      </c>
      <c r="M145" s="73">
        <f t="shared" si="13"/>
        <v>0.99893901884504632</v>
      </c>
    </row>
    <row r="146" spans="1:13" ht="31.5">
      <c r="A146" s="78">
        <v>138</v>
      </c>
      <c r="B146" s="60" t="s">
        <v>182</v>
      </c>
      <c r="C146" s="57">
        <v>493.5</v>
      </c>
      <c r="D146" s="69">
        <v>493.5</v>
      </c>
      <c r="E146" s="69"/>
      <c r="F146" s="69">
        <v>0</v>
      </c>
      <c r="G146" s="57">
        <v>493.5</v>
      </c>
      <c r="H146" s="69">
        <v>493.5</v>
      </c>
      <c r="I146" s="69">
        <v>0</v>
      </c>
      <c r="J146" s="57">
        <v>493.5</v>
      </c>
      <c r="K146" s="69">
        <v>493.5</v>
      </c>
      <c r="L146" s="69"/>
      <c r="M146" s="73">
        <f t="shared" si="13"/>
        <v>1</v>
      </c>
    </row>
    <row r="147" spans="1:13">
      <c r="A147" s="82">
        <v>139</v>
      </c>
      <c r="B147" s="60" t="s">
        <v>183</v>
      </c>
      <c r="C147" s="57">
        <v>1151.5999999999999</v>
      </c>
      <c r="D147" s="69">
        <v>0</v>
      </c>
      <c r="E147" s="69">
        <v>1151.5999999999999</v>
      </c>
      <c r="F147" s="69">
        <v>0</v>
      </c>
      <c r="G147" s="69">
        <v>1151.5999999999999</v>
      </c>
      <c r="H147" s="69">
        <v>0</v>
      </c>
      <c r="I147" s="69">
        <v>1151.5999999999999</v>
      </c>
      <c r="J147" s="69">
        <v>1151.5999999999999</v>
      </c>
      <c r="K147" s="69"/>
      <c r="L147" s="69">
        <v>1151.5999999999999</v>
      </c>
      <c r="M147" s="73">
        <f t="shared" si="13"/>
        <v>1</v>
      </c>
    </row>
    <row r="148" spans="1:13" ht="63">
      <c r="A148" s="78">
        <v>140</v>
      </c>
      <c r="B148" s="60" t="s">
        <v>184</v>
      </c>
      <c r="C148" s="57">
        <v>334.2</v>
      </c>
      <c r="D148" s="69">
        <v>334.2</v>
      </c>
      <c r="E148" s="69">
        <v>0</v>
      </c>
      <c r="F148" s="69">
        <v>0</v>
      </c>
      <c r="G148" s="69">
        <v>332.1</v>
      </c>
      <c r="H148" s="69">
        <v>332.1</v>
      </c>
      <c r="I148" s="69">
        <v>0</v>
      </c>
      <c r="J148" s="69">
        <v>332.1</v>
      </c>
      <c r="K148" s="69">
        <v>332.1</v>
      </c>
      <c r="L148" s="69">
        <v>0</v>
      </c>
      <c r="M148" s="73">
        <f t="shared" si="13"/>
        <v>0.99371633752244171</v>
      </c>
    </row>
    <row r="149" spans="1:13" ht="47.25">
      <c r="A149" s="91">
        <v>141</v>
      </c>
      <c r="B149" s="58" t="s">
        <v>185</v>
      </c>
      <c r="C149" s="59">
        <f>C150+C167</f>
        <v>41046.199999999997</v>
      </c>
      <c r="D149" s="59">
        <f t="shared" ref="D149:L149" si="14">D150+D167</f>
        <v>41046.199999999997</v>
      </c>
      <c r="E149" s="59">
        <f t="shared" si="14"/>
        <v>0</v>
      </c>
      <c r="F149" s="59">
        <f t="shared" si="14"/>
        <v>0</v>
      </c>
      <c r="G149" s="59">
        <f t="shared" si="14"/>
        <v>40945.999999999993</v>
      </c>
      <c r="H149" s="59">
        <f t="shared" si="14"/>
        <v>40945.999999999993</v>
      </c>
      <c r="I149" s="59">
        <f t="shared" si="14"/>
        <v>0</v>
      </c>
      <c r="J149" s="59">
        <f t="shared" si="14"/>
        <v>40945.999999999993</v>
      </c>
      <c r="K149" s="59">
        <f t="shared" si="14"/>
        <v>40945.999999999993</v>
      </c>
      <c r="L149" s="59">
        <f t="shared" si="14"/>
        <v>0</v>
      </c>
      <c r="M149" s="80">
        <f t="shared" si="13"/>
        <v>0.99755884832213448</v>
      </c>
    </row>
    <row r="150" spans="1:13" ht="31.5">
      <c r="A150" s="90">
        <v>142</v>
      </c>
      <c r="B150" s="54" t="s">
        <v>186</v>
      </c>
      <c r="C150" s="55">
        <v>4740</v>
      </c>
      <c r="D150" s="55">
        <v>4740</v>
      </c>
      <c r="E150" s="76">
        <v>0</v>
      </c>
      <c r="F150" s="76">
        <v>0</v>
      </c>
      <c r="G150" s="76">
        <f>G151+G153+G157+G162</f>
        <v>4707.6000000000004</v>
      </c>
      <c r="H150" s="76">
        <f>H151+H153+H157+H162</f>
        <v>4707.6000000000004</v>
      </c>
      <c r="I150" s="76">
        <v>0</v>
      </c>
      <c r="J150" s="76">
        <f>J151+J153+J157+J162</f>
        <v>4707.6000000000004</v>
      </c>
      <c r="K150" s="76">
        <f>K151+K153+K157+K162</f>
        <v>4707.6000000000004</v>
      </c>
      <c r="L150" s="76">
        <v>0</v>
      </c>
      <c r="M150" s="77">
        <f t="shared" si="13"/>
        <v>0.99316455696202544</v>
      </c>
    </row>
    <row r="151" spans="1:13" ht="47.25">
      <c r="A151" s="82">
        <v>143</v>
      </c>
      <c r="B151" s="61" t="s">
        <v>187</v>
      </c>
      <c r="C151" s="57">
        <v>30</v>
      </c>
      <c r="D151" s="57">
        <v>30</v>
      </c>
      <c r="E151" s="69">
        <v>0</v>
      </c>
      <c r="F151" s="69">
        <v>0</v>
      </c>
      <c r="G151" s="69">
        <v>30</v>
      </c>
      <c r="H151" s="69">
        <v>30</v>
      </c>
      <c r="I151" s="69">
        <v>0</v>
      </c>
      <c r="J151" s="69">
        <v>30</v>
      </c>
      <c r="K151" s="69">
        <v>30</v>
      </c>
      <c r="L151" s="69">
        <v>0</v>
      </c>
      <c r="M151" s="73">
        <f t="shared" si="13"/>
        <v>1</v>
      </c>
    </row>
    <row r="152" spans="1:13" ht="47.25">
      <c r="A152" s="78">
        <v>144</v>
      </c>
      <c r="B152" s="61" t="s">
        <v>188</v>
      </c>
      <c r="C152" s="57">
        <v>30</v>
      </c>
      <c r="D152" s="57">
        <v>30</v>
      </c>
      <c r="E152" s="69">
        <v>0</v>
      </c>
      <c r="F152" s="69">
        <v>0</v>
      </c>
      <c r="G152" s="69">
        <v>30</v>
      </c>
      <c r="H152" s="69">
        <v>30</v>
      </c>
      <c r="I152" s="69">
        <v>0</v>
      </c>
      <c r="J152" s="69">
        <v>30</v>
      </c>
      <c r="K152" s="69">
        <v>30</v>
      </c>
      <c r="L152" s="69">
        <v>0</v>
      </c>
      <c r="M152" s="73">
        <f t="shared" si="13"/>
        <v>1</v>
      </c>
    </row>
    <row r="153" spans="1:13" ht="47.25">
      <c r="A153" s="82">
        <v>145</v>
      </c>
      <c r="B153" s="61" t="s">
        <v>190</v>
      </c>
      <c r="C153" s="57">
        <v>500</v>
      </c>
      <c r="D153" s="57">
        <v>500</v>
      </c>
      <c r="E153" s="69">
        <v>0</v>
      </c>
      <c r="F153" s="69">
        <v>0</v>
      </c>
      <c r="G153" s="69">
        <v>499.7</v>
      </c>
      <c r="H153" s="69">
        <v>499.7</v>
      </c>
      <c r="I153" s="69">
        <v>0</v>
      </c>
      <c r="J153" s="69">
        <v>499.7</v>
      </c>
      <c r="K153" s="69">
        <v>499.7</v>
      </c>
      <c r="L153" s="69">
        <v>0</v>
      </c>
      <c r="M153" s="73">
        <f t="shared" si="13"/>
        <v>0.99939999999999996</v>
      </c>
    </row>
    <row r="154" spans="1:13" ht="63">
      <c r="A154" s="78">
        <v>146</v>
      </c>
      <c r="B154" s="61" t="s">
        <v>189</v>
      </c>
      <c r="C154" s="57">
        <v>200</v>
      </c>
      <c r="D154" s="57">
        <v>200</v>
      </c>
      <c r="E154" s="69">
        <v>0</v>
      </c>
      <c r="F154" s="69">
        <v>0</v>
      </c>
      <c r="G154" s="69">
        <v>200</v>
      </c>
      <c r="H154" s="69">
        <v>200</v>
      </c>
      <c r="I154" s="69">
        <v>0</v>
      </c>
      <c r="J154" s="69">
        <v>200</v>
      </c>
      <c r="K154" s="69">
        <v>200</v>
      </c>
      <c r="L154" s="69">
        <v>0</v>
      </c>
      <c r="M154" s="73">
        <f t="shared" si="13"/>
        <v>1</v>
      </c>
    </row>
    <row r="155" spans="1:13">
      <c r="A155" s="82">
        <v>147</v>
      </c>
      <c r="B155" s="61" t="s">
        <v>191</v>
      </c>
      <c r="C155" s="57">
        <v>200</v>
      </c>
      <c r="D155" s="57">
        <v>200</v>
      </c>
      <c r="E155" s="69">
        <v>0</v>
      </c>
      <c r="F155" s="69">
        <v>0</v>
      </c>
      <c r="G155" s="69">
        <v>200</v>
      </c>
      <c r="H155" s="69">
        <v>200</v>
      </c>
      <c r="I155" s="69">
        <v>0</v>
      </c>
      <c r="J155" s="69">
        <v>200</v>
      </c>
      <c r="K155" s="69">
        <v>200</v>
      </c>
      <c r="L155" s="69">
        <v>0</v>
      </c>
      <c r="M155" s="73">
        <f t="shared" si="13"/>
        <v>1</v>
      </c>
    </row>
    <row r="156" spans="1:13" ht="94.5">
      <c r="A156" s="78">
        <v>148</v>
      </c>
      <c r="B156" s="61" t="s">
        <v>192</v>
      </c>
      <c r="C156" s="57">
        <v>100</v>
      </c>
      <c r="D156" s="57">
        <v>100</v>
      </c>
      <c r="E156" s="69">
        <v>0</v>
      </c>
      <c r="F156" s="69">
        <v>0</v>
      </c>
      <c r="G156" s="69">
        <v>99.7</v>
      </c>
      <c r="H156" s="69">
        <v>99.7</v>
      </c>
      <c r="I156" s="69">
        <v>0</v>
      </c>
      <c r="J156" s="69">
        <v>99.7</v>
      </c>
      <c r="K156" s="69">
        <v>99.7</v>
      </c>
      <c r="L156" s="69">
        <v>0</v>
      </c>
      <c r="M156" s="73">
        <f t="shared" si="13"/>
        <v>0.997</v>
      </c>
    </row>
    <row r="157" spans="1:13" ht="31.5">
      <c r="A157" s="82">
        <v>149</v>
      </c>
      <c r="B157" s="61" t="s">
        <v>198</v>
      </c>
      <c r="C157" s="57">
        <v>3560</v>
      </c>
      <c r="D157" s="57">
        <v>3560</v>
      </c>
      <c r="E157" s="69">
        <v>0</v>
      </c>
      <c r="F157" s="69">
        <v>0</v>
      </c>
      <c r="G157" s="69">
        <v>3529.4</v>
      </c>
      <c r="H157" s="69">
        <v>3529.4</v>
      </c>
      <c r="I157" s="69">
        <v>0</v>
      </c>
      <c r="J157" s="69">
        <v>3529.4</v>
      </c>
      <c r="K157" s="69">
        <v>3529.4</v>
      </c>
      <c r="L157" s="69">
        <v>0</v>
      </c>
      <c r="M157" s="73">
        <f t="shared" si="13"/>
        <v>0.99140449438202249</v>
      </c>
    </row>
    <row r="158" spans="1:13" ht="31.5">
      <c r="A158" s="78">
        <v>150</v>
      </c>
      <c r="B158" s="61" t="s">
        <v>193</v>
      </c>
      <c r="C158" s="57">
        <v>1670</v>
      </c>
      <c r="D158" s="57">
        <v>1670</v>
      </c>
      <c r="E158" s="69">
        <v>0</v>
      </c>
      <c r="F158" s="69">
        <v>0</v>
      </c>
      <c r="G158" s="69">
        <v>1658.3</v>
      </c>
      <c r="H158" s="69">
        <v>1658.3</v>
      </c>
      <c r="I158" s="69">
        <v>0</v>
      </c>
      <c r="J158" s="69">
        <v>1658.3</v>
      </c>
      <c r="K158" s="69">
        <v>1658.3</v>
      </c>
      <c r="L158" s="69">
        <v>0</v>
      </c>
      <c r="M158" s="73">
        <f t="shared" si="13"/>
        <v>0.99299401197604786</v>
      </c>
    </row>
    <row r="159" spans="1:13" ht="47.25">
      <c r="A159" s="82">
        <v>151</v>
      </c>
      <c r="B159" s="61" t="s">
        <v>194</v>
      </c>
      <c r="C159" s="57">
        <v>870</v>
      </c>
      <c r="D159" s="57">
        <v>870</v>
      </c>
      <c r="E159" s="69">
        <v>0</v>
      </c>
      <c r="F159" s="69">
        <v>0</v>
      </c>
      <c r="G159" s="69">
        <v>870</v>
      </c>
      <c r="H159" s="69">
        <v>870</v>
      </c>
      <c r="I159" s="69">
        <v>0</v>
      </c>
      <c r="J159" s="69">
        <v>870</v>
      </c>
      <c r="K159" s="69">
        <v>870</v>
      </c>
      <c r="L159" s="69">
        <v>0</v>
      </c>
      <c r="M159" s="73">
        <f t="shared" si="13"/>
        <v>1</v>
      </c>
    </row>
    <row r="160" spans="1:13" ht="63">
      <c r="A160" s="78">
        <v>152</v>
      </c>
      <c r="B160" s="61" t="s">
        <v>195</v>
      </c>
      <c r="C160" s="57">
        <v>800</v>
      </c>
      <c r="D160" s="57">
        <v>800</v>
      </c>
      <c r="E160" s="69">
        <v>0</v>
      </c>
      <c r="F160" s="69">
        <v>0</v>
      </c>
      <c r="G160" s="69">
        <v>788.3</v>
      </c>
      <c r="H160" s="69">
        <v>788.3</v>
      </c>
      <c r="I160" s="69">
        <v>0</v>
      </c>
      <c r="J160" s="69">
        <v>788.3</v>
      </c>
      <c r="K160" s="69">
        <v>788.3</v>
      </c>
      <c r="L160" s="69">
        <v>0</v>
      </c>
      <c r="M160" s="73">
        <f t="shared" si="13"/>
        <v>0.98537499999999989</v>
      </c>
    </row>
    <row r="161" spans="1:13" ht="31.5">
      <c r="A161" s="82">
        <v>153</v>
      </c>
      <c r="B161" s="61" t="s">
        <v>197</v>
      </c>
      <c r="C161" s="57">
        <v>1890</v>
      </c>
      <c r="D161" s="57">
        <v>1890</v>
      </c>
      <c r="E161" s="69">
        <v>0</v>
      </c>
      <c r="F161" s="69">
        <v>0</v>
      </c>
      <c r="G161" s="69">
        <v>1871.1</v>
      </c>
      <c r="H161" s="69">
        <v>1871.1</v>
      </c>
      <c r="I161" s="69">
        <v>0</v>
      </c>
      <c r="J161" s="69">
        <v>1871.1</v>
      </c>
      <c r="K161" s="69">
        <v>1871.1</v>
      </c>
      <c r="L161" s="69">
        <v>0</v>
      </c>
      <c r="M161" s="73">
        <f t="shared" si="13"/>
        <v>0.99</v>
      </c>
    </row>
    <row r="162" spans="1:13" ht="31.5">
      <c r="A162" s="78">
        <v>154</v>
      </c>
      <c r="B162" s="61" t="s">
        <v>201</v>
      </c>
      <c r="C162" s="57">
        <v>650</v>
      </c>
      <c r="D162" s="57">
        <v>650</v>
      </c>
      <c r="E162" s="69">
        <v>0</v>
      </c>
      <c r="F162" s="69">
        <v>0</v>
      </c>
      <c r="G162" s="69">
        <v>648.5</v>
      </c>
      <c r="H162" s="69">
        <v>648.5</v>
      </c>
      <c r="I162" s="69">
        <v>0</v>
      </c>
      <c r="J162" s="69">
        <v>648.5</v>
      </c>
      <c r="K162" s="69">
        <v>648.5</v>
      </c>
      <c r="L162" s="69">
        <v>0</v>
      </c>
      <c r="M162" s="73">
        <f t="shared" si="13"/>
        <v>0.99769230769230766</v>
      </c>
    </row>
    <row r="163" spans="1:13" ht="31.5">
      <c r="A163" s="82">
        <v>155</v>
      </c>
      <c r="B163" s="61" t="s">
        <v>202</v>
      </c>
      <c r="C163" s="57">
        <v>175</v>
      </c>
      <c r="D163" s="57">
        <v>175</v>
      </c>
      <c r="E163" s="69">
        <v>0</v>
      </c>
      <c r="F163" s="69">
        <v>0</v>
      </c>
      <c r="G163" s="69">
        <v>175</v>
      </c>
      <c r="H163" s="69">
        <v>175</v>
      </c>
      <c r="I163" s="69">
        <v>0</v>
      </c>
      <c r="J163" s="69">
        <v>175</v>
      </c>
      <c r="K163" s="69">
        <v>175</v>
      </c>
      <c r="L163" s="69">
        <v>0</v>
      </c>
      <c r="M163" s="73">
        <f t="shared" si="13"/>
        <v>1</v>
      </c>
    </row>
    <row r="164" spans="1:13" ht="78.75">
      <c r="A164" s="78">
        <v>156</v>
      </c>
      <c r="B164" s="61" t="s">
        <v>203</v>
      </c>
      <c r="C164" s="57">
        <v>100</v>
      </c>
      <c r="D164" s="57">
        <v>100</v>
      </c>
      <c r="E164" s="69">
        <v>0</v>
      </c>
      <c r="F164" s="69">
        <v>0</v>
      </c>
      <c r="G164" s="69">
        <v>100</v>
      </c>
      <c r="H164" s="69">
        <v>100</v>
      </c>
      <c r="I164" s="69">
        <v>0</v>
      </c>
      <c r="J164" s="69">
        <v>100</v>
      </c>
      <c r="K164" s="69">
        <v>100</v>
      </c>
      <c r="L164" s="69">
        <v>0</v>
      </c>
      <c r="M164" s="73">
        <f t="shared" si="13"/>
        <v>1</v>
      </c>
    </row>
    <row r="165" spans="1:13">
      <c r="A165" s="82">
        <v>157</v>
      </c>
      <c r="B165" s="61" t="s">
        <v>204</v>
      </c>
      <c r="C165" s="57">
        <v>300</v>
      </c>
      <c r="D165" s="57">
        <v>300</v>
      </c>
      <c r="E165" s="69">
        <v>0</v>
      </c>
      <c r="F165" s="69">
        <v>0</v>
      </c>
      <c r="G165" s="69">
        <v>298.5</v>
      </c>
      <c r="H165" s="69">
        <v>298.5</v>
      </c>
      <c r="I165" s="69">
        <v>0</v>
      </c>
      <c r="J165" s="69">
        <v>298.5</v>
      </c>
      <c r="K165" s="69">
        <v>298.5</v>
      </c>
      <c r="L165" s="69">
        <v>0</v>
      </c>
      <c r="M165" s="73">
        <f t="shared" si="13"/>
        <v>0.995</v>
      </c>
    </row>
    <row r="166" spans="1:13" ht="126">
      <c r="A166" s="78">
        <v>158</v>
      </c>
      <c r="B166" s="61" t="s">
        <v>205</v>
      </c>
      <c r="C166" s="57">
        <v>75</v>
      </c>
      <c r="D166" s="57">
        <v>75</v>
      </c>
      <c r="E166" s="69">
        <v>0</v>
      </c>
      <c r="F166" s="69">
        <v>0</v>
      </c>
      <c r="G166" s="69">
        <v>75</v>
      </c>
      <c r="H166" s="69">
        <v>75</v>
      </c>
      <c r="I166" s="69">
        <v>0</v>
      </c>
      <c r="J166" s="69">
        <v>75</v>
      </c>
      <c r="K166" s="69">
        <v>75</v>
      </c>
      <c r="L166" s="69">
        <v>0</v>
      </c>
      <c r="M166" s="73">
        <f t="shared" si="13"/>
        <v>1</v>
      </c>
    </row>
    <row r="167" spans="1:13" ht="31.5">
      <c r="A167" s="92">
        <v>159</v>
      </c>
      <c r="B167" s="54" t="s">
        <v>206</v>
      </c>
      <c r="C167" s="55">
        <v>36306.199999999997</v>
      </c>
      <c r="D167" s="76">
        <f>D168+D171</f>
        <v>36306.199999999997</v>
      </c>
      <c r="E167" s="76">
        <v>0</v>
      </c>
      <c r="F167" s="76">
        <v>0</v>
      </c>
      <c r="G167" s="76">
        <f>G168+G171</f>
        <v>36238.399999999994</v>
      </c>
      <c r="H167" s="76">
        <f>H168+H171</f>
        <v>36238.399999999994</v>
      </c>
      <c r="I167" s="76">
        <v>0</v>
      </c>
      <c r="J167" s="76">
        <f>J168+J171</f>
        <v>36238.399999999994</v>
      </c>
      <c r="K167" s="76">
        <f>K168+K171</f>
        <v>36238.399999999994</v>
      </c>
      <c r="L167" s="76">
        <v>0</v>
      </c>
      <c r="M167" s="77">
        <f t="shared" si="13"/>
        <v>0.99813255036329873</v>
      </c>
    </row>
    <row r="168" spans="1:13" ht="47.25">
      <c r="A168" s="78">
        <v>160</v>
      </c>
      <c r="B168" s="61" t="s">
        <v>207</v>
      </c>
      <c r="C168" s="57">
        <f t="shared" ref="C168" si="15">C169+C170</f>
        <v>35917.199999999997</v>
      </c>
      <c r="D168" s="69">
        <f>D169+D170</f>
        <v>35917.199999999997</v>
      </c>
      <c r="E168" s="69">
        <v>0</v>
      </c>
      <c r="F168" s="69">
        <v>0</v>
      </c>
      <c r="G168" s="69">
        <f>G169+G170</f>
        <v>35917.199999999997</v>
      </c>
      <c r="H168" s="69">
        <f>H169+H170</f>
        <v>35917.199999999997</v>
      </c>
      <c r="I168" s="69">
        <v>0</v>
      </c>
      <c r="J168" s="69">
        <f>J169+J170</f>
        <v>35917.199999999997</v>
      </c>
      <c r="K168" s="69">
        <f>K169+K170</f>
        <v>35917.199999999997</v>
      </c>
      <c r="L168" s="69">
        <v>0</v>
      </c>
      <c r="M168" s="73">
        <f t="shared" si="13"/>
        <v>1</v>
      </c>
    </row>
    <row r="169" spans="1:13" ht="94.5">
      <c r="A169" s="82">
        <v>161</v>
      </c>
      <c r="B169" s="60" t="s">
        <v>208</v>
      </c>
      <c r="C169" s="70">
        <v>29635.200000000001</v>
      </c>
      <c r="D169" s="69">
        <v>29635.200000000001</v>
      </c>
      <c r="E169" s="69">
        <v>0</v>
      </c>
      <c r="F169" s="69">
        <v>0</v>
      </c>
      <c r="G169" s="69">
        <v>29635.200000000001</v>
      </c>
      <c r="H169" s="69">
        <v>29635.200000000001</v>
      </c>
      <c r="I169" s="69">
        <v>0</v>
      </c>
      <c r="J169" s="69">
        <v>29635.200000000001</v>
      </c>
      <c r="K169" s="69">
        <v>29635.200000000001</v>
      </c>
      <c r="L169" s="69">
        <v>0</v>
      </c>
      <c r="M169" s="73">
        <f t="shared" si="13"/>
        <v>1</v>
      </c>
    </row>
    <row r="170" spans="1:13" ht="31.5">
      <c r="A170" s="78">
        <v>162</v>
      </c>
      <c r="B170" s="60" t="s">
        <v>209</v>
      </c>
      <c r="C170" s="70">
        <v>6282</v>
      </c>
      <c r="D170" s="69">
        <v>6282</v>
      </c>
      <c r="E170" s="69">
        <v>0</v>
      </c>
      <c r="F170" s="69">
        <v>0</v>
      </c>
      <c r="G170" s="69">
        <v>6282</v>
      </c>
      <c r="H170" s="69">
        <v>6282</v>
      </c>
      <c r="I170" s="69">
        <v>0</v>
      </c>
      <c r="J170" s="69">
        <v>6282</v>
      </c>
      <c r="K170" s="69">
        <v>6282</v>
      </c>
      <c r="L170" s="69">
        <v>0</v>
      </c>
      <c r="M170" s="73">
        <f t="shared" si="13"/>
        <v>1</v>
      </c>
    </row>
    <row r="171" spans="1:13" ht="31.5">
      <c r="A171" s="82">
        <v>163</v>
      </c>
      <c r="B171" s="61" t="s">
        <v>210</v>
      </c>
      <c r="C171" s="57">
        <f t="shared" ref="C171:D171" si="16">C172+C173+C174</f>
        <v>389</v>
      </c>
      <c r="D171" s="57">
        <f t="shared" si="16"/>
        <v>389</v>
      </c>
      <c r="E171" s="69">
        <v>0</v>
      </c>
      <c r="F171" s="69">
        <v>0</v>
      </c>
      <c r="G171" s="57">
        <v>321.2</v>
      </c>
      <c r="H171" s="57">
        <v>321.2</v>
      </c>
      <c r="I171" s="69">
        <v>0</v>
      </c>
      <c r="J171" s="57">
        <f t="shared" ref="J171:K171" si="17">J172+J173+J174</f>
        <v>321.2</v>
      </c>
      <c r="K171" s="57">
        <f t="shared" si="17"/>
        <v>321.2</v>
      </c>
      <c r="L171" s="69">
        <v>0</v>
      </c>
      <c r="M171" s="73">
        <f t="shared" si="13"/>
        <v>0.82570694087403596</v>
      </c>
    </row>
    <row r="172" spans="1:13" ht="63">
      <c r="A172" s="78">
        <v>164</v>
      </c>
      <c r="B172" s="60" t="s">
        <v>211</v>
      </c>
      <c r="C172" s="71">
        <v>273</v>
      </c>
      <c r="D172" s="71">
        <v>273</v>
      </c>
      <c r="E172" s="69">
        <v>0</v>
      </c>
      <c r="F172" s="69">
        <v>0</v>
      </c>
      <c r="G172" s="71">
        <v>265.2</v>
      </c>
      <c r="H172" s="71">
        <v>265.2</v>
      </c>
      <c r="I172" s="69">
        <v>0</v>
      </c>
      <c r="J172" s="71">
        <v>265.2</v>
      </c>
      <c r="K172" s="71">
        <v>265.2</v>
      </c>
      <c r="L172" s="69">
        <v>0</v>
      </c>
      <c r="M172" s="73">
        <f t="shared" si="13"/>
        <v>0.97142857142857142</v>
      </c>
    </row>
    <row r="173" spans="1:13" ht="78.75">
      <c r="A173" s="82">
        <v>165</v>
      </c>
      <c r="B173" s="60" t="s">
        <v>12</v>
      </c>
      <c r="C173" s="70">
        <v>56</v>
      </c>
      <c r="D173" s="70">
        <v>56</v>
      </c>
      <c r="E173" s="69">
        <v>0</v>
      </c>
      <c r="F173" s="69">
        <v>0</v>
      </c>
      <c r="G173" s="70">
        <v>56</v>
      </c>
      <c r="H173" s="70">
        <v>56</v>
      </c>
      <c r="I173" s="69">
        <v>0</v>
      </c>
      <c r="J173" s="70">
        <v>56</v>
      </c>
      <c r="K173" s="70">
        <v>56</v>
      </c>
      <c r="L173" s="69">
        <v>0</v>
      </c>
      <c r="M173" s="73">
        <f t="shared" si="13"/>
        <v>1</v>
      </c>
    </row>
    <row r="174" spans="1:13" ht="63">
      <c r="A174" s="78">
        <v>166</v>
      </c>
      <c r="B174" s="60" t="s">
        <v>212</v>
      </c>
      <c r="C174" s="70">
        <v>60</v>
      </c>
      <c r="D174" s="70">
        <v>60</v>
      </c>
      <c r="E174" s="69">
        <v>0</v>
      </c>
      <c r="F174" s="69">
        <v>0</v>
      </c>
      <c r="G174" s="70">
        <v>0</v>
      </c>
      <c r="H174" s="70">
        <v>0</v>
      </c>
      <c r="I174" s="69">
        <v>0</v>
      </c>
      <c r="J174" s="70">
        <v>0</v>
      </c>
      <c r="K174" s="70">
        <v>0</v>
      </c>
      <c r="L174" s="69">
        <v>0</v>
      </c>
      <c r="M174" s="73">
        <f t="shared" si="13"/>
        <v>0</v>
      </c>
    </row>
    <row r="175" spans="1:13" ht="47.25">
      <c r="A175" s="91">
        <v>167</v>
      </c>
      <c r="B175" s="58" t="s">
        <v>213</v>
      </c>
      <c r="C175" s="59">
        <v>3922.2</v>
      </c>
      <c r="D175" s="59">
        <v>3922.2</v>
      </c>
      <c r="E175" s="79">
        <v>0</v>
      </c>
      <c r="F175" s="79">
        <v>0</v>
      </c>
      <c r="G175" s="59">
        <v>3922.2</v>
      </c>
      <c r="H175" s="59">
        <v>3922.2</v>
      </c>
      <c r="I175" s="79">
        <v>0</v>
      </c>
      <c r="J175" s="59">
        <v>3922.2</v>
      </c>
      <c r="K175" s="59">
        <v>3922.2</v>
      </c>
      <c r="L175" s="79">
        <v>0</v>
      </c>
      <c r="M175" s="80">
        <f t="shared" si="13"/>
        <v>1</v>
      </c>
    </row>
    <row r="176" spans="1:13" ht="31.5">
      <c r="A176" s="90">
        <v>168</v>
      </c>
      <c r="B176" s="54" t="s">
        <v>214</v>
      </c>
      <c r="C176" s="55">
        <v>3922.2</v>
      </c>
      <c r="D176" s="55">
        <v>3922.2</v>
      </c>
      <c r="E176" s="76">
        <v>0</v>
      </c>
      <c r="F176" s="76">
        <v>0</v>
      </c>
      <c r="G176" s="55">
        <v>3922.2</v>
      </c>
      <c r="H176" s="55">
        <v>3922.2</v>
      </c>
      <c r="I176" s="76">
        <v>0</v>
      </c>
      <c r="J176" s="55">
        <v>3922.2</v>
      </c>
      <c r="K176" s="55">
        <v>3922.2</v>
      </c>
      <c r="L176" s="76">
        <v>0</v>
      </c>
      <c r="M176" s="77">
        <f t="shared" si="13"/>
        <v>1</v>
      </c>
    </row>
    <row r="177" spans="1:13" ht="31.5">
      <c r="A177" s="82">
        <v>169</v>
      </c>
      <c r="B177" s="61" t="s">
        <v>215</v>
      </c>
      <c r="C177" s="62">
        <v>3922.2</v>
      </c>
      <c r="D177" s="62">
        <v>3922.2</v>
      </c>
      <c r="E177" s="69">
        <v>0</v>
      </c>
      <c r="F177" s="69">
        <v>0</v>
      </c>
      <c r="G177" s="62">
        <v>3922.2</v>
      </c>
      <c r="H177" s="62">
        <v>3922.2</v>
      </c>
      <c r="I177" s="69">
        <v>0</v>
      </c>
      <c r="J177" s="62">
        <v>3922.2</v>
      </c>
      <c r="K177" s="62">
        <v>3922.2</v>
      </c>
      <c r="L177" s="69">
        <v>0</v>
      </c>
      <c r="M177" s="73">
        <f t="shared" si="13"/>
        <v>1</v>
      </c>
    </row>
    <row r="178" spans="1:13" ht="47.25">
      <c r="A178" s="78">
        <v>170</v>
      </c>
      <c r="B178" s="61" t="s">
        <v>216</v>
      </c>
      <c r="C178" s="62">
        <v>3922.2</v>
      </c>
      <c r="D178" s="62">
        <v>3922.2</v>
      </c>
      <c r="E178" s="69">
        <v>0</v>
      </c>
      <c r="F178" s="69">
        <v>0</v>
      </c>
      <c r="G178" s="62">
        <v>3922.2</v>
      </c>
      <c r="H178" s="62">
        <v>3922.2</v>
      </c>
      <c r="I178" s="69">
        <v>0</v>
      </c>
      <c r="J178" s="62">
        <v>3922.2</v>
      </c>
      <c r="K178" s="62">
        <v>3922.2</v>
      </c>
      <c r="L178" s="69">
        <v>0</v>
      </c>
      <c r="M178" s="73">
        <f t="shared" si="13"/>
        <v>1</v>
      </c>
    </row>
    <row r="179" spans="1:13" ht="63">
      <c r="A179" s="91">
        <v>171</v>
      </c>
      <c r="B179" s="58" t="s">
        <v>217</v>
      </c>
      <c r="C179" s="59">
        <f>D179+E179+F179</f>
        <v>550688</v>
      </c>
      <c r="D179" s="79">
        <f>D180+D185+D199</f>
        <v>354478.5</v>
      </c>
      <c r="E179" s="79">
        <f t="shared" ref="E179:L179" si="18">E180+E185+E199</f>
        <v>151999.70000000001</v>
      </c>
      <c r="F179" s="79">
        <f t="shared" si="18"/>
        <v>44209.8</v>
      </c>
      <c r="G179" s="79">
        <f t="shared" si="18"/>
        <v>488002.48000000004</v>
      </c>
      <c r="H179" s="79">
        <f t="shared" si="18"/>
        <v>344734.48</v>
      </c>
      <c r="I179" s="79">
        <f t="shared" si="18"/>
        <v>143268</v>
      </c>
      <c r="J179" s="79">
        <f t="shared" si="18"/>
        <v>509099.77999999997</v>
      </c>
      <c r="K179" s="79">
        <f t="shared" si="18"/>
        <v>344350.58</v>
      </c>
      <c r="L179" s="79">
        <f t="shared" si="18"/>
        <v>164749.20000000001</v>
      </c>
      <c r="M179" s="80">
        <f>J179/C179</f>
        <v>0.92447952379568821</v>
      </c>
    </row>
    <row r="180" spans="1:13" ht="63">
      <c r="A180" s="90">
        <v>172</v>
      </c>
      <c r="B180" s="54" t="s">
        <v>218</v>
      </c>
      <c r="C180" s="55">
        <v>52681</v>
      </c>
      <c r="D180" s="76">
        <v>30181</v>
      </c>
      <c r="E180" s="76">
        <v>0</v>
      </c>
      <c r="F180" s="76">
        <v>22500</v>
      </c>
      <c r="G180" s="55">
        <v>52681</v>
      </c>
      <c r="H180" s="76">
        <v>30181</v>
      </c>
      <c r="I180" s="76">
        <v>22500</v>
      </c>
      <c r="J180" s="55">
        <v>52681</v>
      </c>
      <c r="K180" s="76">
        <v>30181</v>
      </c>
      <c r="L180" s="76">
        <v>22500</v>
      </c>
      <c r="M180" s="77">
        <f t="shared" ref="M180:M241" si="19">J180/C180</f>
        <v>1</v>
      </c>
    </row>
    <row r="181" spans="1:13" ht="78.75">
      <c r="A181" s="82">
        <v>173</v>
      </c>
      <c r="B181" s="61" t="s">
        <v>337</v>
      </c>
      <c r="C181" s="62">
        <v>30181</v>
      </c>
      <c r="D181" s="69">
        <v>30181</v>
      </c>
      <c r="E181" s="69">
        <v>0</v>
      </c>
      <c r="F181" s="69">
        <v>0</v>
      </c>
      <c r="G181" s="62">
        <v>30181</v>
      </c>
      <c r="H181" s="69">
        <v>30181</v>
      </c>
      <c r="I181" s="69">
        <v>0</v>
      </c>
      <c r="J181" s="62">
        <v>30181</v>
      </c>
      <c r="K181" s="69">
        <v>30181</v>
      </c>
      <c r="L181" s="69">
        <v>0</v>
      </c>
      <c r="M181" s="73">
        <f t="shared" si="19"/>
        <v>1</v>
      </c>
    </row>
    <row r="182" spans="1:13" ht="63">
      <c r="A182" s="78">
        <v>174</v>
      </c>
      <c r="B182" s="61" t="s">
        <v>338</v>
      </c>
      <c r="C182" s="62">
        <v>30181</v>
      </c>
      <c r="D182" s="69">
        <v>30181</v>
      </c>
      <c r="E182" s="69">
        <v>0</v>
      </c>
      <c r="F182" s="69">
        <v>0</v>
      </c>
      <c r="G182" s="62">
        <v>30181</v>
      </c>
      <c r="H182" s="69">
        <v>30181</v>
      </c>
      <c r="I182" s="69">
        <v>0</v>
      </c>
      <c r="J182" s="62">
        <v>30181</v>
      </c>
      <c r="K182" s="69">
        <v>30181</v>
      </c>
      <c r="L182" s="69">
        <v>0</v>
      </c>
      <c r="M182" s="73">
        <f t="shared" si="19"/>
        <v>1</v>
      </c>
    </row>
    <row r="183" spans="1:13" ht="110.25">
      <c r="A183" s="82">
        <v>175</v>
      </c>
      <c r="B183" s="61" t="s">
        <v>340</v>
      </c>
      <c r="C183" s="62">
        <v>22500</v>
      </c>
      <c r="D183" s="69">
        <v>0</v>
      </c>
      <c r="E183" s="69">
        <v>0</v>
      </c>
      <c r="F183" s="69">
        <v>22500</v>
      </c>
      <c r="G183" s="69">
        <v>22500</v>
      </c>
      <c r="H183" s="69">
        <v>0</v>
      </c>
      <c r="I183" s="69">
        <v>22500</v>
      </c>
      <c r="J183" s="69">
        <v>22500</v>
      </c>
      <c r="K183" s="69">
        <v>0</v>
      </c>
      <c r="L183" s="69">
        <v>22500</v>
      </c>
      <c r="M183" s="73">
        <f t="shared" si="19"/>
        <v>1</v>
      </c>
    </row>
    <row r="184" spans="1:13" ht="110.25">
      <c r="A184" s="78">
        <v>176</v>
      </c>
      <c r="B184" s="61" t="s">
        <v>339</v>
      </c>
      <c r="C184" s="62">
        <v>22500</v>
      </c>
      <c r="D184" s="69">
        <v>0</v>
      </c>
      <c r="E184" s="69">
        <v>0</v>
      </c>
      <c r="F184" s="69">
        <v>22500</v>
      </c>
      <c r="G184" s="69">
        <v>22500</v>
      </c>
      <c r="H184" s="69">
        <v>0</v>
      </c>
      <c r="I184" s="69">
        <v>22500</v>
      </c>
      <c r="J184" s="69">
        <v>22500</v>
      </c>
      <c r="K184" s="69">
        <v>0</v>
      </c>
      <c r="L184" s="69">
        <v>22500</v>
      </c>
      <c r="M184" s="73">
        <f t="shared" si="19"/>
        <v>1</v>
      </c>
    </row>
    <row r="185" spans="1:13" ht="47.25">
      <c r="A185" s="92">
        <v>177</v>
      </c>
      <c r="B185" s="54" t="s">
        <v>341</v>
      </c>
      <c r="C185" s="55">
        <f>D185+E185+F185</f>
        <v>144924.69999999998</v>
      </c>
      <c r="D185" s="76">
        <f>D186+D188+D192+D194</f>
        <v>21520.699999999997</v>
      </c>
      <c r="E185" s="76">
        <f t="shared" ref="E185:L185" si="20">E186+E188+E192+E194</f>
        <v>101694.2</v>
      </c>
      <c r="F185" s="76">
        <f t="shared" si="20"/>
        <v>21709.8</v>
      </c>
      <c r="G185" s="76">
        <f>H185+I185</f>
        <v>123346.58000000002</v>
      </c>
      <c r="H185" s="76">
        <f>H186+H188+H192+H194</f>
        <v>20901.480000000003</v>
      </c>
      <c r="I185" s="76">
        <f>I186+I188+I192+I194</f>
        <v>102445.1</v>
      </c>
      <c r="J185" s="76">
        <f t="shared" ref="J185" si="21">J186+J188+J192+J194</f>
        <v>122962.68</v>
      </c>
      <c r="K185" s="76">
        <f t="shared" ref="K185" si="22">K186+K188+K192+K194</f>
        <v>20517.580000000002</v>
      </c>
      <c r="L185" s="76">
        <f t="shared" ref="L185" si="23">L186+L188+L192+L194</f>
        <v>102445.1</v>
      </c>
      <c r="M185" s="77">
        <f t="shared" si="19"/>
        <v>0.84845909634451555</v>
      </c>
    </row>
    <row r="186" spans="1:13" ht="31.5">
      <c r="A186" s="78">
        <v>178</v>
      </c>
      <c r="B186" s="61" t="s">
        <v>342</v>
      </c>
      <c r="C186" s="62">
        <v>10617</v>
      </c>
      <c r="D186" s="69">
        <v>0</v>
      </c>
      <c r="E186" s="69">
        <v>0</v>
      </c>
      <c r="F186" s="69">
        <v>10617</v>
      </c>
      <c r="G186" s="83">
        <v>10617</v>
      </c>
      <c r="H186" s="83">
        <v>0</v>
      </c>
      <c r="I186" s="83">
        <v>10617</v>
      </c>
      <c r="J186" s="83">
        <v>10617</v>
      </c>
      <c r="K186" s="83">
        <v>0</v>
      </c>
      <c r="L186" s="83">
        <v>10617</v>
      </c>
      <c r="M186" s="84">
        <f t="shared" si="19"/>
        <v>1</v>
      </c>
    </row>
    <row r="187" spans="1:13" ht="47.25">
      <c r="A187" s="82">
        <v>179</v>
      </c>
      <c r="B187" s="61" t="s">
        <v>344</v>
      </c>
      <c r="C187" s="62">
        <v>10617</v>
      </c>
      <c r="D187" s="69">
        <v>0</v>
      </c>
      <c r="E187" s="69">
        <v>0</v>
      </c>
      <c r="F187" s="69">
        <v>10617</v>
      </c>
      <c r="G187" s="83">
        <v>10617</v>
      </c>
      <c r="H187" s="83">
        <v>0</v>
      </c>
      <c r="I187" s="83">
        <v>10617</v>
      </c>
      <c r="J187" s="83">
        <v>10617</v>
      </c>
      <c r="K187" s="83">
        <v>0</v>
      </c>
      <c r="L187" s="83">
        <v>10617</v>
      </c>
      <c r="M187" s="84">
        <f t="shared" si="19"/>
        <v>1</v>
      </c>
    </row>
    <row r="188" spans="1:13" ht="31.5">
      <c r="A188" s="78">
        <v>180</v>
      </c>
      <c r="B188" s="61" t="s">
        <v>343</v>
      </c>
      <c r="C188" s="62">
        <v>125659.5</v>
      </c>
      <c r="D188" s="69">
        <v>12872.5</v>
      </c>
      <c r="E188" s="69">
        <v>101694.2</v>
      </c>
      <c r="F188" s="69">
        <v>11092.8</v>
      </c>
      <c r="G188" s="83">
        <f>G189+G190+G191</f>
        <v>104558.68000000001</v>
      </c>
      <c r="H188" s="83">
        <f>H189+H190+H191</f>
        <v>12730.580000000002</v>
      </c>
      <c r="I188" s="83">
        <f>I189+I190+I191</f>
        <v>91828.1</v>
      </c>
      <c r="J188" s="83">
        <f>K188+L188</f>
        <v>104174.78</v>
      </c>
      <c r="K188" s="83">
        <v>12346.68</v>
      </c>
      <c r="L188" s="83">
        <f>87607.02+4221.08</f>
        <v>91828.1</v>
      </c>
      <c r="M188" s="84">
        <f t="shared" si="19"/>
        <v>0.82902430775229885</v>
      </c>
    </row>
    <row r="189" spans="1:13" ht="78.75">
      <c r="A189" s="82">
        <v>181</v>
      </c>
      <c r="B189" s="61" t="s">
        <v>345</v>
      </c>
      <c r="C189" s="62">
        <v>63600</v>
      </c>
      <c r="D189" s="69">
        <v>6360</v>
      </c>
      <c r="E189" s="69">
        <v>50880</v>
      </c>
      <c r="F189" s="69">
        <v>6360</v>
      </c>
      <c r="G189" s="83">
        <f>H189+I189</f>
        <v>60183.78</v>
      </c>
      <c r="H189" s="83">
        <v>6218.08</v>
      </c>
      <c r="I189" s="83">
        <v>53965.7</v>
      </c>
      <c r="J189" s="83">
        <f>K189+L189</f>
        <v>60183.780000000006</v>
      </c>
      <c r="K189" s="83">
        <v>6218.08</v>
      </c>
      <c r="L189" s="83">
        <f>49744.62+4221.08</f>
        <v>53965.700000000004</v>
      </c>
      <c r="M189" s="84">
        <f t="shared" si="19"/>
        <v>0.94628584905660384</v>
      </c>
    </row>
    <row r="190" spans="1:13" ht="63">
      <c r="A190" s="78">
        <v>182</v>
      </c>
      <c r="B190" s="61" t="s">
        <v>346</v>
      </c>
      <c r="C190" s="62">
        <v>47328</v>
      </c>
      <c r="D190" s="69">
        <v>4732.8</v>
      </c>
      <c r="E190" s="69">
        <v>37862.400000000001</v>
      </c>
      <c r="F190" s="69">
        <v>4732.8</v>
      </c>
      <c r="G190" s="83">
        <f>H190+I190</f>
        <v>42595.200000000004</v>
      </c>
      <c r="H190" s="83">
        <v>4732.8</v>
      </c>
      <c r="I190" s="83">
        <v>37862.400000000001</v>
      </c>
      <c r="J190" s="83">
        <v>0</v>
      </c>
      <c r="K190" s="83">
        <v>0</v>
      </c>
      <c r="L190" s="83">
        <v>0</v>
      </c>
      <c r="M190" s="84">
        <f t="shared" si="19"/>
        <v>0</v>
      </c>
    </row>
    <row r="191" spans="1:13" ht="78.75">
      <c r="A191" s="82">
        <v>183</v>
      </c>
      <c r="B191" s="61" t="s">
        <v>347</v>
      </c>
      <c r="C191" s="62">
        <v>14731.5</v>
      </c>
      <c r="D191" s="69">
        <v>1779.7</v>
      </c>
      <c r="E191" s="69">
        <v>12951.8</v>
      </c>
      <c r="F191" s="69">
        <v>0</v>
      </c>
      <c r="G191" s="83">
        <f>H191+I191</f>
        <v>1779.7</v>
      </c>
      <c r="H191" s="83">
        <v>1779.7</v>
      </c>
      <c r="I191" s="83">
        <v>0</v>
      </c>
      <c r="J191" s="83">
        <f>K191+L191</f>
        <v>14342.2</v>
      </c>
      <c r="K191" s="83">
        <v>1779.7</v>
      </c>
      <c r="L191" s="83">
        <v>12562.5</v>
      </c>
      <c r="M191" s="84">
        <f t="shared" si="19"/>
        <v>0.97357363472830338</v>
      </c>
    </row>
    <row r="192" spans="1:13" ht="31.5">
      <c r="A192" s="78">
        <v>184</v>
      </c>
      <c r="B192" s="61" t="s">
        <v>348</v>
      </c>
      <c r="C192" s="62">
        <v>69.400000000000006</v>
      </c>
      <c r="D192" s="62">
        <v>69.400000000000006</v>
      </c>
      <c r="E192" s="69">
        <v>0</v>
      </c>
      <c r="F192" s="69">
        <v>0</v>
      </c>
      <c r="G192" s="62">
        <v>69.400000000000006</v>
      </c>
      <c r="H192" s="62">
        <v>69.400000000000006</v>
      </c>
      <c r="I192" s="83">
        <v>0</v>
      </c>
      <c r="J192" s="62">
        <v>69.400000000000006</v>
      </c>
      <c r="K192" s="62">
        <v>69.400000000000006</v>
      </c>
      <c r="L192" s="83">
        <v>0</v>
      </c>
      <c r="M192" s="84">
        <f t="shared" si="19"/>
        <v>1</v>
      </c>
    </row>
    <row r="193" spans="1:13" ht="31.5">
      <c r="A193" s="82">
        <v>185</v>
      </c>
      <c r="B193" s="61" t="s">
        <v>349</v>
      </c>
      <c r="C193" s="62">
        <v>69.400000000000006</v>
      </c>
      <c r="D193" s="62">
        <v>69.400000000000006</v>
      </c>
      <c r="E193" s="69">
        <v>0</v>
      </c>
      <c r="F193" s="69">
        <v>0</v>
      </c>
      <c r="G193" s="62">
        <v>69.400000000000006</v>
      </c>
      <c r="H193" s="62">
        <v>69.400000000000006</v>
      </c>
      <c r="I193" s="83">
        <v>0</v>
      </c>
      <c r="J193" s="62">
        <v>69.400000000000006</v>
      </c>
      <c r="K193" s="62">
        <v>69.400000000000006</v>
      </c>
      <c r="L193" s="83">
        <v>0</v>
      </c>
      <c r="M193" s="84">
        <f t="shared" si="19"/>
        <v>1</v>
      </c>
    </row>
    <row r="194" spans="1:13" ht="31.5">
      <c r="A194" s="78">
        <v>186</v>
      </c>
      <c r="B194" s="61" t="s">
        <v>350</v>
      </c>
      <c r="C194" s="62">
        <v>8578.7999999999993</v>
      </c>
      <c r="D194" s="69">
        <v>8578.7999999999993</v>
      </c>
      <c r="E194" s="69">
        <v>0</v>
      </c>
      <c r="F194" s="69">
        <v>0</v>
      </c>
      <c r="G194" s="83">
        <f>H194+I194</f>
        <v>8101.5</v>
      </c>
      <c r="H194" s="83">
        <v>8101.5</v>
      </c>
      <c r="I194" s="83">
        <v>0</v>
      </c>
      <c r="J194" s="83">
        <f>K194+L194</f>
        <v>8101.5</v>
      </c>
      <c r="K194" s="83">
        <v>8101.5</v>
      </c>
      <c r="L194" s="83">
        <v>0</v>
      </c>
      <c r="M194" s="84">
        <f t="shared" si="19"/>
        <v>0.94436284795076242</v>
      </c>
    </row>
    <row r="195" spans="1:13" ht="63">
      <c r="A195" s="82">
        <v>187</v>
      </c>
      <c r="B195" s="61" t="s">
        <v>351</v>
      </c>
      <c r="C195" s="62">
        <v>7734.1</v>
      </c>
      <c r="D195" s="69">
        <v>7734.1</v>
      </c>
      <c r="E195" s="69">
        <v>0</v>
      </c>
      <c r="F195" s="69">
        <v>0</v>
      </c>
      <c r="G195" s="62">
        <v>7734.1</v>
      </c>
      <c r="H195" s="69">
        <v>7734.1</v>
      </c>
      <c r="I195" s="69">
        <v>0</v>
      </c>
      <c r="J195" s="62">
        <v>7734.1</v>
      </c>
      <c r="K195" s="69">
        <v>7734.1</v>
      </c>
      <c r="L195" s="69">
        <v>0</v>
      </c>
      <c r="M195" s="73">
        <f t="shared" si="19"/>
        <v>1</v>
      </c>
    </row>
    <row r="196" spans="1:13" ht="63">
      <c r="A196" s="78">
        <v>188</v>
      </c>
      <c r="B196" s="61" t="s">
        <v>353</v>
      </c>
      <c r="C196" s="62">
        <v>490.6</v>
      </c>
      <c r="D196" s="69">
        <v>490.6</v>
      </c>
      <c r="E196" s="69">
        <v>0</v>
      </c>
      <c r="F196" s="69">
        <v>0</v>
      </c>
      <c r="G196" s="69">
        <f>H196+I196</f>
        <v>13.3</v>
      </c>
      <c r="H196" s="69">
        <v>13.3</v>
      </c>
      <c r="I196" s="69">
        <v>0</v>
      </c>
      <c r="J196" s="69">
        <f>K196+L196</f>
        <v>13.3</v>
      </c>
      <c r="K196" s="69">
        <v>13.3</v>
      </c>
      <c r="L196" s="69">
        <v>0</v>
      </c>
      <c r="M196" s="73">
        <f t="shared" si="19"/>
        <v>2.710966163880962E-2</v>
      </c>
    </row>
    <row r="197" spans="1:13" ht="63">
      <c r="A197" s="82">
        <v>189</v>
      </c>
      <c r="B197" s="61" t="s">
        <v>352</v>
      </c>
      <c r="C197" s="62">
        <v>98.9</v>
      </c>
      <c r="D197" s="69">
        <v>98.9</v>
      </c>
      <c r="E197" s="69">
        <v>0</v>
      </c>
      <c r="F197" s="69">
        <v>0</v>
      </c>
      <c r="G197" s="62">
        <v>98.9</v>
      </c>
      <c r="H197" s="69">
        <v>98.9</v>
      </c>
      <c r="I197" s="69">
        <v>0</v>
      </c>
      <c r="J197" s="62">
        <v>98.9</v>
      </c>
      <c r="K197" s="69">
        <v>98.9</v>
      </c>
      <c r="L197" s="69">
        <v>0</v>
      </c>
      <c r="M197" s="73">
        <f t="shared" si="19"/>
        <v>1</v>
      </c>
    </row>
    <row r="198" spans="1:13" ht="47.25">
      <c r="A198" s="78">
        <v>190</v>
      </c>
      <c r="B198" s="61" t="s">
        <v>354</v>
      </c>
      <c r="C198" s="62">
        <v>255.2</v>
      </c>
      <c r="D198" s="69">
        <v>255.2</v>
      </c>
      <c r="E198" s="69">
        <v>0</v>
      </c>
      <c r="F198" s="69">
        <v>0</v>
      </c>
      <c r="G198" s="62">
        <v>255.2</v>
      </c>
      <c r="H198" s="69">
        <v>255.2</v>
      </c>
      <c r="I198" s="69">
        <v>0</v>
      </c>
      <c r="J198" s="62">
        <v>255.2</v>
      </c>
      <c r="K198" s="69">
        <v>255.2</v>
      </c>
      <c r="L198" s="69">
        <v>0</v>
      </c>
      <c r="M198" s="73">
        <f t="shared" si="19"/>
        <v>1</v>
      </c>
    </row>
    <row r="199" spans="1:13" ht="31.5">
      <c r="A199" s="92">
        <v>191</v>
      </c>
      <c r="B199" s="54" t="s">
        <v>219</v>
      </c>
      <c r="C199" s="55">
        <v>353082.3</v>
      </c>
      <c r="D199" s="76">
        <v>302776.8</v>
      </c>
      <c r="E199" s="76">
        <v>50305.5</v>
      </c>
      <c r="F199" s="76">
        <v>0</v>
      </c>
      <c r="G199" s="76">
        <f>H199+I199</f>
        <v>311974.90000000002</v>
      </c>
      <c r="H199" s="76">
        <v>293652</v>
      </c>
      <c r="I199" s="76">
        <v>18322.900000000001</v>
      </c>
      <c r="J199" s="76">
        <f>K199+L199</f>
        <v>333456.09999999998</v>
      </c>
      <c r="K199" s="76">
        <v>293652</v>
      </c>
      <c r="L199" s="76">
        <v>39804.1</v>
      </c>
      <c r="M199" s="77">
        <f t="shared" si="19"/>
        <v>0.94441465913187939</v>
      </c>
    </row>
    <row r="200" spans="1:13" ht="31.5">
      <c r="A200" s="78">
        <v>192</v>
      </c>
      <c r="B200" s="61" t="s">
        <v>221</v>
      </c>
      <c r="C200" s="57">
        <v>51013.9</v>
      </c>
      <c r="D200" s="69">
        <v>9381.4</v>
      </c>
      <c r="E200" s="69">
        <v>41632.5</v>
      </c>
      <c r="F200" s="69">
        <v>0</v>
      </c>
      <c r="G200" s="69">
        <f t="shared" ref="G200:G301" si="24">H200+I200</f>
        <v>18400.599999999999</v>
      </c>
      <c r="H200" s="69">
        <v>8268.1</v>
      </c>
      <c r="I200" s="69">
        <v>10132.5</v>
      </c>
      <c r="J200" s="69">
        <f t="shared" ref="J200:J301" si="25">K200+L200</f>
        <v>39881.800000000003</v>
      </c>
      <c r="K200" s="69">
        <v>8268.1</v>
      </c>
      <c r="L200" s="69">
        <v>31613.7</v>
      </c>
      <c r="M200" s="73">
        <f t="shared" si="19"/>
        <v>0.7817830042400209</v>
      </c>
    </row>
    <row r="201" spans="1:13" ht="63">
      <c r="A201" s="82">
        <v>193</v>
      </c>
      <c r="B201" s="61" t="s">
        <v>220</v>
      </c>
      <c r="C201" s="57">
        <v>15831.8</v>
      </c>
      <c r="D201" s="69">
        <v>5699.3</v>
      </c>
      <c r="E201" s="69">
        <v>10132.5</v>
      </c>
      <c r="F201" s="69">
        <v>0</v>
      </c>
      <c r="G201" s="69">
        <f t="shared" si="24"/>
        <v>15831.8</v>
      </c>
      <c r="H201" s="69">
        <v>5699.3</v>
      </c>
      <c r="I201" s="69">
        <v>10132.5</v>
      </c>
      <c r="J201" s="69">
        <f t="shared" si="25"/>
        <v>15831.8</v>
      </c>
      <c r="K201" s="69">
        <v>5699.3</v>
      </c>
      <c r="L201" s="69">
        <v>10132.5</v>
      </c>
      <c r="M201" s="73">
        <f t="shared" si="19"/>
        <v>1</v>
      </c>
    </row>
    <row r="202" spans="1:13" ht="31.5">
      <c r="A202" s="78">
        <v>194</v>
      </c>
      <c r="B202" s="61" t="s">
        <v>225</v>
      </c>
      <c r="C202" s="57">
        <v>182.1</v>
      </c>
      <c r="D202" s="69">
        <v>182.1</v>
      </c>
      <c r="E202" s="69">
        <v>0</v>
      </c>
      <c r="F202" s="69">
        <v>0</v>
      </c>
      <c r="G202" s="69">
        <f t="shared" si="24"/>
        <v>182</v>
      </c>
      <c r="H202" s="69">
        <v>182</v>
      </c>
      <c r="I202" s="69">
        <v>0</v>
      </c>
      <c r="J202" s="69">
        <f t="shared" si="25"/>
        <v>182</v>
      </c>
      <c r="K202" s="69">
        <v>182</v>
      </c>
      <c r="L202" s="69">
        <v>0</v>
      </c>
      <c r="M202" s="73">
        <f t="shared" si="19"/>
        <v>0.99945085118067001</v>
      </c>
    </row>
    <row r="203" spans="1:13" ht="141.75">
      <c r="A203" s="82">
        <v>195</v>
      </c>
      <c r="B203" s="61" t="s">
        <v>226</v>
      </c>
      <c r="C203" s="57">
        <v>35000</v>
      </c>
      <c r="D203" s="69">
        <v>3500</v>
      </c>
      <c r="E203" s="69">
        <v>31500</v>
      </c>
      <c r="F203" s="69">
        <v>0</v>
      </c>
      <c r="G203" s="69">
        <f t="shared" si="24"/>
        <v>2386.8000000000002</v>
      </c>
      <c r="H203" s="69">
        <v>2386.8000000000002</v>
      </c>
      <c r="I203" s="69">
        <v>0</v>
      </c>
      <c r="J203" s="69">
        <f t="shared" si="25"/>
        <v>23868</v>
      </c>
      <c r="K203" s="69">
        <v>2386.8000000000002</v>
      </c>
      <c r="L203" s="69">
        <v>21481.200000000001</v>
      </c>
      <c r="M203" s="73">
        <f t="shared" si="19"/>
        <v>0.68194285714285718</v>
      </c>
    </row>
    <row r="204" spans="1:13" ht="63">
      <c r="A204" s="78">
        <v>196</v>
      </c>
      <c r="B204" s="61" t="s">
        <v>227</v>
      </c>
      <c r="C204" s="57">
        <v>35000</v>
      </c>
      <c r="D204" s="69">
        <v>3500</v>
      </c>
      <c r="E204" s="69">
        <v>31500</v>
      </c>
      <c r="F204" s="69">
        <v>0</v>
      </c>
      <c r="G204" s="69">
        <f t="shared" si="24"/>
        <v>2386.8000000000002</v>
      </c>
      <c r="H204" s="69">
        <v>2386.8000000000002</v>
      </c>
      <c r="I204" s="69">
        <v>0</v>
      </c>
      <c r="J204" s="69">
        <f t="shared" si="25"/>
        <v>23868</v>
      </c>
      <c r="K204" s="69">
        <v>2386.8000000000002</v>
      </c>
      <c r="L204" s="69">
        <v>21481.200000000001</v>
      </c>
      <c r="M204" s="73">
        <f t="shared" si="19"/>
        <v>0.68194285714285718</v>
      </c>
    </row>
    <row r="205" spans="1:13" ht="31.5">
      <c r="A205" s="82">
        <v>197</v>
      </c>
      <c r="B205" s="61" t="s">
        <v>228</v>
      </c>
      <c r="C205" s="57">
        <f>C206+C210+C224</f>
        <v>271430.3</v>
      </c>
      <c r="D205" s="69">
        <v>214909.1</v>
      </c>
      <c r="E205" s="69">
        <v>2373</v>
      </c>
      <c r="F205" s="69">
        <v>0</v>
      </c>
      <c r="G205" s="69">
        <f t="shared" si="24"/>
        <v>214927.3</v>
      </c>
      <c r="H205" s="69">
        <v>212771</v>
      </c>
      <c r="I205" s="69">
        <v>2156.3000000000002</v>
      </c>
      <c r="J205" s="69">
        <f t="shared" si="25"/>
        <v>214927.3</v>
      </c>
      <c r="K205" s="69">
        <v>212771</v>
      </c>
      <c r="L205" s="69">
        <v>2156.3000000000002</v>
      </c>
      <c r="M205" s="73">
        <f t="shared" si="19"/>
        <v>0.79183237833064324</v>
      </c>
    </row>
    <row r="206" spans="1:13" ht="31.5">
      <c r="A206" s="78">
        <v>198</v>
      </c>
      <c r="B206" s="61" t="s">
        <v>229</v>
      </c>
      <c r="C206" s="57">
        <v>217282.1</v>
      </c>
      <c r="D206" s="69">
        <v>214909.1</v>
      </c>
      <c r="E206" s="69">
        <v>2373</v>
      </c>
      <c r="F206" s="69">
        <v>0</v>
      </c>
      <c r="G206" s="69">
        <f t="shared" si="24"/>
        <v>214927.3</v>
      </c>
      <c r="H206" s="69">
        <v>212771</v>
      </c>
      <c r="I206" s="69">
        <v>2156.3000000000002</v>
      </c>
      <c r="J206" s="69">
        <f t="shared" si="25"/>
        <v>214927.3</v>
      </c>
      <c r="K206" s="69">
        <v>212771</v>
      </c>
      <c r="L206" s="69">
        <v>2156.3000000000002</v>
      </c>
      <c r="M206" s="73">
        <f t="shared" si="19"/>
        <v>0.98916247587813255</v>
      </c>
    </row>
    <row r="207" spans="1:13" ht="47.25">
      <c r="A207" s="82">
        <v>199</v>
      </c>
      <c r="B207" s="61" t="s">
        <v>230</v>
      </c>
      <c r="C207" s="57">
        <v>196781.1</v>
      </c>
      <c r="D207" s="69">
        <v>196781.1</v>
      </c>
      <c r="E207" s="69">
        <v>0</v>
      </c>
      <c r="F207" s="69">
        <v>0</v>
      </c>
      <c r="G207" s="69">
        <f t="shared" si="24"/>
        <v>196654</v>
      </c>
      <c r="H207" s="69">
        <v>196654</v>
      </c>
      <c r="I207" s="69">
        <v>0</v>
      </c>
      <c r="J207" s="69">
        <f t="shared" si="25"/>
        <v>196654</v>
      </c>
      <c r="K207" s="69">
        <v>196654</v>
      </c>
      <c r="L207" s="69">
        <v>0</v>
      </c>
      <c r="M207" s="73">
        <f t="shared" si="19"/>
        <v>0.99935410463708152</v>
      </c>
    </row>
    <row r="208" spans="1:13" ht="31.5">
      <c r="A208" s="78">
        <v>200</v>
      </c>
      <c r="B208" s="61" t="s">
        <v>231</v>
      </c>
      <c r="C208" s="57">
        <v>46442</v>
      </c>
      <c r="D208" s="69">
        <v>46442</v>
      </c>
      <c r="E208" s="69">
        <v>0</v>
      </c>
      <c r="F208" s="69">
        <v>0</v>
      </c>
      <c r="G208" s="69">
        <f t="shared" si="24"/>
        <v>46314.9</v>
      </c>
      <c r="H208" s="69">
        <v>46314.9</v>
      </c>
      <c r="I208" s="69">
        <v>0</v>
      </c>
      <c r="J208" s="69">
        <f t="shared" si="25"/>
        <v>46314.9</v>
      </c>
      <c r="K208" s="69">
        <v>46314.9</v>
      </c>
      <c r="L208" s="69">
        <v>0</v>
      </c>
      <c r="M208" s="73">
        <f t="shared" si="19"/>
        <v>0.99726325308987562</v>
      </c>
    </row>
    <row r="209" spans="1:13" ht="31.5">
      <c r="A209" s="82">
        <v>201</v>
      </c>
      <c r="B209" s="61" t="s">
        <v>232</v>
      </c>
      <c r="C209" s="57">
        <v>150339.1</v>
      </c>
      <c r="D209" s="69">
        <v>150339.1</v>
      </c>
      <c r="E209" s="69">
        <v>0</v>
      </c>
      <c r="F209" s="69">
        <v>0</v>
      </c>
      <c r="G209" s="69">
        <f t="shared" si="24"/>
        <v>150339.1</v>
      </c>
      <c r="H209" s="69">
        <v>150339.1</v>
      </c>
      <c r="I209" s="69">
        <v>0</v>
      </c>
      <c r="J209" s="69">
        <f t="shared" si="25"/>
        <v>150339.1</v>
      </c>
      <c r="K209" s="69">
        <v>150339.1</v>
      </c>
      <c r="L209" s="69">
        <v>0</v>
      </c>
      <c r="M209" s="73">
        <f t="shared" si="19"/>
        <v>1</v>
      </c>
    </row>
    <row r="210" spans="1:13" ht="31.5">
      <c r="A210" s="78">
        <v>202</v>
      </c>
      <c r="B210" s="61" t="s">
        <v>233</v>
      </c>
      <c r="C210" s="57">
        <v>20501</v>
      </c>
      <c r="D210" s="69">
        <v>18128</v>
      </c>
      <c r="E210" s="69">
        <v>2373</v>
      </c>
      <c r="F210" s="69">
        <v>0</v>
      </c>
      <c r="G210" s="69">
        <f t="shared" si="24"/>
        <v>18273.3</v>
      </c>
      <c r="H210" s="69">
        <v>16117</v>
      </c>
      <c r="I210" s="69">
        <v>2156.3000000000002</v>
      </c>
      <c r="J210" s="69">
        <f t="shared" si="25"/>
        <v>18273.3</v>
      </c>
      <c r="K210" s="69">
        <v>16117</v>
      </c>
      <c r="L210" s="69">
        <v>2156.3000000000002</v>
      </c>
      <c r="M210" s="73">
        <f t="shared" si="19"/>
        <v>0.89133700795083159</v>
      </c>
    </row>
    <row r="211" spans="1:13">
      <c r="A211" s="82">
        <v>203</v>
      </c>
      <c r="B211" s="61" t="s">
        <v>234</v>
      </c>
      <c r="C211" s="57">
        <v>7000</v>
      </c>
      <c r="D211" s="69">
        <v>7000</v>
      </c>
      <c r="E211" s="69">
        <v>0</v>
      </c>
      <c r="F211" s="69">
        <v>0</v>
      </c>
      <c r="G211" s="69">
        <f t="shared" si="24"/>
        <v>6779.8</v>
      </c>
      <c r="H211" s="69">
        <v>6779.8</v>
      </c>
      <c r="I211" s="69">
        <v>0</v>
      </c>
      <c r="J211" s="69">
        <f t="shared" si="25"/>
        <v>6779.8</v>
      </c>
      <c r="K211" s="69">
        <v>6779.8</v>
      </c>
      <c r="L211" s="69">
        <v>0</v>
      </c>
      <c r="M211" s="73">
        <f t="shared" si="19"/>
        <v>0.96854285714285715</v>
      </c>
    </row>
    <row r="212" spans="1:13" ht="63">
      <c r="A212" s="78">
        <v>204</v>
      </c>
      <c r="B212" s="61" t="s">
        <v>235</v>
      </c>
      <c r="C212" s="57">
        <v>300</v>
      </c>
      <c r="D212" s="69">
        <v>300</v>
      </c>
      <c r="E212" s="69">
        <v>0</v>
      </c>
      <c r="F212" s="69">
        <v>0</v>
      </c>
      <c r="G212" s="69">
        <f t="shared" si="24"/>
        <v>0</v>
      </c>
      <c r="H212" s="69">
        <v>0</v>
      </c>
      <c r="I212" s="69">
        <v>0</v>
      </c>
      <c r="J212" s="69">
        <f t="shared" si="25"/>
        <v>0</v>
      </c>
      <c r="K212" s="69">
        <v>0</v>
      </c>
      <c r="L212" s="69">
        <v>0</v>
      </c>
      <c r="M212" s="73">
        <f t="shared" si="19"/>
        <v>0</v>
      </c>
    </row>
    <row r="213" spans="1:13">
      <c r="A213" s="82">
        <v>205</v>
      </c>
      <c r="B213" s="61" t="s">
        <v>236</v>
      </c>
      <c r="C213" s="57">
        <v>1392.1</v>
      </c>
      <c r="D213" s="69">
        <v>1392.1</v>
      </c>
      <c r="E213" s="69">
        <v>0</v>
      </c>
      <c r="F213" s="69">
        <v>0</v>
      </c>
      <c r="G213" s="69">
        <f t="shared" si="24"/>
        <v>800</v>
      </c>
      <c r="H213" s="69">
        <v>800</v>
      </c>
      <c r="I213" s="69">
        <v>0</v>
      </c>
      <c r="J213" s="69">
        <f t="shared" si="25"/>
        <v>800</v>
      </c>
      <c r="K213" s="69">
        <v>800</v>
      </c>
      <c r="L213" s="69">
        <v>0</v>
      </c>
      <c r="M213" s="73">
        <f t="shared" si="19"/>
        <v>0.57467135981610518</v>
      </c>
    </row>
    <row r="214" spans="1:13" ht="31.5">
      <c r="A214" s="78">
        <v>206</v>
      </c>
      <c r="B214" s="61" t="s">
        <v>237</v>
      </c>
      <c r="C214" s="57">
        <v>496.15</v>
      </c>
      <c r="D214" s="69">
        <v>496.15</v>
      </c>
      <c r="E214" s="69">
        <v>0</v>
      </c>
      <c r="F214" s="69">
        <v>0</v>
      </c>
      <c r="G214" s="69">
        <f t="shared" si="24"/>
        <v>495</v>
      </c>
      <c r="H214" s="69">
        <v>495</v>
      </c>
      <c r="I214" s="69">
        <v>0</v>
      </c>
      <c r="J214" s="69">
        <f t="shared" si="25"/>
        <v>495</v>
      </c>
      <c r="K214" s="69">
        <v>495</v>
      </c>
      <c r="L214" s="69">
        <v>0</v>
      </c>
      <c r="M214" s="73">
        <f t="shared" si="19"/>
        <v>0.99768215257482618</v>
      </c>
    </row>
    <row r="215" spans="1:13" ht="78.75">
      <c r="A215" s="82">
        <v>207</v>
      </c>
      <c r="B215" s="61" t="s">
        <v>252</v>
      </c>
      <c r="C215" s="57">
        <v>1100</v>
      </c>
      <c r="D215" s="69">
        <v>1100</v>
      </c>
      <c r="E215" s="69">
        <v>0</v>
      </c>
      <c r="F215" s="69">
        <v>0</v>
      </c>
      <c r="G215" s="69">
        <f t="shared" si="24"/>
        <v>859.4</v>
      </c>
      <c r="H215" s="69">
        <v>859.4</v>
      </c>
      <c r="I215" s="69">
        <v>0</v>
      </c>
      <c r="J215" s="69">
        <f t="shared" si="25"/>
        <v>859.4</v>
      </c>
      <c r="K215" s="69">
        <v>859.4</v>
      </c>
      <c r="L215" s="69">
        <v>0</v>
      </c>
      <c r="M215" s="73">
        <f t="shared" si="19"/>
        <v>0.78127272727272723</v>
      </c>
    </row>
    <row r="216" spans="1:13" ht="63">
      <c r="A216" s="78">
        <v>208</v>
      </c>
      <c r="B216" s="61" t="s">
        <v>238</v>
      </c>
      <c r="C216" s="57">
        <v>1289.4000000000001</v>
      </c>
      <c r="D216" s="69">
        <v>1289.4000000000001</v>
      </c>
      <c r="E216" s="69">
        <v>0</v>
      </c>
      <c r="F216" s="69">
        <v>0</v>
      </c>
      <c r="G216" s="69">
        <f t="shared" si="24"/>
        <v>1164</v>
      </c>
      <c r="H216" s="69">
        <v>1164</v>
      </c>
      <c r="I216" s="69">
        <v>0</v>
      </c>
      <c r="J216" s="69">
        <f t="shared" si="25"/>
        <v>1164</v>
      </c>
      <c r="K216" s="69">
        <v>1164</v>
      </c>
      <c r="L216" s="69">
        <v>0</v>
      </c>
      <c r="M216" s="73">
        <f t="shared" si="19"/>
        <v>0.9027454630060493</v>
      </c>
    </row>
    <row r="217" spans="1:13" ht="31.5">
      <c r="A217" s="82">
        <v>209</v>
      </c>
      <c r="B217" s="61" t="s">
        <v>239</v>
      </c>
      <c r="C217" s="57">
        <v>3320</v>
      </c>
      <c r="D217" s="69">
        <v>3320</v>
      </c>
      <c r="E217" s="69">
        <v>0</v>
      </c>
      <c r="F217" s="69">
        <v>0</v>
      </c>
      <c r="G217" s="69">
        <f t="shared" si="24"/>
        <v>3225.1</v>
      </c>
      <c r="H217" s="69">
        <v>3225.1</v>
      </c>
      <c r="I217" s="69">
        <v>0</v>
      </c>
      <c r="J217" s="69">
        <f t="shared" si="25"/>
        <v>3225.1</v>
      </c>
      <c r="K217" s="69">
        <v>3225.1</v>
      </c>
      <c r="L217" s="69">
        <v>0</v>
      </c>
      <c r="M217" s="73">
        <f t="shared" si="19"/>
        <v>0.97141566265060242</v>
      </c>
    </row>
    <row r="218" spans="1:13" ht="31.5">
      <c r="A218" s="78">
        <v>210</v>
      </c>
      <c r="B218" s="61" t="s">
        <v>240</v>
      </c>
      <c r="C218" s="57">
        <v>1576.5</v>
      </c>
      <c r="D218" s="69">
        <v>1576.5</v>
      </c>
      <c r="E218" s="69">
        <v>0</v>
      </c>
      <c r="F218" s="69">
        <v>0</v>
      </c>
      <c r="G218" s="69">
        <f t="shared" si="24"/>
        <v>1482.1</v>
      </c>
      <c r="H218" s="69">
        <v>1482.1</v>
      </c>
      <c r="I218" s="69">
        <v>0</v>
      </c>
      <c r="J218" s="69">
        <f t="shared" si="25"/>
        <v>1482.1</v>
      </c>
      <c r="K218" s="69">
        <v>1482.1</v>
      </c>
      <c r="L218" s="69">
        <v>0</v>
      </c>
      <c r="M218" s="73">
        <f t="shared" si="19"/>
        <v>0.94012052013954961</v>
      </c>
    </row>
    <row r="219" spans="1:13" ht="31.5">
      <c r="A219" s="82">
        <v>211</v>
      </c>
      <c r="B219" s="61" t="s">
        <v>241</v>
      </c>
      <c r="C219" s="57">
        <v>1349</v>
      </c>
      <c r="D219" s="69">
        <v>1349</v>
      </c>
      <c r="E219" s="69">
        <v>0</v>
      </c>
      <c r="F219" s="69">
        <v>0</v>
      </c>
      <c r="G219" s="69">
        <f t="shared" si="24"/>
        <v>1309.0999999999999</v>
      </c>
      <c r="H219" s="69">
        <v>1309.0999999999999</v>
      </c>
      <c r="I219" s="69">
        <v>0</v>
      </c>
      <c r="J219" s="69">
        <f t="shared" si="25"/>
        <v>1309.0999999999999</v>
      </c>
      <c r="K219" s="69">
        <v>1309.0999999999999</v>
      </c>
      <c r="L219" s="69">
        <v>0</v>
      </c>
      <c r="M219" s="73">
        <f t="shared" si="19"/>
        <v>0.97042253521126753</v>
      </c>
    </row>
    <row r="220" spans="1:13" ht="31.5">
      <c r="A220" s="78">
        <v>212</v>
      </c>
      <c r="B220" s="61" t="s">
        <v>242</v>
      </c>
      <c r="C220" s="57">
        <v>301</v>
      </c>
      <c r="D220" s="69">
        <v>301</v>
      </c>
      <c r="E220" s="69">
        <v>0</v>
      </c>
      <c r="F220" s="69">
        <v>0</v>
      </c>
      <c r="G220" s="69">
        <f t="shared" si="24"/>
        <v>0</v>
      </c>
      <c r="H220" s="69">
        <v>0</v>
      </c>
      <c r="I220" s="69">
        <v>0</v>
      </c>
      <c r="J220" s="69">
        <f t="shared" si="25"/>
        <v>0</v>
      </c>
      <c r="K220" s="69">
        <v>0</v>
      </c>
      <c r="L220" s="69">
        <v>0</v>
      </c>
      <c r="M220" s="73">
        <f t="shared" si="19"/>
        <v>0</v>
      </c>
    </row>
    <row r="221" spans="1:13" ht="47.25">
      <c r="A221" s="82">
        <v>213</v>
      </c>
      <c r="B221" s="61" t="s">
        <v>243</v>
      </c>
      <c r="C221" s="57">
        <v>2000</v>
      </c>
      <c r="D221" s="69">
        <v>0</v>
      </c>
      <c r="E221" s="69">
        <v>2000</v>
      </c>
      <c r="F221" s="69">
        <v>0</v>
      </c>
      <c r="G221" s="69">
        <f t="shared" si="24"/>
        <v>1826.3</v>
      </c>
      <c r="H221" s="69">
        <v>0</v>
      </c>
      <c r="I221" s="69">
        <v>1826.3</v>
      </c>
      <c r="J221" s="69">
        <f t="shared" si="25"/>
        <v>1826.3</v>
      </c>
      <c r="K221" s="69">
        <v>0</v>
      </c>
      <c r="L221" s="69">
        <v>1826.3</v>
      </c>
      <c r="M221" s="73">
        <f t="shared" si="19"/>
        <v>0.91315000000000002</v>
      </c>
    </row>
    <row r="222" spans="1:13" ht="47.25">
      <c r="A222" s="78">
        <v>214</v>
      </c>
      <c r="B222" s="61" t="s">
        <v>244</v>
      </c>
      <c r="C222" s="57">
        <v>300</v>
      </c>
      <c r="D222" s="69">
        <v>0</v>
      </c>
      <c r="E222" s="69">
        <v>300</v>
      </c>
      <c r="F222" s="69">
        <v>0</v>
      </c>
      <c r="G222" s="69">
        <f t="shared" si="24"/>
        <v>282.5</v>
      </c>
      <c r="H222" s="69">
        <v>0</v>
      </c>
      <c r="I222" s="69">
        <v>282.5</v>
      </c>
      <c r="J222" s="69">
        <f t="shared" si="25"/>
        <v>282.5</v>
      </c>
      <c r="K222" s="69">
        <v>0</v>
      </c>
      <c r="L222" s="69">
        <v>282.5</v>
      </c>
      <c r="M222" s="73">
        <f t="shared" si="19"/>
        <v>0.94166666666666665</v>
      </c>
    </row>
    <row r="223" spans="1:13" ht="47.25">
      <c r="A223" s="82">
        <v>215</v>
      </c>
      <c r="B223" s="61" t="s">
        <v>245</v>
      </c>
      <c r="C223" s="57">
        <v>76.849999999999994</v>
      </c>
      <c r="D223" s="69">
        <v>3.85</v>
      </c>
      <c r="E223" s="69">
        <v>73</v>
      </c>
      <c r="F223" s="69">
        <v>0</v>
      </c>
      <c r="G223" s="69">
        <f t="shared" si="24"/>
        <v>50</v>
      </c>
      <c r="H223" s="69">
        <v>2.5</v>
      </c>
      <c r="I223" s="69">
        <v>47.5</v>
      </c>
      <c r="J223" s="69">
        <f t="shared" si="25"/>
        <v>0</v>
      </c>
      <c r="K223" s="69">
        <v>0</v>
      </c>
      <c r="L223" s="69">
        <v>0</v>
      </c>
      <c r="M223" s="73">
        <f t="shared" si="19"/>
        <v>0</v>
      </c>
    </row>
    <row r="224" spans="1:13" ht="63">
      <c r="A224" s="78">
        <v>216</v>
      </c>
      <c r="B224" s="61" t="s">
        <v>246</v>
      </c>
      <c r="C224" s="57">
        <v>33647.199999999997</v>
      </c>
      <c r="D224" s="69">
        <v>33647.199999999997</v>
      </c>
      <c r="E224" s="69">
        <v>0</v>
      </c>
      <c r="F224" s="69">
        <v>0</v>
      </c>
      <c r="G224" s="69">
        <f t="shared" si="24"/>
        <v>32311.9</v>
      </c>
      <c r="H224" s="69">
        <v>32311.9</v>
      </c>
      <c r="I224" s="69">
        <v>0</v>
      </c>
      <c r="J224" s="69">
        <f t="shared" si="25"/>
        <v>32311.9</v>
      </c>
      <c r="K224" s="69">
        <v>32311.9</v>
      </c>
      <c r="L224" s="69">
        <v>0</v>
      </c>
      <c r="M224" s="73">
        <f t="shared" si="19"/>
        <v>0.96031467700135531</v>
      </c>
    </row>
    <row r="225" spans="1:13">
      <c r="A225" s="82">
        <v>217</v>
      </c>
      <c r="B225" s="61" t="s">
        <v>247</v>
      </c>
      <c r="C225" s="57">
        <v>51139.1</v>
      </c>
      <c r="D225" s="69">
        <v>44839.1</v>
      </c>
      <c r="E225" s="69">
        <v>6300</v>
      </c>
      <c r="F225" s="69">
        <v>0</v>
      </c>
      <c r="G225" s="69">
        <f t="shared" si="24"/>
        <v>46335.1</v>
      </c>
      <c r="H225" s="69">
        <v>40301</v>
      </c>
      <c r="I225" s="69">
        <v>6034.1</v>
      </c>
      <c r="J225" s="69">
        <f t="shared" si="25"/>
        <v>46335.1</v>
      </c>
      <c r="K225" s="69">
        <v>40301</v>
      </c>
      <c r="L225" s="69">
        <v>6034.1</v>
      </c>
      <c r="M225" s="73">
        <f t="shared" si="19"/>
        <v>0.90606013793750773</v>
      </c>
    </row>
    <row r="226" spans="1:13" ht="63">
      <c r="A226" s="78">
        <v>218</v>
      </c>
      <c r="B226" s="61" t="s">
        <v>248</v>
      </c>
      <c r="C226" s="57">
        <v>5900</v>
      </c>
      <c r="D226" s="69">
        <v>5900</v>
      </c>
      <c r="E226" s="69">
        <v>0</v>
      </c>
      <c r="F226" s="69">
        <v>0</v>
      </c>
      <c r="G226" s="69">
        <f t="shared" si="24"/>
        <v>5900</v>
      </c>
      <c r="H226" s="69">
        <v>5900</v>
      </c>
      <c r="I226" s="69">
        <v>0</v>
      </c>
      <c r="J226" s="69">
        <f t="shared" si="25"/>
        <v>5900</v>
      </c>
      <c r="K226" s="69">
        <v>5900</v>
      </c>
      <c r="L226" s="69">
        <v>0</v>
      </c>
      <c r="M226" s="73">
        <f t="shared" si="19"/>
        <v>1</v>
      </c>
    </row>
    <row r="227" spans="1:13" ht="47.25">
      <c r="A227" s="82">
        <v>219</v>
      </c>
      <c r="B227" s="61" t="s">
        <v>249</v>
      </c>
      <c r="C227" s="57">
        <v>7375</v>
      </c>
      <c r="D227" s="69">
        <v>7375</v>
      </c>
      <c r="E227" s="69">
        <v>0</v>
      </c>
      <c r="F227" s="69">
        <v>0</v>
      </c>
      <c r="G227" s="69">
        <f t="shared" si="24"/>
        <v>7375</v>
      </c>
      <c r="H227" s="69">
        <v>7375</v>
      </c>
      <c r="I227" s="69">
        <v>0</v>
      </c>
      <c r="J227" s="69">
        <f t="shared" si="25"/>
        <v>7375</v>
      </c>
      <c r="K227" s="69">
        <v>7375</v>
      </c>
      <c r="L227" s="69">
        <v>0</v>
      </c>
      <c r="M227" s="73">
        <f t="shared" si="19"/>
        <v>1</v>
      </c>
    </row>
    <row r="228" spans="1:13" ht="31.5">
      <c r="A228" s="78">
        <v>220</v>
      </c>
      <c r="B228" s="61" t="s">
        <v>250</v>
      </c>
      <c r="C228" s="57">
        <v>30864.1</v>
      </c>
      <c r="D228" s="69">
        <v>30864.1</v>
      </c>
      <c r="E228" s="69">
        <v>0</v>
      </c>
      <c r="F228" s="69">
        <v>0</v>
      </c>
      <c r="G228" s="69">
        <f t="shared" si="24"/>
        <v>26355.5</v>
      </c>
      <c r="H228" s="69">
        <v>26355.5</v>
      </c>
      <c r="I228" s="69">
        <v>0</v>
      </c>
      <c r="J228" s="69">
        <f t="shared" si="25"/>
        <v>26355.5</v>
      </c>
      <c r="K228" s="69">
        <v>26355.5</v>
      </c>
      <c r="L228" s="69">
        <v>0</v>
      </c>
      <c r="M228" s="73">
        <f t="shared" si="19"/>
        <v>0.85392089839003893</v>
      </c>
    </row>
    <row r="229" spans="1:13" ht="47.25">
      <c r="A229" s="82">
        <v>221</v>
      </c>
      <c r="B229" s="61" t="s">
        <v>251</v>
      </c>
      <c r="C229" s="57">
        <v>7000</v>
      </c>
      <c r="D229" s="69">
        <v>700</v>
      </c>
      <c r="E229" s="69">
        <v>6300</v>
      </c>
      <c r="F229" s="69">
        <v>0</v>
      </c>
      <c r="G229" s="69">
        <f t="shared" si="24"/>
        <v>6704.6</v>
      </c>
      <c r="H229" s="69">
        <v>670.5</v>
      </c>
      <c r="I229" s="69">
        <v>6034.1</v>
      </c>
      <c r="J229" s="69">
        <f t="shared" si="25"/>
        <v>6704.6</v>
      </c>
      <c r="K229" s="69">
        <v>670.5</v>
      </c>
      <c r="L229" s="69">
        <v>6034.1</v>
      </c>
      <c r="M229" s="73">
        <f t="shared" si="19"/>
        <v>0.9578000000000001</v>
      </c>
    </row>
    <row r="230" spans="1:13" ht="47.25">
      <c r="A230" s="100">
        <v>222</v>
      </c>
      <c r="B230" s="58" t="s">
        <v>253</v>
      </c>
      <c r="C230" s="59">
        <v>13910</v>
      </c>
      <c r="D230" s="79">
        <f>D231+D234+D240</f>
        <v>13910</v>
      </c>
      <c r="E230" s="79">
        <f t="shared" ref="E230:L230" si="26">E231+E234+E240</f>
        <v>0</v>
      </c>
      <c r="F230" s="79">
        <f t="shared" si="26"/>
        <v>0</v>
      </c>
      <c r="G230" s="79">
        <f t="shared" si="26"/>
        <v>12402.5</v>
      </c>
      <c r="H230" s="79">
        <f t="shared" si="26"/>
        <v>12402.5</v>
      </c>
      <c r="I230" s="79">
        <f t="shared" si="26"/>
        <v>0</v>
      </c>
      <c r="J230" s="79">
        <f t="shared" si="26"/>
        <v>12501.5</v>
      </c>
      <c r="K230" s="79">
        <f t="shared" si="26"/>
        <v>12501.5</v>
      </c>
      <c r="L230" s="79">
        <f t="shared" si="26"/>
        <v>0</v>
      </c>
      <c r="M230" s="80">
        <f t="shared" si="19"/>
        <v>0.89874191229331413</v>
      </c>
    </row>
    <row r="231" spans="1:13" ht="31.5">
      <c r="A231" s="92">
        <v>223</v>
      </c>
      <c r="B231" s="54" t="s">
        <v>254</v>
      </c>
      <c r="C231" s="55">
        <v>170</v>
      </c>
      <c r="D231" s="76">
        <v>170</v>
      </c>
      <c r="E231" s="76">
        <v>0</v>
      </c>
      <c r="F231" s="76">
        <v>0</v>
      </c>
      <c r="G231" s="76">
        <f t="shared" si="24"/>
        <v>170</v>
      </c>
      <c r="H231" s="76">
        <v>170</v>
      </c>
      <c r="I231" s="76">
        <v>0</v>
      </c>
      <c r="J231" s="76">
        <f t="shared" si="25"/>
        <v>170</v>
      </c>
      <c r="K231" s="76">
        <v>170</v>
      </c>
      <c r="L231" s="76">
        <v>0</v>
      </c>
      <c r="M231" s="77">
        <f t="shared" si="19"/>
        <v>1</v>
      </c>
    </row>
    <row r="232" spans="1:13" ht="31.5">
      <c r="A232" s="78">
        <v>224</v>
      </c>
      <c r="B232" s="61" t="s">
        <v>255</v>
      </c>
      <c r="C232" s="57">
        <v>20</v>
      </c>
      <c r="D232" s="69">
        <v>20</v>
      </c>
      <c r="E232" s="69">
        <v>0</v>
      </c>
      <c r="F232" s="69">
        <v>0</v>
      </c>
      <c r="G232" s="69">
        <f t="shared" si="24"/>
        <v>20</v>
      </c>
      <c r="H232" s="69">
        <v>20</v>
      </c>
      <c r="I232" s="69">
        <v>0</v>
      </c>
      <c r="J232" s="69">
        <f t="shared" si="25"/>
        <v>20</v>
      </c>
      <c r="K232" s="69">
        <v>20</v>
      </c>
      <c r="L232" s="69">
        <v>0</v>
      </c>
      <c r="M232" s="73">
        <f t="shared" si="19"/>
        <v>1</v>
      </c>
    </row>
    <row r="233" spans="1:13" ht="47.25">
      <c r="A233" s="82">
        <v>225</v>
      </c>
      <c r="B233" s="61" t="s">
        <v>256</v>
      </c>
      <c r="C233" s="57">
        <v>150</v>
      </c>
      <c r="D233" s="69">
        <v>150</v>
      </c>
      <c r="E233" s="69">
        <v>0</v>
      </c>
      <c r="F233" s="69">
        <v>0</v>
      </c>
      <c r="G233" s="69">
        <f t="shared" si="24"/>
        <v>150</v>
      </c>
      <c r="H233" s="69">
        <v>150</v>
      </c>
      <c r="I233" s="69">
        <v>0</v>
      </c>
      <c r="J233" s="69">
        <f t="shared" si="25"/>
        <v>150</v>
      </c>
      <c r="K233" s="69">
        <v>150</v>
      </c>
      <c r="L233" s="69">
        <v>0</v>
      </c>
      <c r="M233" s="73">
        <f t="shared" si="19"/>
        <v>1</v>
      </c>
    </row>
    <row r="234" spans="1:13" ht="31.5">
      <c r="A234" s="90">
        <v>226</v>
      </c>
      <c r="B234" s="54" t="s">
        <v>257</v>
      </c>
      <c r="C234" s="55">
        <v>10124</v>
      </c>
      <c r="D234" s="76">
        <v>10124</v>
      </c>
      <c r="E234" s="76">
        <v>0</v>
      </c>
      <c r="F234" s="76">
        <v>0</v>
      </c>
      <c r="G234" s="76">
        <f>G235+G237</f>
        <v>8616.5</v>
      </c>
      <c r="H234" s="76">
        <f t="shared" ref="H234:L234" si="27">H235+H237</f>
        <v>8616.5</v>
      </c>
      <c r="I234" s="76">
        <f t="shared" si="27"/>
        <v>0</v>
      </c>
      <c r="J234" s="76">
        <f t="shared" si="27"/>
        <v>8715.5</v>
      </c>
      <c r="K234" s="76">
        <f t="shared" si="27"/>
        <v>8715.5</v>
      </c>
      <c r="L234" s="76">
        <f t="shared" si="27"/>
        <v>0</v>
      </c>
      <c r="M234" s="77">
        <f t="shared" si="19"/>
        <v>0.86087514816278154</v>
      </c>
    </row>
    <row r="235" spans="1:13" ht="47.25">
      <c r="A235" s="82">
        <v>227</v>
      </c>
      <c r="B235" s="63" t="s">
        <v>260</v>
      </c>
      <c r="C235" s="62">
        <v>100</v>
      </c>
      <c r="D235" s="69">
        <v>100</v>
      </c>
      <c r="E235" s="69">
        <v>0</v>
      </c>
      <c r="F235" s="69">
        <v>0</v>
      </c>
      <c r="G235" s="69">
        <f t="shared" si="24"/>
        <v>0</v>
      </c>
      <c r="H235" s="69">
        <v>0</v>
      </c>
      <c r="I235" s="69">
        <v>0</v>
      </c>
      <c r="J235" s="69">
        <f t="shared" si="25"/>
        <v>99</v>
      </c>
      <c r="K235" s="69">
        <v>99</v>
      </c>
      <c r="L235" s="69">
        <v>0</v>
      </c>
      <c r="M235" s="73">
        <f t="shared" si="19"/>
        <v>0.99</v>
      </c>
    </row>
    <row r="236" spans="1:13" ht="78.75">
      <c r="A236" s="78">
        <v>228</v>
      </c>
      <c r="B236" s="63" t="s">
        <v>261</v>
      </c>
      <c r="C236" s="62">
        <v>100</v>
      </c>
      <c r="D236" s="69">
        <v>100</v>
      </c>
      <c r="E236" s="69">
        <v>0</v>
      </c>
      <c r="F236" s="69">
        <v>0</v>
      </c>
      <c r="G236" s="69">
        <f t="shared" si="24"/>
        <v>0</v>
      </c>
      <c r="H236" s="69">
        <v>0</v>
      </c>
      <c r="I236" s="69">
        <v>0</v>
      </c>
      <c r="J236" s="69">
        <f t="shared" si="25"/>
        <v>99</v>
      </c>
      <c r="K236" s="69">
        <v>99</v>
      </c>
      <c r="L236" s="69">
        <v>0</v>
      </c>
      <c r="M236" s="73">
        <f t="shared" si="19"/>
        <v>0.99</v>
      </c>
    </row>
    <row r="237" spans="1:13" ht="31.5">
      <c r="A237" s="82">
        <v>229</v>
      </c>
      <c r="B237" s="61" t="s">
        <v>262</v>
      </c>
      <c r="C237" s="57">
        <v>10024</v>
      </c>
      <c r="D237" s="69">
        <v>10024</v>
      </c>
      <c r="E237" s="69">
        <v>0</v>
      </c>
      <c r="F237" s="69">
        <v>0</v>
      </c>
      <c r="G237" s="69">
        <v>8616.5</v>
      </c>
      <c r="H237" s="69">
        <v>8616.5</v>
      </c>
      <c r="I237" s="69">
        <v>0</v>
      </c>
      <c r="J237" s="69">
        <f t="shared" si="25"/>
        <v>8616.5</v>
      </c>
      <c r="K237" s="69">
        <v>8616.5</v>
      </c>
      <c r="L237" s="69">
        <v>0</v>
      </c>
      <c r="M237" s="73">
        <f t="shared" si="19"/>
        <v>0.85958699122106941</v>
      </c>
    </row>
    <row r="238" spans="1:13" ht="94.5">
      <c r="A238" s="78">
        <v>230</v>
      </c>
      <c r="B238" s="61" t="s">
        <v>263</v>
      </c>
      <c r="C238" s="57">
        <v>10024</v>
      </c>
      <c r="D238" s="69">
        <v>10024</v>
      </c>
      <c r="E238" s="69">
        <v>0</v>
      </c>
      <c r="F238" s="69">
        <v>0</v>
      </c>
      <c r="G238" s="69">
        <v>8616.5</v>
      </c>
      <c r="H238" s="69">
        <v>8616.5</v>
      </c>
      <c r="I238" s="69">
        <v>0</v>
      </c>
      <c r="J238" s="69">
        <f t="shared" si="25"/>
        <v>8616.5</v>
      </c>
      <c r="K238" s="69">
        <v>8616.5</v>
      </c>
      <c r="L238" s="69">
        <v>0</v>
      </c>
      <c r="M238" s="73">
        <f t="shared" si="19"/>
        <v>0.85958699122106941</v>
      </c>
    </row>
    <row r="239" spans="1:13" ht="47.25">
      <c r="A239" s="82">
        <v>231</v>
      </c>
      <c r="B239" s="61" t="s">
        <v>264</v>
      </c>
      <c r="C239" s="57">
        <v>10024</v>
      </c>
      <c r="D239" s="69">
        <v>10024</v>
      </c>
      <c r="E239" s="69">
        <v>0</v>
      </c>
      <c r="F239" s="69">
        <v>0</v>
      </c>
      <c r="G239" s="69">
        <v>8616.5</v>
      </c>
      <c r="H239" s="69">
        <v>8616.5</v>
      </c>
      <c r="I239" s="69">
        <v>0</v>
      </c>
      <c r="J239" s="69">
        <f t="shared" si="25"/>
        <v>8616.5</v>
      </c>
      <c r="K239" s="69">
        <v>8616.5</v>
      </c>
      <c r="L239" s="69">
        <v>0</v>
      </c>
      <c r="M239" s="73">
        <f t="shared" si="19"/>
        <v>0.85958699122106941</v>
      </c>
    </row>
    <row r="240" spans="1:13">
      <c r="A240" s="78">
        <v>232</v>
      </c>
      <c r="B240" s="54" t="s">
        <v>265</v>
      </c>
      <c r="C240" s="55">
        <v>3616</v>
      </c>
      <c r="D240" s="55">
        <v>3616</v>
      </c>
      <c r="E240" s="76">
        <v>0</v>
      </c>
      <c r="F240" s="76">
        <v>0</v>
      </c>
      <c r="G240" s="76">
        <f t="shared" si="24"/>
        <v>3616</v>
      </c>
      <c r="H240" s="55">
        <v>3616</v>
      </c>
      <c r="I240" s="76">
        <v>0</v>
      </c>
      <c r="J240" s="76">
        <f t="shared" si="25"/>
        <v>3616</v>
      </c>
      <c r="K240" s="55">
        <v>3616</v>
      </c>
      <c r="L240" s="76">
        <v>0</v>
      </c>
      <c r="M240" s="77">
        <f t="shared" si="19"/>
        <v>1</v>
      </c>
    </row>
    <row r="241" spans="1:13" ht="31.5">
      <c r="A241" s="82">
        <v>233</v>
      </c>
      <c r="B241" s="63" t="s">
        <v>266</v>
      </c>
      <c r="C241" s="62">
        <v>3616</v>
      </c>
      <c r="D241" s="62">
        <v>3616</v>
      </c>
      <c r="E241" s="69">
        <v>0</v>
      </c>
      <c r="F241" s="69">
        <v>0</v>
      </c>
      <c r="G241" s="69">
        <f t="shared" si="24"/>
        <v>3616</v>
      </c>
      <c r="H241" s="62">
        <v>3616</v>
      </c>
      <c r="I241" s="69">
        <v>0</v>
      </c>
      <c r="J241" s="69">
        <f t="shared" si="25"/>
        <v>3616</v>
      </c>
      <c r="K241" s="62">
        <v>3616</v>
      </c>
      <c r="L241" s="69">
        <v>0</v>
      </c>
      <c r="M241" s="73">
        <f t="shared" si="19"/>
        <v>1</v>
      </c>
    </row>
    <row r="242" spans="1:13" ht="47.25">
      <c r="A242" s="78">
        <v>234</v>
      </c>
      <c r="B242" s="63" t="s">
        <v>267</v>
      </c>
      <c r="C242" s="62">
        <v>3616</v>
      </c>
      <c r="D242" s="62">
        <v>3616</v>
      </c>
      <c r="E242" s="69">
        <v>0</v>
      </c>
      <c r="F242" s="69">
        <v>0</v>
      </c>
      <c r="G242" s="69">
        <f t="shared" si="24"/>
        <v>3616</v>
      </c>
      <c r="H242" s="62">
        <v>3616</v>
      </c>
      <c r="I242" s="69">
        <v>0</v>
      </c>
      <c r="J242" s="69">
        <f t="shared" si="25"/>
        <v>3616</v>
      </c>
      <c r="K242" s="62">
        <v>3616</v>
      </c>
      <c r="L242" s="69">
        <v>0</v>
      </c>
      <c r="M242" s="73">
        <f t="shared" ref="M242:M343" si="28">J242/C242</f>
        <v>1</v>
      </c>
    </row>
    <row r="243" spans="1:13" ht="47.25">
      <c r="A243" s="91">
        <v>235</v>
      </c>
      <c r="B243" s="58" t="s">
        <v>268</v>
      </c>
      <c r="C243" s="59">
        <f>C244+C295+C298+C310</f>
        <v>20039.099999999999</v>
      </c>
      <c r="D243" s="59">
        <f t="shared" ref="D243:L243" si="29">D244+D295+D298+D310</f>
        <v>20039.099999999999</v>
      </c>
      <c r="E243" s="59">
        <f t="shared" si="29"/>
        <v>0</v>
      </c>
      <c r="F243" s="59">
        <f t="shared" si="29"/>
        <v>0</v>
      </c>
      <c r="G243" s="59">
        <f t="shared" si="29"/>
        <v>18696.900000000001</v>
      </c>
      <c r="H243" s="59">
        <f>H244+H295+H298+H310</f>
        <v>18696.900000000001</v>
      </c>
      <c r="I243" s="59">
        <f t="shared" si="29"/>
        <v>0</v>
      </c>
      <c r="J243" s="59">
        <f t="shared" si="29"/>
        <v>18696.900000000001</v>
      </c>
      <c r="K243" s="59">
        <f t="shared" si="29"/>
        <v>18696.900000000001</v>
      </c>
      <c r="L243" s="59">
        <f t="shared" si="29"/>
        <v>0</v>
      </c>
      <c r="M243" s="80">
        <f t="shared" si="28"/>
        <v>0.93302094405437386</v>
      </c>
    </row>
    <row r="244" spans="1:13" ht="63">
      <c r="A244" s="90">
        <v>236</v>
      </c>
      <c r="B244" s="54" t="s">
        <v>269</v>
      </c>
      <c r="C244" s="55">
        <v>5219.8999999999996</v>
      </c>
      <c r="D244" s="76">
        <v>5219.8999999999996</v>
      </c>
      <c r="E244" s="76">
        <v>0</v>
      </c>
      <c r="F244" s="76">
        <v>0</v>
      </c>
      <c r="G244" s="76">
        <v>4574.2</v>
      </c>
      <c r="H244" s="76">
        <v>4574.2</v>
      </c>
      <c r="I244" s="76">
        <v>0</v>
      </c>
      <c r="J244" s="76">
        <f t="shared" si="25"/>
        <v>4574.2</v>
      </c>
      <c r="K244" s="76">
        <v>4574.2</v>
      </c>
      <c r="L244" s="76">
        <v>0</v>
      </c>
      <c r="M244" s="77">
        <f t="shared" si="28"/>
        <v>0.8763003122665185</v>
      </c>
    </row>
    <row r="245" spans="1:13" ht="63">
      <c r="A245" s="78">
        <v>236</v>
      </c>
      <c r="B245" s="93" t="s">
        <v>358</v>
      </c>
      <c r="C245" s="86">
        <f>SUM(C246,C252,C257,C262)</f>
        <v>4724.3999999999996</v>
      </c>
      <c r="D245" s="86">
        <f>SUM(D246,D252,D257,D262)</f>
        <v>4724.3999999999996</v>
      </c>
      <c r="E245" s="87">
        <v>0</v>
      </c>
      <c r="F245" s="87">
        <v>0</v>
      </c>
      <c r="G245" s="86">
        <f>SUM(G246,G252,G257,G262)</f>
        <v>4492.97</v>
      </c>
      <c r="H245" s="86">
        <f>SUM(H246,H252,H257,H262)</f>
        <v>4492.97</v>
      </c>
      <c r="I245" s="87">
        <v>0</v>
      </c>
      <c r="J245" s="86">
        <f>SUM(J246,J252,J257,J262)</f>
        <v>4492.97</v>
      </c>
      <c r="K245" s="86">
        <f>SUM(K246,K252,K257,K262)</f>
        <v>4492.97</v>
      </c>
      <c r="L245" s="87">
        <v>0</v>
      </c>
      <c r="M245" s="84">
        <f t="shared" si="28"/>
        <v>0.95101388536110421</v>
      </c>
    </row>
    <row r="246" spans="1:13" ht="78.75">
      <c r="A246" s="78">
        <v>236</v>
      </c>
      <c r="B246" s="94" t="s">
        <v>367</v>
      </c>
      <c r="C246" s="85">
        <f>SUM(C247:C251)</f>
        <v>2787.25</v>
      </c>
      <c r="D246" s="85">
        <f>SUM(D247:D251)</f>
        <v>2787.25</v>
      </c>
      <c r="E246" s="85">
        <v>0</v>
      </c>
      <c r="F246" s="85">
        <v>0</v>
      </c>
      <c r="G246" s="85">
        <f>SUM(G247:G251)</f>
        <v>2755.35</v>
      </c>
      <c r="H246" s="85">
        <f>SUM(H247:H251)</f>
        <v>2755.35</v>
      </c>
      <c r="I246" s="85">
        <v>0</v>
      </c>
      <c r="J246" s="85">
        <f>SUM(J247:J251)</f>
        <v>2755.35</v>
      </c>
      <c r="K246" s="85">
        <f>SUM(K247:K251)</f>
        <v>2755.35</v>
      </c>
      <c r="L246" s="85">
        <v>0</v>
      </c>
      <c r="M246" s="84">
        <f t="shared" si="28"/>
        <v>0.98855502735671352</v>
      </c>
    </row>
    <row r="247" spans="1:13">
      <c r="A247" s="78">
        <v>236</v>
      </c>
      <c r="B247" s="94" t="s">
        <v>368</v>
      </c>
      <c r="C247" s="86">
        <f>326.65-54+500+66+30</f>
        <v>868.65</v>
      </c>
      <c r="D247" s="86">
        <f>326.65-54+500+66+30</f>
        <v>868.65</v>
      </c>
      <c r="E247" s="85">
        <v>0</v>
      </c>
      <c r="F247" s="85">
        <v>0</v>
      </c>
      <c r="G247" s="86">
        <v>868.65</v>
      </c>
      <c r="H247" s="86">
        <v>868.65</v>
      </c>
      <c r="I247" s="85">
        <v>0</v>
      </c>
      <c r="J247" s="86">
        <v>868.65</v>
      </c>
      <c r="K247" s="86">
        <v>868.65</v>
      </c>
      <c r="L247" s="85">
        <v>0</v>
      </c>
      <c r="M247" s="84">
        <f t="shared" si="28"/>
        <v>1</v>
      </c>
    </row>
    <row r="248" spans="1:13">
      <c r="A248" s="78">
        <v>236</v>
      </c>
      <c r="B248" s="94" t="s">
        <v>369</v>
      </c>
      <c r="C248" s="87">
        <f>174-42+69</f>
        <v>201</v>
      </c>
      <c r="D248" s="87">
        <f>174-42+69</f>
        <v>201</v>
      </c>
      <c r="E248" s="85">
        <v>0</v>
      </c>
      <c r="F248" s="85">
        <v>0</v>
      </c>
      <c r="G248" s="87">
        <f>132+43.7</f>
        <v>175.7</v>
      </c>
      <c r="H248" s="87">
        <f>132+43.7</f>
        <v>175.7</v>
      </c>
      <c r="I248" s="85">
        <v>0</v>
      </c>
      <c r="J248" s="87">
        <f>132+43.7</f>
        <v>175.7</v>
      </c>
      <c r="K248" s="87">
        <f>132+43.7</f>
        <v>175.7</v>
      </c>
      <c r="L248" s="85">
        <v>0</v>
      </c>
      <c r="M248" s="84">
        <f t="shared" si="28"/>
        <v>0.87412935323383079</v>
      </c>
    </row>
    <row r="249" spans="1:13">
      <c r="A249" s="78">
        <v>236</v>
      </c>
      <c r="B249" s="94" t="s">
        <v>370</v>
      </c>
      <c r="C249" s="87">
        <f>SUM(138.8+178.4+47.9+220+100+16.4+84-150-213)+300+100+15</f>
        <v>837.5</v>
      </c>
      <c r="D249" s="87">
        <f>SUM(138.8+178.4+47.9+220+100+16.4+84-150-213)+300+100+15</f>
        <v>837.5</v>
      </c>
      <c r="E249" s="85">
        <v>0</v>
      </c>
      <c r="F249" s="85">
        <v>0</v>
      </c>
      <c r="G249" s="87">
        <f>822.5+8.4</f>
        <v>830.9</v>
      </c>
      <c r="H249" s="87">
        <f>822.5+8.4</f>
        <v>830.9</v>
      </c>
      <c r="I249" s="85">
        <v>0</v>
      </c>
      <c r="J249" s="87">
        <f>822.5+8.4</f>
        <v>830.9</v>
      </c>
      <c r="K249" s="87">
        <f>822.5+8.4</f>
        <v>830.9</v>
      </c>
      <c r="L249" s="85">
        <v>0</v>
      </c>
      <c r="M249" s="84">
        <f t="shared" si="28"/>
        <v>0.99211940298507462</v>
      </c>
    </row>
    <row r="250" spans="1:13">
      <c r="A250" s="78">
        <v>236</v>
      </c>
      <c r="B250" s="94" t="s">
        <v>371</v>
      </c>
      <c r="C250" s="85">
        <v>0</v>
      </c>
      <c r="D250" s="85">
        <v>0</v>
      </c>
      <c r="E250" s="85">
        <v>0</v>
      </c>
      <c r="F250" s="85">
        <v>0</v>
      </c>
      <c r="G250" s="85">
        <v>0</v>
      </c>
      <c r="H250" s="85">
        <v>0</v>
      </c>
      <c r="I250" s="85">
        <v>0</v>
      </c>
      <c r="J250" s="85">
        <v>0</v>
      </c>
      <c r="K250" s="85">
        <v>0</v>
      </c>
      <c r="L250" s="85">
        <v>0</v>
      </c>
      <c r="M250" s="84">
        <v>0</v>
      </c>
    </row>
    <row r="251" spans="1:13" ht="31.5">
      <c r="A251" s="78">
        <v>236</v>
      </c>
      <c r="B251" s="94" t="s">
        <v>372</v>
      </c>
      <c r="C251" s="85">
        <f>723.1+157</f>
        <v>880.1</v>
      </c>
      <c r="D251" s="85">
        <f>723.1+157</f>
        <v>880.1</v>
      </c>
      <c r="E251" s="85">
        <v>0</v>
      </c>
      <c r="F251" s="85">
        <v>0</v>
      </c>
      <c r="G251" s="85">
        <v>880.1</v>
      </c>
      <c r="H251" s="85">
        <v>880.1</v>
      </c>
      <c r="I251" s="85">
        <v>0</v>
      </c>
      <c r="J251" s="85">
        <v>880.1</v>
      </c>
      <c r="K251" s="85">
        <v>880.1</v>
      </c>
      <c r="L251" s="85">
        <v>0</v>
      </c>
      <c r="M251" s="84">
        <f t="shared" si="28"/>
        <v>1</v>
      </c>
    </row>
    <row r="252" spans="1:13" ht="94.5">
      <c r="A252" s="78">
        <v>236</v>
      </c>
      <c r="B252" s="94" t="s">
        <v>373</v>
      </c>
      <c r="C252" s="85">
        <f>SUM(C253:C256)</f>
        <v>1286.25</v>
      </c>
      <c r="D252" s="85">
        <f>SUM(D253:D256)</f>
        <v>1286.25</v>
      </c>
      <c r="E252" s="85">
        <v>0</v>
      </c>
      <c r="F252" s="85">
        <v>0</v>
      </c>
      <c r="G252" s="85">
        <f>SUM(G253:G256)</f>
        <v>1286.25</v>
      </c>
      <c r="H252" s="85">
        <f>SUM(H253:H256)</f>
        <v>1286.25</v>
      </c>
      <c r="I252" s="85">
        <v>0</v>
      </c>
      <c r="J252" s="85">
        <f>SUM(J253:J256)</f>
        <v>1286.25</v>
      </c>
      <c r="K252" s="85">
        <f>SUM(K253:K256)</f>
        <v>1286.25</v>
      </c>
      <c r="L252" s="85">
        <v>0</v>
      </c>
      <c r="M252" s="84">
        <f t="shared" si="28"/>
        <v>1</v>
      </c>
    </row>
    <row r="253" spans="1:13">
      <c r="A253" s="78">
        <v>236</v>
      </c>
      <c r="B253" s="94" t="s">
        <v>368</v>
      </c>
      <c r="C253" s="86">
        <v>294.35000000000002</v>
      </c>
      <c r="D253" s="86">
        <v>294.35000000000002</v>
      </c>
      <c r="E253" s="85">
        <v>0</v>
      </c>
      <c r="F253" s="85">
        <v>0</v>
      </c>
      <c r="G253" s="86">
        <v>294.35000000000002</v>
      </c>
      <c r="H253" s="86">
        <v>294.35000000000002</v>
      </c>
      <c r="I253" s="85">
        <v>0</v>
      </c>
      <c r="J253" s="86">
        <v>294.35000000000002</v>
      </c>
      <c r="K253" s="86">
        <v>294.35000000000002</v>
      </c>
      <c r="L253" s="85">
        <v>0</v>
      </c>
      <c r="M253" s="84">
        <f t="shared" si="28"/>
        <v>1</v>
      </c>
    </row>
    <row r="254" spans="1:13">
      <c r="A254" s="78">
        <v>236</v>
      </c>
      <c r="B254" s="94" t="s">
        <v>371</v>
      </c>
      <c r="C254" s="85">
        <v>200</v>
      </c>
      <c r="D254" s="85">
        <v>200</v>
      </c>
      <c r="E254" s="85">
        <v>0</v>
      </c>
      <c r="F254" s="85">
        <v>0</v>
      </c>
      <c r="G254" s="88">
        <v>200</v>
      </c>
      <c r="H254" s="88">
        <v>200</v>
      </c>
      <c r="I254" s="85">
        <v>0</v>
      </c>
      <c r="J254" s="99">
        <v>200</v>
      </c>
      <c r="K254" s="99">
        <v>200</v>
      </c>
      <c r="L254" s="85">
        <v>0</v>
      </c>
      <c r="M254" s="84">
        <f t="shared" si="28"/>
        <v>1</v>
      </c>
    </row>
    <row r="255" spans="1:13">
      <c r="A255" s="78">
        <v>236</v>
      </c>
      <c r="B255" s="94" t="s">
        <v>370</v>
      </c>
      <c r="C255" s="85">
        <v>171.9</v>
      </c>
      <c r="D255" s="85">
        <v>171.9</v>
      </c>
      <c r="E255" s="85">
        <v>0</v>
      </c>
      <c r="F255" s="85">
        <v>0</v>
      </c>
      <c r="G255" s="85">
        <v>171.9</v>
      </c>
      <c r="H255" s="85">
        <v>171.9</v>
      </c>
      <c r="I255" s="85">
        <v>0</v>
      </c>
      <c r="J255" s="85">
        <v>171.9</v>
      </c>
      <c r="K255" s="85">
        <v>171.9</v>
      </c>
      <c r="L255" s="85">
        <v>0</v>
      </c>
      <c r="M255" s="84">
        <f t="shared" si="28"/>
        <v>1</v>
      </c>
    </row>
    <row r="256" spans="1:13" ht="31.5">
      <c r="A256" s="78">
        <v>236</v>
      </c>
      <c r="B256" s="94" t="s">
        <v>372</v>
      </c>
      <c r="C256" s="85">
        <f>620-100+100</f>
        <v>620</v>
      </c>
      <c r="D256" s="85">
        <f>620-100+100</f>
        <v>620</v>
      </c>
      <c r="E256" s="85">
        <v>0</v>
      </c>
      <c r="F256" s="85">
        <v>0</v>
      </c>
      <c r="G256" s="85">
        <v>620</v>
      </c>
      <c r="H256" s="85">
        <v>620</v>
      </c>
      <c r="I256" s="85">
        <v>0</v>
      </c>
      <c r="J256" s="85">
        <v>620</v>
      </c>
      <c r="K256" s="85">
        <v>620</v>
      </c>
      <c r="L256" s="85">
        <v>0</v>
      </c>
      <c r="M256" s="84">
        <f t="shared" si="28"/>
        <v>1</v>
      </c>
    </row>
    <row r="257" spans="1:13" ht="63">
      <c r="A257" s="78">
        <v>236</v>
      </c>
      <c r="B257" s="94" t="s">
        <v>374</v>
      </c>
      <c r="C257" s="86">
        <f>SUM(C258:C261)</f>
        <v>261.89999999999998</v>
      </c>
      <c r="D257" s="86">
        <f>SUM(D258:D261)</f>
        <v>261.89999999999998</v>
      </c>
      <c r="E257" s="85">
        <v>0</v>
      </c>
      <c r="F257" s="85">
        <v>0</v>
      </c>
      <c r="G257" s="86">
        <f>SUM(G258:G261)</f>
        <v>261.89999999999998</v>
      </c>
      <c r="H257" s="86">
        <f>SUM(H258:H261)</f>
        <v>261.89999999999998</v>
      </c>
      <c r="I257" s="85">
        <v>0</v>
      </c>
      <c r="J257" s="86">
        <f>SUM(J258:J261)</f>
        <v>261.89999999999998</v>
      </c>
      <c r="K257" s="86">
        <f>SUM(K258:K261)</f>
        <v>261.89999999999998</v>
      </c>
      <c r="L257" s="85">
        <v>0</v>
      </c>
      <c r="M257" s="84">
        <f t="shared" si="28"/>
        <v>1</v>
      </c>
    </row>
    <row r="258" spans="1:13">
      <c r="A258" s="78">
        <v>236</v>
      </c>
      <c r="B258" s="94" t="s">
        <v>369</v>
      </c>
      <c r="C258" s="87">
        <v>42</v>
      </c>
      <c r="D258" s="87">
        <v>42</v>
      </c>
      <c r="E258" s="85">
        <v>0</v>
      </c>
      <c r="F258" s="85">
        <v>0</v>
      </c>
      <c r="G258" s="87">
        <v>42</v>
      </c>
      <c r="H258" s="87">
        <v>42</v>
      </c>
      <c r="I258" s="85">
        <v>0</v>
      </c>
      <c r="J258" s="87">
        <v>42</v>
      </c>
      <c r="K258" s="87">
        <v>42</v>
      </c>
      <c r="L258" s="85">
        <v>0</v>
      </c>
      <c r="M258" s="84">
        <f t="shared" si="28"/>
        <v>1</v>
      </c>
    </row>
    <row r="259" spans="1:13">
      <c r="A259" s="78">
        <v>236</v>
      </c>
      <c r="B259" s="94" t="s">
        <v>370</v>
      </c>
      <c r="C259" s="87">
        <f>SUM(279.2+54+33.3+5.4-200)</f>
        <v>171.89999999999998</v>
      </c>
      <c r="D259" s="87">
        <f>SUM(279.2+54+33.3+5.4-200)</f>
        <v>171.89999999999998</v>
      </c>
      <c r="E259" s="85">
        <v>0</v>
      </c>
      <c r="F259" s="85">
        <v>0</v>
      </c>
      <c r="G259" s="87">
        <v>171.9</v>
      </c>
      <c r="H259" s="87">
        <v>171.9</v>
      </c>
      <c r="I259" s="85">
        <v>0</v>
      </c>
      <c r="J259" s="87">
        <v>171.9</v>
      </c>
      <c r="K259" s="87">
        <v>171.9</v>
      </c>
      <c r="L259" s="85">
        <v>0</v>
      </c>
      <c r="M259" s="84">
        <f t="shared" si="28"/>
        <v>1.0000000000000002</v>
      </c>
    </row>
    <row r="260" spans="1:13">
      <c r="A260" s="78">
        <v>236</v>
      </c>
      <c r="B260" s="94" t="s">
        <v>371</v>
      </c>
      <c r="C260" s="85">
        <v>0</v>
      </c>
      <c r="D260" s="85">
        <v>0</v>
      </c>
      <c r="E260" s="85">
        <v>0</v>
      </c>
      <c r="F260" s="85">
        <v>0</v>
      </c>
      <c r="G260" s="85">
        <v>0</v>
      </c>
      <c r="H260" s="85">
        <v>0</v>
      </c>
      <c r="I260" s="85">
        <v>0</v>
      </c>
      <c r="J260" s="85">
        <v>0</v>
      </c>
      <c r="K260" s="85">
        <v>0</v>
      </c>
      <c r="L260" s="85">
        <v>0</v>
      </c>
      <c r="M260" s="84">
        <v>0</v>
      </c>
    </row>
    <row r="261" spans="1:13" ht="31.5">
      <c r="A261" s="78">
        <v>236</v>
      </c>
      <c r="B261" s="95" t="s">
        <v>372</v>
      </c>
      <c r="C261" s="85">
        <v>48</v>
      </c>
      <c r="D261" s="85">
        <v>48</v>
      </c>
      <c r="E261" s="85">
        <v>0</v>
      </c>
      <c r="F261" s="85">
        <v>0</v>
      </c>
      <c r="G261" s="85">
        <v>48</v>
      </c>
      <c r="H261" s="85">
        <v>48</v>
      </c>
      <c r="I261" s="85">
        <v>0</v>
      </c>
      <c r="J261" s="85">
        <v>48</v>
      </c>
      <c r="K261" s="85">
        <v>48</v>
      </c>
      <c r="L261" s="85">
        <v>0</v>
      </c>
      <c r="M261" s="84">
        <f t="shared" si="28"/>
        <v>1</v>
      </c>
    </row>
    <row r="262" spans="1:13" ht="94.5">
      <c r="A262" s="78">
        <v>236</v>
      </c>
      <c r="B262" s="95" t="s">
        <v>375</v>
      </c>
      <c r="C262" s="86">
        <f>SUM(C263,C264)</f>
        <v>389</v>
      </c>
      <c r="D262" s="86">
        <f>SUM(D263,D264)</f>
        <v>389</v>
      </c>
      <c r="E262" s="85">
        <v>0</v>
      </c>
      <c r="F262" s="85">
        <v>0</v>
      </c>
      <c r="G262" s="86">
        <f>SUM(G263,G264)</f>
        <v>189.47</v>
      </c>
      <c r="H262" s="86">
        <f>SUM(H263,H264)</f>
        <v>189.47</v>
      </c>
      <c r="I262" s="85">
        <v>0</v>
      </c>
      <c r="J262" s="86">
        <f>SUM(J263,J264)</f>
        <v>189.47</v>
      </c>
      <c r="K262" s="86">
        <f>SUM(K263,K264)</f>
        <v>189.47</v>
      </c>
      <c r="L262" s="85">
        <v>0</v>
      </c>
      <c r="M262" s="84">
        <f t="shared" si="28"/>
        <v>0.48706940874035992</v>
      </c>
    </row>
    <row r="263" spans="1:13">
      <c r="A263" s="78">
        <v>236</v>
      </c>
      <c r="B263" s="95" t="s">
        <v>368</v>
      </c>
      <c r="C263" s="86">
        <v>110</v>
      </c>
      <c r="D263" s="86">
        <v>110</v>
      </c>
      <c r="E263" s="85">
        <v>0</v>
      </c>
      <c r="F263" s="85">
        <v>0</v>
      </c>
      <c r="G263" s="86">
        <v>78.97</v>
      </c>
      <c r="H263" s="86">
        <v>78.97</v>
      </c>
      <c r="I263" s="85">
        <v>0</v>
      </c>
      <c r="J263" s="86">
        <v>78.97</v>
      </c>
      <c r="K263" s="86">
        <v>78.97</v>
      </c>
      <c r="L263" s="85">
        <v>0</v>
      </c>
      <c r="M263" s="84">
        <f t="shared" si="28"/>
        <v>0.71790909090909094</v>
      </c>
    </row>
    <row r="264" spans="1:13" ht="31.5">
      <c r="A264" s="78">
        <v>236</v>
      </c>
      <c r="B264" s="94" t="s">
        <v>372</v>
      </c>
      <c r="C264" s="85">
        <f>436-157</f>
        <v>279</v>
      </c>
      <c r="D264" s="85">
        <f>436-157</f>
        <v>279</v>
      </c>
      <c r="E264" s="85">
        <v>0</v>
      </c>
      <c r="F264" s="85">
        <v>0</v>
      </c>
      <c r="G264" s="85">
        <v>110.5</v>
      </c>
      <c r="H264" s="85">
        <v>110.5</v>
      </c>
      <c r="I264" s="85">
        <v>0</v>
      </c>
      <c r="J264" s="85">
        <v>110.5</v>
      </c>
      <c r="K264" s="85">
        <v>110.5</v>
      </c>
      <c r="L264" s="85">
        <v>0</v>
      </c>
      <c r="M264" s="84">
        <f t="shared" si="28"/>
        <v>0.39605734767025091</v>
      </c>
    </row>
    <row r="265" spans="1:13" ht="94.5">
      <c r="A265" s="78">
        <v>236</v>
      </c>
      <c r="B265" s="96" t="s">
        <v>391</v>
      </c>
      <c r="C265" s="86">
        <v>0</v>
      </c>
      <c r="D265" s="86">
        <v>0</v>
      </c>
      <c r="E265" s="85">
        <v>0</v>
      </c>
      <c r="F265" s="85">
        <v>0</v>
      </c>
      <c r="G265" s="86">
        <v>0</v>
      </c>
      <c r="H265" s="86">
        <v>0</v>
      </c>
      <c r="I265" s="85">
        <v>0</v>
      </c>
      <c r="J265" s="86">
        <v>0</v>
      </c>
      <c r="K265" s="86">
        <v>0</v>
      </c>
      <c r="L265" s="85">
        <v>0</v>
      </c>
      <c r="M265" s="84">
        <v>0</v>
      </c>
    </row>
    <row r="266" spans="1:13" ht="110.25">
      <c r="A266" s="78">
        <v>236</v>
      </c>
      <c r="B266" s="94" t="s">
        <v>376</v>
      </c>
      <c r="C266" s="85">
        <v>0</v>
      </c>
      <c r="D266" s="85">
        <v>0</v>
      </c>
      <c r="E266" s="85">
        <v>0</v>
      </c>
      <c r="F266" s="85">
        <v>0</v>
      </c>
      <c r="G266" s="85">
        <f ca="1">+G266:JG266</f>
        <v>0</v>
      </c>
      <c r="H266" s="85">
        <f ca="1">+H266:JH266</f>
        <v>0</v>
      </c>
      <c r="I266" s="85">
        <v>0</v>
      </c>
      <c r="J266" s="85">
        <f ca="1">+J266:JJ266</f>
        <v>0</v>
      </c>
      <c r="K266" s="85">
        <f ca="1">+K266:JK266</f>
        <v>0</v>
      </c>
      <c r="L266" s="85">
        <v>0</v>
      </c>
      <c r="M266" s="84">
        <f t="shared" ca="1" si="28"/>
        <v>0.8763003122665185</v>
      </c>
    </row>
    <row r="267" spans="1:13" ht="94.5">
      <c r="A267" s="78">
        <v>236</v>
      </c>
      <c r="B267" s="94" t="s">
        <v>377</v>
      </c>
      <c r="C267" s="85">
        <v>0</v>
      </c>
      <c r="D267" s="85">
        <v>0</v>
      </c>
      <c r="E267" s="85">
        <v>0</v>
      </c>
      <c r="F267" s="85">
        <v>0</v>
      </c>
      <c r="G267" s="85">
        <v>0</v>
      </c>
      <c r="H267" s="85">
        <v>0</v>
      </c>
      <c r="I267" s="85">
        <v>0</v>
      </c>
      <c r="J267" s="85">
        <v>0</v>
      </c>
      <c r="K267" s="85">
        <v>0</v>
      </c>
      <c r="L267" s="85">
        <v>0</v>
      </c>
      <c r="M267" s="84">
        <v>0</v>
      </c>
    </row>
    <row r="268" spans="1:13" ht="47.25">
      <c r="A268" s="78">
        <v>236</v>
      </c>
      <c r="B268" s="94" t="s">
        <v>378</v>
      </c>
      <c r="C268" s="85">
        <v>0</v>
      </c>
      <c r="D268" s="85">
        <v>0</v>
      </c>
      <c r="E268" s="85">
        <v>0</v>
      </c>
      <c r="F268" s="85">
        <v>0</v>
      </c>
      <c r="G268" s="85">
        <v>0</v>
      </c>
      <c r="H268" s="85">
        <v>0</v>
      </c>
      <c r="I268" s="85">
        <v>0</v>
      </c>
      <c r="J268" s="85">
        <v>0</v>
      </c>
      <c r="K268" s="85">
        <v>0</v>
      </c>
      <c r="L268" s="85">
        <v>0</v>
      </c>
      <c r="M268" s="84">
        <v>0</v>
      </c>
    </row>
    <row r="269" spans="1:13" ht="157.5">
      <c r="A269" s="78">
        <v>236</v>
      </c>
      <c r="B269" s="97" t="s">
        <v>379</v>
      </c>
      <c r="C269" s="85">
        <f>SUM(C270,C275,C277)</f>
        <v>81.2</v>
      </c>
      <c r="D269" s="85">
        <f>SUM(D270,D275,D277)</f>
        <v>81.2</v>
      </c>
      <c r="E269" s="85">
        <v>0</v>
      </c>
      <c r="F269" s="85">
        <v>0</v>
      </c>
      <c r="G269" s="85">
        <f>SUM(G270,G275,G277)</f>
        <v>81.2</v>
      </c>
      <c r="H269" s="85">
        <f>SUM(H270,H275,H277)</f>
        <v>81.2</v>
      </c>
      <c r="I269" s="85">
        <v>0</v>
      </c>
      <c r="J269" s="85">
        <f>SUM(J270,J275,J277)</f>
        <v>81.2</v>
      </c>
      <c r="K269" s="85">
        <f>SUM(K270,K275,K277)</f>
        <v>81.2</v>
      </c>
      <c r="L269" s="85">
        <v>0</v>
      </c>
      <c r="M269" s="84">
        <f t="shared" si="28"/>
        <v>1</v>
      </c>
    </row>
    <row r="270" spans="1:13" ht="78.75">
      <c r="A270" s="78">
        <v>236</v>
      </c>
      <c r="B270" s="94" t="s">
        <v>380</v>
      </c>
      <c r="C270" s="85">
        <f>SUM(C271:C274)</f>
        <v>56.2</v>
      </c>
      <c r="D270" s="85">
        <f>SUM(D271:D274)</f>
        <v>56.2</v>
      </c>
      <c r="E270" s="85">
        <v>0</v>
      </c>
      <c r="F270" s="85">
        <v>0</v>
      </c>
      <c r="G270" s="85">
        <f>SUM(G271:G274)</f>
        <v>56.2</v>
      </c>
      <c r="H270" s="85">
        <f>SUM(H271:H274)</f>
        <v>56.2</v>
      </c>
      <c r="I270" s="85">
        <v>0</v>
      </c>
      <c r="J270" s="85">
        <f>SUM(J271:J274)</f>
        <v>56.2</v>
      </c>
      <c r="K270" s="85">
        <f>SUM(K271:K274)</f>
        <v>56.2</v>
      </c>
      <c r="L270" s="85">
        <v>0</v>
      </c>
      <c r="M270" s="84">
        <f t="shared" si="28"/>
        <v>1</v>
      </c>
    </row>
    <row r="271" spans="1:13">
      <c r="A271" s="78">
        <v>236</v>
      </c>
      <c r="B271" s="94" t="s">
        <v>368</v>
      </c>
      <c r="C271" s="85">
        <v>8</v>
      </c>
      <c r="D271" s="85">
        <v>8</v>
      </c>
      <c r="E271" s="85">
        <v>0</v>
      </c>
      <c r="F271" s="85">
        <v>0</v>
      </c>
      <c r="G271" s="85">
        <v>8</v>
      </c>
      <c r="H271" s="85">
        <v>8</v>
      </c>
      <c r="I271" s="85">
        <v>0</v>
      </c>
      <c r="J271" s="85">
        <v>8</v>
      </c>
      <c r="K271" s="85">
        <v>8</v>
      </c>
      <c r="L271" s="85">
        <v>0</v>
      </c>
      <c r="M271" s="84">
        <f t="shared" si="28"/>
        <v>1</v>
      </c>
    </row>
    <row r="272" spans="1:13">
      <c r="A272" s="78">
        <v>236</v>
      </c>
      <c r="B272" s="94" t="s">
        <v>370</v>
      </c>
      <c r="C272" s="85">
        <v>7.7</v>
      </c>
      <c r="D272" s="85">
        <v>7.7</v>
      </c>
      <c r="E272" s="85">
        <v>0</v>
      </c>
      <c r="F272" s="85">
        <v>0</v>
      </c>
      <c r="G272" s="85">
        <v>7.7</v>
      </c>
      <c r="H272" s="85">
        <v>7.7</v>
      </c>
      <c r="I272" s="85">
        <v>0</v>
      </c>
      <c r="J272" s="85">
        <v>7.7</v>
      </c>
      <c r="K272" s="85">
        <v>7.7</v>
      </c>
      <c r="L272" s="85">
        <v>0</v>
      </c>
      <c r="M272" s="84">
        <f t="shared" si="28"/>
        <v>1</v>
      </c>
    </row>
    <row r="273" spans="1:13">
      <c r="A273" s="78">
        <v>236</v>
      </c>
      <c r="B273" s="94" t="s">
        <v>371</v>
      </c>
      <c r="C273" s="85">
        <v>0</v>
      </c>
      <c r="D273" s="85">
        <v>0</v>
      </c>
      <c r="E273" s="85">
        <v>0</v>
      </c>
      <c r="F273" s="85">
        <v>0</v>
      </c>
      <c r="G273" s="85">
        <v>0</v>
      </c>
      <c r="H273" s="85">
        <v>0</v>
      </c>
      <c r="I273" s="85">
        <v>0</v>
      </c>
      <c r="J273" s="85">
        <v>0</v>
      </c>
      <c r="K273" s="85">
        <v>0</v>
      </c>
      <c r="L273" s="85">
        <v>0</v>
      </c>
      <c r="M273" s="84">
        <v>0</v>
      </c>
    </row>
    <row r="274" spans="1:13" ht="31.5">
      <c r="A274" s="78">
        <v>236</v>
      </c>
      <c r="B274" s="94" t="s">
        <v>372</v>
      </c>
      <c r="C274" s="85">
        <v>40.5</v>
      </c>
      <c r="D274" s="85">
        <v>40.5</v>
      </c>
      <c r="E274" s="85">
        <v>0</v>
      </c>
      <c r="F274" s="85">
        <v>0</v>
      </c>
      <c r="G274" s="85">
        <v>40.5</v>
      </c>
      <c r="H274" s="85">
        <v>40.5</v>
      </c>
      <c r="I274" s="85">
        <v>0</v>
      </c>
      <c r="J274" s="85">
        <v>40.5</v>
      </c>
      <c r="K274" s="85">
        <v>40.5</v>
      </c>
      <c r="L274" s="85">
        <v>0</v>
      </c>
      <c r="M274" s="84">
        <f t="shared" si="28"/>
        <v>1</v>
      </c>
    </row>
    <row r="275" spans="1:13" ht="173.25">
      <c r="A275" s="78">
        <v>236</v>
      </c>
      <c r="B275" s="94" t="s">
        <v>381</v>
      </c>
      <c r="C275" s="85">
        <f>C276</f>
        <v>0</v>
      </c>
      <c r="D275" s="85">
        <f>D276</f>
        <v>0</v>
      </c>
      <c r="E275" s="85">
        <v>0</v>
      </c>
      <c r="F275" s="85">
        <v>0</v>
      </c>
      <c r="G275" s="85">
        <f>G276</f>
        <v>0</v>
      </c>
      <c r="H275" s="85">
        <f>H276</f>
        <v>0</v>
      </c>
      <c r="I275" s="85">
        <v>0</v>
      </c>
      <c r="J275" s="85">
        <f>J276</f>
        <v>0</v>
      </c>
      <c r="K275" s="85">
        <f>K276</f>
        <v>0</v>
      </c>
      <c r="L275" s="85">
        <v>0</v>
      </c>
      <c r="M275" s="84">
        <v>0</v>
      </c>
    </row>
    <row r="276" spans="1:13">
      <c r="A276" s="78">
        <v>236</v>
      </c>
      <c r="B276" s="94" t="s">
        <v>371</v>
      </c>
      <c r="C276" s="85">
        <v>0</v>
      </c>
      <c r="D276" s="85">
        <v>0</v>
      </c>
      <c r="E276" s="85">
        <v>0</v>
      </c>
      <c r="F276" s="85">
        <v>0</v>
      </c>
      <c r="G276" s="85">
        <v>0</v>
      </c>
      <c r="H276" s="85">
        <v>0</v>
      </c>
      <c r="I276" s="85">
        <v>0</v>
      </c>
      <c r="J276" s="85">
        <v>0</v>
      </c>
      <c r="K276" s="85">
        <v>0</v>
      </c>
      <c r="L276" s="85">
        <v>0</v>
      </c>
      <c r="M276" s="84">
        <v>0</v>
      </c>
    </row>
    <row r="277" spans="1:13" ht="47.25">
      <c r="A277" s="78">
        <v>236</v>
      </c>
      <c r="B277" s="94" t="s">
        <v>382</v>
      </c>
      <c r="C277" s="85">
        <f>SUM(C278:C280)</f>
        <v>25</v>
      </c>
      <c r="D277" s="85">
        <f>SUM(D278:D280)</f>
        <v>25</v>
      </c>
      <c r="E277" s="85">
        <v>0</v>
      </c>
      <c r="F277" s="85">
        <v>0</v>
      </c>
      <c r="G277" s="85">
        <f>SUM(G278:G280)</f>
        <v>25</v>
      </c>
      <c r="H277" s="85">
        <f>SUM(H278:H280)</f>
        <v>25</v>
      </c>
      <c r="I277" s="85">
        <v>0</v>
      </c>
      <c r="J277" s="85">
        <f>SUM(J278:J280)</f>
        <v>25</v>
      </c>
      <c r="K277" s="85">
        <f>SUM(K278:K280)</f>
        <v>25</v>
      </c>
      <c r="L277" s="85">
        <v>0</v>
      </c>
      <c r="M277" s="84">
        <f t="shared" si="28"/>
        <v>1</v>
      </c>
    </row>
    <row r="278" spans="1:13">
      <c r="A278" s="78">
        <v>236</v>
      </c>
      <c r="B278" s="94" t="s">
        <v>371</v>
      </c>
      <c r="C278" s="85">
        <v>0</v>
      </c>
      <c r="D278" s="85">
        <v>0</v>
      </c>
      <c r="E278" s="85">
        <v>0</v>
      </c>
      <c r="F278" s="85">
        <v>0</v>
      </c>
      <c r="G278" s="85">
        <v>0</v>
      </c>
      <c r="H278" s="85">
        <v>0</v>
      </c>
      <c r="I278" s="85">
        <v>0</v>
      </c>
      <c r="J278" s="85">
        <v>0</v>
      </c>
      <c r="K278" s="85">
        <v>0</v>
      </c>
      <c r="L278" s="85">
        <v>0</v>
      </c>
      <c r="M278" s="84">
        <v>0</v>
      </c>
    </row>
    <row r="279" spans="1:13">
      <c r="A279" s="78">
        <v>236</v>
      </c>
      <c r="B279" s="94" t="s">
        <v>370</v>
      </c>
      <c r="C279" s="85">
        <f>SUM(4+6)</f>
        <v>10</v>
      </c>
      <c r="D279" s="85">
        <f>SUM(4+6)</f>
        <v>10</v>
      </c>
      <c r="E279" s="85">
        <v>0</v>
      </c>
      <c r="F279" s="85">
        <v>0</v>
      </c>
      <c r="G279" s="85">
        <v>10</v>
      </c>
      <c r="H279" s="85">
        <v>10</v>
      </c>
      <c r="I279" s="85">
        <v>0</v>
      </c>
      <c r="J279" s="85">
        <v>10</v>
      </c>
      <c r="K279" s="85">
        <v>10</v>
      </c>
      <c r="L279" s="85">
        <v>0</v>
      </c>
      <c r="M279" s="84">
        <f t="shared" si="28"/>
        <v>1</v>
      </c>
    </row>
    <row r="280" spans="1:13" ht="31.5">
      <c r="A280" s="78">
        <v>236</v>
      </c>
      <c r="B280" s="94" t="s">
        <v>372</v>
      </c>
      <c r="C280" s="85">
        <v>15</v>
      </c>
      <c r="D280" s="85">
        <v>15</v>
      </c>
      <c r="E280" s="85">
        <v>0</v>
      </c>
      <c r="F280" s="85">
        <v>0</v>
      </c>
      <c r="G280" s="85">
        <v>15</v>
      </c>
      <c r="H280" s="85">
        <v>15</v>
      </c>
      <c r="I280" s="85">
        <v>0</v>
      </c>
      <c r="J280" s="85">
        <v>15</v>
      </c>
      <c r="K280" s="85">
        <v>15</v>
      </c>
      <c r="L280" s="85">
        <v>0</v>
      </c>
      <c r="M280" s="84">
        <f t="shared" si="28"/>
        <v>1</v>
      </c>
    </row>
    <row r="281" spans="1:13" ht="63">
      <c r="A281" s="78">
        <v>236</v>
      </c>
      <c r="B281" s="94" t="s">
        <v>383</v>
      </c>
      <c r="C281" s="85">
        <f>SUM(C282,C283)</f>
        <v>66</v>
      </c>
      <c r="D281" s="85">
        <f>SUM(D282,D283)</f>
        <v>66</v>
      </c>
      <c r="E281" s="85">
        <v>0</v>
      </c>
      <c r="F281" s="85">
        <v>0</v>
      </c>
      <c r="G281" s="85">
        <v>0</v>
      </c>
      <c r="H281" s="85">
        <v>0</v>
      </c>
      <c r="I281" s="85">
        <v>0</v>
      </c>
      <c r="J281" s="85">
        <v>0</v>
      </c>
      <c r="K281" s="85">
        <v>0</v>
      </c>
      <c r="L281" s="85">
        <v>0</v>
      </c>
      <c r="M281" s="84">
        <f t="shared" si="28"/>
        <v>0</v>
      </c>
    </row>
    <row r="282" spans="1:13" ht="47.25">
      <c r="A282" s="78">
        <v>236</v>
      </c>
      <c r="B282" s="94" t="s">
        <v>384</v>
      </c>
      <c r="C282" s="85">
        <v>0</v>
      </c>
      <c r="D282" s="85">
        <v>0</v>
      </c>
      <c r="E282" s="85">
        <v>0</v>
      </c>
      <c r="F282" s="85">
        <v>0</v>
      </c>
      <c r="G282" s="85">
        <v>0</v>
      </c>
      <c r="H282" s="85">
        <v>0</v>
      </c>
      <c r="I282" s="85">
        <v>0</v>
      </c>
      <c r="J282" s="85">
        <v>0</v>
      </c>
      <c r="K282" s="85">
        <v>0</v>
      </c>
      <c r="L282" s="85">
        <v>0</v>
      </c>
      <c r="M282" s="84">
        <v>0</v>
      </c>
    </row>
    <row r="283" spans="1:13" ht="31.5">
      <c r="A283" s="78">
        <v>236</v>
      </c>
      <c r="B283" s="94" t="s">
        <v>385</v>
      </c>
      <c r="C283" s="85">
        <f>SUM(C284:C287)</f>
        <v>66</v>
      </c>
      <c r="D283" s="85">
        <f>SUM(D284:D287)</f>
        <v>66</v>
      </c>
      <c r="E283" s="85">
        <v>0</v>
      </c>
      <c r="F283" s="85">
        <v>0</v>
      </c>
      <c r="G283" s="85">
        <f>SUM(G284:G287)</f>
        <v>0</v>
      </c>
      <c r="H283" s="85">
        <f>SUM(H284:H287)</f>
        <v>0</v>
      </c>
      <c r="I283" s="85">
        <v>0</v>
      </c>
      <c r="J283" s="85">
        <f>SUM(J284:J287)</f>
        <v>0</v>
      </c>
      <c r="K283" s="85">
        <f>SUM(K284:K287)</f>
        <v>0</v>
      </c>
      <c r="L283" s="85">
        <v>0</v>
      </c>
      <c r="M283" s="84">
        <f t="shared" si="28"/>
        <v>0</v>
      </c>
    </row>
    <row r="284" spans="1:13">
      <c r="A284" s="78">
        <v>236</v>
      </c>
      <c r="B284" s="94" t="s">
        <v>368</v>
      </c>
      <c r="C284" s="86">
        <v>0</v>
      </c>
      <c r="D284" s="86">
        <v>0</v>
      </c>
      <c r="E284" s="85">
        <v>0</v>
      </c>
      <c r="F284" s="85">
        <v>0</v>
      </c>
      <c r="G284" s="86">
        <v>0</v>
      </c>
      <c r="H284" s="86">
        <v>0</v>
      </c>
      <c r="I284" s="85">
        <v>0</v>
      </c>
      <c r="J284" s="86">
        <v>0</v>
      </c>
      <c r="K284" s="86">
        <v>0</v>
      </c>
      <c r="L284" s="85">
        <v>0</v>
      </c>
      <c r="M284" s="84">
        <v>0</v>
      </c>
    </row>
    <row r="285" spans="1:13">
      <c r="A285" s="78">
        <v>236</v>
      </c>
      <c r="B285" s="94" t="s">
        <v>369</v>
      </c>
      <c r="C285" s="87">
        <v>0</v>
      </c>
      <c r="D285" s="87">
        <v>0</v>
      </c>
      <c r="E285" s="85">
        <v>0</v>
      </c>
      <c r="F285" s="85">
        <v>0</v>
      </c>
      <c r="G285" s="87">
        <v>0</v>
      </c>
      <c r="H285" s="87">
        <v>0</v>
      </c>
      <c r="I285" s="85">
        <v>0</v>
      </c>
      <c r="J285" s="87">
        <v>0</v>
      </c>
      <c r="K285" s="87">
        <v>0</v>
      </c>
      <c r="L285" s="85">
        <v>0</v>
      </c>
      <c r="M285" s="84">
        <v>0</v>
      </c>
    </row>
    <row r="286" spans="1:13">
      <c r="A286" s="78">
        <v>236</v>
      </c>
      <c r="B286" s="94" t="s">
        <v>370</v>
      </c>
      <c r="C286" s="87">
        <f>SUM(330+84+69+66+66-200)-300-100-15</f>
        <v>0</v>
      </c>
      <c r="D286" s="87">
        <f>SUM(330+84+69+66+66-200)-300-100-15</f>
        <v>0</v>
      </c>
      <c r="E286" s="85">
        <v>0</v>
      </c>
      <c r="F286" s="85">
        <v>0</v>
      </c>
      <c r="G286" s="87">
        <v>0</v>
      </c>
      <c r="H286" s="87">
        <v>0</v>
      </c>
      <c r="I286" s="85">
        <v>0</v>
      </c>
      <c r="J286" s="87">
        <v>0</v>
      </c>
      <c r="K286" s="87">
        <v>0</v>
      </c>
      <c r="L286" s="85">
        <v>0</v>
      </c>
      <c r="M286" s="84">
        <v>0</v>
      </c>
    </row>
    <row r="287" spans="1:13" ht="31.5">
      <c r="A287" s="78">
        <v>236</v>
      </c>
      <c r="B287" s="94" t="s">
        <v>372</v>
      </c>
      <c r="C287" s="85">
        <v>66</v>
      </c>
      <c r="D287" s="85">
        <v>66</v>
      </c>
      <c r="E287" s="85">
        <v>0</v>
      </c>
      <c r="F287" s="85">
        <v>0</v>
      </c>
      <c r="G287" s="85">
        <v>0</v>
      </c>
      <c r="H287" s="85">
        <v>0</v>
      </c>
      <c r="I287" s="85">
        <v>0</v>
      </c>
      <c r="J287" s="85">
        <v>0</v>
      </c>
      <c r="K287" s="85">
        <v>0</v>
      </c>
      <c r="L287" s="85">
        <v>0</v>
      </c>
      <c r="M287" s="84">
        <f t="shared" si="28"/>
        <v>0</v>
      </c>
    </row>
    <row r="288" spans="1:13" ht="63">
      <c r="A288" s="78">
        <v>236</v>
      </c>
      <c r="B288" s="94" t="s">
        <v>386</v>
      </c>
      <c r="C288" s="85">
        <f>SUM(C290,)</f>
        <v>348.29999999999995</v>
      </c>
      <c r="D288" s="85">
        <f>SUM(D290,)</f>
        <v>348.29999999999995</v>
      </c>
      <c r="E288" s="85">
        <v>0</v>
      </c>
      <c r="F288" s="85">
        <v>0</v>
      </c>
      <c r="G288" s="85">
        <v>0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  <c r="M288" s="84">
        <f t="shared" si="28"/>
        <v>0</v>
      </c>
    </row>
    <row r="289" spans="1:13" ht="63">
      <c r="A289" s="78">
        <v>236</v>
      </c>
      <c r="B289" s="94" t="s">
        <v>387</v>
      </c>
      <c r="C289" s="85">
        <v>0</v>
      </c>
      <c r="D289" s="85">
        <v>0</v>
      </c>
      <c r="E289" s="85">
        <v>0</v>
      </c>
      <c r="F289" s="85">
        <v>0</v>
      </c>
      <c r="G289" s="85">
        <v>0</v>
      </c>
      <c r="H289" s="85">
        <v>0</v>
      </c>
      <c r="I289" s="85">
        <v>0</v>
      </c>
      <c r="J289" s="85">
        <v>0</v>
      </c>
      <c r="K289" s="85">
        <v>0</v>
      </c>
      <c r="L289" s="85">
        <v>0</v>
      </c>
      <c r="M289" s="84">
        <v>0</v>
      </c>
    </row>
    <row r="290" spans="1:13" ht="78.75">
      <c r="A290" s="78">
        <v>236</v>
      </c>
      <c r="B290" s="94" t="s">
        <v>388</v>
      </c>
      <c r="C290" s="85">
        <f>SUM(C291:C292)</f>
        <v>348.29999999999995</v>
      </c>
      <c r="D290" s="85">
        <f>SUM(D291:D292)</f>
        <v>348.29999999999995</v>
      </c>
      <c r="E290" s="85">
        <v>0</v>
      </c>
      <c r="F290" s="85">
        <v>0</v>
      </c>
      <c r="G290" s="85">
        <f>SUM(G291:G292)</f>
        <v>0</v>
      </c>
      <c r="H290" s="85">
        <f>SUM(H291:H292)</f>
        <v>0</v>
      </c>
      <c r="I290" s="85">
        <v>0</v>
      </c>
      <c r="J290" s="85">
        <f>SUM(J291:J292)</f>
        <v>0</v>
      </c>
      <c r="K290" s="85">
        <f>SUM(K291:K292)</f>
        <v>0</v>
      </c>
      <c r="L290" s="85">
        <v>0</v>
      </c>
      <c r="M290" s="84">
        <f t="shared" si="28"/>
        <v>0</v>
      </c>
    </row>
    <row r="291" spans="1:13">
      <c r="A291" s="78">
        <v>236</v>
      </c>
      <c r="B291" s="94" t="s">
        <v>371</v>
      </c>
      <c r="C291" s="85">
        <v>272.89999999999998</v>
      </c>
      <c r="D291" s="85">
        <v>272.89999999999998</v>
      </c>
      <c r="E291" s="85">
        <v>0</v>
      </c>
      <c r="F291" s="85"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  <c r="M291" s="84">
        <f t="shared" si="28"/>
        <v>0</v>
      </c>
    </row>
    <row r="292" spans="1:13" ht="31.5">
      <c r="A292" s="78">
        <v>236</v>
      </c>
      <c r="B292" s="94" t="s">
        <v>372</v>
      </c>
      <c r="C292" s="85">
        <v>75.400000000000006</v>
      </c>
      <c r="D292" s="85">
        <v>75.400000000000006</v>
      </c>
      <c r="E292" s="85">
        <v>0</v>
      </c>
      <c r="F292" s="85">
        <v>0</v>
      </c>
      <c r="G292" s="85">
        <v>0</v>
      </c>
      <c r="H292" s="85">
        <v>0</v>
      </c>
      <c r="I292" s="85">
        <v>0</v>
      </c>
      <c r="J292" s="85">
        <v>0</v>
      </c>
      <c r="K292" s="85">
        <v>0</v>
      </c>
      <c r="L292" s="85">
        <v>0</v>
      </c>
      <c r="M292" s="84">
        <f t="shared" si="28"/>
        <v>0</v>
      </c>
    </row>
    <row r="293" spans="1:13" ht="47.25">
      <c r="A293" s="78">
        <v>236</v>
      </c>
      <c r="B293" s="94" t="s">
        <v>389</v>
      </c>
      <c r="C293" s="85">
        <f>SUM(C294)</f>
        <v>0</v>
      </c>
      <c r="D293" s="85">
        <f>SUM(D294)</f>
        <v>0</v>
      </c>
      <c r="E293" s="85">
        <v>0</v>
      </c>
      <c r="F293" s="85">
        <v>0</v>
      </c>
      <c r="G293" s="85">
        <v>0</v>
      </c>
      <c r="H293" s="85">
        <v>0</v>
      </c>
      <c r="I293" s="85">
        <v>0</v>
      </c>
      <c r="J293" s="85">
        <v>0</v>
      </c>
      <c r="K293" s="85">
        <v>0</v>
      </c>
      <c r="L293" s="85">
        <v>0</v>
      </c>
      <c r="M293" s="84">
        <v>0</v>
      </c>
    </row>
    <row r="294" spans="1:13" ht="78.75">
      <c r="A294" s="78">
        <v>236</v>
      </c>
      <c r="B294" s="98" t="s">
        <v>390</v>
      </c>
      <c r="C294" s="89">
        <v>0</v>
      </c>
      <c r="D294" s="89">
        <v>0</v>
      </c>
      <c r="E294" s="89">
        <v>0</v>
      </c>
      <c r="F294" s="89">
        <v>0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4">
        <v>0</v>
      </c>
    </row>
    <row r="295" spans="1:13" ht="31.5">
      <c r="A295" s="90">
        <v>236</v>
      </c>
      <c r="B295" s="54" t="s">
        <v>270</v>
      </c>
      <c r="C295" s="55">
        <v>100</v>
      </c>
      <c r="D295" s="55">
        <v>100</v>
      </c>
      <c r="E295" s="76">
        <v>0</v>
      </c>
      <c r="F295" s="76">
        <v>0</v>
      </c>
      <c r="G295" s="76">
        <f t="shared" si="24"/>
        <v>0</v>
      </c>
      <c r="H295" s="76">
        <v>0</v>
      </c>
      <c r="I295" s="76">
        <v>0</v>
      </c>
      <c r="J295" s="76">
        <f t="shared" si="25"/>
        <v>0</v>
      </c>
      <c r="K295" s="76">
        <v>0</v>
      </c>
      <c r="L295" s="76">
        <v>0</v>
      </c>
      <c r="M295" s="77">
        <f t="shared" si="28"/>
        <v>0</v>
      </c>
    </row>
    <row r="296" spans="1:13" ht="47.25">
      <c r="A296" s="78">
        <v>236</v>
      </c>
      <c r="B296" s="64" t="s">
        <v>355</v>
      </c>
      <c r="C296" s="62">
        <v>100</v>
      </c>
      <c r="D296" s="62">
        <v>100</v>
      </c>
      <c r="E296" s="69">
        <v>0</v>
      </c>
      <c r="F296" s="69">
        <v>0</v>
      </c>
      <c r="G296" s="69">
        <f t="shared" si="24"/>
        <v>0</v>
      </c>
      <c r="H296" s="69">
        <v>0</v>
      </c>
      <c r="I296" s="69">
        <v>0</v>
      </c>
      <c r="J296" s="69">
        <f t="shared" si="25"/>
        <v>0</v>
      </c>
      <c r="K296" s="69">
        <v>0</v>
      </c>
      <c r="L296" s="69">
        <v>0</v>
      </c>
      <c r="M296" s="73">
        <f t="shared" si="28"/>
        <v>0</v>
      </c>
    </row>
    <row r="297" spans="1:13" ht="31.5">
      <c r="A297" s="78">
        <v>236</v>
      </c>
      <c r="B297" s="64" t="s">
        <v>356</v>
      </c>
      <c r="C297" s="62">
        <v>100</v>
      </c>
      <c r="D297" s="62">
        <v>100</v>
      </c>
      <c r="E297" s="69">
        <v>0</v>
      </c>
      <c r="F297" s="69">
        <v>0</v>
      </c>
      <c r="G297" s="69">
        <f t="shared" si="24"/>
        <v>0</v>
      </c>
      <c r="H297" s="69">
        <v>0</v>
      </c>
      <c r="I297" s="69">
        <v>0</v>
      </c>
      <c r="J297" s="69">
        <f t="shared" si="25"/>
        <v>0</v>
      </c>
      <c r="K297" s="69">
        <v>0</v>
      </c>
      <c r="L297" s="69">
        <v>0</v>
      </c>
      <c r="M297" s="73">
        <f t="shared" si="28"/>
        <v>0</v>
      </c>
    </row>
    <row r="298" spans="1:13" ht="31.5">
      <c r="A298" s="90">
        <v>236</v>
      </c>
      <c r="B298" s="54" t="s">
        <v>271</v>
      </c>
      <c r="C298" s="55">
        <v>8576.7000000000007</v>
      </c>
      <c r="D298" s="55">
        <v>8576.7000000000007</v>
      </c>
      <c r="E298" s="76">
        <v>0</v>
      </c>
      <c r="F298" s="76">
        <v>0</v>
      </c>
      <c r="G298" s="76">
        <f t="shared" si="24"/>
        <v>8576.7000000000007</v>
      </c>
      <c r="H298" s="55">
        <v>8576.7000000000007</v>
      </c>
      <c r="I298" s="76">
        <v>0</v>
      </c>
      <c r="J298" s="76">
        <f t="shared" si="25"/>
        <v>8576.7000000000007</v>
      </c>
      <c r="K298" s="55">
        <v>8576.7000000000007</v>
      </c>
      <c r="L298" s="76">
        <v>0</v>
      </c>
      <c r="M298" s="77">
        <f t="shared" si="28"/>
        <v>1</v>
      </c>
    </row>
    <row r="299" spans="1:13" ht="78.75">
      <c r="A299" s="78">
        <v>236</v>
      </c>
      <c r="B299" s="61" t="s">
        <v>272</v>
      </c>
      <c r="C299" s="57">
        <v>3097</v>
      </c>
      <c r="D299" s="57">
        <v>3097</v>
      </c>
      <c r="E299" s="69">
        <v>0</v>
      </c>
      <c r="F299" s="69">
        <v>0</v>
      </c>
      <c r="G299" s="69">
        <f t="shared" si="24"/>
        <v>3097</v>
      </c>
      <c r="H299" s="57">
        <v>3097</v>
      </c>
      <c r="I299" s="69">
        <v>0</v>
      </c>
      <c r="J299" s="69">
        <f t="shared" si="25"/>
        <v>3097</v>
      </c>
      <c r="K299" s="57">
        <v>3097</v>
      </c>
      <c r="L299" s="69">
        <v>0</v>
      </c>
      <c r="M299" s="73">
        <f t="shared" si="28"/>
        <v>1</v>
      </c>
    </row>
    <row r="300" spans="1:13" ht="47.25">
      <c r="A300" s="78">
        <v>236</v>
      </c>
      <c r="B300" s="61" t="s">
        <v>273</v>
      </c>
      <c r="C300" s="57">
        <v>97</v>
      </c>
      <c r="D300" s="57">
        <v>97</v>
      </c>
      <c r="E300" s="69">
        <v>0</v>
      </c>
      <c r="F300" s="69">
        <v>0</v>
      </c>
      <c r="G300" s="69">
        <f t="shared" si="24"/>
        <v>97</v>
      </c>
      <c r="H300" s="57">
        <v>97</v>
      </c>
      <c r="I300" s="69">
        <v>0</v>
      </c>
      <c r="J300" s="69">
        <f t="shared" si="25"/>
        <v>97</v>
      </c>
      <c r="K300" s="57">
        <v>97</v>
      </c>
      <c r="L300" s="69">
        <v>0</v>
      </c>
      <c r="M300" s="73">
        <f t="shared" si="28"/>
        <v>1</v>
      </c>
    </row>
    <row r="301" spans="1:13" ht="47.25">
      <c r="A301" s="78">
        <v>236</v>
      </c>
      <c r="B301" s="81" t="s">
        <v>366</v>
      </c>
      <c r="C301" s="57">
        <v>180</v>
      </c>
      <c r="D301" s="57">
        <v>0</v>
      </c>
      <c r="E301" s="69">
        <v>0</v>
      </c>
      <c r="F301" s="69">
        <v>180</v>
      </c>
      <c r="G301" s="69">
        <f t="shared" si="24"/>
        <v>180</v>
      </c>
      <c r="H301" s="57">
        <v>0</v>
      </c>
      <c r="I301" s="69">
        <v>180</v>
      </c>
      <c r="J301" s="69">
        <f t="shared" si="25"/>
        <v>180</v>
      </c>
      <c r="K301" s="57">
        <v>0</v>
      </c>
      <c r="L301" s="69">
        <v>180</v>
      </c>
      <c r="M301" s="73">
        <f t="shared" si="28"/>
        <v>1</v>
      </c>
    </row>
    <row r="302" spans="1:13" ht="78.75">
      <c r="A302" s="78">
        <v>236</v>
      </c>
      <c r="B302" s="61" t="s">
        <v>274</v>
      </c>
      <c r="C302" s="57">
        <v>3000</v>
      </c>
      <c r="D302" s="57">
        <v>3000</v>
      </c>
      <c r="E302" s="69">
        <v>0</v>
      </c>
      <c r="F302" s="69">
        <v>0</v>
      </c>
      <c r="G302" s="69">
        <f t="shared" ref="G302:G362" si="30">H302+I302</f>
        <v>3000</v>
      </c>
      <c r="H302" s="57">
        <v>3000</v>
      </c>
      <c r="I302" s="69">
        <v>0</v>
      </c>
      <c r="J302" s="69">
        <f t="shared" ref="J302:K362" si="31">K302+L302</f>
        <v>3000</v>
      </c>
      <c r="K302" s="57">
        <v>3000</v>
      </c>
      <c r="L302" s="69">
        <v>0</v>
      </c>
      <c r="M302" s="73">
        <f t="shared" si="28"/>
        <v>1</v>
      </c>
    </row>
    <row r="303" spans="1:13" ht="47.25">
      <c r="A303" s="78">
        <v>236</v>
      </c>
      <c r="B303" s="61" t="s">
        <v>275</v>
      </c>
      <c r="C303" s="57">
        <v>1118</v>
      </c>
      <c r="D303" s="57">
        <v>1118</v>
      </c>
      <c r="E303" s="69">
        <v>0</v>
      </c>
      <c r="F303" s="69">
        <v>0</v>
      </c>
      <c r="G303" s="69">
        <f t="shared" si="30"/>
        <v>1118</v>
      </c>
      <c r="H303" s="57">
        <v>1118</v>
      </c>
      <c r="I303" s="69">
        <v>0</v>
      </c>
      <c r="J303" s="69">
        <f t="shared" si="31"/>
        <v>1118</v>
      </c>
      <c r="K303" s="57">
        <v>1118</v>
      </c>
      <c r="L303" s="69">
        <v>0</v>
      </c>
      <c r="M303" s="73">
        <f t="shared" si="28"/>
        <v>1</v>
      </c>
    </row>
    <row r="304" spans="1:13" ht="94.5">
      <c r="A304" s="78">
        <v>236</v>
      </c>
      <c r="B304" s="61" t="s">
        <v>276</v>
      </c>
      <c r="C304" s="57">
        <v>1118</v>
      </c>
      <c r="D304" s="57">
        <v>1118</v>
      </c>
      <c r="E304" s="69">
        <v>0</v>
      </c>
      <c r="F304" s="69">
        <v>0</v>
      </c>
      <c r="G304" s="69">
        <f t="shared" si="30"/>
        <v>1118</v>
      </c>
      <c r="H304" s="57">
        <v>1118</v>
      </c>
      <c r="I304" s="69">
        <v>0</v>
      </c>
      <c r="J304" s="69">
        <f t="shared" si="31"/>
        <v>1118</v>
      </c>
      <c r="K304" s="57">
        <v>1118</v>
      </c>
      <c r="L304" s="69">
        <v>0</v>
      </c>
      <c r="M304" s="73">
        <f t="shared" si="28"/>
        <v>1</v>
      </c>
    </row>
    <row r="305" spans="1:13" ht="31.5">
      <c r="A305" s="78">
        <v>236</v>
      </c>
      <c r="B305" s="61" t="s">
        <v>277</v>
      </c>
      <c r="C305" s="57">
        <v>4361.7</v>
      </c>
      <c r="D305" s="57">
        <v>4361.7</v>
      </c>
      <c r="E305" s="69">
        <v>0</v>
      </c>
      <c r="F305" s="69">
        <v>0</v>
      </c>
      <c r="G305" s="69">
        <f t="shared" si="30"/>
        <v>4361.7</v>
      </c>
      <c r="H305" s="57">
        <v>4361.7</v>
      </c>
      <c r="I305" s="69">
        <v>0</v>
      </c>
      <c r="J305" s="69">
        <f t="shared" si="31"/>
        <v>4361.7</v>
      </c>
      <c r="K305" s="57">
        <v>4361.7</v>
      </c>
      <c r="L305" s="69">
        <v>0</v>
      </c>
      <c r="M305" s="73">
        <f t="shared" si="28"/>
        <v>1</v>
      </c>
    </row>
    <row r="306" spans="1:13" ht="47.25">
      <c r="A306" s="78">
        <v>236</v>
      </c>
      <c r="B306" s="61" t="s">
        <v>278</v>
      </c>
      <c r="C306" s="57">
        <v>4361.7</v>
      </c>
      <c r="D306" s="57">
        <v>4361.7</v>
      </c>
      <c r="E306" s="69">
        <v>0</v>
      </c>
      <c r="F306" s="69">
        <v>0</v>
      </c>
      <c r="G306" s="69">
        <f t="shared" si="30"/>
        <v>4361.7</v>
      </c>
      <c r="H306" s="57">
        <v>4361.7</v>
      </c>
      <c r="I306" s="69">
        <v>0</v>
      </c>
      <c r="J306" s="69">
        <f t="shared" si="31"/>
        <v>4361.7</v>
      </c>
      <c r="K306" s="57">
        <v>4361.7</v>
      </c>
      <c r="L306" s="69">
        <v>0</v>
      </c>
      <c r="M306" s="73">
        <f t="shared" si="28"/>
        <v>1</v>
      </c>
    </row>
    <row r="307" spans="1:13" ht="63">
      <c r="A307" s="78">
        <v>236</v>
      </c>
      <c r="B307" s="61" t="s">
        <v>279</v>
      </c>
      <c r="C307" s="57">
        <v>1576</v>
      </c>
      <c r="D307" s="57">
        <v>1576</v>
      </c>
      <c r="E307" s="69">
        <v>0</v>
      </c>
      <c r="F307" s="69">
        <v>0</v>
      </c>
      <c r="G307" s="69">
        <f t="shared" si="30"/>
        <v>0</v>
      </c>
      <c r="H307" s="69">
        <v>0</v>
      </c>
      <c r="I307" s="69">
        <v>0</v>
      </c>
      <c r="J307" s="69">
        <f t="shared" ca="1" si="31"/>
        <v>0</v>
      </c>
      <c r="K307" s="69">
        <f t="shared" ca="1" si="31"/>
        <v>0</v>
      </c>
      <c r="L307" s="69">
        <v>0</v>
      </c>
      <c r="M307" s="73">
        <f t="shared" ca="1" si="28"/>
        <v>0</v>
      </c>
    </row>
    <row r="308" spans="1:13" ht="63">
      <c r="A308" s="78">
        <v>236</v>
      </c>
      <c r="B308" s="61" t="s">
        <v>280</v>
      </c>
      <c r="C308" s="57">
        <v>2545.1999999999998</v>
      </c>
      <c r="D308" s="57">
        <v>2545.1999999999998</v>
      </c>
      <c r="E308" s="69">
        <v>0</v>
      </c>
      <c r="F308" s="69">
        <v>0</v>
      </c>
      <c r="G308" s="69">
        <f t="shared" si="30"/>
        <v>0</v>
      </c>
      <c r="H308" s="69">
        <v>0</v>
      </c>
      <c r="I308" s="69">
        <v>0</v>
      </c>
      <c r="J308" s="69">
        <f t="shared" ca="1" si="31"/>
        <v>0</v>
      </c>
      <c r="K308" s="69">
        <f t="shared" ca="1" si="31"/>
        <v>0</v>
      </c>
      <c r="L308" s="69">
        <v>0</v>
      </c>
      <c r="M308" s="73">
        <f t="shared" ca="1" si="28"/>
        <v>0</v>
      </c>
    </row>
    <row r="309" spans="1:13" ht="63">
      <c r="A309" s="78">
        <v>236</v>
      </c>
      <c r="B309" s="65" t="s">
        <v>281</v>
      </c>
      <c r="C309" s="57">
        <v>240.8</v>
      </c>
      <c r="D309" s="57">
        <v>240.8</v>
      </c>
      <c r="E309" s="69">
        <v>0</v>
      </c>
      <c r="F309" s="69">
        <v>0</v>
      </c>
      <c r="G309" s="69">
        <f t="shared" si="30"/>
        <v>0</v>
      </c>
      <c r="H309" s="69">
        <v>0</v>
      </c>
      <c r="I309" s="69">
        <v>0</v>
      </c>
      <c r="J309" s="69">
        <f t="shared" ca="1" si="31"/>
        <v>0</v>
      </c>
      <c r="K309" s="69">
        <f t="shared" ca="1" si="31"/>
        <v>0</v>
      </c>
      <c r="L309" s="69">
        <v>0</v>
      </c>
      <c r="M309" s="73">
        <f t="shared" ca="1" si="28"/>
        <v>0</v>
      </c>
    </row>
    <row r="310" spans="1:13" ht="47.25">
      <c r="A310" s="90">
        <v>236</v>
      </c>
      <c r="B310" s="54" t="s">
        <v>282</v>
      </c>
      <c r="C310" s="55">
        <v>6142.5</v>
      </c>
      <c r="D310" s="55">
        <v>6142.5</v>
      </c>
      <c r="E310" s="76">
        <v>0</v>
      </c>
      <c r="F310" s="76">
        <v>0</v>
      </c>
      <c r="G310" s="76">
        <f t="shared" si="30"/>
        <v>5546</v>
      </c>
      <c r="H310" s="76">
        <f>H311+H313</f>
        <v>5546</v>
      </c>
      <c r="I310" s="76">
        <v>0</v>
      </c>
      <c r="J310" s="76">
        <f t="shared" si="31"/>
        <v>5546</v>
      </c>
      <c r="K310" s="76">
        <f>K311+K313</f>
        <v>5546</v>
      </c>
      <c r="L310" s="76">
        <v>0</v>
      </c>
      <c r="M310" s="77">
        <f t="shared" si="28"/>
        <v>0.90288970288970294</v>
      </c>
    </row>
    <row r="311" spans="1:13" ht="110.25">
      <c r="A311" s="78">
        <v>236</v>
      </c>
      <c r="B311" s="61" t="s">
        <v>288</v>
      </c>
      <c r="C311" s="57">
        <v>3753.9</v>
      </c>
      <c r="D311" s="57">
        <v>3753.9</v>
      </c>
      <c r="E311" s="69">
        <v>0</v>
      </c>
      <c r="F311" s="69">
        <v>0</v>
      </c>
      <c r="G311" s="69">
        <f t="shared" si="30"/>
        <v>3168.4</v>
      </c>
      <c r="H311" s="69">
        <v>3168.4</v>
      </c>
      <c r="I311" s="69">
        <v>0</v>
      </c>
      <c r="J311" s="69">
        <f t="shared" si="31"/>
        <v>3168.4</v>
      </c>
      <c r="K311" s="69">
        <v>3168.4</v>
      </c>
      <c r="L311" s="69">
        <v>0</v>
      </c>
      <c r="M311" s="73">
        <f t="shared" si="28"/>
        <v>0.84402887663496629</v>
      </c>
    </row>
    <row r="312" spans="1:13" ht="78.75">
      <c r="A312" s="78">
        <v>236</v>
      </c>
      <c r="B312" s="61" t="s">
        <v>283</v>
      </c>
      <c r="C312" s="57">
        <v>3753.9</v>
      </c>
      <c r="D312" s="57">
        <v>3753.9</v>
      </c>
      <c r="E312" s="69">
        <v>0</v>
      </c>
      <c r="F312" s="69">
        <v>0</v>
      </c>
      <c r="G312" s="69">
        <f t="shared" si="30"/>
        <v>3168.4</v>
      </c>
      <c r="H312" s="69">
        <v>3168.4</v>
      </c>
      <c r="I312" s="69">
        <v>0</v>
      </c>
      <c r="J312" s="69">
        <f t="shared" si="31"/>
        <v>3168.4</v>
      </c>
      <c r="K312" s="69">
        <v>3168.4</v>
      </c>
      <c r="L312" s="69">
        <v>0</v>
      </c>
      <c r="M312" s="73">
        <f t="shared" si="28"/>
        <v>0.84402887663496629</v>
      </c>
    </row>
    <row r="313" spans="1:13" ht="47.25">
      <c r="A313" s="78">
        <v>236</v>
      </c>
      <c r="B313" s="61" t="s">
        <v>289</v>
      </c>
      <c r="C313" s="57">
        <v>2388.6</v>
      </c>
      <c r="D313" s="57">
        <v>2388.6</v>
      </c>
      <c r="E313" s="69">
        <v>0</v>
      </c>
      <c r="F313" s="69">
        <v>0</v>
      </c>
      <c r="G313" s="69">
        <f t="shared" si="30"/>
        <v>2377.6</v>
      </c>
      <c r="H313" s="69">
        <v>2377.6</v>
      </c>
      <c r="I313" s="69">
        <v>0</v>
      </c>
      <c r="J313" s="69">
        <f t="shared" si="31"/>
        <v>2377.6</v>
      </c>
      <c r="K313" s="69">
        <v>2377.6</v>
      </c>
      <c r="L313" s="69">
        <v>0</v>
      </c>
      <c r="M313" s="73">
        <f t="shared" si="28"/>
        <v>0.99539479192832625</v>
      </c>
    </row>
    <row r="314" spans="1:13" ht="31.5">
      <c r="A314" s="78">
        <v>236</v>
      </c>
      <c r="B314" s="61" t="s">
        <v>284</v>
      </c>
      <c r="C314" s="57">
        <v>2388.6</v>
      </c>
      <c r="D314" s="57">
        <v>2388.6</v>
      </c>
      <c r="E314" s="69">
        <v>0</v>
      </c>
      <c r="F314" s="69">
        <v>0</v>
      </c>
      <c r="G314" s="69">
        <f t="shared" si="30"/>
        <v>2377.6</v>
      </c>
      <c r="H314" s="69">
        <v>2377.6</v>
      </c>
      <c r="I314" s="69">
        <v>0</v>
      </c>
      <c r="J314" s="69">
        <f t="shared" si="31"/>
        <v>2377.6</v>
      </c>
      <c r="K314" s="69">
        <v>2377.6</v>
      </c>
      <c r="L314" s="69">
        <v>0</v>
      </c>
      <c r="M314" s="73">
        <f t="shared" si="28"/>
        <v>0.99539479192832625</v>
      </c>
    </row>
    <row r="315" spans="1:13" ht="31.5">
      <c r="A315" s="78">
        <v>236</v>
      </c>
      <c r="B315" s="61" t="s">
        <v>285</v>
      </c>
      <c r="C315" s="57">
        <v>484.7</v>
      </c>
      <c r="D315" s="57">
        <v>484.7</v>
      </c>
      <c r="E315" s="69">
        <v>0</v>
      </c>
      <c r="F315" s="69">
        <v>0</v>
      </c>
      <c r="G315" s="69">
        <f t="shared" si="30"/>
        <v>481.2</v>
      </c>
      <c r="H315" s="69">
        <v>481.2</v>
      </c>
      <c r="I315" s="69">
        <v>0</v>
      </c>
      <c r="J315" s="69">
        <f t="shared" si="31"/>
        <v>481.2</v>
      </c>
      <c r="K315" s="69">
        <v>481.2</v>
      </c>
      <c r="L315" s="69">
        <v>0</v>
      </c>
      <c r="M315" s="73">
        <f t="shared" si="28"/>
        <v>0.99277903858056527</v>
      </c>
    </row>
    <row r="316" spans="1:13" ht="31.5">
      <c r="A316" s="78">
        <v>236</v>
      </c>
      <c r="B316" s="61" t="s">
        <v>286</v>
      </c>
      <c r="C316" s="57">
        <v>1309.0999999999999</v>
      </c>
      <c r="D316" s="57">
        <v>1309.0999999999999</v>
      </c>
      <c r="E316" s="69">
        <v>0</v>
      </c>
      <c r="F316" s="69">
        <v>0</v>
      </c>
      <c r="G316" s="69">
        <f t="shared" si="30"/>
        <v>1301.5999999999999</v>
      </c>
      <c r="H316" s="69">
        <v>1301.5999999999999</v>
      </c>
      <c r="I316" s="69">
        <v>0</v>
      </c>
      <c r="J316" s="69">
        <f t="shared" si="31"/>
        <v>1301.5999999999999</v>
      </c>
      <c r="K316" s="69">
        <v>1301.5999999999999</v>
      </c>
      <c r="L316" s="69">
        <v>0</v>
      </c>
      <c r="M316" s="73">
        <f t="shared" si="28"/>
        <v>0.99427087311893669</v>
      </c>
    </row>
    <row r="317" spans="1:13" ht="47.25">
      <c r="A317" s="78">
        <v>236</v>
      </c>
      <c r="B317" s="61" t="s">
        <v>287</v>
      </c>
      <c r="C317" s="57">
        <v>594.79999999999995</v>
      </c>
      <c r="D317" s="57">
        <v>594.79999999999995</v>
      </c>
      <c r="E317" s="69">
        <v>0</v>
      </c>
      <c r="F317" s="69">
        <v>0</v>
      </c>
      <c r="G317" s="69">
        <f t="shared" si="30"/>
        <v>594.79999999999995</v>
      </c>
      <c r="H317" s="69">
        <v>594.79999999999995</v>
      </c>
      <c r="I317" s="69">
        <v>0</v>
      </c>
      <c r="J317" s="69">
        <f t="shared" si="31"/>
        <v>594.79999999999995</v>
      </c>
      <c r="K317" s="69">
        <v>594.79999999999995</v>
      </c>
      <c r="L317" s="69">
        <v>0</v>
      </c>
      <c r="M317" s="73">
        <f t="shared" si="28"/>
        <v>1</v>
      </c>
    </row>
    <row r="318" spans="1:13" ht="63">
      <c r="A318" s="100">
        <v>236</v>
      </c>
      <c r="B318" s="58" t="s">
        <v>290</v>
      </c>
      <c r="C318" s="59">
        <v>15532</v>
      </c>
      <c r="D318" s="79">
        <v>15532</v>
      </c>
      <c r="E318" s="79">
        <v>0</v>
      </c>
      <c r="F318" s="79">
        <v>0</v>
      </c>
      <c r="G318" s="79">
        <f t="shared" si="30"/>
        <v>15382.7</v>
      </c>
      <c r="H318" s="79">
        <f>H319+H327+H330</f>
        <v>15382.7</v>
      </c>
      <c r="I318" s="79">
        <v>0</v>
      </c>
      <c r="J318" s="79">
        <f t="shared" si="31"/>
        <v>15382.7</v>
      </c>
      <c r="K318" s="79">
        <f>K319+K327+K330</f>
        <v>15382.7</v>
      </c>
      <c r="L318" s="79">
        <v>0</v>
      </c>
      <c r="M318" s="80">
        <f t="shared" si="28"/>
        <v>0.99038758691733197</v>
      </c>
    </row>
    <row r="319" spans="1:13" ht="78.75">
      <c r="A319" s="78">
        <v>236</v>
      </c>
      <c r="B319" s="61" t="s">
        <v>291</v>
      </c>
      <c r="C319" s="62">
        <v>14039</v>
      </c>
      <c r="D319" s="62">
        <v>14039</v>
      </c>
      <c r="E319" s="69">
        <v>0</v>
      </c>
      <c r="F319" s="69">
        <v>0</v>
      </c>
      <c r="G319" s="69">
        <f t="shared" si="30"/>
        <v>13890</v>
      </c>
      <c r="H319" s="69">
        <v>13890</v>
      </c>
      <c r="I319" s="69">
        <v>0</v>
      </c>
      <c r="J319" s="69">
        <f t="shared" si="31"/>
        <v>13890</v>
      </c>
      <c r="K319" s="69">
        <v>13890</v>
      </c>
      <c r="L319" s="69">
        <v>0</v>
      </c>
      <c r="M319" s="73">
        <f t="shared" si="28"/>
        <v>0.98938670845501819</v>
      </c>
    </row>
    <row r="320" spans="1:13" ht="94.5">
      <c r="A320" s="78">
        <v>236</v>
      </c>
      <c r="B320" s="61" t="s">
        <v>292</v>
      </c>
      <c r="C320" s="62">
        <v>1559.5</v>
      </c>
      <c r="D320" s="62">
        <v>1559.5</v>
      </c>
      <c r="E320" s="69">
        <v>0</v>
      </c>
      <c r="F320" s="69">
        <v>0</v>
      </c>
      <c r="G320" s="69">
        <f t="shared" si="30"/>
        <v>1410.2</v>
      </c>
      <c r="H320" s="69">
        <v>1410.2</v>
      </c>
      <c r="I320" s="69">
        <v>0</v>
      </c>
      <c r="J320" s="69">
        <f t="shared" si="31"/>
        <v>1410.2</v>
      </c>
      <c r="K320" s="69">
        <v>1410.2</v>
      </c>
      <c r="L320" s="69">
        <v>0</v>
      </c>
      <c r="M320" s="73">
        <f t="shared" si="28"/>
        <v>0.90426418723949986</v>
      </c>
    </row>
    <row r="321" spans="1:13" ht="63">
      <c r="A321" s="78">
        <v>236</v>
      </c>
      <c r="B321" s="61" t="s">
        <v>293</v>
      </c>
      <c r="C321" s="62">
        <v>300.2</v>
      </c>
      <c r="D321" s="62">
        <v>300.2</v>
      </c>
      <c r="E321" s="69">
        <v>0</v>
      </c>
      <c r="F321" s="69">
        <v>0</v>
      </c>
      <c r="G321" s="69">
        <f t="shared" si="30"/>
        <v>300.2</v>
      </c>
      <c r="H321" s="69">
        <v>300.2</v>
      </c>
      <c r="I321" s="69">
        <v>0</v>
      </c>
      <c r="J321" s="69">
        <f t="shared" si="31"/>
        <v>300.2</v>
      </c>
      <c r="K321" s="69">
        <v>300.2</v>
      </c>
      <c r="L321" s="69">
        <v>0</v>
      </c>
      <c r="M321" s="73">
        <f t="shared" si="28"/>
        <v>1</v>
      </c>
    </row>
    <row r="322" spans="1:13" ht="110.25">
      <c r="A322" s="78">
        <v>236</v>
      </c>
      <c r="B322" s="61" t="s">
        <v>294</v>
      </c>
      <c r="C322" s="62">
        <v>3500</v>
      </c>
      <c r="D322" s="62">
        <v>3500</v>
      </c>
      <c r="E322" s="69">
        <v>0</v>
      </c>
      <c r="F322" s="69">
        <v>0</v>
      </c>
      <c r="G322" s="69">
        <f t="shared" si="30"/>
        <v>3500</v>
      </c>
      <c r="H322" s="69">
        <v>3500</v>
      </c>
      <c r="I322" s="69">
        <v>0</v>
      </c>
      <c r="J322" s="69">
        <f t="shared" si="31"/>
        <v>3500</v>
      </c>
      <c r="K322" s="69">
        <v>3500</v>
      </c>
      <c r="L322" s="69">
        <v>0</v>
      </c>
      <c r="M322" s="73">
        <f t="shared" si="28"/>
        <v>1</v>
      </c>
    </row>
    <row r="323" spans="1:13" ht="94.5">
      <c r="A323" s="78">
        <v>236</v>
      </c>
      <c r="B323" s="61" t="s">
        <v>295</v>
      </c>
      <c r="C323" s="62">
        <v>50</v>
      </c>
      <c r="D323" s="62">
        <v>50</v>
      </c>
      <c r="E323" s="69">
        <v>0</v>
      </c>
      <c r="F323" s="69">
        <v>0</v>
      </c>
      <c r="G323" s="69">
        <f t="shared" si="30"/>
        <v>50</v>
      </c>
      <c r="H323" s="69">
        <v>50</v>
      </c>
      <c r="I323" s="69">
        <v>0</v>
      </c>
      <c r="J323" s="69">
        <f t="shared" si="31"/>
        <v>50</v>
      </c>
      <c r="K323" s="69">
        <v>50</v>
      </c>
      <c r="L323" s="69">
        <v>0</v>
      </c>
      <c r="M323" s="73">
        <f t="shared" si="28"/>
        <v>1</v>
      </c>
    </row>
    <row r="324" spans="1:13" ht="31.5">
      <c r="A324" s="78">
        <v>236</v>
      </c>
      <c r="B324" s="61" t="s">
        <v>296</v>
      </c>
      <c r="C324" s="62">
        <v>368</v>
      </c>
      <c r="D324" s="62">
        <v>368</v>
      </c>
      <c r="E324" s="69">
        <v>0</v>
      </c>
      <c r="F324" s="69">
        <v>0</v>
      </c>
      <c r="G324" s="69">
        <f t="shared" si="30"/>
        <v>368</v>
      </c>
      <c r="H324" s="69">
        <v>368</v>
      </c>
      <c r="I324" s="69">
        <v>0</v>
      </c>
      <c r="J324" s="69">
        <f t="shared" si="31"/>
        <v>368</v>
      </c>
      <c r="K324" s="69">
        <v>368</v>
      </c>
      <c r="L324" s="69">
        <v>0</v>
      </c>
      <c r="M324" s="73">
        <f t="shared" si="28"/>
        <v>1</v>
      </c>
    </row>
    <row r="325" spans="1:13" ht="63">
      <c r="A325" s="78">
        <v>236</v>
      </c>
      <c r="B325" s="61" t="s">
        <v>297</v>
      </c>
      <c r="C325" s="62">
        <v>8036</v>
      </c>
      <c r="D325" s="62">
        <v>8036</v>
      </c>
      <c r="E325" s="69">
        <v>0</v>
      </c>
      <c r="F325" s="69">
        <v>0</v>
      </c>
      <c r="G325" s="69">
        <f t="shared" si="30"/>
        <v>8036</v>
      </c>
      <c r="H325" s="69">
        <v>8036</v>
      </c>
      <c r="I325" s="69">
        <v>0</v>
      </c>
      <c r="J325" s="69">
        <f t="shared" si="31"/>
        <v>8036</v>
      </c>
      <c r="K325" s="69">
        <v>8036</v>
      </c>
      <c r="L325" s="69">
        <v>0</v>
      </c>
      <c r="M325" s="73">
        <f t="shared" si="28"/>
        <v>1</v>
      </c>
    </row>
    <row r="326" spans="1:13" ht="78.75">
      <c r="A326" s="78">
        <v>236</v>
      </c>
      <c r="B326" s="61" t="s">
        <v>298</v>
      </c>
      <c r="C326" s="62">
        <v>225.6</v>
      </c>
      <c r="D326" s="62">
        <v>225.6</v>
      </c>
      <c r="E326" s="69">
        <v>0</v>
      </c>
      <c r="F326" s="69">
        <v>0</v>
      </c>
      <c r="G326" s="69">
        <f t="shared" si="30"/>
        <v>225.6</v>
      </c>
      <c r="H326" s="69">
        <v>225.6</v>
      </c>
      <c r="I326" s="69">
        <v>0</v>
      </c>
      <c r="J326" s="69">
        <f t="shared" si="31"/>
        <v>225.6</v>
      </c>
      <c r="K326" s="69">
        <v>225.6</v>
      </c>
      <c r="L326" s="69">
        <v>0</v>
      </c>
      <c r="M326" s="73">
        <f t="shared" si="28"/>
        <v>1</v>
      </c>
    </row>
    <row r="327" spans="1:13" ht="63">
      <c r="A327" s="78">
        <v>236</v>
      </c>
      <c r="B327" s="61" t="s">
        <v>299</v>
      </c>
      <c r="C327" s="62">
        <v>1223.2</v>
      </c>
      <c r="D327" s="62">
        <v>1223.2</v>
      </c>
      <c r="E327" s="69">
        <v>0</v>
      </c>
      <c r="F327" s="69">
        <v>0</v>
      </c>
      <c r="G327" s="69">
        <f t="shared" si="30"/>
        <v>1223.2</v>
      </c>
      <c r="H327" s="69">
        <v>1223.2</v>
      </c>
      <c r="I327" s="69">
        <v>0</v>
      </c>
      <c r="J327" s="69">
        <f t="shared" si="31"/>
        <v>1223.2</v>
      </c>
      <c r="K327" s="69">
        <v>1223.2</v>
      </c>
      <c r="L327" s="69">
        <v>0</v>
      </c>
      <c r="M327" s="73">
        <f t="shared" si="28"/>
        <v>1</v>
      </c>
    </row>
    <row r="328" spans="1:13" ht="63">
      <c r="A328" s="78">
        <v>236</v>
      </c>
      <c r="B328" s="61" t="s">
        <v>300</v>
      </c>
      <c r="C328" s="62">
        <v>697.8</v>
      </c>
      <c r="D328" s="62">
        <v>697.8</v>
      </c>
      <c r="E328" s="69">
        <v>0</v>
      </c>
      <c r="F328" s="69">
        <v>0</v>
      </c>
      <c r="G328" s="69">
        <f t="shared" si="30"/>
        <v>697.8</v>
      </c>
      <c r="H328" s="69">
        <v>697.8</v>
      </c>
      <c r="I328" s="69">
        <v>0</v>
      </c>
      <c r="J328" s="69">
        <f t="shared" si="31"/>
        <v>697.8</v>
      </c>
      <c r="K328" s="69">
        <v>697.8</v>
      </c>
      <c r="L328" s="69">
        <v>0</v>
      </c>
      <c r="M328" s="73">
        <f t="shared" si="28"/>
        <v>1</v>
      </c>
    </row>
    <row r="329" spans="1:13" ht="126">
      <c r="A329" s="78">
        <v>236</v>
      </c>
      <c r="B329" s="61" t="s">
        <v>301</v>
      </c>
      <c r="C329" s="62">
        <v>525.4</v>
      </c>
      <c r="D329" s="62">
        <v>525.4</v>
      </c>
      <c r="E329" s="69">
        <v>0</v>
      </c>
      <c r="F329" s="69">
        <v>0</v>
      </c>
      <c r="G329" s="69">
        <f t="shared" si="30"/>
        <v>525.4</v>
      </c>
      <c r="H329" s="69">
        <v>525.4</v>
      </c>
      <c r="I329" s="69">
        <v>0</v>
      </c>
      <c r="J329" s="69">
        <f t="shared" si="31"/>
        <v>525.4</v>
      </c>
      <c r="K329" s="69">
        <v>525.4</v>
      </c>
      <c r="L329" s="69">
        <v>0</v>
      </c>
      <c r="M329" s="73">
        <f t="shared" si="28"/>
        <v>1</v>
      </c>
    </row>
    <row r="330" spans="1:13" ht="31.5">
      <c r="A330" s="78">
        <v>236</v>
      </c>
      <c r="B330" s="61" t="s">
        <v>303</v>
      </c>
      <c r="C330" s="62">
        <v>269.5</v>
      </c>
      <c r="D330" s="62">
        <v>269.5</v>
      </c>
      <c r="E330" s="69">
        <v>0</v>
      </c>
      <c r="F330" s="69">
        <v>0</v>
      </c>
      <c r="G330" s="69">
        <f t="shared" si="30"/>
        <v>269.5</v>
      </c>
      <c r="H330" s="69">
        <v>269.5</v>
      </c>
      <c r="I330" s="69">
        <v>0</v>
      </c>
      <c r="J330" s="69">
        <f t="shared" si="31"/>
        <v>269.5</v>
      </c>
      <c r="K330" s="69">
        <v>269.5</v>
      </c>
      <c r="L330" s="69">
        <v>0</v>
      </c>
      <c r="M330" s="73">
        <f t="shared" si="28"/>
        <v>1</v>
      </c>
    </row>
    <row r="331" spans="1:13" ht="47.25">
      <c r="A331" s="78">
        <v>236</v>
      </c>
      <c r="B331" s="61" t="s">
        <v>302</v>
      </c>
      <c r="C331" s="62">
        <v>269.5</v>
      </c>
      <c r="D331" s="62">
        <v>269.5</v>
      </c>
      <c r="E331" s="69">
        <v>0</v>
      </c>
      <c r="F331" s="69">
        <v>0</v>
      </c>
      <c r="G331" s="69">
        <f t="shared" si="30"/>
        <v>269.5</v>
      </c>
      <c r="H331" s="69">
        <v>269.5</v>
      </c>
      <c r="I331" s="69">
        <v>0</v>
      </c>
      <c r="J331" s="69">
        <f t="shared" si="31"/>
        <v>269.5</v>
      </c>
      <c r="K331" s="69">
        <v>269.5</v>
      </c>
      <c r="L331" s="69">
        <v>0</v>
      </c>
      <c r="M331" s="73">
        <f t="shared" si="28"/>
        <v>1</v>
      </c>
    </row>
    <row r="332" spans="1:13" ht="63">
      <c r="A332" s="100">
        <v>236</v>
      </c>
      <c r="B332" s="58" t="s">
        <v>304</v>
      </c>
      <c r="C332" s="59">
        <f>D332+E332</f>
        <v>280768.7</v>
      </c>
      <c r="D332" s="79">
        <f>D333+D342</f>
        <v>248113.1</v>
      </c>
      <c r="E332" s="79">
        <f>E333+E342</f>
        <v>32655.599999999999</v>
      </c>
      <c r="F332" s="79">
        <v>0</v>
      </c>
      <c r="G332" s="79">
        <f t="shared" si="30"/>
        <v>197506.5</v>
      </c>
      <c r="H332" s="79">
        <f>H333+H342</f>
        <v>175963.1</v>
      </c>
      <c r="I332" s="79">
        <f>I333+I342</f>
        <v>21543.4</v>
      </c>
      <c r="J332" s="79">
        <f t="shared" si="31"/>
        <v>200600.3</v>
      </c>
      <c r="K332" s="79">
        <f>K333+K342</f>
        <v>179056.9</v>
      </c>
      <c r="L332" s="79">
        <f>L333+L342</f>
        <v>21543.4</v>
      </c>
      <c r="M332" s="80">
        <f t="shared" si="28"/>
        <v>0.71446817255627137</v>
      </c>
    </row>
    <row r="333" spans="1:13" ht="47.25">
      <c r="A333" s="90">
        <v>236</v>
      </c>
      <c r="B333" s="54" t="s">
        <v>305</v>
      </c>
      <c r="C333" s="55">
        <v>11623.1</v>
      </c>
      <c r="D333" s="76">
        <v>11623.1</v>
      </c>
      <c r="E333" s="76">
        <v>0</v>
      </c>
      <c r="F333" s="76">
        <v>0</v>
      </c>
      <c r="G333" s="76">
        <f t="shared" si="30"/>
        <v>11324.6</v>
      </c>
      <c r="H333" s="76">
        <f>H334+H337+H341</f>
        <v>11324.6</v>
      </c>
      <c r="I333" s="76">
        <v>0</v>
      </c>
      <c r="J333" s="76">
        <f t="shared" si="31"/>
        <v>11623.1</v>
      </c>
      <c r="K333" s="76">
        <f>K334+K337+K341</f>
        <v>11623.1</v>
      </c>
      <c r="L333" s="76">
        <v>0</v>
      </c>
      <c r="M333" s="77">
        <f t="shared" si="28"/>
        <v>1</v>
      </c>
    </row>
    <row r="334" spans="1:13" ht="31.5">
      <c r="A334" s="78">
        <v>236</v>
      </c>
      <c r="B334" s="61" t="s">
        <v>306</v>
      </c>
      <c r="C334" s="62">
        <v>1202</v>
      </c>
      <c r="D334" s="69">
        <v>1202</v>
      </c>
      <c r="E334" s="69">
        <v>0</v>
      </c>
      <c r="F334" s="69">
        <v>0</v>
      </c>
      <c r="G334" s="69">
        <f t="shared" si="30"/>
        <v>1042.0999999999999</v>
      </c>
      <c r="H334" s="69">
        <v>1042.0999999999999</v>
      </c>
      <c r="I334" s="69">
        <v>0</v>
      </c>
      <c r="J334" s="69">
        <f t="shared" si="31"/>
        <v>1202</v>
      </c>
      <c r="K334" s="69">
        <v>1202</v>
      </c>
      <c r="L334" s="69">
        <v>0</v>
      </c>
      <c r="M334" s="73">
        <f t="shared" si="28"/>
        <v>1</v>
      </c>
    </row>
    <row r="335" spans="1:13" ht="47.25">
      <c r="A335" s="78">
        <v>236</v>
      </c>
      <c r="B335" s="61" t="s">
        <v>333</v>
      </c>
      <c r="C335" s="62">
        <v>402.5</v>
      </c>
      <c r="D335" s="69">
        <v>402.5</v>
      </c>
      <c r="E335" s="69">
        <v>0</v>
      </c>
      <c r="F335" s="69">
        <v>0</v>
      </c>
      <c r="G335" s="69">
        <f t="shared" si="30"/>
        <v>402.5</v>
      </c>
      <c r="H335" s="69">
        <v>402.5</v>
      </c>
      <c r="I335" s="69">
        <v>0</v>
      </c>
      <c r="J335" s="69">
        <f t="shared" si="31"/>
        <v>402.5</v>
      </c>
      <c r="K335" s="69">
        <v>402.5</v>
      </c>
      <c r="L335" s="69">
        <v>0</v>
      </c>
      <c r="M335" s="73">
        <f t="shared" si="28"/>
        <v>1</v>
      </c>
    </row>
    <row r="336" spans="1:13" ht="31.5">
      <c r="A336" s="78">
        <v>236</v>
      </c>
      <c r="B336" s="61" t="s">
        <v>334</v>
      </c>
      <c r="C336" s="62">
        <v>799.5</v>
      </c>
      <c r="D336" s="69">
        <v>799.5</v>
      </c>
      <c r="E336" s="69">
        <v>0</v>
      </c>
      <c r="F336" s="69">
        <v>0</v>
      </c>
      <c r="G336" s="69">
        <f t="shared" si="30"/>
        <v>639.6</v>
      </c>
      <c r="H336" s="69">
        <v>639.6</v>
      </c>
      <c r="I336" s="69">
        <v>0</v>
      </c>
      <c r="J336" s="69">
        <f t="shared" si="31"/>
        <v>799.5</v>
      </c>
      <c r="K336" s="69">
        <v>799.5</v>
      </c>
      <c r="L336" s="69">
        <v>0</v>
      </c>
      <c r="M336" s="73">
        <f t="shared" si="28"/>
        <v>1</v>
      </c>
    </row>
    <row r="337" spans="1:13" ht="47.25">
      <c r="A337" s="78">
        <v>236</v>
      </c>
      <c r="B337" s="61" t="s">
        <v>307</v>
      </c>
      <c r="C337" s="62">
        <v>8421.1</v>
      </c>
      <c r="D337" s="69">
        <v>8421.1</v>
      </c>
      <c r="E337" s="69">
        <v>0</v>
      </c>
      <c r="F337" s="69">
        <v>0</v>
      </c>
      <c r="G337" s="69">
        <f t="shared" si="30"/>
        <v>8313</v>
      </c>
      <c r="H337" s="69">
        <v>8313</v>
      </c>
      <c r="I337" s="69">
        <v>0</v>
      </c>
      <c r="J337" s="69">
        <f t="shared" si="31"/>
        <v>8421.1</v>
      </c>
      <c r="K337" s="69">
        <v>8421.1</v>
      </c>
      <c r="L337" s="69">
        <v>0</v>
      </c>
      <c r="M337" s="73">
        <f t="shared" si="28"/>
        <v>1</v>
      </c>
    </row>
    <row r="338" spans="1:13" ht="31.5">
      <c r="A338" s="78">
        <v>236</v>
      </c>
      <c r="B338" s="61" t="s">
        <v>308</v>
      </c>
      <c r="C338" s="62">
        <v>2830.4</v>
      </c>
      <c r="D338" s="69">
        <v>2830.4</v>
      </c>
      <c r="E338" s="69">
        <v>0</v>
      </c>
      <c r="F338" s="69">
        <v>0</v>
      </c>
      <c r="G338" s="69">
        <f t="shared" si="30"/>
        <v>2830.4</v>
      </c>
      <c r="H338" s="69">
        <v>2830.4</v>
      </c>
      <c r="I338" s="69">
        <v>0</v>
      </c>
      <c r="J338" s="69">
        <f t="shared" si="31"/>
        <v>2830.4</v>
      </c>
      <c r="K338" s="69">
        <v>2830.4</v>
      </c>
      <c r="L338" s="69">
        <v>0</v>
      </c>
      <c r="M338" s="73">
        <f t="shared" si="28"/>
        <v>1</v>
      </c>
    </row>
    <row r="339" spans="1:13" ht="31.5">
      <c r="A339" s="78">
        <v>236</v>
      </c>
      <c r="B339" s="61" t="s">
        <v>309</v>
      </c>
      <c r="C339" s="62">
        <v>2796.4</v>
      </c>
      <c r="D339" s="69">
        <v>2796.4</v>
      </c>
      <c r="E339" s="69">
        <v>0</v>
      </c>
      <c r="F339" s="69">
        <v>0</v>
      </c>
      <c r="G339" s="69">
        <f t="shared" si="30"/>
        <v>2796.4</v>
      </c>
      <c r="H339" s="69">
        <v>2796.4</v>
      </c>
      <c r="I339" s="69">
        <v>0</v>
      </c>
      <c r="J339" s="69">
        <f t="shared" si="31"/>
        <v>2796.4</v>
      </c>
      <c r="K339" s="69">
        <v>2796.4</v>
      </c>
      <c r="L339" s="69">
        <v>0</v>
      </c>
      <c r="M339" s="73">
        <f t="shared" si="28"/>
        <v>1</v>
      </c>
    </row>
    <row r="340" spans="1:13" ht="47.25">
      <c r="A340" s="78">
        <v>236</v>
      </c>
      <c r="B340" s="61" t="s">
        <v>310</v>
      </c>
      <c r="C340" s="62">
        <v>2794.3</v>
      </c>
      <c r="D340" s="69">
        <v>2794.3</v>
      </c>
      <c r="E340" s="69">
        <v>0</v>
      </c>
      <c r="F340" s="69">
        <v>0</v>
      </c>
      <c r="G340" s="69">
        <f t="shared" si="30"/>
        <v>2686.2</v>
      </c>
      <c r="H340" s="69">
        <v>2686.2</v>
      </c>
      <c r="I340" s="69">
        <v>0</v>
      </c>
      <c r="J340" s="69">
        <f t="shared" si="31"/>
        <v>2686.3</v>
      </c>
      <c r="K340" s="69">
        <v>2686.3</v>
      </c>
      <c r="L340" s="69">
        <v>0</v>
      </c>
      <c r="M340" s="73">
        <f t="shared" si="28"/>
        <v>0.96134989084922884</v>
      </c>
    </row>
    <row r="341" spans="1:13">
      <c r="A341" s="78">
        <v>236</v>
      </c>
      <c r="B341" s="61" t="s">
        <v>311</v>
      </c>
      <c r="C341" s="62">
        <v>2000</v>
      </c>
      <c r="D341" s="69">
        <v>2000</v>
      </c>
      <c r="E341" s="69">
        <v>0</v>
      </c>
      <c r="F341" s="69">
        <v>0</v>
      </c>
      <c r="G341" s="69">
        <f t="shared" si="30"/>
        <v>1969.5</v>
      </c>
      <c r="H341" s="69">
        <v>1969.5</v>
      </c>
      <c r="I341" s="69">
        <v>0</v>
      </c>
      <c r="J341" s="69">
        <f t="shared" si="31"/>
        <v>2000</v>
      </c>
      <c r="K341" s="69">
        <v>2000</v>
      </c>
      <c r="L341" s="69">
        <v>0</v>
      </c>
      <c r="M341" s="73">
        <f t="shared" si="28"/>
        <v>1</v>
      </c>
    </row>
    <row r="342" spans="1:13" ht="31.5">
      <c r="A342" s="90">
        <v>236</v>
      </c>
      <c r="B342" s="54" t="s">
        <v>312</v>
      </c>
      <c r="C342" s="55">
        <v>269145.59999999998</v>
      </c>
      <c r="D342" s="76">
        <v>236490</v>
      </c>
      <c r="E342" s="76">
        <v>32655.599999999999</v>
      </c>
      <c r="F342" s="76">
        <v>0</v>
      </c>
      <c r="G342" s="76">
        <f>G343+G347+G350+G357</f>
        <v>186181.9</v>
      </c>
      <c r="H342" s="76">
        <f>H343+H347+H350+H357</f>
        <v>164638.5</v>
      </c>
      <c r="I342" s="76">
        <v>21543.4</v>
      </c>
      <c r="J342" s="76">
        <f t="shared" si="31"/>
        <v>188977.19999999998</v>
      </c>
      <c r="K342" s="76">
        <v>167433.79999999999</v>
      </c>
      <c r="L342" s="76">
        <v>21543.4</v>
      </c>
      <c r="M342" s="77">
        <f t="shared" si="28"/>
        <v>0.70213743044656873</v>
      </c>
    </row>
    <row r="343" spans="1:13" ht="31.5">
      <c r="A343" s="78">
        <v>236</v>
      </c>
      <c r="B343" s="66" t="s">
        <v>313</v>
      </c>
      <c r="C343" s="62">
        <v>85178.4</v>
      </c>
      <c r="D343" s="69">
        <v>67899.399999999994</v>
      </c>
      <c r="E343" s="69">
        <v>17279</v>
      </c>
      <c r="F343" s="69">
        <v>0</v>
      </c>
      <c r="G343" s="69">
        <f>H343+I343</f>
        <v>50001.7</v>
      </c>
      <c r="H343" s="69">
        <v>37628.9</v>
      </c>
      <c r="I343" s="69">
        <v>12372.8</v>
      </c>
      <c r="J343" s="69">
        <f t="shared" si="31"/>
        <v>50001.7</v>
      </c>
      <c r="K343" s="69">
        <v>37628.9</v>
      </c>
      <c r="L343" s="69">
        <v>12372.8</v>
      </c>
      <c r="M343" s="73">
        <f t="shared" si="28"/>
        <v>0.58702323593774952</v>
      </c>
    </row>
    <row r="344" spans="1:13" ht="31.5">
      <c r="A344" s="78">
        <v>236</v>
      </c>
      <c r="B344" s="66" t="s">
        <v>314</v>
      </c>
      <c r="C344" s="62">
        <v>493.7</v>
      </c>
      <c r="D344" s="69">
        <v>493.7</v>
      </c>
      <c r="E344" s="69">
        <v>0</v>
      </c>
      <c r="F344" s="69">
        <v>0</v>
      </c>
      <c r="G344" s="69">
        <f t="shared" si="30"/>
        <v>345</v>
      </c>
      <c r="H344" s="69">
        <v>345</v>
      </c>
      <c r="I344" s="69">
        <v>0</v>
      </c>
      <c r="J344" s="69">
        <f t="shared" si="31"/>
        <v>345</v>
      </c>
      <c r="K344" s="69">
        <v>345</v>
      </c>
      <c r="L344" s="69">
        <v>0</v>
      </c>
      <c r="M344" s="73">
        <f t="shared" ref="M344:M362" si="32">J344/C344</f>
        <v>0.69880494227263523</v>
      </c>
    </row>
    <row r="345" spans="1:13" ht="31.5">
      <c r="A345" s="78">
        <v>236</v>
      </c>
      <c r="B345" s="66" t="s">
        <v>315</v>
      </c>
      <c r="C345" s="62">
        <v>82161.899999999994</v>
      </c>
      <c r="D345" s="69">
        <v>64882.9</v>
      </c>
      <c r="E345" s="69">
        <v>17279</v>
      </c>
      <c r="F345" s="69">
        <v>0</v>
      </c>
      <c r="G345" s="69">
        <f t="shared" si="30"/>
        <v>47133.899999999994</v>
      </c>
      <c r="H345" s="69">
        <v>34761.1</v>
      </c>
      <c r="I345" s="69">
        <v>12372.8</v>
      </c>
      <c r="J345" s="69">
        <f t="shared" si="31"/>
        <v>47133.899999999994</v>
      </c>
      <c r="K345" s="69">
        <v>34761.1</v>
      </c>
      <c r="L345" s="69">
        <v>12372.8</v>
      </c>
      <c r="M345" s="73">
        <f t="shared" si="32"/>
        <v>0.57367100809499294</v>
      </c>
    </row>
    <row r="346" spans="1:13" ht="94.5">
      <c r="A346" s="78">
        <v>236</v>
      </c>
      <c r="B346" s="66" t="s">
        <v>316</v>
      </c>
      <c r="C346" s="62">
        <v>2522.8000000000002</v>
      </c>
      <c r="D346" s="69">
        <v>2522.8000000000002</v>
      </c>
      <c r="E346" s="69">
        <v>0</v>
      </c>
      <c r="F346" s="69">
        <v>0</v>
      </c>
      <c r="G346" s="69">
        <f t="shared" si="30"/>
        <v>2522.8000000000002</v>
      </c>
      <c r="H346" s="69">
        <v>2522.8000000000002</v>
      </c>
      <c r="I346" s="69">
        <v>0</v>
      </c>
      <c r="J346" s="69">
        <f t="shared" si="31"/>
        <v>2522.8000000000002</v>
      </c>
      <c r="K346" s="69">
        <v>2522.8000000000002</v>
      </c>
      <c r="L346" s="69">
        <v>0</v>
      </c>
      <c r="M346" s="73">
        <f t="shared" si="32"/>
        <v>1</v>
      </c>
    </row>
    <row r="347" spans="1:13" ht="31.5">
      <c r="A347" s="78">
        <v>236</v>
      </c>
      <c r="B347" s="66" t="s">
        <v>317</v>
      </c>
      <c r="C347" s="62">
        <v>43040.6</v>
      </c>
      <c r="D347" s="69">
        <v>36843.599999999999</v>
      </c>
      <c r="E347" s="69">
        <v>6197</v>
      </c>
      <c r="F347" s="69">
        <v>0</v>
      </c>
      <c r="G347" s="69">
        <f t="shared" si="30"/>
        <v>1317.1</v>
      </c>
      <c r="H347" s="69">
        <v>1317.1</v>
      </c>
      <c r="I347" s="69">
        <v>0</v>
      </c>
      <c r="J347" s="69">
        <f t="shared" si="31"/>
        <v>1317.1</v>
      </c>
      <c r="K347" s="69">
        <v>1317.1</v>
      </c>
      <c r="L347" s="69">
        <v>0</v>
      </c>
      <c r="M347" s="73">
        <f t="shared" si="32"/>
        <v>3.0601339200661701E-2</v>
      </c>
    </row>
    <row r="348" spans="1:13">
      <c r="A348" s="78">
        <v>236</v>
      </c>
      <c r="B348" s="66" t="s">
        <v>318</v>
      </c>
      <c r="C348" s="62">
        <v>506.3</v>
      </c>
      <c r="D348" s="69">
        <v>506.3</v>
      </c>
      <c r="E348" s="69"/>
      <c r="F348" s="69">
        <v>0</v>
      </c>
      <c r="G348" s="69">
        <f t="shared" si="30"/>
        <v>366.3</v>
      </c>
      <c r="H348" s="69">
        <v>366.3</v>
      </c>
      <c r="I348" s="69">
        <v>0</v>
      </c>
      <c r="J348" s="69">
        <f t="shared" si="31"/>
        <v>366.3</v>
      </c>
      <c r="K348" s="69">
        <v>366.3</v>
      </c>
      <c r="L348" s="69">
        <v>0</v>
      </c>
      <c r="M348" s="73">
        <f t="shared" si="32"/>
        <v>0.72348410033576926</v>
      </c>
    </row>
    <row r="349" spans="1:13">
      <c r="A349" s="78">
        <v>236</v>
      </c>
      <c r="B349" s="66" t="s">
        <v>319</v>
      </c>
      <c r="C349" s="62">
        <v>42534.3</v>
      </c>
      <c r="D349" s="69">
        <v>36337.300000000003</v>
      </c>
      <c r="E349" s="69">
        <v>6197</v>
      </c>
      <c r="F349" s="69">
        <v>0</v>
      </c>
      <c r="G349" s="69">
        <f t="shared" si="30"/>
        <v>950.8</v>
      </c>
      <c r="H349" s="69">
        <v>950.8</v>
      </c>
      <c r="I349" s="69">
        <v>0</v>
      </c>
      <c r="J349" s="69">
        <f t="shared" si="31"/>
        <v>950.8</v>
      </c>
      <c r="K349" s="69">
        <v>950.8</v>
      </c>
      <c r="L349" s="69">
        <v>0</v>
      </c>
      <c r="M349" s="73">
        <f t="shared" si="32"/>
        <v>2.2353723935741268E-2</v>
      </c>
    </row>
    <row r="350" spans="1:13" ht="31.5">
      <c r="A350" s="78">
        <v>236</v>
      </c>
      <c r="B350" s="66" t="s">
        <v>320</v>
      </c>
      <c r="C350" s="62">
        <f>D350+E350</f>
        <v>97397.6</v>
      </c>
      <c r="D350" s="69">
        <v>88218</v>
      </c>
      <c r="E350" s="69">
        <v>9179.6</v>
      </c>
      <c r="F350" s="69">
        <v>0</v>
      </c>
      <c r="G350" s="69">
        <f t="shared" si="30"/>
        <v>91334.1</v>
      </c>
      <c r="H350" s="69">
        <v>82163.5</v>
      </c>
      <c r="I350" s="69">
        <v>9170.6</v>
      </c>
      <c r="J350" s="69">
        <f t="shared" si="31"/>
        <v>91298.700000000012</v>
      </c>
      <c r="K350" s="69">
        <v>82128.100000000006</v>
      </c>
      <c r="L350" s="69">
        <v>9170.6</v>
      </c>
      <c r="M350" s="73">
        <f t="shared" si="32"/>
        <v>0.93738141391574337</v>
      </c>
    </row>
    <row r="351" spans="1:13" ht="31.5">
      <c r="A351" s="78">
        <v>236</v>
      </c>
      <c r="B351" s="66" t="s">
        <v>321</v>
      </c>
      <c r="C351" s="62">
        <v>56236.6</v>
      </c>
      <c r="D351" s="69">
        <v>56236.6</v>
      </c>
      <c r="E351" s="69">
        <v>0</v>
      </c>
      <c r="F351" s="69">
        <v>0</v>
      </c>
      <c r="G351" s="69">
        <f t="shared" si="30"/>
        <v>53970.400000000001</v>
      </c>
      <c r="H351" s="69">
        <v>53970.400000000001</v>
      </c>
      <c r="I351" s="69">
        <v>0</v>
      </c>
      <c r="J351" s="69">
        <f t="shared" si="31"/>
        <v>53536</v>
      </c>
      <c r="K351" s="69">
        <v>53536</v>
      </c>
      <c r="L351" s="69">
        <v>0</v>
      </c>
      <c r="M351" s="73">
        <f t="shared" si="32"/>
        <v>0.95197789340038341</v>
      </c>
    </row>
    <row r="352" spans="1:13" ht="31.5">
      <c r="A352" s="78">
        <v>236</v>
      </c>
      <c r="B352" s="66" t="s">
        <v>322</v>
      </c>
      <c r="C352" s="62">
        <v>19000</v>
      </c>
      <c r="D352" s="69">
        <v>19000</v>
      </c>
      <c r="E352" s="69">
        <v>0</v>
      </c>
      <c r="F352" s="69">
        <v>0</v>
      </c>
      <c r="G352" s="69">
        <f t="shared" si="30"/>
        <v>18570.8</v>
      </c>
      <c r="H352" s="69">
        <v>18570.8</v>
      </c>
      <c r="I352" s="69">
        <v>0</v>
      </c>
      <c r="J352" s="69">
        <f t="shared" si="31"/>
        <v>19000</v>
      </c>
      <c r="K352" s="69">
        <v>19000</v>
      </c>
      <c r="L352" s="69">
        <v>0</v>
      </c>
      <c r="M352" s="73">
        <f t="shared" si="32"/>
        <v>1</v>
      </c>
    </row>
    <row r="353" spans="1:13">
      <c r="A353" s="78">
        <v>236</v>
      </c>
      <c r="B353" s="66" t="s">
        <v>323</v>
      </c>
      <c r="C353" s="62">
        <v>600</v>
      </c>
      <c r="D353" s="69">
        <v>600</v>
      </c>
      <c r="E353" s="69">
        <v>0</v>
      </c>
      <c r="F353" s="69">
        <v>0</v>
      </c>
      <c r="G353" s="69">
        <f t="shared" si="30"/>
        <v>506.3</v>
      </c>
      <c r="H353" s="69">
        <v>506.3</v>
      </c>
      <c r="I353" s="69">
        <v>0</v>
      </c>
      <c r="J353" s="69">
        <f t="shared" si="31"/>
        <v>600</v>
      </c>
      <c r="K353" s="69">
        <v>600</v>
      </c>
      <c r="L353" s="69">
        <v>0</v>
      </c>
      <c r="M353" s="73">
        <f t="shared" si="32"/>
        <v>1</v>
      </c>
    </row>
    <row r="354" spans="1:13" ht="47.25">
      <c r="A354" s="78">
        <v>236</v>
      </c>
      <c r="B354" s="66" t="s">
        <v>324</v>
      </c>
      <c r="C354" s="62">
        <v>21561</v>
      </c>
      <c r="D354" s="69">
        <v>12381.4</v>
      </c>
      <c r="E354" s="69">
        <v>9179.6</v>
      </c>
      <c r="F354" s="69">
        <v>0</v>
      </c>
      <c r="G354" s="69">
        <f t="shared" si="30"/>
        <v>18286.599999999999</v>
      </c>
      <c r="H354" s="69">
        <v>9116</v>
      </c>
      <c r="I354" s="69">
        <v>9170.6</v>
      </c>
      <c r="J354" s="69">
        <f t="shared" si="31"/>
        <v>18592.400000000001</v>
      </c>
      <c r="K354" s="69">
        <v>9421.7999999999993</v>
      </c>
      <c r="L354" s="69">
        <v>9170.6</v>
      </c>
      <c r="M354" s="73">
        <f t="shared" si="32"/>
        <v>0.86231621909929967</v>
      </c>
    </row>
    <row r="355" spans="1:13" ht="47.25">
      <c r="A355" s="78">
        <v>236</v>
      </c>
      <c r="B355" s="67" t="s">
        <v>325</v>
      </c>
      <c r="C355" s="62">
        <v>14791.7</v>
      </c>
      <c r="D355" s="69">
        <v>11366</v>
      </c>
      <c r="E355" s="69">
        <v>3425.7</v>
      </c>
      <c r="F355" s="69">
        <v>0</v>
      </c>
      <c r="G355" s="69">
        <f t="shared" si="30"/>
        <v>11516.7</v>
      </c>
      <c r="H355" s="69">
        <v>8100</v>
      </c>
      <c r="I355" s="69">
        <v>3416.7</v>
      </c>
      <c r="J355" s="69">
        <f t="shared" si="31"/>
        <v>11823.099999999999</v>
      </c>
      <c r="K355" s="69">
        <v>8406.4</v>
      </c>
      <c r="L355" s="69">
        <v>3416.7</v>
      </c>
      <c r="M355" s="73">
        <f t="shared" si="32"/>
        <v>0.79930636776029784</v>
      </c>
    </row>
    <row r="356" spans="1:13" ht="31.5">
      <c r="A356" s="78">
        <v>236</v>
      </c>
      <c r="B356" s="66" t="s">
        <v>326</v>
      </c>
      <c r="C356" s="62">
        <v>6769.3</v>
      </c>
      <c r="D356" s="69">
        <v>1015.4</v>
      </c>
      <c r="E356" s="69">
        <v>5753.9</v>
      </c>
      <c r="F356" s="69">
        <v>0</v>
      </c>
      <c r="G356" s="69">
        <f t="shared" si="30"/>
        <v>6769.2999999999993</v>
      </c>
      <c r="H356" s="69">
        <v>1015.4</v>
      </c>
      <c r="I356" s="69">
        <v>5753.9</v>
      </c>
      <c r="J356" s="69">
        <f t="shared" si="31"/>
        <v>6769.2999999999993</v>
      </c>
      <c r="K356" s="69">
        <v>1015.4</v>
      </c>
      <c r="L356" s="69">
        <v>5753.9</v>
      </c>
      <c r="M356" s="73">
        <f t="shared" si="32"/>
        <v>0.99999999999999989</v>
      </c>
    </row>
    <row r="357" spans="1:13" ht="63">
      <c r="A357" s="78">
        <v>236</v>
      </c>
      <c r="B357" s="66" t="s">
        <v>327</v>
      </c>
      <c r="C357" s="62">
        <v>43529</v>
      </c>
      <c r="D357" s="69">
        <v>43529</v>
      </c>
      <c r="E357" s="69">
        <v>0</v>
      </c>
      <c r="F357" s="69">
        <v>0</v>
      </c>
      <c r="G357" s="69">
        <f t="shared" si="30"/>
        <v>43529</v>
      </c>
      <c r="H357" s="69">
        <v>43529</v>
      </c>
      <c r="I357" s="69">
        <v>0</v>
      </c>
      <c r="J357" s="69">
        <f t="shared" si="31"/>
        <v>43529</v>
      </c>
      <c r="K357" s="69">
        <v>43529</v>
      </c>
      <c r="L357" s="69">
        <v>0</v>
      </c>
      <c r="M357" s="73">
        <f t="shared" si="32"/>
        <v>1</v>
      </c>
    </row>
    <row r="358" spans="1:13" ht="63">
      <c r="A358" s="100">
        <v>236</v>
      </c>
      <c r="B358" s="58" t="s">
        <v>328</v>
      </c>
      <c r="C358" s="59">
        <v>1220.0999999999999</v>
      </c>
      <c r="D358" s="59">
        <v>1220.0999999999999</v>
      </c>
      <c r="E358" s="79">
        <v>0</v>
      </c>
      <c r="F358" s="79">
        <v>0</v>
      </c>
      <c r="G358" s="79">
        <f t="shared" si="30"/>
        <v>0</v>
      </c>
      <c r="H358" s="79">
        <v>0</v>
      </c>
      <c r="I358" s="79">
        <v>0</v>
      </c>
      <c r="J358" s="79">
        <f t="shared" si="31"/>
        <v>0</v>
      </c>
      <c r="K358" s="79">
        <v>0</v>
      </c>
      <c r="L358" s="79">
        <v>0</v>
      </c>
      <c r="M358" s="80">
        <f t="shared" si="32"/>
        <v>0</v>
      </c>
    </row>
    <row r="359" spans="1:13" ht="31.5">
      <c r="A359" s="90">
        <v>236</v>
      </c>
      <c r="B359" s="54" t="s">
        <v>332</v>
      </c>
      <c r="C359" s="55">
        <v>1220.0999999999999</v>
      </c>
      <c r="D359" s="55">
        <v>1220.0999999999999</v>
      </c>
      <c r="E359" s="76">
        <v>0</v>
      </c>
      <c r="F359" s="76">
        <v>0</v>
      </c>
      <c r="G359" s="76">
        <f t="shared" si="30"/>
        <v>0</v>
      </c>
      <c r="H359" s="76">
        <v>0</v>
      </c>
      <c r="I359" s="76">
        <v>0</v>
      </c>
      <c r="J359" s="76">
        <f t="shared" si="31"/>
        <v>0</v>
      </c>
      <c r="K359" s="76">
        <v>0</v>
      </c>
      <c r="L359" s="76">
        <v>0</v>
      </c>
      <c r="M359" s="77">
        <f t="shared" si="32"/>
        <v>0</v>
      </c>
    </row>
    <row r="360" spans="1:13" ht="47.25">
      <c r="A360" s="78">
        <v>236</v>
      </c>
      <c r="B360" s="63" t="s">
        <v>329</v>
      </c>
      <c r="C360" s="62">
        <v>1220.2</v>
      </c>
      <c r="D360" s="62">
        <v>1220.2</v>
      </c>
      <c r="E360" s="69">
        <v>0</v>
      </c>
      <c r="F360" s="69">
        <v>0</v>
      </c>
      <c r="G360" s="69">
        <f t="shared" si="30"/>
        <v>0</v>
      </c>
      <c r="H360" s="69">
        <v>0</v>
      </c>
      <c r="I360" s="69">
        <v>0</v>
      </c>
      <c r="J360" s="69">
        <f t="shared" si="31"/>
        <v>0</v>
      </c>
      <c r="K360" s="69">
        <v>0</v>
      </c>
      <c r="L360" s="69">
        <v>0</v>
      </c>
      <c r="M360" s="73">
        <f t="shared" si="32"/>
        <v>0</v>
      </c>
    </row>
    <row r="361" spans="1:13" ht="78.75">
      <c r="A361" s="78">
        <v>236</v>
      </c>
      <c r="B361" s="63" t="s">
        <v>330</v>
      </c>
      <c r="C361" s="62">
        <v>452.2</v>
      </c>
      <c r="D361" s="62">
        <v>452.2</v>
      </c>
      <c r="E361" s="69">
        <v>0</v>
      </c>
      <c r="F361" s="69">
        <v>0</v>
      </c>
      <c r="G361" s="69">
        <f t="shared" si="30"/>
        <v>0</v>
      </c>
      <c r="H361" s="69">
        <v>0</v>
      </c>
      <c r="I361" s="69">
        <v>0</v>
      </c>
      <c r="J361" s="69">
        <f t="shared" si="31"/>
        <v>0</v>
      </c>
      <c r="K361" s="69">
        <v>0</v>
      </c>
      <c r="L361" s="69">
        <v>0</v>
      </c>
      <c r="M361" s="73">
        <f t="shared" si="32"/>
        <v>0</v>
      </c>
    </row>
    <row r="362" spans="1:13" ht="111" thickBot="1">
      <c r="A362" s="101">
        <v>236</v>
      </c>
      <c r="B362" s="102" t="s">
        <v>331</v>
      </c>
      <c r="C362" s="103">
        <v>768</v>
      </c>
      <c r="D362" s="103">
        <v>768</v>
      </c>
      <c r="E362" s="104">
        <v>0</v>
      </c>
      <c r="F362" s="104">
        <v>0</v>
      </c>
      <c r="G362" s="104">
        <f t="shared" si="30"/>
        <v>0</v>
      </c>
      <c r="H362" s="104">
        <v>0</v>
      </c>
      <c r="I362" s="104">
        <v>0</v>
      </c>
      <c r="J362" s="104">
        <f t="shared" si="31"/>
        <v>0</v>
      </c>
      <c r="K362" s="104">
        <v>0</v>
      </c>
      <c r="L362" s="104">
        <v>0</v>
      </c>
      <c r="M362" s="105">
        <f t="shared" si="32"/>
        <v>0</v>
      </c>
    </row>
    <row r="363" spans="1:13" ht="16.5" thickBot="1">
      <c r="A363" s="106"/>
      <c r="B363" s="107" t="s">
        <v>357</v>
      </c>
      <c r="C363" s="108">
        <f>C9+C87+C149+C175+C179+C230+C243+C318+C332+C358</f>
        <v>1317991.1000000001</v>
      </c>
      <c r="D363" s="108">
        <f>D9+D87+D149+D175+D179+D230+D243+D318+D332+D358</f>
        <v>1056077</v>
      </c>
      <c r="E363" s="108">
        <f t="shared" ref="D363:L363" si="33">E9+E87+E149+E175+E179+E230+E243+E318+E332+E358</f>
        <v>201625.90000000002</v>
      </c>
      <c r="F363" s="108">
        <f t="shared" si="33"/>
        <v>60288.200000000004</v>
      </c>
      <c r="G363" s="108">
        <f t="shared" si="33"/>
        <v>1163411.98</v>
      </c>
      <c r="H363" s="108">
        <f t="shared" si="33"/>
        <v>967085.17999999993</v>
      </c>
      <c r="I363" s="108">
        <f t="shared" si="33"/>
        <v>196374.9</v>
      </c>
      <c r="J363" s="108">
        <f t="shared" si="33"/>
        <v>1187746.48</v>
      </c>
      <c r="K363" s="108">
        <f t="shared" si="33"/>
        <v>969894.08000000007</v>
      </c>
      <c r="L363" s="108">
        <f t="shared" si="33"/>
        <v>217900.4</v>
      </c>
      <c r="M363" s="109">
        <f>J363/C363</f>
        <v>0.90117943892033858</v>
      </c>
    </row>
  </sheetData>
  <mergeCells count="17">
    <mergeCell ref="M5:M8"/>
    <mergeCell ref="F7:F8"/>
    <mergeCell ref="C6:F6"/>
    <mergeCell ref="E7:E8"/>
    <mergeCell ref="G7:G8"/>
    <mergeCell ref="H7:H8"/>
    <mergeCell ref="I7:I8"/>
    <mergeCell ref="G6:I6"/>
    <mergeCell ref="J6:L6"/>
    <mergeCell ref="J7:J8"/>
    <mergeCell ref="K7:K8"/>
    <mergeCell ref="L7:L8"/>
    <mergeCell ref="C5:L5"/>
    <mergeCell ref="A6:A8"/>
    <mergeCell ref="B6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2017-05-02T09:26:15Z</dcterms:modified>
</cp:coreProperties>
</file>