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I242" i="1"/>
  <c r="G242"/>
  <c r="H242"/>
  <c r="F242"/>
  <c r="D242"/>
  <c r="E242"/>
  <c r="C242"/>
  <c r="G220"/>
  <c r="G221"/>
  <c r="G222"/>
  <c r="G223"/>
  <c r="G224"/>
  <c r="G225"/>
  <c r="G226"/>
  <c r="I240" l="1"/>
  <c r="G240"/>
  <c r="I239"/>
  <c r="G239"/>
  <c r="I238"/>
  <c r="G238"/>
  <c r="I237"/>
  <c r="G237"/>
  <c r="I236"/>
  <c r="G236"/>
  <c r="I235"/>
  <c r="G235"/>
  <c r="E235"/>
  <c r="D235"/>
  <c r="I226"/>
  <c r="I225"/>
  <c r="I224"/>
  <c r="I223"/>
  <c r="I222"/>
  <c r="I221"/>
  <c r="I220"/>
  <c r="G227"/>
  <c r="I227"/>
  <c r="I10"/>
  <c r="I11"/>
  <c r="I12"/>
  <c r="I13"/>
  <c r="I14"/>
  <c r="I15"/>
  <c r="I16"/>
  <c r="I17"/>
  <c r="I18"/>
  <c r="I19"/>
  <c r="G10"/>
  <c r="G11"/>
  <c r="G12"/>
  <c r="G13"/>
  <c r="G14"/>
  <c r="G15"/>
  <c r="G16"/>
  <c r="G17"/>
  <c r="G18"/>
  <c r="G19"/>
  <c r="E11"/>
  <c r="E12"/>
  <c r="E13"/>
  <c r="E14"/>
  <c r="E15"/>
  <c r="E16"/>
  <c r="E17"/>
  <c r="E18"/>
  <c r="E19"/>
  <c r="D11"/>
  <c r="D12"/>
  <c r="D13"/>
  <c r="D14"/>
  <c r="D15"/>
  <c r="D16"/>
  <c r="D17"/>
  <c r="D18"/>
  <c r="D19"/>
  <c r="E10"/>
  <c r="D1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I21"/>
  <c r="I24"/>
  <c r="I25"/>
  <c r="I26"/>
  <c r="I27"/>
  <c r="I28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E60"/>
  <c r="G21"/>
  <c r="G24"/>
  <c r="G25"/>
  <c r="G26"/>
  <c r="G27"/>
  <c r="G28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I90"/>
  <c r="G90"/>
  <c r="I89"/>
  <c r="G89"/>
  <c r="I88"/>
  <c r="G88"/>
  <c r="I87"/>
  <c r="G87"/>
  <c r="I86"/>
  <c r="G86"/>
  <c r="I85"/>
  <c r="G85"/>
  <c r="I84"/>
  <c r="G84"/>
  <c r="I83"/>
  <c r="G83"/>
  <c r="H49"/>
  <c r="H48" s="1"/>
  <c r="I48" s="1"/>
  <c r="H229"/>
  <c r="I229" s="1"/>
  <c r="F229"/>
  <c r="E229"/>
  <c r="D229"/>
  <c r="C229"/>
  <c r="G233"/>
  <c r="I233"/>
  <c r="I82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7"/>
  <c r="I188"/>
  <c r="I189"/>
  <c r="I207"/>
  <c r="I208"/>
  <c r="I209"/>
  <c r="I210"/>
  <c r="I211"/>
  <c r="I212"/>
  <c r="I213"/>
  <c r="I214"/>
  <c r="I215"/>
  <c r="I216"/>
  <c r="I219"/>
  <c r="I228"/>
  <c r="I230"/>
  <c r="I231"/>
  <c r="I232"/>
  <c r="I234"/>
  <c r="G48"/>
  <c r="G49"/>
  <c r="G50"/>
  <c r="G51"/>
  <c r="G52"/>
  <c r="G53"/>
  <c r="G54"/>
  <c r="G55"/>
  <c r="G56"/>
  <c r="G82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7"/>
  <c r="G188"/>
  <c r="G189"/>
  <c r="G207"/>
  <c r="G208"/>
  <c r="G209"/>
  <c r="G210"/>
  <c r="G211"/>
  <c r="G212"/>
  <c r="G213"/>
  <c r="G214"/>
  <c r="G215"/>
  <c r="G216"/>
  <c r="G219"/>
  <c r="G228"/>
  <c r="G230"/>
  <c r="G231"/>
  <c r="G232"/>
  <c r="G234"/>
  <c r="F217"/>
  <c r="F218" s="1"/>
  <c r="E218"/>
  <c r="E217"/>
  <c r="D217"/>
  <c r="C217"/>
  <c r="D218"/>
  <c r="C218"/>
  <c r="I49" l="1"/>
  <c r="G229"/>
  <c r="G217"/>
  <c r="G218"/>
  <c r="H217"/>
  <c r="I217" s="1"/>
  <c r="E207"/>
  <c r="E208"/>
  <c r="E209"/>
  <c r="E210"/>
  <c r="E211"/>
  <c r="E212"/>
  <c r="E213"/>
  <c r="E214"/>
  <c r="E215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E206"/>
  <c r="E205"/>
  <c r="E204"/>
  <c r="E203"/>
  <c r="E202"/>
  <c r="E187"/>
  <c r="E188"/>
  <c r="E189"/>
  <c r="E190"/>
  <c r="E191"/>
  <c r="E192"/>
  <c r="E193"/>
  <c r="E194"/>
  <c r="E195"/>
  <c r="E196"/>
  <c r="E197"/>
  <c r="E198"/>
  <c r="E199"/>
  <c r="E200"/>
  <c r="E201"/>
  <c r="E185"/>
  <c r="H218" l="1"/>
  <c r="I218" s="1"/>
  <c r="I190"/>
  <c r="G190"/>
  <c r="I192"/>
  <c r="G192"/>
  <c r="I194"/>
  <c r="G194"/>
  <c r="I196"/>
  <c r="G196"/>
  <c r="I198"/>
  <c r="G198"/>
  <c r="I200"/>
  <c r="G200"/>
  <c r="I202"/>
  <c r="G202"/>
  <c r="I204"/>
  <c r="G204"/>
  <c r="I206"/>
  <c r="G206"/>
  <c r="I191"/>
  <c r="G191"/>
  <c r="I193"/>
  <c r="G193"/>
  <c r="G195"/>
  <c r="I195"/>
  <c r="I197"/>
  <c r="G197"/>
  <c r="I199"/>
  <c r="G199"/>
  <c r="G201"/>
  <c r="I201"/>
  <c r="I203"/>
  <c r="G203"/>
  <c r="I205"/>
  <c r="G205"/>
  <c r="E184"/>
  <c r="E183"/>
  <c r="E182"/>
  <c r="E181"/>
  <c r="E178"/>
  <c r="E179"/>
  <c r="E180"/>
  <c r="I20"/>
  <c r="I9"/>
  <c r="E177"/>
  <c r="G20"/>
  <c r="G9"/>
</calcChain>
</file>

<file path=xl/sharedStrings.xml><?xml version="1.0" encoding="utf-8"?>
<sst xmlns="http://schemas.openxmlformats.org/spreadsheetml/2006/main" count="252" uniqueCount="244">
  <si>
    <t>2015 год</t>
  </si>
  <si>
    <t xml:space="preserve">Наименование программ (подпрограмм) и планируемые результаты реализации  </t>
  </si>
  <si>
    <t>Утверждено по программе (тыс.руб.)</t>
  </si>
  <si>
    <t>Сводная бюджетная роспись от 31.12.2015</t>
  </si>
  <si>
    <t>Исполнение  муниципальных программ  (кассовый расход)</t>
  </si>
  <si>
    <t>Исполнение  муниципальных программ  (фактический расход)</t>
  </si>
  <si>
    <t>тыс.руб</t>
  </si>
  <si>
    <t xml:space="preserve"> %</t>
  </si>
  <si>
    <t>№ п/п</t>
  </si>
  <si>
    <t>Муниципальная программа городского поселения Щёлково "Правопорядок"</t>
  </si>
  <si>
    <t>Муниципальная программа городского поселения Щёлково "Участие в предупреждении и ликвидации последствий чрезвычайных ситуаций в границах поселения"</t>
  </si>
  <si>
    <t>Муниципальная программа городского поселения Щёлково "Осуществление мероприятий по обеспечению безопасности людей на водных объектах, охране их жизни и здоровья"</t>
  </si>
  <si>
    <t>Муниципальная программа городского поселения Щёлково "Мероприятия по гражданской обороне, защите населения и территории от чрезвычайных ситуаций"</t>
  </si>
  <si>
    <t>Муниципальная программа городского поселения Щёлково "Обеспечение первичных мер пожарной безопасности в границах населенных пунктов</t>
  </si>
  <si>
    <t>Муниципальная программа городского поселения Щёлково "Развитие и поддержка малого и среднего предпринимательства"</t>
  </si>
  <si>
    <t>Муниципальная программа городского поселения Щёлково "Развитие современных форматов торговли, общественного питания и бытовых услуг"</t>
  </si>
  <si>
    <t>Муниципальная программа городского поселения Щёлково "Развитие и функционирование дорожно-транспортного комплекса городского поселения Щёлково"</t>
  </si>
  <si>
    <t>Муниципальная программа городского поселения Щёлково "Проведение капитального ремонта общего имущества в многоквартирных домах, расположенных на территории городского поселения Щёлково"</t>
  </si>
  <si>
    <t>Муниципальная программа городского поселения Щёлково "Модернизация объектов коммунальной инфраструктуры городского поселения Щёлково"</t>
  </si>
  <si>
    <t>Муниципальная программа городского поселения Щёлково "Благоустройство и озеленение территории городского поселения Щёлково"</t>
  </si>
  <si>
    <t>Муниципальная программа городского поселения Щёлково "Энергосбережение и повышение энергетической эффективности на территории городского поселения Щёлково"</t>
  </si>
  <si>
    <t>Муниципальная программа городского поселения Щёлково "Развитие культуры городского поселения Щёлково"</t>
  </si>
  <si>
    <t>Муниципальная программа городского поселения Щёлково "Поэтапное повышение заработной платы работников муниципальных учреждений сферы культуры и физической культуры и спорта городского поселения Щёлково"</t>
  </si>
  <si>
    <t>Муниципальная программа городского поселения Щёлково "Развитие физической культуры, спорта и организация работы с молодежью"</t>
  </si>
  <si>
    <t>Муниципальная программа городского поселения Щёлково "Поддержка социально ориентированных некоммерческих организаций и отдельных категорий граждан в городском поселении Щёлково"</t>
  </si>
  <si>
    <t>Муниципальная программа городского поселения Щёлково "Обеспечение жильем молодых семей"</t>
  </si>
  <si>
    <t>Муниципальная программа городского поселения Щёлково "Развитие системы информирования населения о деятельности органов местного самоуправления городского поселения Щёлково Щёлковского муниципального района Московской области" на 2015-2018 годы</t>
  </si>
  <si>
    <t>Муниципальная программа городского поселения Щёлково "Муниципальное управление в городском поселении Щёлково"</t>
  </si>
  <si>
    <t>Муниципальная программа городского поселения Щёлково "Улучшение использования муниципального имущества в городском поселении Щёлково"</t>
  </si>
  <si>
    <t>Муниципальная программа городского поселения Щёлково "Муниципальный земельный контроль на территории городского поселения Щёлково"</t>
  </si>
  <si>
    <t>Утверждено в бюджете от 05.11.2015 № 11/2</t>
  </si>
  <si>
    <t>ИТОГО</t>
  </si>
  <si>
    <t>Задача 1. Пропаганда и развитие физической культуры и спорта</t>
  </si>
  <si>
    <t xml:space="preserve">Мероприятие 1. Летняя и зимняя Спартакиады ГПЩ </t>
  </si>
  <si>
    <t>Мероприятие 2. Праздничные мероприятия</t>
  </si>
  <si>
    <t>Мероприятие 3. Участие в районных массовых мероприятиях по видам спорта</t>
  </si>
  <si>
    <t>Мероприятие 4. Участие в Первенствах МО, Первенствах и Кубках России, ЦФО и международных турнирах по видам спорта</t>
  </si>
  <si>
    <t xml:space="preserve">Мероприятие 5. Учебно-тренировочные сборы </t>
  </si>
  <si>
    <t>Задача 2.  Развитие инфраструктуры массового спорта по месту жительства</t>
  </si>
  <si>
    <t>Мероприятие 1. Строительство физкультурно-оздоровительного комплекса</t>
  </si>
  <si>
    <t>Мероприятие 3. Благоустройство территории на спортивных базах МУ ГПЩ «ЦФКиМС»</t>
  </si>
  <si>
    <t>Мероприятие 4. Благоустройство внутри дворовых спортивных площадок:</t>
  </si>
  <si>
    <t>Мероприятие 7. Огнезащитная обработка клееных деревянных конструкций опор кровли</t>
  </si>
  <si>
    <t>Мероприятие 8. Приобретение оборудования для развития центра ГТО</t>
  </si>
  <si>
    <t>Мероприятие 9. Приобретение спортивного оборудования для МАУ ГПЩ «УСК «Подмосковье»</t>
  </si>
  <si>
    <t>Мероприятие 10. Текущий ремонт МАУ ГПЩ «УСК «Подмосковье»</t>
  </si>
  <si>
    <t>Мероприятие 11. Разработка проектно-сметной документации для строительства бассейна</t>
  </si>
  <si>
    <t>Задача 3 Молодое поколение</t>
  </si>
  <si>
    <t>Мероприятие 1. Организация и проведение мероприятий по патриотическому, духовно-нравственному воспитанию, поддержка талантливой молодёжи, молодёжных социально-значимых инициатив</t>
  </si>
  <si>
    <t>Мероприятие 2. Обеспечение занятости молодёжи 14-17 лет</t>
  </si>
  <si>
    <t>Задача 4. Обеспечение деятельности подведомственного учреждения</t>
  </si>
  <si>
    <t>Создание безбарьерного доступа к социально значимым объектам</t>
  </si>
  <si>
    <t>Мероприятие 1: Приобретение и установка оборудования</t>
  </si>
  <si>
    <t>МАУ ГПЩ "Универсальный спортивный комплекс "Подмосковье"</t>
  </si>
  <si>
    <t>МАУК ГПЩ «Театрально-концертный центр «Щёлковский театр»</t>
  </si>
  <si>
    <t>МУ ГПЩ «Дворец культуры им. В.П. Чкалова»</t>
  </si>
  <si>
    <t>МБУК ЩМР «Щёлковский районный историко-краеведческий музей»</t>
  </si>
  <si>
    <t>МУ ГПЩ «Щёлковская городская библиотека»</t>
  </si>
  <si>
    <t xml:space="preserve"> МАУК ГПЩ «Театрально-концертный центр «Щёлковский театр»</t>
  </si>
  <si>
    <t>МУ ГПЩ «Щёлковская художественная галерея»</t>
  </si>
  <si>
    <t>МУ ГПЩ «Щёлковская городская библиотека"</t>
  </si>
  <si>
    <t>Мероприятие  2. Устройство подъемников, траверсов и транспортеров для инвалидов</t>
  </si>
  <si>
    <t xml:space="preserve">Мероприятие 3. Установка поручней  в помещении  </t>
  </si>
  <si>
    <t>Мероприятие 4. Оборудование специального санузла</t>
  </si>
  <si>
    <t xml:space="preserve">Задача 2: Информирование маломобильных групп населения о доступности объектов </t>
  </si>
  <si>
    <t>Мероприятие 1.Оборудование помещений тактильными средствами в</t>
  </si>
  <si>
    <t>Подпрограмма 2 Доступная среда</t>
  </si>
  <si>
    <t>Задача 1. Оказание мер социальной поддержки отдельным категориям граждан.</t>
  </si>
  <si>
    <t>Мероприятие 1. Оказание мер социальной поддержки ветеранам, награжденных юбилейной медалью «70 лет Победы в Великой Отечественной войне 1941-1945 гг.» в дополнение к мерам социальной поддержки, предусмотренным Федеральным законодательством и законодательством Московской области к 70-летию Победы</t>
  </si>
  <si>
    <t>Мероприятие 2. Оказание мер социальной поддержки гражданам городского поселения Щёлково, оказавшихся в тяжелой жизненной ситуации</t>
  </si>
  <si>
    <t>Задача 2. Предоставление финансовой поддержки (субсидий) СО НКО</t>
  </si>
  <si>
    <t>Мероприятие 1. Проведение социально-значимых мероприятий</t>
  </si>
  <si>
    <t>Мероприятие 2. Финансовая помощь общественным объединениям, работающим с детьми и молодежью</t>
  </si>
  <si>
    <t>Мероприятие 3. Финансовая помощь общественным религиозным организациям на проведение мероприятий, направленных на реализацию духовно-нравственных проектов, на содержание объектов (зданий, сооружений), имеющих историческое, культовое, культурное значение</t>
  </si>
  <si>
    <t xml:space="preserve">Мероприятие 4. Поздравление долгожителей ГПЩ </t>
  </si>
  <si>
    <t>Задача 1 Пропаганда и развитие культуры</t>
  </si>
  <si>
    <t>Проведение фестиваля Большой весенний Джем 2014</t>
  </si>
  <si>
    <t>Организация и проведение мероприятий в рамках проекта "Возрожденное имя Данила Кашин"</t>
  </si>
  <si>
    <t>Проведение фестиваля-конкурса "Щелковский Дед Мороз"</t>
  </si>
  <si>
    <t>Организация и проведение тематических творческих выставок</t>
  </si>
  <si>
    <t>Организация и проведение Щёлковского городского конкурса детского художественного творчества</t>
  </si>
  <si>
    <t>Участие команды ГПЩ в районном слете работников культуры "Дорогами добра"</t>
  </si>
  <si>
    <t>Проведение творческих встреч, семинаров, мастер-классов</t>
  </si>
  <si>
    <t>Участие в районном конкурсе "Лучший руководитель муниципального учреждения культуры Щёлковского муниципального района"</t>
  </si>
  <si>
    <t>Организация и проведение праздничных мероприятий:- Новый год и Рождество;- День Защитника Отечества;- День 8 Марта;- Масленица;- День Победы в ВОВ;- День защиты детей;- День России;- День памяти и скорби;- День города Щёлково;- День народного единства; и другие.</t>
  </si>
  <si>
    <t>Участие в районных культурно-массовых мероприятиях</t>
  </si>
  <si>
    <t>Участие в областных, международных и всероссийских культурно-массовых мероприятиях, конкурсах и фестивалях</t>
  </si>
  <si>
    <t>Задача 3. Улучшение условий в муниципальных учреждениях городского поселения Щёлково</t>
  </si>
  <si>
    <t>Работы по установке оконных блоков ПВХ МУ ГПЩ «КСК «Мальцево»</t>
  </si>
  <si>
    <t>Ремонт санузлов МУ ГПЩ «ДК им. В.П. Чкалова»</t>
  </si>
  <si>
    <t>Ремонт отопления МУ ГПЩ «ДК им. В.П. Чкалова»</t>
  </si>
  <si>
    <t>Ремонт лестниц, помещения для музея  МУ ГПЩ «ДК им. В.П. Чкалова»</t>
  </si>
  <si>
    <t>Ремонт пожарного водопровода МУ ГПЩ «ДК им. В.П.Чкалова»</t>
  </si>
  <si>
    <t>Работы по установке окон ПВХ в МУ ГПЩ «Щелковская городская библиотека»</t>
  </si>
  <si>
    <t>Ремонт помещений МУ ГПЩ «Щелковская городская библиотека»</t>
  </si>
  <si>
    <t>Ремонт входной группы МУ ГПЩ «КК «Славия»</t>
  </si>
  <si>
    <t>Ремонт  входной группы в МУ ГПЩ «ЩГБ»</t>
  </si>
  <si>
    <t>Замена и установка входной двери в МУ ГПЩ «ЩГДК «Спутник»</t>
  </si>
  <si>
    <t>Ремонт спортивного зала МУ ГПЩ «ДК им. В.П. Чкалова»</t>
  </si>
  <si>
    <t>Ремонт запасных выходов, замена дверей и электрики МУ ГПЩ «ДК им.В.П.Чкалова»</t>
  </si>
  <si>
    <t>Ремонтные работы по укладке плитки на лестницах в МУ ГПЩ «ДК им.В.П.Чкалова»</t>
  </si>
  <si>
    <t>Работы по монтажу-демонтажу пожарной сигнализации в МУ ГПЩ «ДК им. В.П.Чкалова»</t>
  </si>
  <si>
    <t>Текущий ремонт МБУК ГПЩ «Щёлковский историко-краеведческий музей»</t>
  </si>
  <si>
    <t>Текущий ремонт МБУК ГПЩ «Щёлковская художественная галерея»</t>
  </si>
  <si>
    <t>Пополнение музейного фонда МБУК ГПЩ «Щёлковский историко-краеведческий музей»</t>
  </si>
  <si>
    <t>Реконструкция внутренней конструкции пианино МБУК ГПЩ «Щёлковский историко-краеведческий музей»</t>
  </si>
  <si>
    <t>Обслуживание программного продукта, интернет сайта, электронная отчётность МБУК ГПЩ «Щёлковский историко-краеведческий музей»</t>
  </si>
  <si>
    <t>Приобретение компьютерной и организационной техники МБУК ГПЩ «Щёлковская художественная галерея»</t>
  </si>
  <si>
    <t>Обслуживание программных продуктов МБУК ГПЩ «Щёлковский драматический театр»</t>
  </si>
  <si>
    <t>Приобретение музейных витрин МБУК ГПЩ «Щёлковская художественная галерея»</t>
  </si>
  <si>
    <t>Задача 4. Благоустройство МУ ГПЩ"Щёлковский городской парк культуры и отдыха"</t>
  </si>
  <si>
    <t>Закупка и установка беседок для отдыха на территории МУ ГПЩ «ЩГПКиО»</t>
  </si>
  <si>
    <t>Закупка и установка декоративных кованых  деревьев на территории МУ ГПЩ «ЩГПКиО»</t>
  </si>
  <si>
    <t>Закупка парапетов для обеспечения безопасности при проведении мероприятий на территории МУ ГПЩ «ЩГПКиО»</t>
  </si>
  <si>
    <t>Закупка детского надувного батута в МУ ГПЩ «ЩГПКиО»</t>
  </si>
  <si>
    <t>Работы по расширению дорожно-тропиночной сети в МУ ГПЩ «ЩГПК и О»</t>
  </si>
  <si>
    <t>Работы по расширению сети уличного освещения на территории МУ ГПЩ «ЩГПК и О»</t>
  </si>
  <si>
    <t>Установка детского игрового комплекса на территории МУ ГПЩ «ЩГПК и О»</t>
  </si>
  <si>
    <t>Задача 5. Обеспечение деятельности подведомственных учреждений</t>
  </si>
  <si>
    <t>Обеспечение деятельности  МУ ГПЩ «ЩГДК «Спутник»</t>
  </si>
  <si>
    <t>Обеспечение деятельности  МУ ГПЩ «ЩГДК «Заречный»</t>
  </si>
  <si>
    <t>Обеспечение деятельности  МУ ГПЩ «КСК «Мальцево»</t>
  </si>
  <si>
    <t>Обеспечение деятельности  МУ ГПЩ «КК «Славия»</t>
  </si>
  <si>
    <t>Обеспечение деятельности  МУ ГПЩ «ДК им. В.П. Чкалова»</t>
  </si>
  <si>
    <t>Обеспечение деятельности  МУ ГПЩ «ЩГБ»</t>
  </si>
  <si>
    <t>Обеспечение деятельности  МУ ГПЩ «Ансамбль русской песни «Распевы»</t>
  </si>
  <si>
    <t>Обеспечение деятельности  МУ ГПЩ «ЩГПКиО»</t>
  </si>
  <si>
    <t>Обеспечение деятельности МБУК ГПЩ «Щёлковский историко-краеведческий музей»</t>
  </si>
  <si>
    <t>Обеспечение деятельности МБУК ГПЩ «Щёлковская художественная галерея»</t>
  </si>
  <si>
    <t>Обеспечение деятельности МАУК ГПЩ « Щёлковский драматический театр»</t>
  </si>
  <si>
    <t>Задача 6.Обеспечение выполнения функций МКУ ЩМР "Централтзованная бухгалтерия по отрасли "Культура"</t>
  </si>
  <si>
    <t>Выполнение функций МКУ ЩМР «Централизованная бухгалтерия по отрасли "Культура»</t>
  </si>
  <si>
    <t>Приобретение мультимедийной, фото, видеоаппаратуры и концертно-хоровых микрофонов МУ ГПЩ «Дворец культуры имени В.П.Чкалова»</t>
  </si>
  <si>
    <t>Приобретение снегоуборочной техники для МУ ГПЩ «Щёлковский городской парк культуры и отдыха»</t>
  </si>
  <si>
    <t>Приобретение и установка  бетонного теннисного стола МУ ГПЩ "Щёлковский городской парк культуры и отдыха"</t>
  </si>
  <si>
    <t>Работы  по обустройству спортивной площадки воркаут  в Щёлковском городском парке культуры и отдыха</t>
  </si>
  <si>
    <t>Изготовление и установка оборудования площадки для выгула и дрессировки собак в Щёлковском городском парке культуры и отдыха»</t>
  </si>
  <si>
    <t>Приобретение костюмов для коллективов художественной самодеятельности МУ ГПЩ ЩГДК «Спутник»</t>
  </si>
  <si>
    <t>Приобретение звуковой аппаратуры для МУ ГПЩ ЩГДК «Спутник»</t>
  </si>
  <si>
    <t>Приобретение звуковой аппаратуры для МУ ГПЩ ЩГДК «Заречный»</t>
  </si>
  <si>
    <t>Приобретение и установка урн, скамеек парковых и диванов парковых в МУ ГПЩ «Щелковский городской парк культуры и отдыха»</t>
  </si>
  <si>
    <t>Приобретение и установка спортивно-гимнастического комплеса в МУ ГПЩ «Щелковский городской парк культуры и отдыха»</t>
  </si>
  <si>
    <t>Приобретение детского надувного игрового батута для МУ ГПЩ «ЩПКиО»</t>
  </si>
  <si>
    <t>Приобретение оргтехники и сопутствующих товаров для МБУК ГПЩ «ЩИКМ»</t>
  </si>
  <si>
    <t xml:space="preserve"> Закупка металлической картотеки для графики для МБУК ГПЩ «ЩХГ»</t>
  </si>
  <si>
    <t>Приобретение книгопечатной продукции для МУ ГПЩ «ЩГБ»</t>
  </si>
  <si>
    <t>Задача 7.Дополнительные мероприятия по развитию жилищно-коммунального хозяйства и социально-культурной сферы на 2015 год (средства МО)</t>
  </si>
  <si>
    <t>Задача 3. Подтверждение объемов финансирования из средств бюджета городского поселения Щёлково и организация работы по выдаче социальных выплат молодым семьям - претендентам на получение социальных выплат в целях приобретения жилого помещения или строительства объекта индивидуального жилищного строительства</t>
  </si>
  <si>
    <t>Мероприятие 3.5. Оформление бланков свидетельств и выдача свидетельств на получение социальных выплат</t>
  </si>
  <si>
    <t>Информирование предпринимателей по вопросам организации ведения бизнеса</t>
  </si>
  <si>
    <t>Проведение мероприятий посвященных Дню предпринимателя Московской области</t>
  </si>
  <si>
    <t>Обеспечение деятельности подведомственного муниципального учреждения МУ ГПЩ «АХУ»</t>
  </si>
  <si>
    <t>Обеспечение деятельности Администрации городского поселения Щёлково</t>
  </si>
  <si>
    <t>Обеспечение мероприятий, проводимых в Администрации (цветы, знаки, бланки грамот, благодарственных писем, шилдики)</t>
  </si>
  <si>
    <t>Задача 2. Снижение административных барьеров, повышение качества и доступности предоставления муниципальных услуг в городском поселении Щёлково</t>
  </si>
  <si>
    <t>Задача 1. Совершенствование системы муниципального управления в городском поселении Щёлково</t>
  </si>
  <si>
    <t>Закупка компьютерного оборудования, программного обеспечения,   оргтехники, электронных ключей</t>
  </si>
  <si>
    <t>Ремонт мест общего пользования в коммунальных квартирах (бывших общежитиях), находящихся в аварийном состоянии</t>
  </si>
  <si>
    <t xml:space="preserve">Замена газового оборудования в жилых домах муниципального жилого фонда 
</t>
  </si>
  <si>
    <t>Актуализация схемы теплоснабжения городского поселения Щёлково</t>
  </si>
  <si>
    <t>Актуализация схем водоснабжения и водоотведения городского поселения Щёлково</t>
  </si>
  <si>
    <t>Проведение капитального ремонта межмуниципальных объектов водоотведения                                 (бюджет Московской области)</t>
  </si>
  <si>
    <t>Проведение капитального ремонта межмуниципальных объектов водоотведения                                 (бюджет ЩМР)</t>
  </si>
  <si>
    <t>Субсидии юридическим лицам (кроме некоммерческих организаций), индивидуальным предпринимателям, физическим лицам на частичное возмещение затрат на капитальный ремонт систем коммунальной инфраструктуры в целях подготовки объектов к работе в осенне-зимний период 2015-2016 годов</t>
  </si>
  <si>
    <t>2. Модернизация систем наружного освещения</t>
  </si>
  <si>
    <t>2.1. Технологическое присоединение и текущий ремонт электроустановок уличного освещения с целью повышения энергетической эффективности</t>
  </si>
  <si>
    <t>2.3. Уличное освещение</t>
  </si>
  <si>
    <t>2.4. Установка дополнительных опорнаружного освещения на территории г.п. Щёлково</t>
  </si>
  <si>
    <t>2.5. Установка дополнительного наружного освещения на территории г.п. Щёлково</t>
  </si>
  <si>
    <t xml:space="preserve">3. Повышение энергетической эффективности на объектах жилищного фонда </t>
  </si>
  <si>
    <t>3.1. Повышение уровня оснащённости общедомовыми приборами учёта используемых энергетических ресурсов и воды: (ХВС, ГВС, отопление, энергосчётчики)</t>
  </si>
  <si>
    <t>3.2. Приобретение и установка приборов учёта энергетических ресурсов (ХВС, ГВС, электроэнергии) для малоимущих граждан, имеющих место жительства в городском поселении Щёлково Щёлковского района Московской области, проживающих в муниципальном жилищном фонде</t>
  </si>
  <si>
    <t>Закупка и распространение методических материалов, памяток, листовок на противопожарную тематику в целях организации пропаганды и обучения населения мерам пожарной безопасности</t>
  </si>
  <si>
    <t>Субсидии муниципашльному бюджетному учреждению МУ ГПЩ "Аварийно-спасательная служба" на финансовое обеспечение выполнения муниципального задания на оказание муниципальных услуг (выполнение работ)</t>
  </si>
  <si>
    <t>Мероприятие 4.2 Установка знаков и пешеходных светофоров, выполнение работ по горизонтальной разметке</t>
  </si>
  <si>
    <t>Мероприятие 4.4 Проектно-изыскательские работы</t>
  </si>
  <si>
    <t>Мероприятие 4.5 Устройство парковочных мест</t>
  </si>
  <si>
    <t>Мероприятие 4.6 Устройство и ремонт искусственных дорожных неровностей</t>
  </si>
  <si>
    <t>Мероприятие 4.7 Сооружение заездного кармана и автопавильона</t>
  </si>
  <si>
    <t>Мероприятие 5. Содержание внутриквартальных дорог и проездов</t>
  </si>
  <si>
    <t>Мероприятие 6. Содержание подземного перехода</t>
  </si>
  <si>
    <t>Мероприятие 7. Ремонт внутриквартальных дорог и проездов</t>
  </si>
  <si>
    <t>Мероприятие 9. Приобретение коммунальной и дорожной техники для нужд  дорожного хозяйства</t>
  </si>
  <si>
    <t>Мероприятие 10. Транспортное обслуживание  населения</t>
  </si>
  <si>
    <t>Мероприятие  2. Ремонт автомобильных дорог общего пользования</t>
  </si>
  <si>
    <t>Мероприятие 3. Содержание автомобильных дорог общего пользования</t>
  </si>
  <si>
    <t>Мероприятие 4. Повышение уровня обустройства автомобильных дорог общего пользования</t>
  </si>
  <si>
    <t>Мероприятие 4.1  Содержание и ремонт  ливневой канализации</t>
  </si>
  <si>
    <t>Имущественный взнос Администрации городского поселения Щёлково на капитальный ремонт за жилые помещения, находящиеся в собственности г.п. Щёлково (бюджет г.п. Щёлково)</t>
  </si>
  <si>
    <t xml:space="preserve">Софинансирование мероприятий краткосрочных планов реализации региональной программы «Проведение капитального ремонта общего имущества в многоквартирных домах, расположенных на территории Московской области, на 2014-2038 годы" (бюджет г.п. Щёлково)
</t>
  </si>
  <si>
    <t>Обслуживание, содержание и ремонт объектов благоустройства, памятников. Установка детских игровых и спортивных площадок, уличных тренажеров</t>
  </si>
  <si>
    <t>Обслуживание, содержание, ремонт объектов благоустройства с цветниками и формами вертикального озеленения</t>
  </si>
  <si>
    <t xml:space="preserve">Содержание и ремонт памятников и прилегающей территории к памятникам воинам, погибшим в ВОВ и при защите Отечества, капитальный ремонт памятников воинам, погибшим в ВОВ </t>
  </si>
  <si>
    <t>Содержание и ремонт пешеходных мостов и подходов к пешеходным мостам, расположенных на территории городского поселения Щёлково</t>
  </si>
  <si>
    <t>Выполнение работ по содержанию и ремонту  детских игровых. универсальных  и спортивных  площадок</t>
  </si>
  <si>
    <t>Устройство детских игровых и спортивных площадок</t>
  </si>
  <si>
    <t>Приобретение и установка детских игровых площадок; уличных тренажеров; приобретение и укладка тротуарной плитки (субсидии)</t>
  </si>
  <si>
    <t>Капитальный ремонт и содержание шахтных питьевых колодцев</t>
  </si>
  <si>
    <t>Санитарное содержание территории</t>
  </si>
  <si>
    <t>Спил, санитарная обрезка и выкорчевывание аварийных и сухостойных деревьев</t>
  </si>
  <si>
    <t>Регулирование численности безнадзорных животных</t>
  </si>
  <si>
    <t xml:space="preserve">Ремонт стационарных контейнерных площадок         </t>
  </si>
  <si>
    <t>На оказание услуги по охране демонтированных нестационарных объектов, некапитальных сооружений, расположенных по адресу: г. Щёлково, ул. Заречная,  у д.№ 139</t>
  </si>
  <si>
    <t>Проведение независимой оценки (экспертизы) стоимости брошенного (разукомплектованного) автотранспорта</t>
  </si>
  <si>
    <t>Мероприятия по благоустройству  городского поселения Щёлково</t>
  </si>
  <si>
    <t>Комплексное благоустройство дворовых территорий</t>
  </si>
  <si>
    <t>Приобретение коммунальной техники  многофункциональная уборочная машина МУМ-3500, комплект  зимнего оборудования для МУМ-3500, МКДУ-1, самосвал  КАМАЗ6520-6012-43(20м3), автогрейдер TG 140 , навесная косилка ,  РА55555, снегопогрузчик ДМ-09.</t>
  </si>
  <si>
    <t>На проведение мероприятий по приобретению дорожной техники для нужд дорожного хозяйства муниципальных образований Московской области (субсидии)</t>
  </si>
  <si>
    <t>Транспортировка с мест обнаружения или происшествия умерших, не имеющих близких родственников, для производства судебно-медицинской экспертизы и патолого- анатомического вскрытия</t>
  </si>
  <si>
    <t>Создание информационной базы захоронений на кладбищах городского поселения Щелково</t>
  </si>
  <si>
    <t xml:space="preserve">Содержание подведомственных учреждений </t>
  </si>
  <si>
    <t>Субсидии на обеспечение выполнения муниципального задания МУ ГПЩ "Служба озеленения и благоустройства"</t>
  </si>
  <si>
    <t>Содержание  МКУ ГПЩ "Служба комплексного обустройства городских набережных реки Клязьма и прилегающих территорий"</t>
  </si>
  <si>
    <t>Содержание  МУ  ГПЩ "Специализированная служба по вопросам похоронного дела"</t>
  </si>
  <si>
    <t>Благоустройство и содержание кладбищ городского поселения Щёлково</t>
  </si>
  <si>
    <t xml:space="preserve">Мероприятие 1.1 Информирование населения городского поселения Щёлково об основных событиях социально-экономического развития и общественно-политической жизни в печатных и электронных СМИ  </t>
  </si>
  <si>
    <t xml:space="preserve">Мероприятие 1.2 Размещение официальной информации о деятельности органов местного самоуправления городского поселения Щёлково в СМИ </t>
  </si>
  <si>
    <t>Мероприятие 1.4 Освещение деятельности органов местного самоуправления городского поселения Щёлково в региональных СМИ</t>
  </si>
  <si>
    <t>Мероприятие 1.5 Развитие и расширение функционала  официального портала органов местного самоуправления</t>
  </si>
  <si>
    <t>Мероприятие 2.2 Изготовление и распространение поздравительной и полиграфической продукции (открытки, календари, пригласительные)</t>
  </si>
  <si>
    <t>Мероприятие 4.1 Субсидии на финансовое обеспечение выполнения муниципального задания МУ ГПЩ "Щёлковский городской МЕДИАЦЕНТР»</t>
  </si>
  <si>
    <t>Мероприятие 5.1 Внесение взносов в Совет муниципальных образований Московской области</t>
  </si>
  <si>
    <t>Мероприятие 1.3 Оформление в собственность городского поселения Щёлково зданий и помещений,  находящихся в муниципальной собственности городского поселения Щёлково.</t>
  </si>
  <si>
    <t>Подпрограмма 4 Формирование земельных участков, постановка на кадастровый учет и оформление в собственность городского поселения Щёлково, в постоянное (бессрочное) пользование.</t>
  </si>
  <si>
    <t>Подпрограмма 5 Подготовка проектов межевания территории городского поселения Щёлково</t>
  </si>
  <si>
    <t>Мероприятие 1.1. Изготовление полиграфии (разработка и распространение памяток и листовок среди населения) по тематике правонарушений</t>
  </si>
  <si>
    <t>Мероприятие 1.2. Приобретение металлических барьеров и металлодетекторных рамок</t>
  </si>
  <si>
    <t>Мероприятие 3.1. Создание условий для деятельности добровольных формирований по охране общественного порядка.</t>
  </si>
  <si>
    <t>Мероприятие 3.2. Приобретение и установка систем видеонаблюдения на улицах и других общественных местах городского поселения Щёлково</t>
  </si>
  <si>
    <t>Мероприятие 3.3. Приобретение и установка систем видеонаблюдения в муниципальных учреждения г.п. Щёлково (Щёлковская городская библиотека: г.Щёлково-7, пр-т 60-лет Октября, д.10 – 7 видеокамер)</t>
  </si>
  <si>
    <t>Мероприятие 3.4. Сервисное обслуживание, оплата эксплуатации видеокамер Системы видеонаблюдения (СВН), расположенных на территории городского поселения Щёлково</t>
  </si>
  <si>
    <t>Мероприятие 3.6. Обновление и совершенствование системы видеонаблюдения (СВН)</t>
  </si>
  <si>
    <t>Мероприятие 3.7. Приобретение и установка системы оповещения на основных улицах города</t>
  </si>
  <si>
    <t>Мероприятие 4.5. Изготовление полиграфии (разработка и распространение памяток, листовок, методичек и т.д. среди населения городского поселения Щёлково) по тематике антинаркотической, антиалкогольной и антитабачной деятельности</t>
  </si>
  <si>
    <t>«Профилактика преступлений и иных правонарушений» муниципальной программы городского поселения Щёлково «Безопасность городского поселения Щёлково»</t>
  </si>
  <si>
    <t xml:space="preserve">Изготовление технического плана, постановка на кадастровый учет и оформление в собственность городского поселения Щёлково бесхозяйного имущества:
- дворовые комплексные площадки;
- линейные сооружения;
- памятники;
- питьевые колодцы;
- на здания и помещения,
Оказание услуг по оценке рыночной стоимости недвижимого имущества </t>
  </si>
  <si>
    <t>1. Изготовление технического плана, постановка на кадастровый учет и оформление в собственность городского поселения Щёлково на: 
-автодороги;
- линейные сооружения;
- на здания и помещения, находящиеся в муниципальной собственности городского поселения Щёлково</t>
  </si>
  <si>
    <t xml:space="preserve">2. Оказание услуг по оценке рыночной стоимости недвижимого имущества </t>
  </si>
  <si>
    <t>Ю.И. Донгаев</t>
  </si>
  <si>
    <t>Начальник Управления по экономической политике Администрации Щёлковского муниципального района</t>
  </si>
  <si>
    <t>Начальник отдела экономического анализа, прогнозирования и муниципальных программ Управления по экономической политике Администрации Щёлковского муниципального района</t>
  </si>
  <si>
    <t>Е.А. Митряева</t>
  </si>
  <si>
    <t>Исп. Соколова А.В. Тел. 8(496)561-11-38</t>
  </si>
  <si>
    <t xml:space="preserve">Оперативный (годовой) отчет о реализации мероприятий муниципальных программ городского поселения Щёлково 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</si>
</sst>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%"/>
    <numFmt numFmtId="167" formatCode="#,##0.000"/>
  </numFmts>
  <fonts count="13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1">
    <xf numFmtId="0" fontId="0" fillId="0" borderId="0" xfId="0"/>
    <xf numFmtId="165" fontId="1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165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2" fontId="0" fillId="2" borderId="0" xfId="0" applyNumberFormat="1" applyFill="1" applyAlignment="1">
      <alignment wrapText="1"/>
    </xf>
    <xf numFmtId="0" fontId="0" fillId="0" borderId="0" xfId="0" applyAlignment="1"/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 wrapText="1"/>
    </xf>
    <xf numFmtId="0" fontId="6" fillId="0" borderId="13" xfId="0" applyFont="1" applyBorder="1" applyAlignment="1">
      <alignment horizontal="left" wrapText="1"/>
    </xf>
    <xf numFmtId="166" fontId="10" fillId="0" borderId="13" xfId="0" applyNumberFormat="1" applyFont="1" applyBorder="1" applyAlignment="1">
      <alignment horizontal="center" wrapText="1"/>
    </xf>
    <xf numFmtId="10" fontId="10" fillId="0" borderId="13" xfId="0" applyNumberFormat="1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 wrapText="1"/>
    </xf>
    <xf numFmtId="2" fontId="10" fillId="2" borderId="13" xfId="0" applyNumberFormat="1" applyFont="1" applyFill="1" applyBorder="1" applyAlignment="1">
      <alignment horizontal="center" wrapText="1"/>
    </xf>
    <xf numFmtId="164" fontId="6" fillId="0" borderId="13" xfId="1" applyNumberFormat="1" applyFont="1" applyBorder="1" applyAlignment="1">
      <alignment horizontal="center"/>
    </xf>
    <xf numFmtId="164" fontId="10" fillId="0" borderId="13" xfId="1" applyNumberFormat="1" applyFont="1" applyBorder="1" applyAlignment="1">
      <alignment horizontal="center"/>
    </xf>
    <xf numFmtId="164" fontId="6" fillId="0" borderId="13" xfId="1" applyNumberFormat="1" applyFont="1" applyFill="1" applyBorder="1" applyAlignment="1">
      <alignment horizontal="center"/>
    </xf>
    <xf numFmtId="2" fontId="10" fillId="0" borderId="15" xfId="0" applyNumberFormat="1" applyFont="1" applyBorder="1" applyAlignment="1">
      <alignment horizontal="center" wrapText="1"/>
    </xf>
    <xf numFmtId="2" fontId="10" fillId="2" borderId="15" xfId="0" applyNumberFormat="1" applyFont="1" applyFill="1" applyBorder="1" applyAlignment="1">
      <alignment horizontal="center" wrapText="1"/>
    </xf>
    <xf numFmtId="2" fontId="10" fillId="0" borderId="16" xfId="0" applyNumberFormat="1" applyFont="1" applyBorder="1" applyAlignment="1">
      <alignment horizontal="center" wrapText="1"/>
    </xf>
    <xf numFmtId="0" fontId="10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164" fontId="10" fillId="0" borderId="13" xfId="1" applyNumberFormat="1" applyFont="1" applyFill="1" applyBorder="1" applyAlignment="1">
      <alignment horizontal="center"/>
    </xf>
    <xf numFmtId="0" fontId="10" fillId="0" borderId="13" xfId="1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9" fillId="0" borderId="0" xfId="0" applyFont="1"/>
    <xf numFmtId="3" fontId="10" fillId="0" borderId="13" xfId="0" applyNumberFormat="1" applyFont="1" applyBorder="1" applyAlignment="1">
      <alignment horizontal="center"/>
    </xf>
    <xf numFmtId="167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5" fontId="10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6" fontId="6" fillId="0" borderId="13" xfId="0" applyNumberFormat="1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2" fontId="10" fillId="0" borderId="18" xfId="0" applyNumberFormat="1" applyFont="1" applyBorder="1" applyAlignment="1">
      <alignment horizontal="center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10" fillId="0" borderId="19" xfId="0" applyFont="1" applyBorder="1" applyAlignment="1">
      <alignment horizontal="left" wrapText="1"/>
    </xf>
    <xf numFmtId="0" fontId="10" fillId="0" borderId="20" xfId="0" applyFont="1" applyBorder="1" applyAlignment="1">
      <alignment wrapText="1"/>
    </xf>
    <xf numFmtId="2" fontId="10" fillId="0" borderId="21" xfId="0" applyNumberFormat="1" applyFont="1" applyBorder="1" applyAlignment="1">
      <alignment horizontal="center" wrapText="1"/>
    </xf>
    <xf numFmtId="0" fontId="10" fillId="0" borderId="15" xfId="0" applyFont="1" applyBorder="1" applyAlignment="1">
      <alignment wrapText="1"/>
    </xf>
    <xf numFmtId="0" fontId="10" fillId="0" borderId="13" xfId="0" applyFont="1" applyBorder="1" applyAlignment="1">
      <alignment wrapText="1" shrinkToFit="1"/>
    </xf>
    <xf numFmtId="0" fontId="10" fillId="0" borderId="22" xfId="0" applyFont="1" applyBorder="1" applyAlignment="1">
      <alignment wrapText="1"/>
    </xf>
    <xf numFmtId="2" fontId="10" fillId="0" borderId="23" xfId="0" applyNumberFormat="1" applyFont="1" applyBorder="1" applyAlignment="1">
      <alignment horizontal="center" wrapText="1"/>
    </xf>
    <xf numFmtId="2" fontId="10" fillId="2" borderId="23" xfId="0" applyNumberFormat="1" applyFont="1" applyFill="1" applyBorder="1" applyAlignment="1">
      <alignment horizontal="center"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2" fontId="10" fillId="0" borderId="0" xfId="0" applyNumberFormat="1" applyFont="1" applyFill="1" applyAlignment="1">
      <alignment wrapText="1"/>
    </xf>
    <xf numFmtId="2" fontId="0" fillId="0" borderId="0" xfId="0" applyNumberFormat="1" applyFill="1" applyAlignment="1">
      <alignment wrapText="1"/>
    </xf>
    <xf numFmtId="0" fontId="11" fillId="0" borderId="23" xfId="0" applyFont="1" applyBorder="1" applyAlignment="1">
      <alignment wrapText="1"/>
    </xf>
    <xf numFmtId="166" fontId="10" fillId="0" borderId="23" xfId="0" applyNumberFormat="1" applyFont="1" applyBorder="1" applyAlignment="1">
      <alignment horizontal="center" wrapText="1"/>
    </xf>
    <xf numFmtId="10" fontId="10" fillId="0" borderId="2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10" fontId="10" fillId="0" borderId="16" xfId="0" applyNumberFormat="1" applyFont="1" applyBorder="1" applyAlignment="1">
      <alignment horizontal="center" wrapText="1"/>
    </xf>
    <xf numFmtId="2" fontId="10" fillId="0" borderId="27" xfId="0" applyNumberFormat="1" applyFont="1" applyBorder="1" applyAlignment="1">
      <alignment wrapText="1"/>
    </xf>
    <xf numFmtId="0" fontId="12" fillId="0" borderId="0" xfId="0" applyFont="1" applyAlignment="1"/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2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08"/>
  <sheetViews>
    <sheetView tabSelected="1" zoomScale="90" zoomScaleNormal="90" workbookViewId="0">
      <pane xSplit="8" ySplit="8" topLeftCell="I9" activePane="bottomRight" state="frozen"/>
      <selection pane="topRight" activeCell="J1" sqref="J1"/>
      <selection pane="bottomLeft" activeCell="A9" sqref="A9"/>
      <selection pane="bottomRight" activeCell="B3" sqref="B3"/>
    </sheetView>
  </sheetViews>
  <sheetFormatPr defaultRowHeight="15"/>
  <cols>
    <col min="1" max="1" width="9.140625" style="2"/>
    <col min="2" max="2" width="50.28515625" style="2" customWidth="1"/>
    <col min="3" max="3" width="15.7109375" style="5" customWidth="1"/>
    <col min="4" max="4" width="15.7109375" style="5" hidden="1" customWidth="1"/>
    <col min="5" max="7" width="15.7109375" style="5" customWidth="1"/>
    <col min="8" max="8" width="15.7109375" style="6" customWidth="1"/>
    <col min="9" max="9" width="15.7109375" style="5" customWidth="1"/>
    <col min="10" max="12" width="9.140625" style="2"/>
    <col min="13" max="13" width="25.7109375" style="2" customWidth="1"/>
    <col min="14" max="16384" width="9.140625" style="2"/>
  </cols>
  <sheetData>
    <row r="2" spans="1:14" ht="15.75">
      <c r="B2" s="67" t="s">
        <v>243</v>
      </c>
      <c r="C2" s="7"/>
    </row>
    <row r="3" spans="1:14">
      <c r="C3" s="7"/>
    </row>
    <row r="4" spans="1:14" ht="15.75" thickBot="1"/>
    <row r="5" spans="1:14" ht="16.5" customHeight="1" thickBot="1">
      <c r="A5" s="3"/>
      <c r="B5" s="1"/>
      <c r="C5" s="68" t="s">
        <v>0</v>
      </c>
      <c r="D5" s="69"/>
      <c r="E5" s="69"/>
      <c r="F5" s="69"/>
      <c r="G5" s="69"/>
      <c r="H5" s="69"/>
      <c r="I5" s="70"/>
      <c r="J5" s="4"/>
    </row>
    <row r="6" spans="1:14" ht="36.75" customHeight="1">
      <c r="A6" s="71" t="s">
        <v>8</v>
      </c>
      <c r="B6" s="74" t="s">
        <v>1</v>
      </c>
      <c r="C6" s="83" t="s">
        <v>3</v>
      </c>
      <c r="D6" s="83" t="s">
        <v>30</v>
      </c>
      <c r="E6" s="86" t="s">
        <v>2</v>
      </c>
      <c r="F6" s="77" t="s">
        <v>4</v>
      </c>
      <c r="G6" s="78"/>
      <c r="H6" s="77" t="s">
        <v>5</v>
      </c>
      <c r="I6" s="78"/>
      <c r="J6" s="4"/>
    </row>
    <row r="7" spans="1:14" ht="33" customHeight="1" thickBot="1">
      <c r="A7" s="72"/>
      <c r="B7" s="75"/>
      <c r="C7" s="84"/>
      <c r="D7" s="89"/>
      <c r="E7" s="87"/>
      <c r="F7" s="79"/>
      <c r="G7" s="80"/>
      <c r="H7" s="81"/>
      <c r="I7" s="82"/>
      <c r="J7" s="4"/>
    </row>
    <row r="8" spans="1:14" ht="60" customHeight="1" thickBot="1">
      <c r="A8" s="73"/>
      <c r="B8" s="76"/>
      <c r="C8" s="85"/>
      <c r="D8" s="90"/>
      <c r="E8" s="88"/>
      <c r="F8" s="62" t="s">
        <v>6</v>
      </c>
      <c r="G8" s="62" t="s">
        <v>7</v>
      </c>
      <c r="H8" s="63" t="s">
        <v>6</v>
      </c>
      <c r="I8" s="64" t="s">
        <v>7</v>
      </c>
      <c r="J8" s="4"/>
      <c r="N8" s="33"/>
    </row>
    <row r="9" spans="1:14" ht="31.5">
      <c r="A9" s="51">
        <v>1</v>
      </c>
      <c r="B9" s="59" t="s">
        <v>9</v>
      </c>
      <c r="C9" s="52">
        <v>4885</v>
      </c>
      <c r="D9" s="52">
        <v>4885</v>
      </c>
      <c r="E9" s="52">
        <v>4885</v>
      </c>
      <c r="F9" s="52">
        <v>4096.8</v>
      </c>
      <c r="G9" s="60">
        <f t="shared" ref="G9:G21" si="0">F9/C9</f>
        <v>0.83864892528147394</v>
      </c>
      <c r="H9" s="53">
        <v>4289.7</v>
      </c>
      <c r="I9" s="61">
        <f t="shared" ref="I9:I21" si="1">H9/C9</f>
        <v>0.87813715455475938</v>
      </c>
    </row>
    <row r="10" spans="1:14" ht="63">
      <c r="A10" s="51"/>
      <c r="B10" s="54" t="s">
        <v>234</v>
      </c>
      <c r="C10" s="52">
        <v>4885</v>
      </c>
      <c r="D10" s="52">
        <f>C10</f>
        <v>4885</v>
      </c>
      <c r="E10" s="52">
        <f>C10</f>
        <v>4885</v>
      </c>
      <c r="F10" s="52">
        <v>4096.8</v>
      </c>
      <c r="G10" s="16">
        <f t="shared" si="0"/>
        <v>0.83864892528147394</v>
      </c>
      <c r="H10" s="53">
        <v>4289.7</v>
      </c>
      <c r="I10" s="17">
        <f t="shared" si="1"/>
        <v>0.87813715455475938</v>
      </c>
    </row>
    <row r="11" spans="1:14" ht="63">
      <c r="A11" s="51"/>
      <c r="B11" s="54" t="s">
        <v>225</v>
      </c>
      <c r="C11" s="52">
        <v>35</v>
      </c>
      <c r="D11" s="52">
        <f t="shared" ref="D11:D19" si="2">C11</f>
        <v>35</v>
      </c>
      <c r="E11" s="52">
        <f t="shared" ref="E11:E19" si="3">C11</f>
        <v>35</v>
      </c>
      <c r="F11" s="52">
        <v>0</v>
      </c>
      <c r="G11" s="16">
        <f t="shared" si="0"/>
        <v>0</v>
      </c>
      <c r="H11" s="53">
        <v>0</v>
      </c>
      <c r="I11" s="17">
        <f t="shared" si="1"/>
        <v>0</v>
      </c>
    </row>
    <row r="12" spans="1:14" ht="31.5">
      <c r="A12" s="51"/>
      <c r="B12" s="54" t="s">
        <v>226</v>
      </c>
      <c r="C12" s="52">
        <v>130</v>
      </c>
      <c r="D12" s="52">
        <f t="shared" si="2"/>
        <v>130</v>
      </c>
      <c r="E12" s="52">
        <f t="shared" si="3"/>
        <v>130</v>
      </c>
      <c r="F12" s="52">
        <v>0</v>
      </c>
      <c r="G12" s="16">
        <f t="shared" si="0"/>
        <v>0</v>
      </c>
      <c r="H12" s="53">
        <v>0</v>
      </c>
      <c r="I12" s="17">
        <f t="shared" si="1"/>
        <v>0</v>
      </c>
    </row>
    <row r="13" spans="1:14" ht="47.25">
      <c r="A13" s="51"/>
      <c r="B13" s="54" t="s">
        <v>227</v>
      </c>
      <c r="C13" s="52">
        <v>1000</v>
      </c>
      <c r="D13" s="52">
        <f t="shared" si="2"/>
        <v>1000</v>
      </c>
      <c r="E13" s="52">
        <f t="shared" si="3"/>
        <v>1000</v>
      </c>
      <c r="F13" s="52">
        <v>895</v>
      </c>
      <c r="G13" s="16">
        <f t="shared" si="0"/>
        <v>0.89500000000000002</v>
      </c>
      <c r="H13" s="53">
        <v>999.9</v>
      </c>
      <c r="I13" s="17">
        <f t="shared" si="1"/>
        <v>0.99990000000000001</v>
      </c>
    </row>
    <row r="14" spans="1:14" ht="63">
      <c r="A14" s="51"/>
      <c r="B14" s="54" t="s">
        <v>228</v>
      </c>
      <c r="C14" s="52">
        <v>1225</v>
      </c>
      <c r="D14" s="52">
        <f t="shared" si="2"/>
        <v>1225</v>
      </c>
      <c r="E14" s="52">
        <f t="shared" si="3"/>
        <v>1225</v>
      </c>
      <c r="F14" s="52">
        <v>1225</v>
      </c>
      <c r="G14" s="16">
        <f t="shared" si="0"/>
        <v>1</v>
      </c>
      <c r="H14" s="53">
        <v>1225</v>
      </c>
      <c r="I14" s="17">
        <f t="shared" si="1"/>
        <v>1</v>
      </c>
    </row>
    <row r="15" spans="1:14" ht="78.75">
      <c r="A15" s="51"/>
      <c r="B15" s="54" t="s">
        <v>229</v>
      </c>
      <c r="C15" s="52">
        <v>260</v>
      </c>
      <c r="D15" s="52">
        <f t="shared" si="2"/>
        <v>260</v>
      </c>
      <c r="E15" s="52">
        <f t="shared" si="3"/>
        <v>260</v>
      </c>
      <c r="F15" s="52">
        <v>168.1</v>
      </c>
      <c r="G15" s="16">
        <f t="shared" si="0"/>
        <v>0.64653846153846151</v>
      </c>
      <c r="H15" s="53">
        <v>168.1</v>
      </c>
      <c r="I15" s="17">
        <f t="shared" si="1"/>
        <v>0.64653846153846151</v>
      </c>
    </row>
    <row r="16" spans="1:14" ht="63">
      <c r="A16" s="51"/>
      <c r="B16" s="54" t="s">
        <v>230</v>
      </c>
      <c r="C16" s="52">
        <v>160</v>
      </c>
      <c r="D16" s="52">
        <f t="shared" si="2"/>
        <v>160</v>
      </c>
      <c r="E16" s="52">
        <f t="shared" si="3"/>
        <v>160</v>
      </c>
      <c r="F16" s="52">
        <v>0</v>
      </c>
      <c r="G16" s="16">
        <f t="shared" si="0"/>
        <v>0</v>
      </c>
      <c r="H16" s="53">
        <v>0</v>
      </c>
      <c r="I16" s="17">
        <f t="shared" si="1"/>
        <v>0</v>
      </c>
    </row>
    <row r="17" spans="1:13" ht="47.25">
      <c r="A17" s="51"/>
      <c r="B17" s="54" t="s">
        <v>231</v>
      </c>
      <c r="C17" s="52">
        <v>1850</v>
      </c>
      <c r="D17" s="52">
        <f t="shared" si="2"/>
        <v>1850</v>
      </c>
      <c r="E17" s="52">
        <f t="shared" si="3"/>
        <v>1850</v>
      </c>
      <c r="F17" s="52">
        <v>1808.6</v>
      </c>
      <c r="G17" s="16">
        <f t="shared" si="0"/>
        <v>0.97762162162162158</v>
      </c>
      <c r="H17" s="53">
        <v>1808.6</v>
      </c>
      <c r="I17" s="17">
        <f t="shared" si="1"/>
        <v>0.97762162162162158</v>
      </c>
    </row>
    <row r="18" spans="1:13" ht="31.5">
      <c r="A18" s="51"/>
      <c r="B18" s="54" t="s">
        <v>232</v>
      </c>
      <c r="C18" s="52">
        <v>150</v>
      </c>
      <c r="D18" s="52">
        <f t="shared" si="2"/>
        <v>150</v>
      </c>
      <c r="E18" s="52">
        <f t="shared" si="3"/>
        <v>150</v>
      </c>
      <c r="F18" s="52">
        <v>0</v>
      </c>
      <c r="G18" s="16">
        <f t="shared" si="0"/>
        <v>0</v>
      </c>
      <c r="H18" s="53">
        <v>0</v>
      </c>
      <c r="I18" s="17">
        <f t="shared" si="1"/>
        <v>0</v>
      </c>
    </row>
    <row r="19" spans="1:13" ht="94.5">
      <c r="A19" s="51"/>
      <c r="B19" s="54" t="s">
        <v>233</v>
      </c>
      <c r="C19" s="52">
        <v>75</v>
      </c>
      <c r="D19" s="52">
        <f t="shared" si="2"/>
        <v>75</v>
      </c>
      <c r="E19" s="52">
        <f t="shared" si="3"/>
        <v>75</v>
      </c>
      <c r="F19" s="52">
        <v>0</v>
      </c>
      <c r="G19" s="16">
        <f t="shared" si="0"/>
        <v>0</v>
      </c>
      <c r="H19" s="53">
        <v>0</v>
      </c>
      <c r="I19" s="17">
        <f t="shared" si="1"/>
        <v>0</v>
      </c>
    </row>
    <row r="20" spans="1:13" ht="78.75">
      <c r="A20" s="12">
        <v>2</v>
      </c>
      <c r="B20" s="11" t="s">
        <v>10</v>
      </c>
      <c r="C20" s="18">
        <v>27504.5</v>
      </c>
      <c r="D20" s="18">
        <v>27504.5</v>
      </c>
      <c r="E20" s="18">
        <v>27504.5</v>
      </c>
      <c r="F20" s="18">
        <v>27504.5</v>
      </c>
      <c r="G20" s="16">
        <f t="shared" si="0"/>
        <v>1</v>
      </c>
      <c r="H20" s="19">
        <v>27504.5</v>
      </c>
      <c r="I20" s="17">
        <f t="shared" si="1"/>
        <v>1</v>
      </c>
    </row>
    <row r="21" spans="1:13" ht="94.5">
      <c r="A21" s="12"/>
      <c r="B21" s="10" t="s">
        <v>173</v>
      </c>
      <c r="C21" s="18">
        <v>27504.5</v>
      </c>
      <c r="D21" s="18">
        <v>27504.5</v>
      </c>
      <c r="E21" s="18">
        <v>27504.5</v>
      </c>
      <c r="F21" s="18">
        <v>27504.5</v>
      </c>
      <c r="G21" s="16">
        <f t="shared" si="0"/>
        <v>1</v>
      </c>
      <c r="H21" s="19">
        <v>27504.5</v>
      </c>
      <c r="I21" s="17">
        <f t="shared" si="1"/>
        <v>1</v>
      </c>
    </row>
    <row r="22" spans="1:13" ht="78.75">
      <c r="A22" s="12">
        <v>3</v>
      </c>
      <c r="B22" s="27" t="s">
        <v>11</v>
      </c>
      <c r="C22" s="18">
        <v>0</v>
      </c>
      <c r="D22" s="18">
        <v>0</v>
      </c>
      <c r="E22" s="18">
        <v>0</v>
      </c>
      <c r="F22" s="18">
        <v>0</v>
      </c>
      <c r="G22" s="16">
        <v>0</v>
      </c>
      <c r="H22" s="19">
        <v>0</v>
      </c>
      <c r="I22" s="17">
        <v>0</v>
      </c>
    </row>
    <row r="23" spans="1:13" ht="63">
      <c r="A23" s="12">
        <v>4</v>
      </c>
      <c r="B23" s="27" t="s">
        <v>12</v>
      </c>
      <c r="C23" s="18">
        <v>0</v>
      </c>
      <c r="D23" s="18">
        <v>0</v>
      </c>
      <c r="E23" s="18">
        <v>0</v>
      </c>
      <c r="F23" s="18">
        <v>0</v>
      </c>
      <c r="G23" s="16">
        <v>0</v>
      </c>
      <c r="H23" s="19">
        <v>0</v>
      </c>
      <c r="I23" s="17">
        <v>0</v>
      </c>
    </row>
    <row r="24" spans="1:13" ht="63">
      <c r="A24" s="12">
        <v>5</v>
      </c>
      <c r="B24" s="27" t="s">
        <v>13</v>
      </c>
      <c r="C24" s="18">
        <v>51.6</v>
      </c>
      <c r="D24" s="18">
        <v>51.6</v>
      </c>
      <c r="E24" s="18">
        <v>51.6</v>
      </c>
      <c r="F24" s="18">
        <v>51.6</v>
      </c>
      <c r="G24" s="16">
        <f>F24/C24</f>
        <v>1</v>
      </c>
      <c r="H24" s="19">
        <v>51.6</v>
      </c>
      <c r="I24" s="17">
        <f>H24/C24</f>
        <v>1</v>
      </c>
    </row>
    <row r="25" spans="1:13" ht="78.75">
      <c r="A25" s="12"/>
      <c r="B25" s="26" t="s">
        <v>172</v>
      </c>
      <c r="C25" s="18">
        <v>51.6</v>
      </c>
      <c r="D25" s="18">
        <v>51.6</v>
      </c>
      <c r="E25" s="18">
        <v>51.6</v>
      </c>
      <c r="F25" s="18">
        <v>51.6</v>
      </c>
      <c r="G25" s="16">
        <f>F25/C25</f>
        <v>1</v>
      </c>
      <c r="H25" s="19">
        <v>51.6</v>
      </c>
      <c r="I25" s="17">
        <f>H25/C25</f>
        <v>1</v>
      </c>
    </row>
    <row r="26" spans="1:13" ht="47.25">
      <c r="A26" s="12">
        <v>6</v>
      </c>
      <c r="B26" s="27" t="s">
        <v>14</v>
      </c>
      <c r="C26" s="18">
        <v>168</v>
      </c>
      <c r="D26" s="18">
        <v>168</v>
      </c>
      <c r="E26" s="18">
        <v>168</v>
      </c>
      <c r="F26" s="18">
        <v>18</v>
      </c>
      <c r="G26" s="16">
        <f>F26/C26</f>
        <v>0.10714285714285714</v>
      </c>
      <c r="H26" s="19">
        <v>18</v>
      </c>
      <c r="I26" s="17">
        <f>H26/C26</f>
        <v>0.10714285714285714</v>
      </c>
    </row>
    <row r="27" spans="1:13" ht="31.5">
      <c r="A27" s="12"/>
      <c r="B27" s="26" t="s">
        <v>149</v>
      </c>
      <c r="C27" s="18">
        <v>18</v>
      </c>
      <c r="D27" s="18">
        <v>18</v>
      </c>
      <c r="E27" s="18">
        <v>18</v>
      </c>
      <c r="F27" s="18">
        <v>18</v>
      </c>
      <c r="G27" s="16">
        <f>F27/C27</f>
        <v>1</v>
      </c>
      <c r="H27" s="19">
        <v>18</v>
      </c>
      <c r="I27" s="17">
        <f>H27/C27</f>
        <v>1</v>
      </c>
    </row>
    <row r="28" spans="1:13" ht="31.5">
      <c r="A28" s="12"/>
      <c r="B28" s="26" t="s">
        <v>150</v>
      </c>
      <c r="C28" s="18">
        <v>150</v>
      </c>
      <c r="D28" s="18">
        <v>150</v>
      </c>
      <c r="E28" s="18">
        <v>150</v>
      </c>
      <c r="F28" s="18">
        <v>0</v>
      </c>
      <c r="G28" s="16">
        <f>F28/C28</f>
        <v>0</v>
      </c>
      <c r="H28" s="19">
        <v>0</v>
      </c>
      <c r="I28" s="17">
        <f>H28/C28</f>
        <v>0</v>
      </c>
    </row>
    <row r="29" spans="1:13" ht="63">
      <c r="A29" s="12">
        <v>7</v>
      </c>
      <c r="B29" s="27" t="s">
        <v>15</v>
      </c>
      <c r="C29" s="18">
        <v>0</v>
      </c>
      <c r="D29" s="18">
        <v>0</v>
      </c>
      <c r="E29" s="18">
        <v>0</v>
      </c>
      <c r="F29" s="18">
        <v>0</v>
      </c>
      <c r="G29" s="16">
        <v>0</v>
      </c>
      <c r="H29" s="19">
        <v>0</v>
      </c>
      <c r="I29" s="17">
        <v>0</v>
      </c>
    </row>
    <row r="30" spans="1:13" ht="63">
      <c r="A30" s="12">
        <v>8</v>
      </c>
      <c r="B30" s="27" t="s">
        <v>16</v>
      </c>
      <c r="C30" s="18">
        <v>166489.29999999999</v>
      </c>
      <c r="D30" s="18">
        <v>161571.79999999999</v>
      </c>
      <c r="E30" s="18">
        <v>166489.29999999999</v>
      </c>
      <c r="F30" s="18">
        <v>148678.29999999999</v>
      </c>
      <c r="G30" s="16">
        <f t="shared" ref="G30:G61" si="4">F30/C30</f>
        <v>0.89302015204580709</v>
      </c>
      <c r="H30" s="19">
        <v>152307.6</v>
      </c>
      <c r="I30" s="17">
        <f t="shared" ref="I30:I61" si="5">H30/C30</f>
        <v>0.91481915054000473</v>
      </c>
      <c r="M30" s="5"/>
    </row>
    <row r="31" spans="1:13" ht="31.5">
      <c r="A31" s="12"/>
      <c r="B31" s="10" t="s">
        <v>184</v>
      </c>
      <c r="C31" s="18">
        <v>50449.4</v>
      </c>
      <c r="D31" s="19"/>
      <c r="E31" s="18">
        <v>50449.4</v>
      </c>
      <c r="F31" s="18">
        <v>48898.080000000002</v>
      </c>
      <c r="G31" s="16">
        <f t="shared" si="4"/>
        <v>0.96924998116925076</v>
      </c>
      <c r="H31" s="19">
        <v>48898.080000000002</v>
      </c>
      <c r="I31" s="17">
        <f t="shared" si="5"/>
        <v>0.96924998116925076</v>
      </c>
      <c r="M31" s="5"/>
    </row>
    <row r="32" spans="1:13" ht="31.5">
      <c r="A32" s="12"/>
      <c r="B32" s="10" t="s">
        <v>185</v>
      </c>
      <c r="C32" s="18">
        <v>43643.7</v>
      </c>
      <c r="D32" s="19"/>
      <c r="E32" s="18">
        <v>43643.7</v>
      </c>
      <c r="F32" s="18">
        <v>40851.46</v>
      </c>
      <c r="G32" s="16">
        <f t="shared" si="4"/>
        <v>0.93602192298086551</v>
      </c>
      <c r="H32" s="19">
        <v>40851.46</v>
      </c>
      <c r="I32" s="17">
        <f t="shared" si="5"/>
        <v>0.93602192298086551</v>
      </c>
    </row>
    <row r="33" spans="1:9" ht="47.25">
      <c r="A33" s="12"/>
      <c r="B33" s="10" t="s">
        <v>186</v>
      </c>
      <c r="C33" s="18">
        <v>32290.400000000001</v>
      </c>
      <c r="D33" s="19"/>
      <c r="E33" s="18">
        <v>32290.400000000001</v>
      </c>
      <c r="F33" s="18">
        <v>23111.360000000001</v>
      </c>
      <c r="G33" s="16">
        <f t="shared" si="4"/>
        <v>0.71573470752917279</v>
      </c>
      <c r="H33" s="19">
        <v>26740.639999999999</v>
      </c>
      <c r="I33" s="17">
        <f t="shared" si="5"/>
        <v>0.82812972276589936</v>
      </c>
    </row>
    <row r="34" spans="1:9" ht="31.5">
      <c r="A34" s="12"/>
      <c r="B34" s="10" t="s">
        <v>187</v>
      </c>
      <c r="C34" s="18">
        <v>3000</v>
      </c>
      <c r="D34" s="19"/>
      <c r="E34" s="18">
        <v>3000</v>
      </c>
      <c r="F34" s="18">
        <v>300</v>
      </c>
      <c r="G34" s="16">
        <f t="shared" si="4"/>
        <v>0.1</v>
      </c>
      <c r="H34" s="19">
        <v>2996.81</v>
      </c>
      <c r="I34" s="17">
        <f t="shared" si="5"/>
        <v>0.99893666666666669</v>
      </c>
    </row>
    <row r="35" spans="1:9" ht="47.25">
      <c r="A35" s="42"/>
      <c r="B35" s="10" t="s">
        <v>174</v>
      </c>
      <c r="C35" s="43">
        <v>14150</v>
      </c>
      <c r="D35" s="19"/>
      <c r="E35" s="18">
        <v>14150</v>
      </c>
      <c r="F35" s="18">
        <v>13092.5</v>
      </c>
      <c r="G35" s="16">
        <f t="shared" si="4"/>
        <v>0.92526501766784452</v>
      </c>
      <c r="H35" s="19">
        <v>14024.97</v>
      </c>
      <c r="I35" s="17">
        <f t="shared" si="5"/>
        <v>0.99116395759717313</v>
      </c>
    </row>
    <row r="36" spans="1:9" ht="31.5">
      <c r="A36" s="42"/>
      <c r="B36" s="10" t="s">
        <v>175</v>
      </c>
      <c r="C36" s="43">
        <v>5000</v>
      </c>
      <c r="D36" s="19"/>
      <c r="E36" s="18">
        <v>5000</v>
      </c>
      <c r="F36" s="18">
        <v>0</v>
      </c>
      <c r="G36" s="16">
        <f t="shared" si="4"/>
        <v>0</v>
      </c>
      <c r="H36" s="19">
        <v>0</v>
      </c>
      <c r="I36" s="17">
        <f t="shared" si="5"/>
        <v>0</v>
      </c>
    </row>
    <row r="37" spans="1:9" ht="15.75">
      <c r="A37" s="42"/>
      <c r="B37" s="10" t="s">
        <v>176</v>
      </c>
      <c r="C37" s="43">
        <v>6060</v>
      </c>
      <c r="D37" s="19"/>
      <c r="E37" s="18">
        <v>6060</v>
      </c>
      <c r="F37" s="18">
        <v>5704.75</v>
      </c>
      <c r="G37" s="16">
        <f t="shared" si="4"/>
        <v>0.94137788778877884</v>
      </c>
      <c r="H37" s="19">
        <v>5704.75</v>
      </c>
      <c r="I37" s="17">
        <f t="shared" si="5"/>
        <v>0.94137788778877884</v>
      </c>
    </row>
    <row r="38" spans="1:9" ht="31.5">
      <c r="A38" s="42"/>
      <c r="B38" s="10" t="s">
        <v>177</v>
      </c>
      <c r="C38" s="43">
        <v>1080.4000000000001</v>
      </c>
      <c r="D38" s="19"/>
      <c r="E38" s="18">
        <v>1080.4000000000001</v>
      </c>
      <c r="F38" s="18">
        <v>1080.3900000000001</v>
      </c>
      <c r="G38" s="16">
        <f t="shared" si="4"/>
        <v>0.99999074416882638</v>
      </c>
      <c r="H38" s="19">
        <v>1080.3900000000001</v>
      </c>
      <c r="I38" s="17">
        <f t="shared" si="5"/>
        <v>0.99999074416882638</v>
      </c>
    </row>
    <row r="39" spans="1:9" ht="31.5">
      <c r="A39" s="42"/>
      <c r="B39" s="10" t="s">
        <v>178</v>
      </c>
      <c r="C39" s="43">
        <v>3000</v>
      </c>
      <c r="D39" s="19"/>
      <c r="E39" s="18">
        <v>3000</v>
      </c>
      <c r="F39" s="18">
        <v>2933.72</v>
      </c>
      <c r="G39" s="16">
        <f t="shared" si="4"/>
        <v>0.97790666666666659</v>
      </c>
      <c r="H39" s="19">
        <v>2933.72</v>
      </c>
      <c r="I39" s="17">
        <f t="shared" si="5"/>
        <v>0.97790666666666659</v>
      </c>
    </row>
    <row r="40" spans="1:9" ht="31.5">
      <c r="A40" s="42"/>
      <c r="B40" s="10" t="s">
        <v>179</v>
      </c>
      <c r="C40" s="43">
        <v>8600</v>
      </c>
      <c r="D40" s="19"/>
      <c r="E40" s="18">
        <v>8600</v>
      </c>
      <c r="F40" s="18">
        <v>8599.5300000000007</v>
      </c>
      <c r="G40" s="16">
        <f t="shared" si="4"/>
        <v>0.99994534883720942</v>
      </c>
      <c r="H40" s="19">
        <v>8599.5300000000007</v>
      </c>
      <c r="I40" s="17">
        <f t="shared" si="5"/>
        <v>0.99994534883720942</v>
      </c>
    </row>
    <row r="41" spans="1:9" ht="31.5">
      <c r="A41" s="42"/>
      <c r="B41" s="10" t="s">
        <v>180</v>
      </c>
      <c r="C41" s="43">
        <v>600</v>
      </c>
      <c r="D41" s="19"/>
      <c r="E41" s="18">
        <v>600</v>
      </c>
      <c r="F41" s="18">
        <v>528.64</v>
      </c>
      <c r="G41" s="16">
        <f t="shared" si="4"/>
        <v>0.88106666666666666</v>
      </c>
      <c r="H41" s="19">
        <v>528.64</v>
      </c>
      <c r="I41" s="17">
        <f t="shared" si="5"/>
        <v>0.88106666666666666</v>
      </c>
    </row>
    <row r="42" spans="1:9" ht="31.5">
      <c r="A42" s="42"/>
      <c r="B42" s="10" t="s">
        <v>181</v>
      </c>
      <c r="C42" s="43">
        <v>10257.299999999999</v>
      </c>
      <c r="D42" s="19"/>
      <c r="E42" s="18">
        <v>10257.299999999999</v>
      </c>
      <c r="F42" s="18">
        <v>6654.23</v>
      </c>
      <c r="G42" s="16">
        <f t="shared" si="4"/>
        <v>0.64873114757294803</v>
      </c>
      <c r="H42" s="19">
        <v>6654.23</v>
      </c>
      <c r="I42" s="17">
        <f t="shared" si="5"/>
        <v>0.64873114757294803</v>
      </c>
    </row>
    <row r="43" spans="1:9" ht="47.25">
      <c r="A43" s="42"/>
      <c r="B43" s="10" t="s">
        <v>182</v>
      </c>
      <c r="C43" s="43">
        <v>19646.07</v>
      </c>
      <c r="D43" s="19"/>
      <c r="E43" s="18">
        <v>19646.07</v>
      </c>
      <c r="F43" s="18">
        <v>19196.55</v>
      </c>
      <c r="G43" s="16">
        <f t="shared" si="4"/>
        <v>0.97711908793972535</v>
      </c>
      <c r="H43" s="19">
        <v>19196.55</v>
      </c>
      <c r="I43" s="17">
        <f t="shared" si="5"/>
        <v>0.97711908793972535</v>
      </c>
    </row>
    <row r="44" spans="1:9" ht="31.5">
      <c r="A44" s="42"/>
      <c r="B44" s="44" t="s">
        <v>183</v>
      </c>
      <c r="C44" s="43">
        <v>1002.4</v>
      </c>
      <c r="D44" s="19"/>
      <c r="E44" s="18">
        <v>1002.4</v>
      </c>
      <c r="F44" s="18">
        <v>838.47</v>
      </c>
      <c r="G44" s="16">
        <f t="shared" si="4"/>
        <v>0.83646249002394257</v>
      </c>
      <c r="H44" s="19">
        <v>838.47</v>
      </c>
      <c r="I44" s="17">
        <f t="shared" si="5"/>
        <v>0.83646249002394257</v>
      </c>
    </row>
    <row r="45" spans="1:9" ht="78.75">
      <c r="A45" s="12">
        <v>9</v>
      </c>
      <c r="B45" s="27" t="s">
        <v>17</v>
      </c>
      <c r="C45" s="18">
        <v>54227.9</v>
      </c>
      <c r="D45" s="18">
        <v>49591.8</v>
      </c>
      <c r="E45" s="18">
        <v>54227.9</v>
      </c>
      <c r="F45" s="18">
        <v>54227.8</v>
      </c>
      <c r="G45" s="16">
        <f t="shared" si="4"/>
        <v>0.99999815593080321</v>
      </c>
      <c r="H45" s="19">
        <v>54227.8</v>
      </c>
      <c r="I45" s="17">
        <f t="shared" si="5"/>
        <v>0.99999815593080321</v>
      </c>
    </row>
    <row r="46" spans="1:9" ht="78.75">
      <c r="A46" s="45"/>
      <c r="B46" s="46" t="s">
        <v>188</v>
      </c>
      <c r="C46" s="38">
        <v>37076.9</v>
      </c>
      <c r="D46" s="38">
        <v>37076.9</v>
      </c>
      <c r="E46" s="38">
        <v>37076.9</v>
      </c>
      <c r="F46" s="38">
        <v>37076.877</v>
      </c>
      <c r="G46" s="16">
        <f t="shared" si="4"/>
        <v>0.99999937966766361</v>
      </c>
      <c r="H46" s="38">
        <v>37076.877</v>
      </c>
      <c r="I46" s="17">
        <f t="shared" si="5"/>
        <v>0.99999937966766361</v>
      </c>
    </row>
    <row r="47" spans="1:9" ht="141.75">
      <c r="A47" s="45"/>
      <c r="B47" s="46" t="s">
        <v>189</v>
      </c>
      <c r="C47" s="38">
        <v>17151</v>
      </c>
      <c r="D47" s="38">
        <v>17151</v>
      </c>
      <c r="E47" s="38">
        <v>17151</v>
      </c>
      <c r="F47" s="38">
        <v>17150.957999999999</v>
      </c>
      <c r="G47" s="16">
        <f t="shared" si="4"/>
        <v>0.99999755116319744</v>
      </c>
      <c r="H47" s="38">
        <v>17150.957999999999</v>
      </c>
      <c r="I47" s="17">
        <f t="shared" si="5"/>
        <v>0.99999755116319744</v>
      </c>
    </row>
    <row r="48" spans="1:9" ht="63">
      <c r="A48" s="12">
        <v>10</v>
      </c>
      <c r="B48" s="27" t="s">
        <v>18</v>
      </c>
      <c r="C48" s="18">
        <v>220437.4</v>
      </c>
      <c r="D48" s="18">
        <v>222410.5</v>
      </c>
      <c r="E48" s="18">
        <v>220437.4</v>
      </c>
      <c r="F48" s="18">
        <v>204322.8</v>
      </c>
      <c r="G48" s="16">
        <f t="shared" si="4"/>
        <v>0.92689715991932398</v>
      </c>
      <c r="H48" s="19">
        <f>H49+H51+H52+H53+H54+H55</f>
        <v>212056.79199999999</v>
      </c>
      <c r="I48" s="17">
        <f t="shared" si="5"/>
        <v>0.96198191413979661</v>
      </c>
    </row>
    <row r="49" spans="1:9" ht="47.25">
      <c r="A49" s="12"/>
      <c r="B49" s="15" t="s">
        <v>157</v>
      </c>
      <c r="C49" s="34">
        <v>10000</v>
      </c>
      <c r="D49" s="34"/>
      <c r="E49" s="34">
        <v>10000</v>
      </c>
      <c r="F49" s="35">
        <v>90.882999999999996</v>
      </c>
      <c r="G49" s="16">
        <f t="shared" si="4"/>
        <v>9.0882999999999988E-3</v>
      </c>
      <c r="H49" s="38">
        <f>90.883+7734.012</f>
        <v>7824.8949999999995</v>
      </c>
      <c r="I49" s="17">
        <f t="shared" si="5"/>
        <v>0.78248949999999995</v>
      </c>
    </row>
    <row r="50" spans="1:9" ht="63">
      <c r="A50" s="12"/>
      <c r="B50" s="15" t="s">
        <v>158</v>
      </c>
      <c r="C50" s="36">
        <v>99.9</v>
      </c>
      <c r="D50" s="36"/>
      <c r="E50" s="36">
        <v>99.9</v>
      </c>
      <c r="F50" s="34">
        <v>0</v>
      </c>
      <c r="G50" s="16">
        <f t="shared" si="4"/>
        <v>0</v>
      </c>
      <c r="H50" s="39">
        <v>0</v>
      </c>
      <c r="I50" s="17">
        <f t="shared" si="5"/>
        <v>0</v>
      </c>
    </row>
    <row r="51" spans="1:9" ht="31.5">
      <c r="A51" s="12"/>
      <c r="B51" s="15" t="s">
        <v>159</v>
      </c>
      <c r="C51" s="34">
        <v>3000</v>
      </c>
      <c r="D51" s="34"/>
      <c r="E51" s="34">
        <v>3000</v>
      </c>
      <c r="F51" s="34">
        <v>2890</v>
      </c>
      <c r="G51" s="16">
        <f t="shared" si="4"/>
        <v>0.96333333333333337</v>
      </c>
      <c r="H51" s="34">
        <v>2890</v>
      </c>
      <c r="I51" s="17">
        <f t="shared" si="5"/>
        <v>0.96333333333333337</v>
      </c>
    </row>
    <row r="52" spans="1:9" ht="31.5">
      <c r="A52" s="12"/>
      <c r="B52" s="15" t="s">
        <v>160</v>
      </c>
      <c r="C52" s="37">
        <v>4337.5</v>
      </c>
      <c r="D52" s="37"/>
      <c r="E52" s="37">
        <v>4337.5</v>
      </c>
      <c r="F52" s="37">
        <v>4337.5</v>
      </c>
      <c r="G52" s="16">
        <f t="shared" si="4"/>
        <v>1</v>
      </c>
      <c r="H52" s="37">
        <v>4337.5</v>
      </c>
      <c r="I52" s="17">
        <f t="shared" si="5"/>
        <v>1</v>
      </c>
    </row>
    <row r="53" spans="1:9" ht="47.25">
      <c r="A53" s="12"/>
      <c r="B53" s="15" t="s">
        <v>161</v>
      </c>
      <c r="C53" s="39">
        <v>170000</v>
      </c>
      <c r="D53" s="39"/>
      <c r="E53" s="39">
        <v>170000</v>
      </c>
      <c r="F53" s="40">
        <v>164004.397</v>
      </c>
      <c r="G53" s="41">
        <f t="shared" si="4"/>
        <v>0.96473174705882347</v>
      </c>
      <c r="H53" s="40">
        <v>164004.397</v>
      </c>
      <c r="I53" s="17">
        <f t="shared" si="5"/>
        <v>0.96473174705882347</v>
      </c>
    </row>
    <row r="54" spans="1:9" ht="47.25">
      <c r="A54" s="12"/>
      <c r="B54" s="15" t="s">
        <v>162</v>
      </c>
      <c r="C54" s="39">
        <v>8000</v>
      </c>
      <c r="D54" s="39"/>
      <c r="E54" s="39">
        <v>8000</v>
      </c>
      <c r="F54" s="40">
        <v>8000</v>
      </c>
      <c r="G54" s="41">
        <f t="shared" si="4"/>
        <v>1</v>
      </c>
      <c r="H54" s="40">
        <v>8000</v>
      </c>
      <c r="I54" s="17">
        <f t="shared" si="5"/>
        <v>1</v>
      </c>
    </row>
    <row r="55" spans="1:9" ht="110.25">
      <c r="A55" s="12"/>
      <c r="B55" s="15" t="s">
        <v>163</v>
      </c>
      <c r="C55" s="34">
        <v>25000</v>
      </c>
      <c r="D55" s="34"/>
      <c r="E55" s="34">
        <v>25000</v>
      </c>
      <c r="F55" s="18">
        <v>25000</v>
      </c>
      <c r="G55" s="16">
        <f t="shared" si="4"/>
        <v>1</v>
      </c>
      <c r="H55" s="19">
        <v>25000</v>
      </c>
      <c r="I55" s="17">
        <f t="shared" si="5"/>
        <v>1</v>
      </c>
    </row>
    <row r="56" spans="1:9" ht="63">
      <c r="A56" s="12">
        <v>11</v>
      </c>
      <c r="B56" s="27" t="s">
        <v>19</v>
      </c>
      <c r="C56" s="18">
        <v>263076.3</v>
      </c>
      <c r="D56" s="18">
        <v>262776.3</v>
      </c>
      <c r="E56" s="18">
        <v>263076.3</v>
      </c>
      <c r="F56" s="18">
        <v>212506</v>
      </c>
      <c r="G56" s="16">
        <f t="shared" si="4"/>
        <v>0.8077732581764302</v>
      </c>
      <c r="H56" s="19">
        <v>220098</v>
      </c>
      <c r="I56" s="17">
        <f t="shared" si="5"/>
        <v>0.83663180605778631</v>
      </c>
    </row>
    <row r="57" spans="1:9" ht="63">
      <c r="A57" s="12"/>
      <c r="B57" s="10" t="s">
        <v>190</v>
      </c>
      <c r="C57" s="18">
        <v>41343.300000000003</v>
      </c>
      <c r="D57" s="18"/>
      <c r="E57" s="18">
        <v>41343.300000000003</v>
      </c>
      <c r="F57" s="18">
        <v>32166.400000000001</v>
      </c>
      <c r="G57" s="16">
        <f t="shared" si="4"/>
        <v>0.77803174879605641</v>
      </c>
      <c r="H57" s="19">
        <v>38758.300000000003</v>
      </c>
      <c r="I57" s="17">
        <f t="shared" si="5"/>
        <v>0.93747475407139735</v>
      </c>
    </row>
    <row r="58" spans="1:9" ht="47.25">
      <c r="A58" s="12"/>
      <c r="B58" s="10" t="s">
        <v>191</v>
      </c>
      <c r="C58" s="18">
        <v>25696.1</v>
      </c>
      <c r="D58" s="18"/>
      <c r="E58" s="18">
        <v>25696.1</v>
      </c>
      <c r="F58" s="18">
        <v>25450.3</v>
      </c>
      <c r="G58" s="16">
        <f t="shared" si="4"/>
        <v>0.99043434606808045</v>
      </c>
      <c r="H58" s="19">
        <v>25450.3</v>
      </c>
      <c r="I58" s="17">
        <f t="shared" si="5"/>
        <v>0.99043434606808045</v>
      </c>
    </row>
    <row r="59" spans="1:9" ht="78.75">
      <c r="A59" s="12"/>
      <c r="B59" s="10" t="s">
        <v>192</v>
      </c>
      <c r="C59" s="18">
        <v>3075</v>
      </c>
      <c r="D59" s="18"/>
      <c r="E59" s="18">
        <v>3075</v>
      </c>
      <c r="F59" s="18">
        <v>2567.6</v>
      </c>
      <c r="G59" s="16">
        <f t="shared" si="4"/>
        <v>0.83499186991869911</v>
      </c>
      <c r="H59" s="19">
        <v>2567.6</v>
      </c>
      <c r="I59" s="17">
        <f t="shared" si="5"/>
        <v>0.83499186991869911</v>
      </c>
    </row>
    <row r="60" spans="1:9" ht="47.25">
      <c r="A60" s="12"/>
      <c r="B60" s="10" t="s">
        <v>193</v>
      </c>
      <c r="C60" s="18">
        <v>822.9</v>
      </c>
      <c r="D60" s="18"/>
      <c r="E60" s="18">
        <f>C60</f>
        <v>822.9</v>
      </c>
      <c r="F60" s="18">
        <v>822.9</v>
      </c>
      <c r="G60" s="16">
        <f t="shared" si="4"/>
        <v>1</v>
      </c>
      <c r="H60" s="19">
        <v>822.9</v>
      </c>
      <c r="I60" s="17">
        <f t="shared" si="5"/>
        <v>1</v>
      </c>
    </row>
    <row r="61" spans="1:9" ht="47.25">
      <c r="A61" s="12"/>
      <c r="B61" s="10" t="s">
        <v>194</v>
      </c>
      <c r="C61" s="18">
        <v>1608.6</v>
      </c>
      <c r="D61" s="18"/>
      <c r="E61" s="18">
        <f t="shared" ref="E61:E81" si="6">C61</f>
        <v>1608.6</v>
      </c>
      <c r="F61" s="18">
        <v>1544.8</v>
      </c>
      <c r="G61" s="16">
        <f t="shared" si="4"/>
        <v>0.96033818227029721</v>
      </c>
      <c r="H61" s="19">
        <v>1544.8</v>
      </c>
      <c r="I61" s="17">
        <f t="shared" si="5"/>
        <v>0.96033818227029721</v>
      </c>
    </row>
    <row r="62" spans="1:9" ht="31.5">
      <c r="A62" s="12"/>
      <c r="B62" s="10" t="s">
        <v>195</v>
      </c>
      <c r="C62" s="18">
        <v>8046.4</v>
      </c>
      <c r="D62" s="18"/>
      <c r="E62" s="18">
        <f t="shared" si="6"/>
        <v>8046.4</v>
      </c>
      <c r="F62" s="18">
        <v>0</v>
      </c>
      <c r="G62" s="16">
        <f t="shared" ref="G62:G93" si="7">F62/C62</f>
        <v>0</v>
      </c>
      <c r="H62" s="19">
        <v>6933.2</v>
      </c>
      <c r="I62" s="17">
        <f t="shared" ref="I62:I93" si="8">H62/C62</f>
        <v>0.86165241598727382</v>
      </c>
    </row>
    <row r="63" spans="1:9" ht="47.25">
      <c r="A63" s="12"/>
      <c r="B63" s="10" t="s">
        <v>196</v>
      </c>
      <c r="C63" s="18">
        <v>1820</v>
      </c>
      <c r="D63" s="18"/>
      <c r="E63" s="18">
        <f t="shared" si="6"/>
        <v>1820</v>
      </c>
      <c r="F63" s="18">
        <v>1506.5</v>
      </c>
      <c r="G63" s="16">
        <f t="shared" si="7"/>
        <v>0.82774725274725269</v>
      </c>
      <c r="H63" s="19">
        <v>1506.5</v>
      </c>
      <c r="I63" s="17">
        <f t="shared" si="8"/>
        <v>0.82774725274725269</v>
      </c>
    </row>
    <row r="64" spans="1:9" ht="31.5">
      <c r="A64" s="12"/>
      <c r="B64" s="10" t="s">
        <v>197</v>
      </c>
      <c r="C64" s="18">
        <v>274.3</v>
      </c>
      <c r="D64" s="18"/>
      <c r="E64" s="18">
        <f t="shared" si="6"/>
        <v>274.3</v>
      </c>
      <c r="F64" s="18">
        <v>274.3</v>
      </c>
      <c r="G64" s="16">
        <f t="shared" si="7"/>
        <v>1</v>
      </c>
      <c r="H64" s="19">
        <v>274.3</v>
      </c>
      <c r="I64" s="17">
        <f t="shared" si="8"/>
        <v>1</v>
      </c>
    </row>
    <row r="65" spans="1:9" ht="15.75">
      <c r="A65" s="12"/>
      <c r="B65" s="10" t="s">
        <v>198</v>
      </c>
      <c r="C65" s="18">
        <v>4687.1000000000004</v>
      </c>
      <c r="D65" s="18"/>
      <c r="E65" s="18">
        <f t="shared" si="6"/>
        <v>4687.1000000000004</v>
      </c>
      <c r="F65" s="18">
        <v>1437.6</v>
      </c>
      <c r="G65" s="16">
        <f t="shared" si="7"/>
        <v>0.30671417294275771</v>
      </c>
      <c r="H65" s="19">
        <v>4200.3999999999996</v>
      </c>
      <c r="I65" s="17">
        <f t="shared" si="8"/>
        <v>0.89616180580742877</v>
      </c>
    </row>
    <row r="66" spans="1:9" ht="31.5">
      <c r="A66" s="12"/>
      <c r="B66" s="10" t="s">
        <v>199</v>
      </c>
      <c r="C66" s="18">
        <v>1000</v>
      </c>
      <c r="D66" s="18"/>
      <c r="E66" s="18">
        <f t="shared" si="6"/>
        <v>1000</v>
      </c>
      <c r="F66" s="18">
        <v>1000</v>
      </c>
      <c r="G66" s="16">
        <f t="shared" si="7"/>
        <v>1</v>
      </c>
      <c r="H66" s="19">
        <v>1000</v>
      </c>
      <c r="I66" s="17">
        <f t="shared" si="8"/>
        <v>1</v>
      </c>
    </row>
    <row r="67" spans="1:9" ht="31.5">
      <c r="A67" s="12"/>
      <c r="B67" s="10" t="s">
        <v>200</v>
      </c>
      <c r="C67" s="18">
        <v>717.1</v>
      </c>
      <c r="D67" s="18"/>
      <c r="E67" s="18">
        <f t="shared" si="6"/>
        <v>717.1</v>
      </c>
      <c r="F67" s="18">
        <v>0</v>
      </c>
      <c r="G67" s="16">
        <f t="shared" si="7"/>
        <v>0</v>
      </c>
      <c r="H67" s="19">
        <v>618.5</v>
      </c>
      <c r="I67" s="17">
        <f t="shared" si="8"/>
        <v>0.86250174313205963</v>
      </c>
    </row>
    <row r="68" spans="1:9" ht="15.75">
      <c r="A68" s="12"/>
      <c r="B68" s="10" t="s">
        <v>201</v>
      </c>
      <c r="C68" s="18">
        <v>2150</v>
      </c>
      <c r="D68" s="18"/>
      <c r="E68" s="18">
        <f t="shared" si="6"/>
        <v>2150</v>
      </c>
      <c r="F68" s="18">
        <v>0</v>
      </c>
      <c r="G68" s="16">
        <f t="shared" si="7"/>
        <v>0</v>
      </c>
      <c r="H68" s="19">
        <v>1982.9</v>
      </c>
      <c r="I68" s="17">
        <f t="shared" si="8"/>
        <v>0.92227906976744189</v>
      </c>
    </row>
    <row r="69" spans="1:9" ht="63">
      <c r="A69" s="12"/>
      <c r="B69" s="10" t="s">
        <v>202</v>
      </c>
      <c r="C69" s="18">
        <v>720</v>
      </c>
      <c r="D69" s="18"/>
      <c r="E69" s="18">
        <f t="shared" si="6"/>
        <v>720</v>
      </c>
      <c r="F69" s="18">
        <v>338.6</v>
      </c>
      <c r="G69" s="16">
        <f t="shared" si="7"/>
        <v>0.47027777777777779</v>
      </c>
      <c r="H69" s="19">
        <v>500</v>
      </c>
      <c r="I69" s="17">
        <f t="shared" si="8"/>
        <v>0.69444444444444442</v>
      </c>
    </row>
    <row r="70" spans="1:9" ht="47.25">
      <c r="A70" s="12"/>
      <c r="B70" s="10" t="s">
        <v>203</v>
      </c>
      <c r="C70" s="18">
        <v>100</v>
      </c>
      <c r="D70" s="18"/>
      <c r="E70" s="18">
        <f t="shared" si="6"/>
        <v>100</v>
      </c>
      <c r="F70" s="18">
        <v>99</v>
      </c>
      <c r="G70" s="16">
        <f t="shared" si="7"/>
        <v>0.99</v>
      </c>
      <c r="H70" s="19">
        <v>99</v>
      </c>
      <c r="I70" s="17">
        <f t="shared" si="8"/>
        <v>0.99</v>
      </c>
    </row>
    <row r="71" spans="1:9" ht="31.5">
      <c r="A71" s="12"/>
      <c r="B71" s="10" t="s">
        <v>204</v>
      </c>
      <c r="C71" s="18">
        <v>26989.599999999999</v>
      </c>
      <c r="D71" s="18"/>
      <c r="E71" s="18">
        <f t="shared" si="6"/>
        <v>26989.599999999999</v>
      </c>
      <c r="F71" s="18">
        <v>5815.5</v>
      </c>
      <c r="G71" s="16">
        <f t="shared" si="7"/>
        <v>0.21547188546699469</v>
      </c>
      <c r="H71" s="19">
        <v>5815.5</v>
      </c>
      <c r="I71" s="17">
        <f t="shared" si="8"/>
        <v>0.21547188546699469</v>
      </c>
    </row>
    <row r="72" spans="1:9" ht="31.5">
      <c r="A72" s="12"/>
      <c r="B72" s="10" t="s">
        <v>205</v>
      </c>
      <c r="C72" s="18">
        <v>2196.3000000000002</v>
      </c>
      <c r="D72" s="18"/>
      <c r="E72" s="18">
        <f t="shared" si="6"/>
        <v>2196.3000000000002</v>
      </c>
      <c r="F72" s="18">
        <v>2101.6999999999998</v>
      </c>
      <c r="G72" s="16">
        <f t="shared" si="7"/>
        <v>0.9569275599872511</v>
      </c>
      <c r="H72" s="19">
        <v>2101.6999999999998</v>
      </c>
      <c r="I72" s="17">
        <f t="shared" si="8"/>
        <v>0.9569275599872511</v>
      </c>
    </row>
    <row r="73" spans="1:9" ht="94.5">
      <c r="A73" s="12"/>
      <c r="B73" s="10" t="s">
        <v>206</v>
      </c>
      <c r="C73" s="18">
        <v>12000</v>
      </c>
      <c r="D73" s="18"/>
      <c r="E73" s="18">
        <f t="shared" si="6"/>
        <v>12000</v>
      </c>
      <c r="F73" s="18">
        <v>1300</v>
      </c>
      <c r="G73" s="16">
        <f t="shared" si="7"/>
        <v>0.10833333333333334</v>
      </c>
      <c r="H73" s="19">
        <v>1300</v>
      </c>
      <c r="I73" s="17">
        <f t="shared" si="8"/>
        <v>0.10833333333333334</v>
      </c>
    </row>
    <row r="74" spans="1:9" ht="63">
      <c r="A74" s="12"/>
      <c r="B74" s="10" t="s">
        <v>207</v>
      </c>
      <c r="C74" s="18">
        <v>11800</v>
      </c>
      <c r="D74" s="18"/>
      <c r="E74" s="18">
        <f t="shared" si="6"/>
        <v>11800</v>
      </c>
      <c r="F74" s="18">
        <v>2300</v>
      </c>
      <c r="G74" s="16">
        <f t="shared" si="7"/>
        <v>0.19491525423728814</v>
      </c>
      <c r="H74" s="19">
        <v>2300</v>
      </c>
      <c r="I74" s="17">
        <f t="shared" si="8"/>
        <v>0.19491525423728814</v>
      </c>
    </row>
    <row r="75" spans="1:9" ht="78.75">
      <c r="A75" s="12"/>
      <c r="B75" s="10" t="s">
        <v>208</v>
      </c>
      <c r="C75" s="18">
        <v>200</v>
      </c>
      <c r="D75" s="18"/>
      <c r="E75" s="18">
        <f t="shared" si="6"/>
        <v>200</v>
      </c>
      <c r="F75" s="18">
        <v>113.8</v>
      </c>
      <c r="G75" s="16">
        <f t="shared" si="7"/>
        <v>0.56899999999999995</v>
      </c>
      <c r="H75" s="19">
        <v>113.8</v>
      </c>
      <c r="I75" s="17">
        <f t="shared" si="8"/>
        <v>0.56899999999999995</v>
      </c>
    </row>
    <row r="76" spans="1:9" ht="31.5">
      <c r="A76" s="12"/>
      <c r="B76" s="10" t="s">
        <v>209</v>
      </c>
      <c r="C76" s="18">
        <v>793.3</v>
      </c>
      <c r="D76" s="18"/>
      <c r="E76" s="18">
        <f t="shared" si="6"/>
        <v>793.3</v>
      </c>
      <c r="F76" s="18">
        <v>0</v>
      </c>
      <c r="G76" s="16">
        <f t="shared" si="7"/>
        <v>0</v>
      </c>
      <c r="H76" s="19">
        <v>0</v>
      </c>
      <c r="I76" s="17">
        <f t="shared" si="8"/>
        <v>0</v>
      </c>
    </row>
    <row r="77" spans="1:9" ht="15.75">
      <c r="A77" s="12"/>
      <c r="B77" s="10" t="s">
        <v>210</v>
      </c>
      <c r="C77" s="18">
        <v>188856.2</v>
      </c>
      <c r="D77" s="18"/>
      <c r="E77" s="18">
        <f t="shared" si="6"/>
        <v>188856.2</v>
      </c>
      <c r="F77" s="18">
        <v>173086.6</v>
      </c>
      <c r="G77" s="16">
        <f t="shared" si="7"/>
        <v>0.91649943184285187</v>
      </c>
      <c r="H77" s="19">
        <v>177343.7</v>
      </c>
      <c r="I77" s="17">
        <f t="shared" si="8"/>
        <v>0.9390409210817543</v>
      </c>
    </row>
    <row r="78" spans="1:9" ht="47.25">
      <c r="A78" s="12"/>
      <c r="B78" s="10" t="s">
        <v>211</v>
      </c>
      <c r="C78" s="18">
        <v>135170.4</v>
      </c>
      <c r="D78" s="18"/>
      <c r="E78" s="18">
        <f t="shared" si="6"/>
        <v>135170.4</v>
      </c>
      <c r="F78" s="18">
        <v>130913.3</v>
      </c>
      <c r="G78" s="16">
        <f t="shared" si="7"/>
        <v>0.96850567875807136</v>
      </c>
      <c r="H78" s="19">
        <v>135170.4</v>
      </c>
      <c r="I78" s="17">
        <f t="shared" si="8"/>
        <v>1</v>
      </c>
    </row>
    <row r="79" spans="1:9" ht="47.25">
      <c r="A79" s="12"/>
      <c r="B79" s="10" t="s">
        <v>212</v>
      </c>
      <c r="C79" s="18">
        <v>1974</v>
      </c>
      <c r="D79" s="18"/>
      <c r="E79" s="18">
        <f t="shared" si="6"/>
        <v>1974</v>
      </c>
      <c r="F79" s="18">
        <v>1675.1</v>
      </c>
      <c r="G79" s="16">
        <f t="shared" si="7"/>
        <v>0.84858156028368792</v>
      </c>
      <c r="H79" s="19">
        <v>1675.1</v>
      </c>
      <c r="I79" s="17">
        <f t="shared" si="8"/>
        <v>0.84858156028368792</v>
      </c>
    </row>
    <row r="80" spans="1:9" ht="31.5">
      <c r="A80" s="12"/>
      <c r="B80" s="10" t="s">
        <v>213</v>
      </c>
      <c r="C80" s="18">
        <v>8348.1</v>
      </c>
      <c r="D80" s="18"/>
      <c r="E80" s="18">
        <f t="shared" si="6"/>
        <v>8348.1</v>
      </c>
      <c r="F80" s="18">
        <v>8264.1</v>
      </c>
      <c r="G80" s="16">
        <f t="shared" si="7"/>
        <v>0.98993783016494774</v>
      </c>
      <c r="H80" s="19">
        <v>8264.1</v>
      </c>
      <c r="I80" s="17">
        <f t="shared" si="8"/>
        <v>0.98993783016494774</v>
      </c>
    </row>
    <row r="81" spans="1:9" ht="31.5">
      <c r="A81" s="12"/>
      <c r="B81" s="10" t="s">
        <v>214</v>
      </c>
      <c r="C81" s="18">
        <v>1200.0999999999999</v>
      </c>
      <c r="D81" s="18"/>
      <c r="E81" s="18">
        <f t="shared" si="6"/>
        <v>1200.0999999999999</v>
      </c>
      <c r="F81" s="18">
        <v>0</v>
      </c>
      <c r="G81" s="16">
        <f t="shared" si="7"/>
        <v>0</v>
      </c>
      <c r="H81" s="19">
        <v>0</v>
      </c>
      <c r="I81" s="17">
        <f t="shared" si="8"/>
        <v>0</v>
      </c>
    </row>
    <row r="82" spans="1:9" ht="78.75">
      <c r="A82" s="12">
        <v>12</v>
      </c>
      <c r="B82" s="27" t="s">
        <v>20</v>
      </c>
      <c r="C82" s="18">
        <v>37095.199999999997</v>
      </c>
      <c r="D82" s="18">
        <v>39758.199999999997</v>
      </c>
      <c r="E82" s="18">
        <v>37095.199999999997</v>
      </c>
      <c r="F82" s="18">
        <v>30182.9</v>
      </c>
      <c r="G82" s="16">
        <f t="shared" si="7"/>
        <v>0.8136605275076022</v>
      </c>
      <c r="H82" s="19">
        <v>30182.9</v>
      </c>
      <c r="I82" s="17">
        <f t="shared" si="8"/>
        <v>0.8136605275076022</v>
      </c>
    </row>
    <row r="83" spans="1:9" ht="15.75">
      <c r="A83" s="12"/>
      <c r="B83" s="26" t="s">
        <v>164</v>
      </c>
      <c r="C83" s="18">
        <v>35305.199999999997</v>
      </c>
      <c r="D83" s="18"/>
      <c r="E83" s="18">
        <v>35305.199999999997</v>
      </c>
      <c r="F83" s="18">
        <v>29470</v>
      </c>
      <c r="G83" s="16">
        <f t="shared" si="7"/>
        <v>0.83472123086684125</v>
      </c>
      <c r="H83" s="19">
        <v>29470</v>
      </c>
      <c r="I83" s="17">
        <f t="shared" si="8"/>
        <v>0.83472123086684125</v>
      </c>
    </row>
    <row r="84" spans="1:9" ht="63">
      <c r="A84" s="12"/>
      <c r="B84" s="10" t="s">
        <v>165</v>
      </c>
      <c r="C84" s="18">
        <v>5335.8</v>
      </c>
      <c r="D84" s="18"/>
      <c r="E84" s="18">
        <v>5335.8</v>
      </c>
      <c r="F84" s="18">
        <v>3868.3</v>
      </c>
      <c r="G84" s="16">
        <f t="shared" si="7"/>
        <v>0.72497095093519248</v>
      </c>
      <c r="H84" s="19">
        <v>3868.3</v>
      </c>
      <c r="I84" s="17">
        <f t="shared" si="8"/>
        <v>0.72497095093519248</v>
      </c>
    </row>
    <row r="85" spans="1:9" ht="15.75">
      <c r="A85" s="12"/>
      <c r="B85" s="10" t="s">
        <v>166</v>
      </c>
      <c r="C85" s="18">
        <v>24769.4</v>
      </c>
      <c r="D85" s="18"/>
      <c r="E85" s="18">
        <v>24769.4</v>
      </c>
      <c r="F85" s="18">
        <v>20826.8</v>
      </c>
      <c r="G85" s="16">
        <f t="shared" si="7"/>
        <v>0.84082779558648968</v>
      </c>
      <c r="H85" s="19">
        <v>20826.8</v>
      </c>
      <c r="I85" s="17">
        <f t="shared" si="8"/>
        <v>0.84082779558648968</v>
      </c>
    </row>
    <row r="86" spans="1:9" ht="31.5">
      <c r="A86" s="12"/>
      <c r="B86" s="10" t="s">
        <v>167</v>
      </c>
      <c r="C86" s="18">
        <v>200</v>
      </c>
      <c r="D86" s="18"/>
      <c r="E86" s="18">
        <v>200</v>
      </c>
      <c r="F86" s="18">
        <v>0</v>
      </c>
      <c r="G86" s="16">
        <f t="shared" si="7"/>
        <v>0</v>
      </c>
      <c r="H86" s="19">
        <v>0</v>
      </c>
      <c r="I86" s="17">
        <f t="shared" si="8"/>
        <v>0</v>
      </c>
    </row>
    <row r="87" spans="1:9" ht="31.5">
      <c r="A87" s="12"/>
      <c r="B87" s="10" t="s">
        <v>168</v>
      </c>
      <c r="C87" s="18">
        <v>5000</v>
      </c>
      <c r="D87" s="18"/>
      <c r="E87" s="18">
        <v>5000</v>
      </c>
      <c r="F87" s="18">
        <v>4774.8999999999996</v>
      </c>
      <c r="G87" s="16">
        <f t="shared" si="7"/>
        <v>0.95497999999999994</v>
      </c>
      <c r="H87" s="19">
        <v>4774.8999999999996</v>
      </c>
      <c r="I87" s="17">
        <f t="shared" si="8"/>
        <v>0.95497999999999994</v>
      </c>
    </row>
    <row r="88" spans="1:9" ht="31.5">
      <c r="A88" s="12"/>
      <c r="B88" s="10" t="s">
        <v>169</v>
      </c>
      <c r="C88" s="18">
        <v>1790</v>
      </c>
      <c r="D88" s="18"/>
      <c r="E88" s="18">
        <v>1790</v>
      </c>
      <c r="F88" s="18">
        <v>712.9</v>
      </c>
      <c r="G88" s="16">
        <f t="shared" si="7"/>
        <v>0.39826815642458097</v>
      </c>
      <c r="H88" s="19">
        <v>712.9</v>
      </c>
      <c r="I88" s="17">
        <f t="shared" si="8"/>
        <v>0.39826815642458097</v>
      </c>
    </row>
    <row r="89" spans="1:9" ht="63">
      <c r="A89" s="12"/>
      <c r="B89" s="10" t="s">
        <v>170</v>
      </c>
      <c r="C89" s="18">
        <v>1062.5</v>
      </c>
      <c r="D89" s="18"/>
      <c r="E89" s="18">
        <v>1062.5</v>
      </c>
      <c r="F89" s="18">
        <v>0</v>
      </c>
      <c r="G89" s="16">
        <f t="shared" si="7"/>
        <v>0</v>
      </c>
      <c r="H89" s="19">
        <v>0</v>
      </c>
      <c r="I89" s="17">
        <f t="shared" si="8"/>
        <v>0</v>
      </c>
    </row>
    <row r="90" spans="1:9" ht="110.25">
      <c r="A90" s="12"/>
      <c r="B90" s="10" t="s">
        <v>171</v>
      </c>
      <c r="C90" s="18">
        <v>727.5</v>
      </c>
      <c r="D90" s="18"/>
      <c r="E90" s="18">
        <v>727.5</v>
      </c>
      <c r="F90" s="18">
        <v>712.9</v>
      </c>
      <c r="G90" s="16">
        <f t="shared" si="7"/>
        <v>0.97993127147766323</v>
      </c>
      <c r="H90" s="19">
        <v>712.9</v>
      </c>
      <c r="I90" s="17">
        <f t="shared" si="8"/>
        <v>0.97993127147766323</v>
      </c>
    </row>
    <row r="91" spans="1:9" ht="47.25">
      <c r="A91" s="12">
        <v>13</v>
      </c>
      <c r="B91" s="27" t="s">
        <v>21</v>
      </c>
      <c r="C91" s="18">
        <v>176460.3</v>
      </c>
      <c r="D91" s="18">
        <v>174760.3</v>
      </c>
      <c r="E91" s="18">
        <v>176460.3</v>
      </c>
      <c r="F91" s="18">
        <v>176265.2</v>
      </c>
      <c r="G91" s="16">
        <f t="shared" si="7"/>
        <v>0.99889436887503891</v>
      </c>
      <c r="H91" s="19">
        <v>176265.2</v>
      </c>
      <c r="I91" s="17">
        <f t="shared" si="8"/>
        <v>0.99889436887503891</v>
      </c>
    </row>
    <row r="92" spans="1:9" ht="15.75">
      <c r="A92" s="12"/>
      <c r="B92" s="32" t="s">
        <v>75</v>
      </c>
      <c r="C92" s="20">
        <v>19271.099999999999</v>
      </c>
      <c r="D92" s="20"/>
      <c r="E92" s="20">
        <v>19271.099999999999</v>
      </c>
      <c r="F92" s="20">
        <v>19251.099999999999</v>
      </c>
      <c r="G92" s="16">
        <f t="shared" si="7"/>
        <v>0.99896217652339514</v>
      </c>
      <c r="H92" s="20">
        <v>19251.099999999999</v>
      </c>
      <c r="I92" s="17">
        <f t="shared" si="8"/>
        <v>0.99896217652339514</v>
      </c>
    </row>
    <row r="93" spans="1:9" ht="31.5">
      <c r="A93" s="12"/>
      <c r="B93" s="15" t="s">
        <v>76</v>
      </c>
      <c r="C93" s="20">
        <v>430</v>
      </c>
      <c r="D93" s="20"/>
      <c r="E93" s="20">
        <v>430</v>
      </c>
      <c r="F93" s="20">
        <v>430</v>
      </c>
      <c r="G93" s="16">
        <f t="shared" si="7"/>
        <v>1</v>
      </c>
      <c r="H93" s="20">
        <v>430</v>
      </c>
      <c r="I93" s="17">
        <f t="shared" si="8"/>
        <v>1</v>
      </c>
    </row>
    <row r="94" spans="1:9" ht="47.25">
      <c r="A94" s="12"/>
      <c r="B94" s="15" t="s">
        <v>77</v>
      </c>
      <c r="C94" s="20">
        <v>30</v>
      </c>
      <c r="D94" s="20"/>
      <c r="E94" s="20">
        <v>30</v>
      </c>
      <c r="F94" s="20">
        <v>30</v>
      </c>
      <c r="G94" s="16">
        <f t="shared" ref="G94:G125" si="9">F94/C94</f>
        <v>1</v>
      </c>
      <c r="H94" s="20">
        <v>30</v>
      </c>
      <c r="I94" s="17">
        <f t="shared" ref="I94:I125" si="10">H94/C94</f>
        <v>1</v>
      </c>
    </row>
    <row r="95" spans="1:9" ht="31.5">
      <c r="A95" s="12"/>
      <c r="B95" s="15" t="s">
        <v>78</v>
      </c>
      <c r="C95" s="20">
        <v>110</v>
      </c>
      <c r="D95" s="20"/>
      <c r="E95" s="20">
        <v>110</v>
      </c>
      <c r="F95" s="20">
        <v>110</v>
      </c>
      <c r="G95" s="16">
        <f t="shared" si="9"/>
        <v>1</v>
      </c>
      <c r="H95" s="20">
        <v>110</v>
      </c>
      <c r="I95" s="17">
        <f t="shared" si="10"/>
        <v>1</v>
      </c>
    </row>
    <row r="96" spans="1:9" ht="31.5">
      <c r="A96" s="12"/>
      <c r="B96" s="15" t="s">
        <v>79</v>
      </c>
      <c r="C96" s="20">
        <v>20</v>
      </c>
      <c r="D96" s="20"/>
      <c r="E96" s="20">
        <v>20</v>
      </c>
      <c r="F96" s="20">
        <v>20</v>
      </c>
      <c r="G96" s="16">
        <f t="shared" si="9"/>
        <v>1</v>
      </c>
      <c r="H96" s="20">
        <v>20</v>
      </c>
      <c r="I96" s="17">
        <f t="shared" si="10"/>
        <v>1</v>
      </c>
    </row>
    <row r="97" spans="1:9" ht="47.25">
      <c r="A97" s="12"/>
      <c r="B97" s="15" t="s">
        <v>80</v>
      </c>
      <c r="C97" s="20">
        <v>30</v>
      </c>
      <c r="D97" s="20"/>
      <c r="E97" s="20">
        <v>30</v>
      </c>
      <c r="F97" s="20">
        <v>30</v>
      </c>
      <c r="G97" s="16">
        <f t="shared" si="9"/>
        <v>1</v>
      </c>
      <c r="H97" s="20">
        <v>30</v>
      </c>
      <c r="I97" s="17">
        <f t="shared" si="10"/>
        <v>1</v>
      </c>
    </row>
    <row r="98" spans="1:9" ht="31.5">
      <c r="A98" s="12"/>
      <c r="B98" s="15" t="s">
        <v>81</v>
      </c>
      <c r="C98" s="20">
        <v>70</v>
      </c>
      <c r="D98" s="20"/>
      <c r="E98" s="20">
        <v>70</v>
      </c>
      <c r="F98" s="20">
        <v>70</v>
      </c>
      <c r="G98" s="16">
        <f t="shared" si="9"/>
        <v>1</v>
      </c>
      <c r="H98" s="20">
        <v>70</v>
      </c>
      <c r="I98" s="17">
        <f t="shared" si="10"/>
        <v>1</v>
      </c>
    </row>
    <row r="99" spans="1:9" ht="31.5">
      <c r="A99" s="12"/>
      <c r="B99" s="15" t="s">
        <v>82</v>
      </c>
      <c r="C99" s="20">
        <v>50</v>
      </c>
      <c r="D99" s="20"/>
      <c r="E99" s="20">
        <v>50</v>
      </c>
      <c r="F99" s="20">
        <v>50</v>
      </c>
      <c r="G99" s="16">
        <f t="shared" si="9"/>
        <v>1</v>
      </c>
      <c r="H99" s="20">
        <v>50</v>
      </c>
      <c r="I99" s="17">
        <f t="shared" si="10"/>
        <v>1</v>
      </c>
    </row>
    <row r="100" spans="1:9" ht="47.25">
      <c r="A100" s="12"/>
      <c r="B100" s="15" t="s">
        <v>83</v>
      </c>
      <c r="C100" s="20">
        <v>60</v>
      </c>
      <c r="D100" s="20"/>
      <c r="E100" s="20">
        <v>60</v>
      </c>
      <c r="F100" s="20">
        <v>60</v>
      </c>
      <c r="G100" s="16">
        <f t="shared" si="9"/>
        <v>1</v>
      </c>
      <c r="H100" s="20">
        <v>60</v>
      </c>
      <c r="I100" s="17">
        <f t="shared" si="10"/>
        <v>1</v>
      </c>
    </row>
    <row r="101" spans="1:9" ht="110.25">
      <c r="A101" s="12"/>
      <c r="B101" s="15" t="s">
        <v>84</v>
      </c>
      <c r="C101" s="20">
        <v>18351.099999999999</v>
      </c>
      <c r="D101" s="20"/>
      <c r="E101" s="20">
        <v>18351.099999999999</v>
      </c>
      <c r="F101" s="20">
        <v>18331.099999999999</v>
      </c>
      <c r="G101" s="16">
        <f t="shared" si="9"/>
        <v>0.99891014707565218</v>
      </c>
      <c r="H101" s="20">
        <v>18331.099999999999</v>
      </c>
      <c r="I101" s="17">
        <f t="shared" si="10"/>
        <v>0.99891014707565218</v>
      </c>
    </row>
    <row r="102" spans="1:9" ht="31.5">
      <c r="A102" s="12"/>
      <c r="B102" s="15" t="s">
        <v>85</v>
      </c>
      <c r="C102" s="20">
        <v>50</v>
      </c>
      <c r="D102" s="20"/>
      <c r="E102" s="20">
        <v>50</v>
      </c>
      <c r="F102" s="20">
        <v>50</v>
      </c>
      <c r="G102" s="16">
        <f t="shared" si="9"/>
        <v>1</v>
      </c>
      <c r="H102" s="20">
        <v>50</v>
      </c>
      <c r="I102" s="17">
        <f t="shared" si="10"/>
        <v>1</v>
      </c>
    </row>
    <row r="103" spans="1:9" ht="47.25">
      <c r="A103" s="12"/>
      <c r="B103" s="15" t="s">
        <v>86</v>
      </c>
      <c r="C103" s="20">
        <v>70</v>
      </c>
      <c r="D103" s="20"/>
      <c r="E103" s="20">
        <v>70</v>
      </c>
      <c r="F103" s="20">
        <v>70</v>
      </c>
      <c r="G103" s="16">
        <f t="shared" si="9"/>
        <v>1</v>
      </c>
      <c r="H103" s="20">
        <v>70</v>
      </c>
      <c r="I103" s="17">
        <f t="shared" si="10"/>
        <v>1</v>
      </c>
    </row>
    <row r="104" spans="1:9" ht="31.5">
      <c r="A104" s="12"/>
      <c r="B104" s="15" t="s">
        <v>87</v>
      </c>
      <c r="C104" s="18">
        <v>16006.1</v>
      </c>
      <c r="D104" s="18"/>
      <c r="E104" s="18">
        <v>16006.1</v>
      </c>
      <c r="F104" s="18">
        <v>16006.1</v>
      </c>
      <c r="G104" s="16">
        <f t="shared" si="9"/>
        <v>1</v>
      </c>
      <c r="H104" s="18">
        <v>16006.1</v>
      </c>
      <c r="I104" s="17">
        <f t="shared" si="10"/>
        <v>1</v>
      </c>
    </row>
    <row r="105" spans="1:9" ht="31.5">
      <c r="A105" s="12"/>
      <c r="B105" s="15" t="s">
        <v>88</v>
      </c>
      <c r="C105" s="20">
        <v>560</v>
      </c>
      <c r="D105" s="20"/>
      <c r="E105" s="20">
        <v>560</v>
      </c>
      <c r="F105" s="20">
        <v>560</v>
      </c>
      <c r="G105" s="16">
        <f t="shared" si="9"/>
        <v>1</v>
      </c>
      <c r="H105" s="20">
        <v>560</v>
      </c>
      <c r="I105" s="17">
        <f t="shared" si="10"/>
        <v>1</v>
      </c>
    </row>
    <row r="106" spans="1:9" ht="31.5">
      <c r="A106" s="12"/>
      <c r="B106" s="15" t="s">
        <v>89</v>
      </c>
      <c r="C106" s="20">
        <v>1150</v>
      </c>
      <c r="D106" s="20"/>
      <c r="E106" s="20">
        <v>1150</v>
      </c>
      <c r="F106" s="20">
        <v>1150</v>
      </c>
      <c r="G106" s="16">
        <f t="shared" si="9"/>
        <v>1</v>
      </c>
      <c r="H106" s="20">
        <v>1150</v>
      </c>
      <c r="I106" s="17">
        <f t="shared" si="10"/>
        <v>1</v>
      </c>
    </row>
    <row r="107" spans="1:9" ht="31.5">
      <c r="A107" s="12"/>
      <c r="B107" s="15" t="s">
        <v>90</v>
      </c>
      <c r="C107" s="20">
        <v>1423.2</v>
      </c>
      <c r="D107" s="20"/>
      <c r="E107" s="20">
        <v>1423.2</v>
      </c>
      <c r="F107" s="20">
        <v>1423.2</v>
      </c>
      <c r="G107" s="16">
        <f t="shared" si="9"/>
        <v>1</v>
      </c>
      <c r="H107" s="20">
        <v>1423.2</v>
      </c>
      <c r="I107" s="17">
        <f t="shared" si="10"/>
        <v>1</v>
      </c>
    </row>
    <row r="108" spans="1:9" ht="31.5">
      <c r="A108" s="12"/>
      <c r="B108" s="15" t="s">
        <v>91</v>
      </c>
      <c r="C108" s="20">
        <v>3547.5</v>
      </c>
      <c r="D108" s="20"/>
      <c r="E108" s="20">
        <v>3547.5</v>
      </c>
      <c r="F108" s="20">
        <v>3547.5</v>
      </c>
      <c r="G108" s="16">
        <f t="shared" si="9"/>
        <v>1</v>
      </c>
      <c r="H108" s="20">
        <v>3547.5</v>
      </c>
      <c r="I108" s="17">
        <f t="shared" si="10"/>
        <v>1</v>
      </c>
    </row>
    <row r="109" spans="1:9" ht="31.5">
      <c r="A109" s="12"/>
      <c r="B109" s="15" t="s">
        <v>92</v>
      </c>
      <c r="C109" s="20">
        <v>499</v>
      </c>
      <c r="D109" s="20"/>
      <c r="E109" s="20">
        <v>499</v>
      </c>
      <c r="F109" s="20">
        <v>499</v>
      </c>
      <c r="G109" s="16">
        <f t="shared" si="9"/>
        <v>1</v>
      </c>
      <c r="H109" s="20">
        <v>499</v>
      </c>
      <c r="I109" s="17">
        <f t="shared" si="10"/>
        <v>1</v>
      </c>
    </row>
    <row r="110" spans="1:9" ht="31.5">
      <c r="A110" s="12"/>
      <c r="B110" s="15" t="s">
        <v>93</v>
      </c>
      <c r="C110" s="20">
        <v>420</v>
      </c>
      <c r="D110" s="20"/>
      <c r="E110" s="20">
        <v>420</v>
      </c>
      <c r="F110" s="20">
        <v>420</v>
      </c>
      <c r="G110" s="16">
        <f t="shared" si="9"/>
        <v>1</v>
      </c>
      <c r="H110" s="20">
        <v>420</v>
      </c>
      <c r="I110" s="17">
        <f t="shared" si="10"/>
        <v>1</v>
      </c>
    </row>
    <row r="111" spans="1:9" ht="31.5">
      <c r="A111" s="12"/>
      <c r="B111" s="15" t="s">
        <v>94</v>
      </c>
      <c r="C111" s="20">
        <v>200</v>
      </c>
      <c r="D111" s="20"/>
      <c r="E111" s="20">
        <v>200</v>
      </c>
      <c r="F111" s="20">
        <v>200</v>
      </c>
      <c r="G111" s="16">
        <f t="shared" si="9"/>
        <v>1</v>
      </c>
      <c r="H111" s="20">
        <v>200</v>
      </c>
      <c r="I111" s="17">
        <f t="shared" si="10"/>
        <v>1</v>
      </c>
    </row>
    <row r="112" spans="1:9" ht="15.75">
      <c r="A112" s="12"/>
      <c r="B112" s="15" t="s">
        <v>95</v>
      </c>
      <c r="C112" s="20">
        <v>700</v>
      </c>
      <c r="D112" s="20"/>
      <c r="E112" s="20">
        <v>700</v>
      </c>
      <c r="F112" s="20">
        <v>700</v>
      </c>
      <c r="G112" s="16">
        <f t="shared" si="9"/>
        <v>1</v>
      </c>
      <c r="H112" s="20">
        <v>700</v>
      </c>
      <c r="I112" s="17">
        <f t="shared" si="10"/>
        <v>1</v>
      </c>
    </row>
    <row r="113" spans="1:9" ht="15.75">
      <c r="A113" s="12"/>
      <c r="B113" s="15" t="s">
        <v>96</v>
      </c>
      <c r="C113" s="20">
        <v>121.5</v>
      </c>
      <c r="D113" s="20"/>
      <c r="E113" s="20">
        <v>121.5</v>
      </c>
      <c r="F113" s="20">
        <v>121.5</v>
      </c>
      <c r="G113" s="16">
        <f t="shared" si="9"/>
        <v>1</v>
      </c>
      <c r="H113" s="20">
        <v>121.5</v>
      </c>
      <c r="I113" s="17">
        <f t="shared" si="10"/>
        <v>1</v>
      </c>
    </row>
    <row r="114" spans="1:9" ht="31.5">
      <c r="A114" s="12"/>
      <c r="B114" s="15" t="s">
        <v>97</v>
      </c>
      <c r="C114" s="20">
        <v>41.3</v>
      </c>
      <c r="D114" s="20"/>
      <c r="E114" s="20">
        <v>41.3</v>
      </c>
      <c r="F114" s="20">
        <v>41.3</v>
      </c>
      <c r="G114" s="16">
        <f t="shared" si="9"/>
        <v>1</v>
      </c>
      <c r="H114" s="20">
        <v>41.3</v>
      </c>
      <c r="I114" s="17">
        <f t="shared" si="10"/>
        <v>1</v>
      </c>
    </row>
    <row r="115" spans="1:9" ht="31.5">
      <c r="A115" s="12"/>
      <c r="B115" s="15" t="s">
        <v>98</v>
      </c>
      <c r="C115" s="20">
        <v>2980.4</v>
      </c>
      <c r="D115" s="20"/>
      <c r="E115" s="20">
        <v>2980.4</v>
      </c>
      <c r="F115" s="20">
        <v>2980.4</v>
      </c>
      <c r="G115" s="16">
        <f t="shared" si="9"/>
        <v>1</v>
      </c>
      <c r="H115" s="20">
        <v>2980.4</v>
      </c>
      <c r="I115" s="17">
        <f t="shared" si="10"/>
        <v>1</v>
      </c>
    </row>
    <row r="116" spans="1:9" ht="31.5">
      <c r="A116" s="12"/>
      <c r="B116" s="15" t="s">
        <v>99</v>
      </c>
      <c r="C116" s="20">
        <v>499.6</v>
      </c>
      <c r="D116" s="20"/>
      <c r="E116" s="20">
        <v>499.6</v>
      </c>
      <c r="F116" s="20">
        <v>499.6</v>
      </c>
      <c r="G116" s="16">
        <f t="shared" si="9"/>
        <v>1</v>
      </c>
      <c r="H116" s="20">
        <v>499.6</v>
      </c>
      <c r="I116" s="17">
        <f t="shared" si="10"/>
        <v>1</v>
      </c>
    </row>
    <row r="117" spans="1:9" ht="31.5">
      <c r="A117" s="12"/>
      <c r="B117" s="15" t="s">
        <v>100</v>
      </c>
      <c r="C117" s="20">
        <v>496</v>
      </c>
      <c r="D117" s="20"/>
      <c r="E117" s="20">
        <v>496</v>
      </c>
      <c r="F117" s="20">
        <v>496</v>
      </c>
      <c r="G117" s="16">
        <f t="shared" si="9"/>
        <v>1</v>
      </c>
      <c r="H117" s="20">
        <v>496</v>
      </c>
      <c r="I117" s="17">
        <f t="shared" si="10"/>
        <v>1</v>
      </c>
    </row>
    <row r="118" spans="1:9" ht="31.5">
      <c r="A118" s="12"/>
      <c r="B118" s="15" t="s">
        <v>101</v>
      </c>
      <c r="C118" s="20">
        <v>100.8</v>
      </c>
      <c r="D118" s="20"/>
      <c r="E118" s="20">
        <v>100.8</v>
      </c>
      <c r="F118" s="20">
        <v>100.8</v>
      </c>
      <c r="G118" s="16">
        <f t="shared" si="9"/>
        <v>1</v>
      </c>
      <c r="H118" s="20">
        <v>100.8</v>
      </c>
      <c r="I118" s="17">
        <f t="shared" si="10"/>
        <v>1</v>
      </c>
    </row>
    <row r="119" spans="1:9" ht="31.5">
      <c r="A119" s="12"/>
      <c r="B119" s="15" t="s">
        <v>102</v>
      </c>
      <c r="C119" s="20">
        <v>1560</v>
      </c>
      <c r="D119" s="20"/>
      <c r="E119" s="20">
        <v>1560</v>
      </c>
      <c r="F119" s="20">
        <v>1560</v>
      </c>
      <c r="G119" s="16">
        <f t="shared" si="9"/>
        <v>1</v>
      </c>
      <c r="H119" s="20">
        <v>1560</v>
      </c>
      <c r="I119" s="17">
        <f t="shared" si="10"/>
        <v>1</v>
      </c>
    </row>
    <row r="120" spans="1:9" ht="31.5">
      <c r="A120" s="12"/>
      <c r="B120" s="15" t="s">
        <v>103</v>
      </c>
      <c r="C120" s="20">
        <v>792.8</v>
      </c>
      <c r="D120" s="20"/>
      <c r="E120" s="20">
        <v>792.8</v>
      </c>
      <c r="F120" s="20">
        <v>792.8</v>
      </c>
      <c r="G120" s="16">
        <f t="shared" si="9"/>
        <v>1</v>
      </c>
      <c r="H120" s="20">
        <v>792.8</v>
      </c>
      <c r="I120" s="17">
        <f t="shared" si="10"/>
        <v>1</v>
      </c>
    </row>
    <row r="121" spans="1:9" ht="31.5">
      <c r="A121" s="12"/>
      <c r="B121" s="15" t="s">
        <v>104</v>
      </c>
      <c r="C121" s="20">
        <v>379</v>
      </c>
      <c r="D121" s="20"/>
      <c r="E121" s="20">
        <v>379</v>
      </c>
      <c r="F121" s="20">
        <v>379</v>
      </c>
      <c r="G121" s="16">
        <f t="shared" si="9"/>
        <v>1</v>
      </c>
      <c r="H121" s="20">
        <v>379</v>
      </c>
      <c r="I121" s="17">
        <f t="shared" si="10"/>
        <v>1</v>
      </c>
    </row>
    <row r="122" spans="1:9" ht="47.25">
      <c r="A122" s="12"/>
      <c r="B122" s="15" t="s">
        <v>105</v>
      </c>
      <c r="C122" s="20">
        <v>150</v>
      </c>
      <c r="D122" s="20"/>
      <c r="E122" s="20">
        <v>150</v>
      </c>
      <c r="F122" s="20">
        <v>150</v>
      </c>
      <c r="G122" s="16">
        <f t="shared" si="9"/>
        <v>1</v>
      </c>
      <c r="H122" s="20">
        <v>150</v>
      </c>
      <c r="I122" s="17">
        <f t="shared" si="10"/>
        <v>1</v>
      </c>
    </row>
    <row r="123" spans="1:9" ht="63">
      <c r="A123" s="12"/>
      <c r="B123" s="15" t="s">
        <v>106</v>
      </c>
      <c r="C123" s="20">
        <v>100</v>
      </c>
      <c r="D123" s="20"/>
      <c r="E123" s="20">
        <v>100</v>
      </c>
      <c r="F123" s="20">
        <v>100</v>
      </c>
      <c r="G123" s="16">
        <f t="shared" si="9"/>
        <v>1</v>
      </c>
      <c r="H123" s="20">
        <v>100</v>
      </c>
      <c r="I123" s="17">
        <f t="shared" si="10"/>
        <v>1</v>
      </c>
    </row>
    <row r="124" spans="1:9" ht="47.25">
      <c r="A124" s="12"/>
      <c r="B124" s="15" t="s">
        <v>107</v>
      </c>
      <c r="C124" s="20">
        <v>80</v>
      </c>
      <c r="D124" s="20"/>
      <c r="E124" s="20">
        <v>80</v>
      </c>
      <c r="F124" s="20">
        <v>80</v>
      </c>
      <c r="G124" s="16">
        <f t="shared" si="9"/>
        <v>1</v>
      </c>
      <c r="H124" s="20">
        <v>80</v>
      </c>
      <c r="I124" s="17">
        <f t="shared" si="10"/>
        <v>1</v>
      </c>
    </row>
    <row r="125" spans="1:9" ht="31.5">
      <c r="A125" s="12"/>
      <c r="B125" s="15" t="s">
        <v>108</v>
      </c>
      <c r="C125" s="20">
        <v>125</v>
      </c>
      <c r="D125" s="20"/>
      <c r="E125" s="20">
        <v>125</v>
      </c>
      <c r="F125" s="20">
        <v>125</v>
      </c>
      <c r="G125" s="16">
        <f t="shared" si="9"/>
        <v>1</v>
      </c>
      <c r="H125" s="20">
        <v>125</v>
      </c>
      <c r="I125" s="17">
        <f t="shared" si="10"/>
        <v>1</v>
      </c>
    </row>
    <row r="126" spans="1:9" ht="31.5">
      <c r="A126" s="12"/>
      <c r="B126" s="15" t="s">
        <v>109</v>
      </c>
      <c r="C126" s="20">
        <v>80</v>
      </c>
      <c r="D126" s="20"/>
      <c r="E126" s="20">
        <v>80</v>
      </c>
      <c r="F126" s="20">
        <v>80</v>
      </c>
      <c r="G126" s="16">
        <f t="shared" ref="G126:G157" si="11">F126/C126</f>
        <v>1</v>
      </c>
      <c r="H126" s="20">
        <v>80</v>
      </c>
      <c r="I126" s="17">
        <f t="shared" ref="I126:I157" si="12">H126/C126</f>
        <v>1</v>
      </c>
    </row>
    <row r="127" spans="1:9" ht="47.25">
      <c r="A127" s="12"/>
      <c r="B127" s="15" t="s">
        <v>110</v>
      </c>
      <c r="C127" s="18">
        <v>5755</v>
      </c>
      <c r="D127" s="18"/>
      <c r="E127" s="18">
        <v>5755</v>
      </c>
      <c r="F127" s="18">
        <v>5730</v>
      </c>
      <c r="G127" s="16">
        <f t="shared" si="11"/>
        <v>0.99565595134665508</v>
      </c>
      <c r="H127" s="19">
        <v>5730</v>
      </c>
      <c r="I127" s="17">
        <f t="shared" si="12"/>
        <v>0.99565595134665508</v>
      </c>
    </row>
    <row r="128" spans="1:9" ht="31.5">
      <c r="A128" s="12"/>
      <c r="B128" s="15" t="s">
        <v>111</v>
      </c>
      <c r="C128" s="20">
        <v>490</v>
      </c>
      <c r="D128" s="20"/>
      <c r="E128" s="20">
        <v>490</v>
      </c>
      <c r="F128" s="20">
        <v>490</v>
      </c>
      <c r="G128" s="16">
        <f t="shared" si="11"/>
        <v>1</v>
      </c>
      <c r="H128" s="20">
        <v>490</v>
      </c>
      <c r="I128" s="17">
        <f t="shared" si="12"/>
        <v>1</v>
      </c>
    </row>
    <row r="129" spans="1:9" ht="31.5">
      <c r="A129" s="12"/>
      <c r="B129" s="15" t="s">
        <v>112</v>
      </c>
      <c r="C129" s="20">
        <v>600</v>
      </c>
      <c r="D129" s="20"/>
      <c r="E129" s="20">
        <v>600</v>
      </c>
      <c r="F129" s="20">
        <v>600</v>
      </c>
      <c r="G129" s="16">
        <f t="shared" si="11"/>
        <v>1</v>
      </c>
      <c r="H129" s="20">
        <v>600</v>
      </c>
      <c r="I129" s="17">
        <f t="shared" si="12"/>
        <v>1</v>
      </c>
    </row>
    <row r="130" spans="1:9" ht="47.25">
      <c r="A130" s="12"/>
      <c r="B130" s="15" t="s">
        <v>113</v>
      </c>
      <c r="C130" s="20">
        <v>225</v>
      </c>
      <c r="D130" s="20"/>
      <c r="E130" s="20">
        <v>225</v>
      </c>
      <c r="F130" s="20">
        <v>225</v>
      </c>
      <c r="G130" s="16">
        <f t="shared" si="11"/>
        <v>1</v>
      </c>
      <c r="H130" s="20">
        <v>225</v>
      </c>
      <c r="I130" s="17">
        <f t="shared" si="12"/>
        <v>1</v>
      </c>
    </row>
    <row r="131" spans="1:9" ht="31.5">
      <c r="A131" s="12"/>
      <c r="B131" s="15" t="s">
        <v>114</v>
      </c>
      <c r="C131" s="20">
        <v>450</v>
      </c>
      <c r="D131" s="20"/>
      <c r="E131" s="20">
        <v>450</v>
      </c>
      <c r="F131" s="20">
        <v>450</v>
      </c>
      <c r="G131" s="16">
        <f t="shared" si="11"/>
        <v>1</v>
      </c>
      <c r="H131" s="20">
        <v>450</v>
      </c>
      <c r="I131" s="17">
        <f t="shared" si="12"/>
        <v>1</v>
      </c>
    </row>
    <row r="132" spans="1:9" ht="31.5">
      <c r="A132" s="12"/>
      <c r="B132" s="15" t="s">
        <v>115</v>
      </c>
      <c r="C132" s="20">
        <v>1440</v>
      </c>
      <c r="D132" s="20"/>
      <c r="E132" s="20">
        <v>1440</v>
      </c>
      <c r="F132" s="20">
        <v>1415</v>
      </c>
      <c r="G132" s="16">
        <f t="shared" si="11"/>
        <v>0.98263888888888884</v>
      </c>
      <c r="H132" s="20">
        <v>1415</v>
      </c>
      <c r="I132" s="17">
        <f t="shared" si="12"/>
        <v>0.98263888888888884</v>
      </c>
    </row>
    <row r="133" spans="1:9" ht="47.25">
      <c r="A133" s="12"/>
      <c r="B133" s="15" t="s">
        <v>116</v>
      </c>
      <c r="C133" s="20">
        <v>1000</v>
      </c>
      <c r="D133" s="20"/>
      <c r="E133" s="20">
        <v>1000</v>
      </c>
      <c r="F133" s="20">
        <v>1000</v>
      </c>
      <c r="G133" s="16">
        <f t="shared" si="11"/>
        <v>1</v>
      </c>
      <c r="H133" s="20">
        <v>1000</v>
      </c>
      <c r="I133" s="17">
        <f t="shared" si="12"/>
        <v>1</v>
      </c>
    </row>
    <row r="134" spans="1:9" ht="31.5">
      <c r="A134" s="12"/>
      <c r="B134" s="15" t="s">
        <v>117</v>
      </c>
      <c r="C134" s="20">
        <v>1550</v>
      </c>
      <c r="D134" s="20"/>
      <c r="E134" s="20">
        <v>1550</v>
      </c>
      <c r="F134" s="20">
        <v>1550</v>
      </c>
      <c r="G134" s="16">
        <f t="shared" si="11"/>
        <v>1</v>
      </c>
      <c r="H134" s="20">
        <v>1550</v>
      </c>
      <c r="I134" s="17">
        <f t="shared" si="12"/>
        <v>1</v>
      </c>
    </row>
    <row r="135" spans="1:9" ht="31.5">
      <c r="A135" s="12"/>
      <c r="B135" s="15" t="s">
        <v>118</v>
      </c>
      <c r="C135" s="18">
        <v>130381.1</v>
      </c>
      <c r="D135" s="18"/>
      <c r="E135" s="18">
        <v>130381.1</v>
      </c>
      <c r="F135" s="18">
        <v>130381.1</v>
      </c>
      <c r="G135" s="16">
        <f t="shared" si="11"/>
        <v>1</v>
      </c>
      <c r="H135" s="18">
        <v>130381.1</v>
      </c>
      <c r="I135" s="17">
        <f t="shared" si="12"/>
        <v>1</v>
      </c>
    </row>
    <row r="136" spans="1:9" ht="31.5">
      <c r="A136" s="12"/>
      <c r="B136" s="15" t="s">
        <v>119</v>
      </c>
      <c r="C136" s="21">
        <v>11826.7</v>
      </c>
      <c r="D136" s="21"/>
      <c r="E136" s="21">
        <v>11826.7</v>
      </c>
      <c r="F136" s="21">
        <v>11826.7</v>
      </c>
      <c r="G136" s="16">
        <f t="shared" si="11"/>
        <v>1</v>
      </c>
      <c r="H136" s="21">
        <v>11826.7</v>
      </c>
      <c r="I136" s="17">
        <f t="shared" si="12"/>
        <v>1</v>
      </c>
    </row>
    <row r="137" spans="1:9" ht="31.5">
      <c r="A137" s="12"/>
      <c r="B137" s="15" t="s">
        <v>120</v>
      </c>
      <c r="C137" s="21">
        <v>10062</v>
      </c>
      <c r="D137" s="21"/>
      <c r="E137" s="21">
        <v>10062</v>
      </c>
      <c r="F137" s="21">
        <v>10062</v>
      </c>
      <c r="G137" s="16">
        <f t="shared" si="11"/>
        <v>1</v>
      </c>
      <c r="H137" s="21">
        <v>10062</v>
      </c>
      <c r="I137" s="17">
        <f t="shared" si="12"/>
        <v>1</v>
      </c>
    </row>
    <row r="138" spans="1:9" ht="31.5">
      <c r="A138" s="12"/>
      <c r="B138" s="15" t="s">
        <v>121</v>
      </c>
      <c r="C138" s="21">
        <v>16511.2</v>
      </c>
      <c r="D138" s="21"/>
      <c r="E138" s="21">
        <v>16511.2</v>
      </c>
      <c r="F138" s="21">
        <v>16511.2</v>
      </c>
      <c r="G138" s="16">
        <f t="shared" si="11"/>
        <v>1</v>
      </c>
      <c r="H138" s="21">
        <v>16511.2</v>
      </c>
      <c r="I138" s="17">
        <f t="shared" si="12"/>
        <v>1</v>
      </c>
    </row>
    <row r="139" spans="1:9" ht="31.5">
      <c r="A139" s="12"/>
      <c r="B139" s="15" t="s">
        <v>122</v>
      </c>
      <c r="C139" s="21">
        <v>13807.6</v>
      </c>
      <c r="D139" s="21"/>
      <c r="E139" s="21">
        <v>13807.6</v>
      </c>
      <c r="F139" s="21">
        <v>13807.6</v>
      </c>
      <c r="G139" s="16">
        <f t="shared" si="11"/>
        <v>1</v>
      </c>
      <c r="H139" s="21">
        <v>13807.6</v>
      </c>
      <c r="I139" s="17">
        <f t="shared" si="12"/>
        <v>1</v>
      </c>
    </row>
    <row r="140" spans="1:9" ht="31.5">
      <c r="A140" s="12"/>
      <c r="B140" s="15" t="s">
        <v>123</v>
      </c>
      <c r="C140" s="21">
        <v>24354.2</v>
      </c>
      <c r="D140" s="21"/>
      <c r="E140" s="21">
        <v>24354.2</v>
      </c>
      <c r="F140" s="21">
        <v>24354.2</v>
      </c>
      <c r="G140" s="16">
        <f t="shared" si="11"/>
        <v>1</v>
      </c>
      <c r="H140" s="21">
        <v>24354.2</v>
      </c>
      <c r="I140" s="17">
        <f t="shared" si="12"/>
        <v>1</v>
      </c>
    </row>
    <row r="141" spans="1:9" ht="15.75">
      <c r="A141" s="12"/>
      <c r="B141" s="15" t="s">
        <v>124</v>
      </c>
      <c r="C141" s="21">
        <v>13191.2</v>
      </c>
      <c r="D141" s="21"/>
      <c r="E141" s="21">
        <v>13191.2</v>
      </c>
      <c r="F141" s="21">
        <v>13191.2</v>
      </c>
      <c r="G141" s="16">
        <f t="shared" si="11"/>
        <v>1</v>
      </c>
      <c r="H141" s="21">
        <v>13191.2</v>
      </c>
      <c r="I141" s="17">
        <f t="shared" si="12"/>
        <v>1</v>
      </c>
    </row>
    <row r="142" spans="1:9" ht="31.5">
      <c r="A142" s="12"/>
      <c r="B142" s="15" t="s">
        <v>125</v>
      </c>
      <c r="C142" s="21">
        <v>6524.5</v>
      </c>
      <c r="D142" s="21"/>
      <c r="E142" s="21">
        <v>6524.5</v>
      </c>
      <c r="F142" s="21">
        <v>6524.5</v>
      </c>
      <c r="G142" s="16">
        <f t="shared" si="11"/>
        <v>1</v>
      </c>
      <c r="H142" s="21">
        <v>6524.5</v>
      </c>
      <c r="I142" s="17">
        <f t="shared" si="12"/>
        <v>1</v>
      </c>
    </row>
    <row r="143" spans="1:9" ht="31.5">
      <c r="A143" s="12"/>
      <c r="B143" s="15" t="s">
        <v>126</v>
      </c>
      <c r="C143" s="21">
        <v>11675.9</v>
      </c>
      <c r="D143" s="21"/>
      <c r="E143" s="21">
        <v>11675.9</v>
      </c>
      <c r="F143" s="21">
        <v>11675.9</v>
      </c>
      <c r="G143" s="16">
        <f t="shared" si="11"/>
        <v>1</v>
      </c>
      <c r="H143" s="21">
        <v>11675.9</v>
      </c>
      <c r="I143" s="17">
        <f t="shared" si="12"/>
        <v>1</v>
      </c>
    </row>
    <row r="144" spans="1:9" ht="31.5">
      <c r="A144" s="12"/>
      <c r="B144" s="15" t="s">
        <v>127</v>
      </c>
      <c r="C144" s="21">
        <v>4851.6000000000004</v>
      </c>
      <c r="D144" s="21"/>
      <c r="E144" s="21">
        <v>4851.6000000000004</v>
      </c>
      <c r="F144" s="21">
        <v>4851.6000000000004</v>
      </c>
      <c r="G144" s="16">
        <f t="shared" si="11"/>
        <v>1</v>
      </c>
      <c r="H144" s="21">
        <v>4851.6000000000004</v>
      </c>
      <c r="I144" s="17">
        <f t="shared" si="12"/>
        <v>1</v>
      </c>
    </row>
    <row r="145" spans="1:9" ht="31.5">
      <c r="A145" s="12"/>
      <c r="B145" s="15" t="s">
        <v>128</v>
      </c>
      <c r="C145" s="21">
        <v>3271.8</v>
      </c>
      <c r="D145" s="21"/>
      <c r="E145" s="21">
        <v>3271.8</v>
      </c>
      <c r="F145" s="21">
        <v>3271.8</v>
      </c>
      <c r="G145" s="16">
        <f t="shared" si="11"/>
        <v>1</v>
      </c>
      <c r="H145" s="21">
        <v>3271.8</v>
      </c>
      <c r="I145" s="17">
        <f t="shared" si="12"/>
        <v>1</v>
      </c>
    </row>
    <row r="146" spans="1:9" ht="31.5">
      <c r="A146" s="12"/>
      <c r="B146" s="15" t="s">
        <v>129</v>
      </c>
      <c r="C146" s="21">
        <v>14304.4</v>
      </c>
      <c r="D146" s="21"/>
      <c r="E146" s="21">
        <v>14304.4</v>
      </c>
      <c r="F146" s="21">
        <v>14304.4</v>
      </c>
      <c r="G146" s="16">
        <f t="shared" si="11"/>
        <v>1</v>
      </c>
      <c r="H146" s="21">
        <v>14304.4</v>
      </c>
      <c r="I146" s="17">
        <f t="shared" si="12"/>
        <v>1</v>
      </c>
    </row>
    <row r="147" spans="1:9" ht="47.25">
      <c r="A147" s="12"/>
      <c r="B147" s="15" t="s">
        <v>130</v>
      </c>
      <c r="C147" s="22">
        <v>1997</v>
      </c>
      <c r="D147" s="18"/>
      <c r="E147" s="22">
        <v>1997</v>
      </c>
      <c r="F147" s="22">
        <v>1997</v>
      </c>
      <c r="G147" s="16">
        <f t="shared" si="11"/>
        <v>1</v>
      </c>
      <c r="H147" s="22">
        <v>1997</v>
      </c>
      <c r="I147" s="17">
        <f t="shared" si="12"/>
        <v>1</v>
      </c>
    </row>
    <row r="148" spans="1:9" ht="47.25">
      <c r="A148" s="12"/>
      <c r="B148" s="15" t="s">
        <v>131</v>
      </c>
      <c r="C148" s="22">
        <v>1997</v>
      </c>
      <c r="D148" s="18"/>
      <c r="E148" s="22">
        <v>1997</v>
      </c>
      <c r="F148" s="22">
        <v>1997</v>
      </c>
      <c r="G148" s="16">
        <f t="shared" si="11"/>
        <v>1</v>
      </c>
      <c r="H148" s="22">
        <v>1997</v>
      </c>
      <c r="I148" s="17">
        <f t="shared" si="12"/>
        <v>1</v>
      </c>
    </row>
    <row r="149" spans="1:9" ht="63">
      <c r="A149" s="12"/>
      <c r="B149" s="28" t="s">
        <v>146</v>
      </c>
      <c r="C149" s="22">
        <v>3050</v>
      </c>
      <c r="D149" s="18"/>
      <c r="E149" s="22"/>
      <c r="F149" s="22"/>
      <c r="G149" s="16">
        <f t="shared" si="11"/>
        <v>0</v>
      </c>
      <c r="H149" s="22"/>
      <c r="I149" s="17">
        <f t="shared" si="12"/>
        <v>0</v>
      </c>
    </row>
    <row r="150" spans="1:9" ht="63">
      <c r="A150" s="12"/>
      <c r="B150" s="26" t="s">
        <v>132</v>
      </c>
      <c r="C150" s="21">
        <v>100</v>
      </c>
      <c r="D150" s="21"/>
      <c r="E150" s="21">
        <v>100</v>
      </c>
      <c r="F150" s="21">
        <v>100</v>
      </c>
      <c r="G150" s="16">
        <f t="shared" si="11"/>
        <v>1</v>
      </c>
      <c r="H150" s="21">
        <v>100</v>
      </c>
      <c r="I150" s="17">
        <f t="shared" si="12"/>
        <v>1</v>
      </c>
    </row>
    <row r="151" spans="1:9" ht="47.25">
      <c r="A151" s="12"/>
      <c r="B151" s="26" t="s">
        <v>133</v>
      </c>
      <c r="C151" s="21">
        <v>250</v>
      </c>
      <c r="D151" s="21"/>
      <c r="E151" s="21">
        <v>250</v>
      </c>
      <c r="F151" s="21">
        <v>250</v>
      </c>
      <c r="G151" s="16">
        <f t="shared" si="11"/>
        <v>1</v>
      </c>
      <c r="H151" s="21">
        <v>250</v>
      </c>
      <c r="I151" s="17">
        <f t="shared" si="12"/>
        <v>1</v>
      </c>
    </row>
    <row r="152" spans="1:9" ht="47.25">
      <c r="A152" s="12"/>
      <c r="B152" s="26" t="s">
        <v>134</v>
      </c>
      <c r="C152" s="21">
        <v>115</v>
      </c>
      <c r="D152" s="21"/>
      <c r="E152" s="21">
        <v>115</v>
      </c>
      <c r="F152" s="21">
        <v>115</v>
      </c>
      <c r="G152" s="16">
        <f t="shared" si="11"/>
        <v>1</v>
      </c>
      <c r="H152" s="21">
        <v>115</v>
      </c>
      <c r="I152" s="17">
        <f t="shared" si="12"/>
        <v>1</v>
      </c>
    </row>
    <row r="153" spans="1:9" ht="47.25">
      <c r="A153" s="12"/>
      <c r="B153" s="26" t="s">
        <v>135</v>
      </c>
      <c r="C153" s="21">
        <v>440</v>
      </c>
      <c r="D153" s="21"/>
      <c r="E153" s="21">
        <v>440</v>
      </c>
      <c r="F153" s="21">
        <v>440</v>
      </c>
      <c r="G153" s="16">
        <f t="shared" si="11"/>
        <v>1</v>
      </c>
      <c r="H153" s="21">
        <v>440</v>
      </c>
      <c r="I153" s="17">
        <f t="shared" si="12"/>
        <v>1</v>
      </c>
    </row>
    <row r="154" spans="1:9" ht="63">
      <c r="A154" s="12"/>
      <c r="B154" s="26" t="s">
        <v>136</v>
      </c>
      <c r="C154" s="21">
        <v>445</v>
      </c>
      <c r="D154" s="21"/>
      <c r="E154" s="21">
        <v>445</v>
      </c>
      <c r="F154" s="21">
        <v>445</v>
      </c>
      <c r="G154" s="16">
        <f t="shared" si="11"/>
        <v>1</v>
      </c>
      <c r="H154" s="21">
        <v>445</v>
      </c>
      <c r="I154" s="17">
        <f t="shared" si="12"/>
        <v>1</v>
      </c>
    </row>
    <row r="155" spans="1:9" ht="47.25">
      <c r="A155" s="12"/>
      <c r="B155" s="26" t="s">
        <v>137</v>
      </c>
      <c r="C155" s="21">
        <v>250</v>
      </c>
      <c r="D155" s="21"/>
      <c r="E155" s="21">
        <v>250</v>
      </c>
      <c r="F155" s="21">
        <v>250</v>
      </c>
      <c r="G155" s="16">
        <f t="shared" si="11"/>
        <v>1</v>
      </c>
      <c r="H155" s="21">
        <v>250</v>
      </c>
      <c r="I155" s="17">
        <f t="shared" si="12"/>
        <v>1</v>
      </c>
    </row>
    <row r="156" spans="1:9" ht="31.5">
      <c r="A156" s="12"/>
      <c r="B156" s="26" t="s">
        <v>138</v>
      </c>
      <c r="C156" s="21">
        <v>200</v>
      </c>
      <c r="D156" s="21"/>
      <c r="E156" s="21">
        <v>200</v>
      </c>
      <c r="F156" s="21">
        <v>200</v>
      </c>
      <c r="G156" s="16">
        <f t="shared" si="11"/>
        <v>1</v>
      </c>
      <c r="H156" s="21">
        <v>200</v>
      </c>
      <c r="I156" s="17">
        <f t="shared" si="12"/>
        <v>1</v>
      </c>
    </row>
    <row r="157" spans="1:9" ht="31.5">
      <c r="A157" s="12"/>
      <c r="B157" s="26" t="s">
        <v>139</v>
      </c>
      <c r="C157" s="21">
        <v>200</v>
      </c>
      <c r="D157" s="21"/>
      <c r="E157" s="21">
        <v>200</v>
      </c>
      <c r="F157" s="21">
        <v>200</v>
      </c>
      <c r="G157" s="16">
        <f t="shared" si="11"/>
        <v>1</v>
      </c>
      <c r="H157" s="21">
        <v>200</v>
      </c>
      <c r="I157" s="17">
        <f t="shared" si="12"/>
        <v>1</v>
      </c>
    </row>
    <row r="158" spans="1:9" ht="63">
      <c r="A158" s="12"/>
      <c r="B158" s="26" t="s">
        <v>140</v>
      </c>
      <c r="C158" s="21">
        <v>170</v>
      </c>
      <c r="D158" s="21"/>
      <c r="E158" s="21">
        <v>170</v>
      </c>
      <c r="F158" s="21">
        <v>170</v>
      </c>
      <c r="G158" s="16">
        <f t="shared" ref="G158:G163" si="13">F158/C158</f>
        <v>1</v>
      </c>
      <c r="H158" s="21">
        <v>170</v>
      </c>
      <c r="I158" s="17">
        <f t="shared" ref="I158:I163" si="14">H158/C158</f>
        <v>1</v>
      </c>
    </row>
    <row r="159" spans="1:9" ht="63">
      <c r="A159" s="12"/>
      <c r="B159" s="26" t="s">
        <v>141</v>
      </c>
      <c r="C159" s="21">
        <v>130</v>
      </c>
      <c r="D159" s="21"/>
      <c r="E159" s="21">
        <v>130</v>
      </c>
      <c r="F159" s="21">
        <v>130</v>
      </c>
      <c r="G159" s="16">
        <f t="shared" si="13"/>
        <v>1</v>
      </c>
      <c r="H159" s="21">
        <v>130</v>
      </c>
      <c r="I159" s="17">
        <f t="shared" si="14"/>
        <v>1</v>
      </c>
    </row>
    <row r="160" spans="1:9" ht="31.5">
      <c r="A160" s="12"/>
      <c r="B160" s="26" t="s">
        <v>142</v>
      </c>
      <c r="C160" s="21">
        <v>400</v>
      </c>
      <c r="D160" s="21"/>
      <c r="E160" s="21">
        <v>400</v>
      </c>
      <c r="F160" s="21">
        <v>400</v>
      </c>
      <c r="G160" s="16">
        <f t="shared" si="13"/>
        <v>1</v>
      </c>
      <c r="H160" s="21">
        <v>400</v>
      </c>
      <c r="I160" s="17">
        <f t="shared" si="14"/>
        <v>1</v>
      </c>
    </row>
    <row r="161" spans="1:9" ht="31.5">
      <c r="A161" s="12"/>
      <c r="B161" s="26" t="s">
        <v>143</v>
      </c>
      <c r="C161" s="21">
        <v>130</v>
      </c>
      <c r="D161" s="21"/>
      <c r="E161" s="21">
        <v>130</v>
      </c>
      <c r="F161" s="21">
        <v>130</v>
      </c>
      <c r="G161" s="16">
        <f t="shared" si="13"/>
        <v>1</v>
      </c>
      <c r="H161" s="21">
        <v>130</v>
      </c>
      <c r="I161" s="17">
        <f t="shared" si="14"/>
        <v>1</v>
      </c>
    </row>
    <row r="162" spans="1:9" ht="31.5">
      <c r="A162" s="12"/>
      <c r="B162" s="26" t="s">
        <v>144</v>
      </c>
      <c r="C162" s="21">
        <v>70</v>
      </c>
      <c r="D162" s="21"/>
      <c r="E162" s="21">
        <v>70</v>
      </c>
      <c r="F162" s="21">
        <v>70</v>
      </c>
      <c r="G162" s="16">
        <f t="shared" si="13"/>
        <v>1</v>
      </c>
      <c r="H162" s="21">
        <v>70</v>
      </c>
      <c r="I162" s="17">
        <f t="shared" si="14"/>
        <v>1</v>
      </c>
    </row>
    <row r="163" spans="1:9" ht="31.5">
      <c r="A163" s="12"/>
      <c r="B163" s="29" t="s">
        <v>145</v>
      </c>
      <c r="C163" s="30">
        <v>150</v>
      </c>
      <c r="D163" s="30"/>
      <c r="E163" s="30">
        <v>150</v>
      </c>
      <c r="F163" s="31">
        <v>0</v>
      </c>
      <c r="G163" s="16">
        <f t="shared" si="13"/>
        <v>0</v>
      </c>
      <c r="H163" s="31">
        <v>0</v>
      </c>
      <c r="I163" s="17">
        <f t="shared" si="14"/>
        <v>0</v>
      </c>
    </row>
    <row r="164" spans="1:9" ht="94.5">
      <c r="A164" s="12">
        <v>14</v>
      </c>
      <c r="B164" s="11" t="s">
        <v>22</v>
      </c>
      <c r="C164" s="18">
        <v>0</v>
      </c>
      <c r="D164" s="18">
        <v>0</v>
      </c>
      <c r="E164" s="18">
        <v>0</v>
      </c>
      <c r="F164" s="18">
        <v>0</v>
      </c>
      <c r="G164" s="16">
        <v>0</v>
      </c>
      <c r="H164" s="19">
        <v>0</v>
      </c>
      <c r="I164" s="17">
        <v>0</v>
      </c>
    </row>
    <row r="165" spans="1:9" ht="63">
      <c r="A165" s="12">
        <v>15</v>
      </c>
      <c r="B165" s="11" t="s">
        <v>23</v>
      </c>
      <c r="C165" s="18">
        <v>155393.9</v>
      </c>
      <c r="D165" s="19">
        <v>152210.9</v>
      </c>
      <c r="E165" s="18">
        <v>155393.9</v>
      </c>
      <c r="F165" s="18">
        <v>152383.79999999999</v>
      </c>
      <c r="G165" s="16">
        <f t="shared" ref="G165:G185" si="15">F165/C165</f>
        <v>0.98062922675857933</v>
      </c>
      <c r="H165" s="19">
        <v>152392.79999999999</v>
      </c>
      <c r="I165" s="17">
        <f t="shared" ref="I165:I185" si="16">H165/C165</f>
        <v>0.98068714408995461</v>
      </c>
    </row>
    <row r="166" spans="1:9" ht="31.5">
      <c r="A166" s="12"/>
      <c r="B166" s="9" t="s">
        <v>32</v>
      </c>
      <c r="C166" s="18">
        <v>7120.8</v>
      </c>
      <c r="D166" s="18"/>
      <c r="E166" s="18">
        <v>7120.8</v>
      </c>
      <c r="F166" s="18">
        <v>7120.8</v>
      </c>
      <c r="G166" s="16">
        <f t="shared" si="15"/>
        <v>1</v>
      </c>
      <c r="H166" s="19">
        <v>7120.8</v>
      </c>
      <c r="I166" s="17">
        <f t="shared" si="16"/>
        <v>1</v>
      </c>
    </row>
    <row r="167" spans="1:9" ht="31.5">
      <c r="A167" s="12"/>
      <c r="B167" s="8" t="s">
        <v>33</v>
      </c>
      <c r="C167" s="18">
        <v>250</v>
      </c>
      <c r="D167" s="18"/>
      <c r="E167" s="18">
        <v>250</v>
      </c>
      <c r="F167" s="18">
        <v>250</v>
      </c>
      <c r="G167" s="16">
        <f t="shared" si="15"/>
        <v>1</v>
      </c>
      <c r="H167" s="19">
        <v>250</v>
      </c>
      <c r="I167" s="17">
        <f t="shared" si="16"/>
        <v>1</v>
      </c>
    </row>
    <row r="168" spans="1:9" ht="15.75">
      <c r="A168" s="12"/>
      <c r="B168" s="8" t="s">
        <v>34</v>
      </c>
      <c r="C168" s="18">
        <v>4140.8</v>
      </c>
      <c r="D168" s="18"/>
      <c r="E168" s="18">
        <v>4140.8</v>
      </c>
      <c r="F168" s="18">
        <v>4140.8</v>
      </c>
      <c r="G168" s="16">
        <f t="shared" si="15"/>
        <v>1</v>
      </c>
      <c r="H168" s="19">
        <v>4140.8</v>
      </c>
      <c r="I168" s="17">
        <f t="shared" si="16"/>
        <v>1</v>
      </c>
    </row>
    <row r="169" spans="1:9" ht="31.5">
      <c r="A169" s="12"/>
      <c r="B169" s="10" t="s">
        <v>35</v>
      </c>
      <c r="C169" s="18">
        <v>500</v>
      </c>
      <c r="D169" s="18"/>
      <c r="E169" s="18">
        <v>500</v>
      </c>
      <c r="F169" s="18">
        <v>500</v>
      </c>
      <c r="G169" s="16">
        <f t="shared" si="15"/>
        <v>1</v>
      </c>
      <c r="H169" s="19">
        <v>500</v>
      </c>
      <c r="I169" s="17">
        <f t="shared" si="16"/>
        <v>1</v>
      </c>
    </row>
    <row r="170" spans="1:9" ht="47.25">
      <c r="A170" s="12"/>
      <c r="B170" s="10" t="s">
        <v>36</v>
      </c>
      <c r="C170" s="18">
        <v>1430</v>
      </c>
      <c r="D170" s="18"/>
      <c r="E170" s="18">
        <v>1430</v>
      </c>
      <c r="F170" s="18">
        <v>1430</v>
      </c>
      <c r="G170" s="16">
        <f t="shared" si="15"/>
        <v>1</v>
      </c>
      <c r="H170" s="19">
        <v>1430</v>
      </c>
      <c r="I170" s="17">
        <f t="shared" si="16"/>
        <v>1</v>
      </c>
    </row>
    <row r="171" spans="1:9" ht="15.75">
      <c r="A171" s="12"/>
      <c r="B171" s="10" t="s">
        <v>37</v>
      </c>
      <c r="C171" s="18">
        <v>800</v>
      </c>
      <c r="D171" s="18"/>
      <c r="E171" s="18">
        <v>800</v>
      </c>
      <c r="F171" s="18">
        <v>800</v>
      </c>
      <c r="G171" s="16">
        <f t="shared" si="15"/>
        <v>1</v>
      </c>
      <c r="H171" s="19">
        <v>800</v>
      </c>
      <c r="I171" s="17">
        <f t="shared" si="16"/>
        <v>1</v>
      </c>
    </row>
    <row r="172" spans="1:9" ht="31.5">
      <c r="A172" s="12"/>
      <c r="B172" s="8" t="s">
        <v>38</v>
      </c>
      <c r="C172" s="18">
        <v>69965.399999999994</v>
      </c>
      <c r="D172" s="18"/>
      <c r="E172" s="18">
        <v>69965.399999999994</v>
      </c>
      <c r="F172" s="18">
        <v>66965.399999999994</v>
      </c>
      <c r="G172" s="16">
        <f t="shared" si="15"/>
        <v>0.9571216629934225</v>
      </c>
      <c r="H172" s="19">
        <v>66965.399999999994</v>
      </c>
      <c r="I172" s="17">
        <f t="shared" si="16"/>
        <v>0.9571216629934225</v>
      </c>
    </row>
    <row r="173" spans="1:9" ht="31.5">
      <c r="A173" s="12"/>
      <c r="B173" s="8" t="s">
        <v>39</v>
      </c>
      <c r="C173" s="18">
        <v>51863.5</v>
      </c>
      <c r="D173" s="18"/>
      <c r="E173" s="18">
        <v>51863.5</v>
      </c>
      <c r="F173" s="18">
        <v>51863.5</v>
      </c>
      <c r="G173" s="16">
        <f t="shared" si="15"/>
        <v>1</v>
      </c>
      <c r="H173" s="19">
        <v>51863.5</v>
      </c>
      <c r="I173" s="17">
        <f t="shared" si="16"/>
        <v>1</v>
      </c>
    </row>
    <row r="174" spans="1:9" ht="31.5">
      <c r="A174" s="12"/>
      <c r="B174" s="8" t="s">
        <v>40</v>
      </c>
      <c r="C174" s="18">
        <v>6000</v>
      </c>
      <c r="D174" s="18"/>
      <c r="E174" s="18">
        <v>6000</v>
      </c>
      <c r="F174" s="18">
        <v>6000</v>
      </c>
      <c r="G174" s="16">
        <f t="shared" si="15"/>
        <v>1</v>
      </c>
      <c r="H174" s="19">
        <v>6000</v>
      </c>
      <c r="I174" s="17">
        <f t="shared" si="16"/>
        <v>1</v>
      </c>
    </row>
    <row r="175" spans="1:9" ht="31.5">
      <c r="A175" s="12"/>
      <c r="B175" s="8" t="s">
        <v>41</v>
      </c>
      <c r="C175" s="18">
        <v>1000</v>
      </c>
      <c r="D175" s="18"/>
      <c r="E175" s="18">
        <v>1000</v>
      </c>
      <c r="F175" s="18">
        <v>1000</v>
      </c>
      <c r="G175" s="16">
        <f t="shared" si="15"/>
        <v>1</v>
      </c>
      <c r="H175" s="19">
        <v>1000</v>
      </c>
      <c r="I175" s="17">
        <f t="shared" si="16"/>
        <v>1</v>
      </c>
    </row>
    <row r="176" spans="1:9" ht="31.5">
      <c r="A176" s="12"/>
      <c r="B176" s="8" t="s">
        <v>42</v>
      </c>
      <c r="C176" s="18">
        <v>3000</v>
      </c>
      <c r="D176" s="18"/>
      <c r="E176" s="18">
        <v>3000</v>
      </c>
      <c r="F176" s="18"/>
      <c r="G176" s="16">
        <f t="shared" si="15"/>
        <v>0</v>
      </c>
      <c r="H176" s="19"/>
      <c r="I176" s="17">
        <f t="shared" si="16"/>
        <v>0</v>
      </c>
    </row>
    <row r="177" spans="1:9" ht="31.5">
      <c r="A177" s="12"/>
      <c r="B177" s="8" t="s">
        <v>43</v>
      </c>
      <c r="C177" s="18">
        <v>500</v>
      </c>
      <c r="D177" s="18"/>
      <c r="E177" s="18">
        <f>D177</f>
        <v>0</v>
      </c>
      <c r="F177" s="18">
        <v>500</v>
      </c>
      <c r="G177" s="16">
        <f t="shared" si="15"/>
        <v>1</v>
      </c>
      <c r="H177" s="19">
        <v>500</v>
      </c>
      <c r="I177" s="17">
        <f t="shared" si="16"/>
        <v>1</v>
      </c>
    </row>
    <row r="178" spans="1:9" ht="47.25">
      <c r="A178" s="12"/>
      <c r="B178" s="8" t="s">
        <v>44</v>
      </c>
      <c r="C178" s="18">
        <v>500</v>
      </c>
      <c r="D178" s="18"/>
      <c r="E178" s="18">
        <f t="shared" ref="E178:E213" si="17">D178</f>
        <v>0</v>
      </c>
      <c r="F178" s="18">
        <v>500</v>
      </c>
      <c r="G178" s="16">
        <f t="shared" si="15"/>
        <v>1</v>
      </c>
      <c r="H178" s="19">
        <v>500</v>
      </c>
      <c r="I178" s="17">
        <f t="shared" si="16"/>
        <v>1</v>
      </c>
    </row>
    <row r="179" spans="1:9" ht="31.5">
      <c r="A179" s="12"/>
      <c r="B179" s="8" t="s">
        <v>45</v>
      </c>
      <c r="C179" s="18">
        <v>4101.8999999999996</v>
      </c>
      <c r="D179" s="18"/>
      <c r="E179" s="18">
        <f t="shared" si="17"/>
        <v>0</v>
      </c>
      <c r="F179" s="18">
        <v>4101.8999999999996</v>
      </c>
      <c r="G179" s="16">
        <f t="shared" si="15"/>
        <v>1</v>
      </c>
      <c r="H179" s="19">
        <v>4101.8999999999996</v>
      </c>
      <c r="I179" s="17">
        <f t="shared" si="16"/>
        <v>1</v>
      </c>
    </row>
    <row r="180" spans="1:9" ht="31.5">
      <c r="A180" s="12"/>
      <c r="B180" s="8" t="s">
        <v>46</v>
      </c>
      <c r="C180" s="18">
        <v>3000</v>
      </c>
      <c r="D180" s="18"/>
      <c r="E180" s="18">
        <f t="shared" si="17"/>
        <v>0</v>
      </c>
      <c r="F180" s="18">
        <v>0</v>
      </c>
      <c r="G180" s="16">
        <f t="shared" si="15"/>
        <v>0</v>
      </c>
      <c r="H180" s="19">
        <v>0</v>
      </c>
      <c r="I180" s="17">
        <f t="shared" si="16"/>
        <v>0</v>
      </c>
    </row>
    <row r="181" spans="1:9" ht="15.75">
      <c r="A181" s="12"/>
      <c r="B181" s="8" t="s">
        <v>47</v>
      </c>
      <c r="C181" s="18">
        <v>3100</v>
      </c>
      <c r="D181" s="18"/>
      <c r="E181" s="18">
        <f t="shared" si="17"/>
        <v>0</v>
      </c>
      <c r="F181" s="18">
        <v>3100</v>
      </c>
      <c r="G181" s="16">
        <f t="shared" si="15"/>
        <v>1</v>
      </c>
      <c r="H181" s="19">
        <v>3100</v>
      </c>
      <c r="I181" s="17">
        <f t="shared" si="16"/>
        <v>1</v>
      </c>
    </row>
    <row r="182" spans="1:9" ht="78.75">
      <c r="A182" s="12"/>
      <c r="B182" s="10" t="s">
        <v>48</v>
      </c>
      <c r="C182" s="18">
        <v>2100</v>
      </c>
      <c r="D182" s="18"/>
      <c r="E182" s="18">
        <f t="shared" si="17"/>
        <v>0</v>
      </c>
      <c r="F182" s="18">
        <v>2100</v>
      </c>
      <c r="G182" s="16">
        <f t="shared" si="15"/>
        <v>1</v>
      </c>
      <c r="H182" s="19">
        <v>2100</v>
      </c>
      <c r="I182" s="17">
        <f t="shared" si="16"/>
        <v>1</v>
      </c>
    </row>
    <row r="183" spans="1:9" ht="31.5">
      <c r="A183" s="12"/>
      <c r="B183" s="8" t="s">
        <v>49</v>
      </c>
      <c r="C183" s="18">
        <v>1000</v>
      </c>
      <c r="D183" s="18"/>
      <c r="E183" s="18">
        <f t="shared" si="17"/>
        <v>0</v>
      </c>
      <c r="F183" s="18">
        <v>1000</v>
      </c>
      <c r="G183" s="16">
        <f t="shared" si="15"/>
        <v>1</v>
      </c>
      <c r="H183" s="19">
        <v>1000</v>
      </c>
      <c r="I183" s="17">
        <f t="shared" si="16"/>
        <v>1</v>
      </c>
    </row>
    <row r="184" spans="1:9" ht="29.25" customHeight="1">
      <c r="A184" s="12"/>
      <c r="B184" s="8" t="s">
        <v>50</v>
      </c>
      <c r="C184" s="18">
        <v>70660.7</v>
      </c>
      <c r="D184" s="18"/>
      <c r="E184" s="18">
        <f t="shared" si="17"/>
        <v>0</v>
      </c>
      <c r="F184" s="18">
        <v>70660.7</v>
      </c>
      <c r="G184" s="16">
        <f t="shared" si="15"/>
        <v>1</v>
      </c>
      <c r="H184" s="19">
        <v>70660.7</v>
      </c>
      <c r="I184" s="17">
        <f t="shared" si="16"/>
        <v>1</v>
      </c>
    </row>
    <row r="185" spans="1:9" ht="29.25" customHeight="1">
      <c r="A185" s="12"/>
      <c r="B185" s="8" t="s">
        <v>66</v>
      </c>
      <c r="C185" s="18">
        <v>4547</v>
      </c>
      <c r="D185" s="18"/>
      <c r="E185" s="18">
        <f t="shared" si="17"/>
        <v>0</v>
      </c>
      <c r="F185" s="18">
        <v>4545.8999999999996</v>
      </c>
      <c r="G185" s="16">
        <f t="shared" si="15"/>
        <v>0.99975808225203422</v>
      </c>
      <c r="H185" s="19">
        <v>4545.8999999999996</v>
      </c>
      <c r="I185" s="17">
        <f t="shared" si="16"/>
        <v>0.99975808225203422</v>
      </c>
    </row>
    <row r="186" spans="1:9" ht="29.25" customHeight="1">
      <c r="A186" s="12"/>
      <c r="B186" s="8" t="s">
        <v>51</v>
      </c>
      <c r="C186" s="18"/>
      <c r="D186" s="18"/>
      <c r="E186" s="18"/>
      <c r="F186" s="18"/>
      <c r="G186" s="16"/>
      <c r="H186" s="19"/>
      <c r="I186" s="17"/>
    </row>
    <row r="187" spans="1:9" ht="29.25" customHeight="1">
      <c r="A187" s="12"/>
      <c r="B187" s="8" t="s">
        <v>52</v>
      </c>
      <c r="C187" s="18">
        <v>2041.2</v>
      </c>
      <c r="D187" s="18"/>
      <c r="E187" s="18">
        <f t="shared" si="17"/>
        <v>0</v>
      </c>
      <c r="F187" s="18">
        <v>2031.1</v>
      </c>
      <c r="G187" s="16">
        <f t="shared" ref="G187:G218" si="18">F187/C187</f>
        <v>0.99505193023711536</v>
      </c>
      <c r="H187" s="19">
        <v>2031.1</v>
      </c>
      <c r="I187" s="17">
        <f t="shared" ref="I187:I218" si="19">H187/C187</f>
        <v>0.99505193023711536</v>
      </c>
    </row>
    <row r="188" spans="1:9" ht="29.25" customHeight="1">
      <c r="A188" s="12"/>
      <c r="B188" s="10" t="s">
        <v>53</v>
      </c>
      <c r="C188" s="18">
        <v>1847</v>
      </c>
      <c r="D188" s="18"/>
      <c r="E188" s="18">
        <f t="shared" si="17"/>
        <v>0</v>
      </c>
      <c r="F188" s="18">
        <v>1836.9</v>
      </c>
      <c r="G188" s="16">
        <f t="shared" si="18"/>
        <v>0.9945316729832161</v>
      </c>
      <c r="H188" s="19">
        <v>1836.9</v>
      </c>
      <c r="I188" s="17">
        <f t="shared" si="19"/>
        <v>0.9945316729832161</v>
      </c>
    </row>
    <row r="189" spans="1:9" ht="29.25" customHeight="1">
      <c r="A189" s="12"/>
      <c r="B189" s="10" t="s">
        <v>54</v>
      </c>
      <c r="C189" s="18">
        <v>194.2</v>
      </c>
      <c r="D189" s="18"/>
      <c r="E189" s="18">
        <f t="shared" si="17"/>
        <v>0</v>
      </c>
      <c r="F189" s="18">
        <v>194.2</v>
      </c>
      <c r="G189" s="16">
        <f t="shared" si="18"/>
        <v>1</v>
      </c>
      <c r="H189" s="19">
        <v>194.2</v>
      </c>
      <c r="I189" s="17">
        <f t="shared" si="19"/>
        <v>1</v>
      </c>
    </row>
    <row r="190" spans="1:9" ht="29.25" customHeight="1">
      <c r="A190" s="12"/>
      <c r="B190" s="8" t="s">
        <v>61</v>
      </c>
      <c r="C190" s="18">
        <f>1265.5+538.6</f>
        <v>1804.1</v>
      </c>
      <c r="D190" s="18"/>
      <c r="E190" s="18">
        <f t="shared" si="17"/>
        <v>0</v>
      </c>
      <c r="F190" s="18">
        <v>1804.1</v>
      </c>
      <c r="G190" s="16">
        <f t="shared" si="18"/>
        <v>1</v>
      </c>
      <c r="H190" s="19">
        <v>1804.1</v>
      </c>
      <c r="I190" s="17">
        <f t="shared" si="19"/>
        <v>1</v>
      </c>
    </row>
    <row r="191" spans="1:9" ht="29.25" customHeight="1">
      <c r="A191" s="12"/>
      <c r="B191" s="10" t="s">
        <v>55</v>
      </c>
      <c r="C191" s="18">
        <f>97.5+224.3</f>
        <v>321.8</v>
      </c>
      <c r="D191" s="18"/>
      <c r="E191" s="18">
        <f t="shared" si="17"/>
        <v>0</v>
      </c>
      <c r="F191" s="18">
        <v>321.8</v>
      </c>
      <c r="G191" s="16">
        <f t="shared" si="18"/>
        <v>1</v>
      </c>
      <c r="H191" s="19">
        <v>321.8</v>
      </c>
      <c r="I191" s="17">
        <f t="shared" si="19"/>
        <v>1</v>
      </c>
    </row>
    <row r="192" spans="1:9" ht="29.25" customHeight="1">
      <c r="A192" s="12"/>
      <c r="B192" s="10" t="s">
        <v>56</v>
      </c>
      <c r="C192" s="18">
        <f>186.8+436.2</f>
        <v>623</v>
      </c>
      <c r="D192" s="18"/>
      <c r="E192" s="18">
        <f t="shared" si="17"/>
        <v>0</v>
      </c>
      <c r="F192" s="18">
        <v>623</v>
      </c>
      <c r="G192" s="16">
        <f t="shared" si="18"/>
        <v>1</v>
      </c>
      <c r="H192" s="19">
        <v>623</v>
      </c>
      <c r="I192" s="17">
        <f t="shared" si="19"/>
        <v>1</v>
      </c>
    </row>
    <row r="193" spans="1:9" ht="29.25" customHeight="1">
      <c r="A193" s="12"/>
      <c r="B193" s="10" t="s">
        <v>57</v>
      </c>
      <c r="C193" s="18">
        <f>41+18</f>
        <v>59</v>
      </c>
      <c r="D193" s="18"/>
      <c r="E193" s="18">
        <f t="shared" si="17"/>
        <v>0</v>
      </c>
      <c r="F193" s="18">
        <v>59</v>
      </c>
      <c r="G193" s="16">
        <f t="shared" si="18"/>
        <v>1</v>
      </c>
      <c r="H193" s="19">
        <v>59</v>
      </c>
      <c r="I193" s="17">
        <f t="shared" si="19"/>
        <v>1</v>
      </c>
    </row>
    <row r="194" spans="1:9" ht="29.25" customHeight="1">
      <c r="A194" s="12"/>
      <c r="B194" s="10" t="s">
        <v>55</v>
      </c>
      <c r="C194" s="18">
        <f>236.2+555</f>
        <v>791.2</v>
      </c>
      <c r="D194" s="18"/>
      <c r="E194" s="18">
        <f t="shared" si="17"/>
        <v>0</v>
      </c>
      <c r="F194" s="18">
        <v>791.2</v>
      </c>
      <c r="G194" s="16">
        <f t="shared" si="18"/>
        <v>1</v>
      </c>
      <c r="H194" s="19">
        <v>791.2</v>
      </c>
      <c r="I194" s="17">
        <f t="shared" si="19"/>
        <v>1</v>
      </c>
    </row>
    <row r="195" spans="1:9" ht="29.25" customHeight="1">
      <c r="A195" s="12"/>
      <c r="B195" s="8" t="s">
        <v>62</v>
      </c>
      <c r="C195" s="18">
        <f>80.5+34.5</f>
        <v>115</v>
      </c>
      <c r="D195" s="18"/>
      <c r="E195" s="18">
        <f t="shared" si="17"/>
        <v>0</v>
      </c>
      <c r="F195" s="18">
        <v>115</v>
      </c>
      <c r="G195" s="16">
        <f t="shared" si="18"/>
        <v>1</v>
      </c>
      <c r="H195" s="19">
        <v>115</v>
      </c>
      <c r="I195" s="17">
        <f t="shared" si="19"/>
        <v>1</v>
      </c>
    </row>
    <row r="196" spans="1:9" ht="29.25" customHeight="1">
      <c r="A196" s="12"/>
      <c r="B196" s="10" t="s">
        <v>58</v>
      </c>
      <c r="C196" s="18">
        <f>80.5+34.5</f>
        <v>115</v>
      </c>
      <c r="D196" s="18"/>
      <c r="E196" s="18">
        <f t="shared" si="17"/>
        <v>0</v>
      </c>
      <c r="F196" s="18">
        <v>115</v>
      </c>
      <c r="G196" s="16">
        <f t="shared" si="18"/>
        <v>1</v>
      </c>
      <c r="H196" s="19">
        <v>115</v>
      </c>
      <c r="I196" s="17">
        <f t="shared" si="19"/>
        <v>1</v>
      </c>
    </row>
    <row r="197" spans="1:9" ht="29.25" customHeight="1">
      <c r="A197" s="12"/>
      <c r="B197" s="8" t="s">
        <v>63</v>
      </c>
      <c r="C197" s="18">
        <f>112.5+260.5</f>
        <v>373</v>
      </c>
      <c r="D197" s="18"/>
      <c r="E197" s="18">
        <f t="shared" si="17"/>
        <v>0</v>
      </c>
      <c r="F197" s="18">
        <v>373</v>
      </c>
      <c r="G197" s="16">
        <f t="shared" si="18"/>
        <v>1</v>
      </c>
      <c r="H197" s="19">
        <v>373</v>
      </c>
      <c r="I197" s="17">
        <f t="shared" si="19"/>
        <v>1</v>
      </c>
    </row>
    <row r="198" spans="1:9" ht="29.25" customHeight="1">
      <c r="A198" s="12"/>
      <c r="B198" s="10" t="s">
        <v>59</v>
      </c>
      <c r="C198" s="18">
        <f>55.2+128.8</f>
        <v>184</v>
      </c>
      <c r="D198" s="18"/>
      <c r="E198" s="18">
        <f t="shared" si="17"/>
        <v>0</v>
      </c>
      <c r="F198" s="18">
        <v>184</v>
      </c>
      <c r="G198" s="16">
        <f t="shared" si="18"/>
        <v>1</v>
      </c>
      <c r="H198" s="19">
        <v>184</v>
      </c>
      <c r="I198" s="17">
        <f t="shared" si="19"/>
        <v>1</v>
      </c>
    </row>
    <row r="199" spans="1:9" ht="29.25" customHeight="1">
      <c r="A199" s="12"/>
      <c r="B199" s="10" t="s">
        <v>57</v>
      </c>
      <c r="C199" s="18">
        <f>57.3+131.7</f>
        <v>189</v>
      </c>
      <c r="D199" s="18"/>
      <c r="E199" s="18">
        <f t="shared" si="17"/>
        <v>0</v>
      </c>
      <c r="F199" s="18">
        <v>189</v>
      </c>
      <c r="G199" s="16">
        <f t="shared" si="18"/>
        <v>1</v>
      </c>
      <c r="H199" s="19">
        <v>189</v>
      </c>
      <c r="I199" s="17">
        <f t="shared" si="19"/>
        <v>1</v>
      </c>
    </row>
    <row r="200" spans="1:9" ht="29.25" customHeight="1">
      <c r="A200" s="12"/>
      <c r="B200" s="8" t="s">
        <v>64</v>
      </c>
      <c r="C200" s="18">
        <f>155.9+66.9</f>
        <v>222.8</v>
      </c>
      <c r="D200" s="18"/>
      <c r="E200" s="18">
        <f t="shared" si="17"/>
        <v>0</v>
      </c>
      <c r="F200" s="18">
        <v>222.8</v>
      </c>
      <c r="G200" s="16">
        <f t="shared" si="18"/>
        <v>1</v>
      </c>
      <c r="H200" s="19">
        <v>222.8</v>
      </c>
      <c r="I200" s="17">
        <f t="shared" si="19"/>
        <v>1</v>
      </c>
    </row>
    <row r="201" spans="1:9" ht="29.25" customHeight="1">
      <c r="A201" s="12"/>
      <c r="B201" s="8" t="s">
        <v>65</v>
      </c>
      <c r="C201" s="18">
        <f>66.9+155.9</f>
        <v>222.8</v>
      </c>
      <c r="D201" s="18"/>
      <c r="E201" s="18">
        <f t="shared" si="17"/>
        <v>0</v>
      </c>
      <c r="F201" s="18">
        <v>222.8</v>
      </c>
      <c r="G201" s="16">
        <f t="shared" si="18"/>
        <v>1</v>
      </c>
      <c r="H201" s="19">
        <v>222.8</v>
      </c>
      <c r="I201" s="17">
        <f t="shared" si="19"/>
        <v>1</v>
      </c>
    </row>
    <row r="202" spans="1:9" ht="29.25" customHeight="1">
      <c r="A202" s="12"/>
      <c r="B202" s="10" t="s">
        <v>59</v>
      </c>
      <c r="C202" s="18">
        <f>18.7+43.5</f>
        <v>62.2</v>
      </c>
      <c r="D202" s="18"/>
      <c r="E202" s="18">
        <f t="shared" si="17"/>
        <v>0</v>
      </c>
      <c r="F202" s="18">
        <v>62.2</v>
      </c>
      <c r="G202" s="16">
        <f t="shared" si="18"/>
        <v>1</v>
      </c>
      <c r="H202" s="19">
        <v>62.2</v>
      </c>
      <c r="I202" s="17">
        <f t="shared" si="19"/>
        <v>1</v>
      </c>
    </row>
    <row r="203" spans="1:9" ht="29.25" customHeight="1">
      <c r="A203" s="12"/>
      <c r="B203" s="10" t="s">
        <v>58</v>
      </c>
      <c r="C203" s="18">
        <f>4.1+7.4</f>
        <v>11.5</v>
      </c>
      <c r="D203" s="18"/>
      <c r="E203" s="18">
        <f t="shared" si="17"/>
        <v>0</v>
      </c>
      <c r="F203" s="18">
        <v>11.5</v>
      </c>
      <c r="G203" s="16">
        <f t="shared" si="18"/>
        <v>1</v>
      </c>
      <c r="H203" s="19">
        <v>11.5</v>
      </c>
      <c r="I203" s="17">
        <f t="shared" si="19"/>
        <v>1</v>
      </c>
    </row>
    <row r="204" spans="1:9" ht="29.25" customHeight="1">
      <c r="A204" s="12"/>
      <c r="B204" s="10" t="s">
        <v>56</v>
      </c>
      <c r="C204" s="18">
        <f>6+14</f>
        <v>20</v>
      </c>
      <c r="D204" s="18"/>
      <c r="E204" s="18">
        <f t="shared" si="17"/>
        <v>0</v>
      </c>
      <c r="F204" s="18">
        <v>20</v>
      </c>
      <c r="G204" s="16">
        <f t="shared" si="18"/>
        <v>1</v>
      </c>
      <c r="H204" s="19">
        <v>20</v>
      </c>
      <c r="I204" s="17">
        <f t="shared" si="19"/>
        <v>1</v>
      </c>
    </row>
    <row r="205" spans="1:9" ht="29.25" customHeight="1">
      <c r="A205" s="12"/>
      <c r="B205" s="8" t="s">
        <v>60</v>
      </c>
      <c r="C205" s="18">
        <f>6+15</f>
        <v>21</v>
      </c>
      <c r="D205" s="18"/>
      <c r="E205" s="18">
        <f t="shared" si="17"/>
        <v>0</v>
      </c>
      <c r="F205" s="18">
        <v>21</v>
      </c>
      <c r="G205" s="16">
        <f t="shared" si="18"/>
        <v>1</v>
      </c>
      <c r="H205" s="19">
        <v>21</v>
      </c>
      <c r="I205" s="17">
        <f t="shared" si="19"/>
        <v>1</v>
      </c>
    </row>
    <row r="206" spans="1:9" ht="29.25" customHeight="1">
      <c r="A206" s="12"/>
      <c r="B206" s="10" t="s">
        <v>55</v>
      </c>
      <c r="C206" s="18">
        <f>32.1+76</f>
        <v>108.1</v>
      </c>
      <c r="D206" s="18"/>
      <c r="E206" s="18">
        <f t="shared" si="17"/>
        <v>0</v>
      </c>
      <c r="F206" s="18">
        <v>108.1</v>
      </c>
      <c r="G206" s="16">
        <f t="shared" si="18"/>
        <v>1</v>
      </c>
      <c r="H206" s="19">
        <v>108.1</v>
      </c>
      <c r="I206" s="17">
        <f t="shared" si="19"/>
        <v>1</v>
      </c>
    </row>
    <row r="207" spans="1:9" ht="78.75">
      <c r="A207" s="12">
        <v>16</v>
      </c>
      <c r="B207" s="11" t="s">
        <v>24</v>
      </c>
      <c r="C207" s="18">
        <v>9637</v>
      </c>
      <c r="D207" s="18">
        <v>9637</v>
      </c>
      <c r="E207" s="18">
        <f t="shared" si="17"/>
        <v>9637</v>
      </c>
      <c r="F207" s="18">
        <v>2478</v>
      </c>
      <c r="G207" s="16">
        <f t="shared" si="18"/>
        <v>0.2571339628515098</v>
      </c>
      <c r="H207" s="19">
        <v>2478</v>
      </c>
      <c r="I207" s="17">
        <f t="shared" si="19"/>
        <v>0.2571339628515098</v>
      </c>
    </row>
    <row r="208" spans="1:9" ht="31.5">
      <c r="A208" s="12"/>
      <c r="B208" s="15" t="s">
        <v>67</v>
      </c>
      <c r="C208" s="18">
        <v>5600</v>
      </c>
      <c r="D208" s="18">
        <v>5600</v>
      </c>
      <c r="E208" s="18">
        <f t="shared" si="17"/>
        <v>5600</v>
      </c>
      <c r="F208" s="18">
        <v>2378</v>
      </c>
      <c r="G208" s="16">
        <f t="shared" si="18"/>
        <v>0.42464285714285716</v>
      </c>
      <c r="H208" s="19">
        <v>2378</v>
      </c>
      <c r="I208" s="17">
        <f t="shared" si="19"/>
        <v>0.42464285714285716</v>
      </c>
    </row>
    <row r="209" spans="1:9" ht="126">
      <c r="A209" s="12"/>
      <c r="B209" s="8" t="s">
        <v>68</v>
      </c>
      <c r="C209" s="18">
        <v>4100</v>
      </c>
      <c r="D209" s="18">
        <v>4100</v>
      </c>
      <c r="E209" s="18">
        <f t="shared" si="17"/>
        <v>4100</v>
      </c>
      <c r="F209" s="18">
        <v>1983</v>
      </c>
      <c r="G209" s="16">
        <f t="shared" si="18"/>
        <v>0.48365853658536584</v>
      </c>
      <c r="H209" s="19">
        <v>1983</v>
      </c>
      <c r="I209" s="17">
        <f t="shared" si="19"/>
        <v>0.48365853658536584</v>
      </c>
    </row>
    <row r="210" spans="1:9" ht="63">
      <c r="A210" s="12"/>
      <c r="B210" s="8" t="s">
        <v>69</v>
      </c>
      <c r="C210" s="18">
        <v>1500</v>
      </c>
      <c r="D210" s="18">
        <v>1500</v>
      </c>
      <c r="E210" s="18">
        <f t="shared" si="17"/>
        <v>1500</v>
      </c>
      <c r="F210" s="18">
        <v>395</v>
      </c>
      <c r="G210" s="16">
        <f t="shared" si="18"/>
        <v>0.26333333333333331</v>
      </c>
      <c r="H210" s="19">
        <v>395</v>
      </c>
      <c r="I210" s="17">
        <f t="shared" si="19"/>
        <v>0.26333333333333331</v>
      </c>
    </row>
    <row r="211" spans="1:9" ht="31.5">
      <c r="A211" s="12"/>
      <c r="B211" s="8" t="s">
        <v>70</v>
      </c>
      <c r="C211" s="18">
        <v>4037</v>
      </c>
      <c r="D211" s="18">
        <v>4037</v>
      </c>
      <c r="E211" s="18">
        <f t="shared" si="17"/>
        <v>4037</v>
      </c>
      <c r="F211" s="18">
        <v>100</v>
      </c>
      <c r="G211" s="16">
        <f t="shared" si="18"/>
        <v>2.4770869457517958E-2</v>
      </c>
      <c r="H211" s="19">
        <v>100</v>
      </c>
      <c r="I211" s="17">
        <f t="shared" si="19"/>
        <v>2.4770869457517958E-2</v>
      </c>
    </row>
    <row r="212" spans="1:9" ht="31.5">
      <c r="A212" s="12"/>
      <c r="B212" s="8" t="s">
        <v>71</v>
      </c>
      <c r="C212" s="18">
        <v>1800</v>
      </c>
      <c r="D212" s="18">
        <v>1800</v>
      </c>
      <c r="E212" s="18">
        <f t="shared" si="17"/>
        <v>1800</v>
      </c>
      <c r="F212" s="18">
        <v>0</v>
      </c>
      <c r="G212" s="16">
        <f t="shared" si="18"/>
        <v>0</v>
      </c>
      <c r="H212" s="19">
        <v>0</v>
      </c>
      <c r="I212" s="17">
        <f t="shared" si="19"/>
        <v>0</v>
      </c>
    </row>
    <row r="213" spans="1:9" ht="47.25">
      <c r="A213" s="12"/>
      <c r="B213" s="8" t="s">
        <v>72</v>
      </c>
      <c r="C213" s="18">
        <v>260.5</v>
      </c>
      <c r="D213" s="18">
        <v>260.5</v>
      </c>
      <c r="E213" s="18">
        <f t="shared" si="17"/>
        <v>260.5</v>
      </c>
      <c r="F213" s="18">
        <v>100</v>
      </c>
      <c r="G213" s="16">
        <f t="shared" si="18"/>
        <v>0.38387715930902111</v>
      </c>
      <c r="H213" s="19">
        <v>100</v>
      </c>
      <c r="I213" s="17">
        <f t="shared" si="19"/>
        <v>0.38387715930902111</v>
      </c>
    </row>
    <row r="214" spans="1:9" ht="110.25">
      <c r="A214" s="12"/>
      <c r="B214" s="8" t="s">
        <v>73</v>
      </c>
      <c r="C214" s="18">
        <v>1576.5</v>
      </c>
      <c r="D214" s="18">
        <v>1576.5</v>
      </c>
      <c r="E214" s="18">
        <f t="shared" ref="E214:E215" si="20">D214</f>
        <v>1576.5</v>
      </c>
      <c r="F214" s="18">
        <v>0</v>
      </c>
      <c r="G214" s="16">
        <f t="shared" si="18"/>
        <v>0</v>
      </c>
      <c r="H214" s="19">
        <v>0</v>
      </c>
      <c r="I214" s="17">
        <f t="shared" si="19"/>
        <v>0</v>
      </c>
    </row>
    <row r="215" spans="1:9" ht="31.5">
      <c r="A215" s="12"/>
      <c r="B215" s="8" t="s">
        <v>74</v>
      </c>
      <c r="C215" s="18">
        <v>400</v>
      </c>
      <c r="D215" s="18">
        <v>400</v>
      </c>
      <c r="E215" s="18">
        <f t="shared" si="20"/>
        <v>400</v>
      </c>
      <c r="F215" s="18">
        <v>0</v>
      </c>
      <c r="G215" s="16">
        <f t="shared" si="18"/>
        <v>0</v>
      </c>
      <c r="H215" s="19">
        <v>0</v>
      </c>
      <c r="I215" s="17">
        <f t="shared" si="19"/>
        <v>0</v>
      </c>
    </row>
    <row r="216" spans="1:9" ht="47.25">
      <c r="A216" s="12">
        <v>17</v>
      </c>
      <c r="B216" s="11" t="s">
        <v>25</v>
      </c>
      <c r="C216" s="18">
        <v>8930</v>
      </c>
      <c r="D216" s="18">
        <v>8930</v>
      </c>
      <c r="E216" s="18">
        <v>8930</v>
      </c>
      <c r="F216" s="18">
        <v>7314.9</v>
      </c>
      <c r="G216" s="16">
        <f t="shared" si="18"/>
        <v>0.81913773796192602</v>
      </c>
      <c r="H216" s="19">
        <v>7314.9</v>
      </c>
      <c r="I216" s="17">
        <f t="shared" si="19"/>
        <v>0.81913773796192602</v>
      </c>
    </row>
    <row r="217" spans="1:9" ht="126">
      <c r="A217" s="12"/>
      <c r="B217" s="10" t="s">
        <v>147</v>
      </c>
      <c r="C217" s="18">
        <f t="shared" ref="C217:E218" si="21">3366+3366+2198</f>
        <v>8930</v>
      </c>
      <c r="D217" s="18">
        <f t="shared" si="21"/>
        <v>8930</v>
      </c>
      <c r="E217" s="18">
        <f t="shared" si="21"/>
        <v>8930</v>
      </c>
      <c r="F217" s="18">
        <f>2757.36+2757.36+1800.2</f>
        <v>7314.92</v>
      </c>
      <c r="G217" s="16">
        <f t="shared" si="18"/>
        <v>0.81913997760358348</v>
      </c>
      <c r="H217" s="18">
        <f>F217</f>
        <v>7314.92</v>
      </c>
      <c r="I217" s="17">
        <f t="shared" si="19"/>
        <v>0.81913997760358348</v>
      </c>
    </row>
    <row r="218" spans="1:9" ht="47.25">
      <c r="A218" s="12"/>
      <c r="B218" s="10" t="s">
        <v>148</v>
      </c>
      <c r="C218" s="18">
        <f t="shared" si="21"/>
        <v>8930</v>
      </c>
      <c r="D218" s="18">
        <f t="shared" si="21"/>
        <v>8930</v>
      </c>
      <c r="E218" s="18">
        <f t="shared" si="21"/>
        <v>8930</v>
      </c>
      <c r="F218" s="18">
        <f>F217</f>
        <v>7314.92</v>
      </c>
      <c r="G218" s="16">
        <f t="shared" si="18"/>
        <v>0.81913997760358348</v>
      </c>
      <c r="H218" s="18">
        <f>H217</f>
        <v>7314.92</v>
      </c>
      <c r="I218" s="17">
        <f t="shared" si="19"/>
        <v>0.81913997760358348</v>
      </c>
    </row>
    <row r="219" spans="1:9" ht="110.25">
      <c r="A219" s="12">
        <v>18</v>
      </c>
      <c r="B219" s="11" t="s">
        <v>26</v>
      </c>
      <c r="C219" s="18">
        <v>19634.099999999999</v>
      </c>
      <c r="D219" s="18">
        <v>19634.099999999999</v>
      </c>
      <c r="E219" s="18">
        <v>19634.099999999999</v>
      </c>
      <c r="F219" s="18">
        <v>19000.5</v>
      </c>
      <c r="G219" s="16">
        <f t="shared" ref="G219:G240" si="22">F219/C219</f>
        <v>0.96772961327486373</v>
      </c>
      <c r="H219" s="19">
        <v>19000.5</v>
      </c>
      <c r="I219" s="17">
        <f t="shared" ref="I219:I240" si="23">H219/C219</f>
        <v>0.96772961327486373</v>
      </c>
    </row>
    <row r="220" spans="1:9" ht="78.75">
      <c r="A220" s="12"/>
      <c r="B220" s="10" t="s">
        <v>215</v>
      </c>
      <c r="C220" s="18">
        <v>4031.9</v>
      </c>
      <c r="D220" s="18">
        <v>4031.9</v>
      </c>
      <c r="E220" s="18">
        <v>4031.9</v>
      </c>
      <c r="F220" s="18">
        <v>4031.8</v>
      </c>
      <c r="G220" s="16">
        <f t="shared" si="22"/>
        <v>0.9999751977975645</v>
      </c>
      <c r="H220" s="24">
        <v>4031.9</v>
      </c>
      <c r="I220" s="17">
        <f t="shared" si="23"/>
        <v>1</v>
      </c>
    </row>
    <row r="221" spans="1:9" ht="63">
      <c r="A221" s="12"/>
      <c r="B221" s="10" t="s">
        <v>216</v>
      </c>
      <c r="C221" s="18">
        <v>480.7</v>
      </c>
      <c r="D221" s="18">
        <v>480.7</v>
      </c>
      <c r="E221" s="18">
        <v>480.7</v>
      </c>
      <c r="F221" s="48">
        <v>480.7</v>
      </c>
      <c r="G221" s="16">
        <f t="shared" si="22"/>
        <v>1</v>
      </c>
      <c r="H221" s="24">
        <v>480.7</v>
      </c>
      <c r="I221" s="17">
        <f t="shared" si="23"/>
        <v>1</v>
      </c>
    </row>
    <row r="222" spans="1:9" ht="47.25">
      <c r="A222" s="12"/>
      <c r="B222" s="10" t="s">
        <v>217</v>
      </c>
      <c r="C222" s="23">
        <v>3.6</v>
      </c>
      <c r="D222" s="23">
        <v>3.6</v>
      </c>
      <c r="E222" s="23">
        <v>3.6</v>
      </c>
      <c r="F222" s="23">
        <v>3.6</v>
      </c>
      <c r="G222" s="16">
        <f t="shared" si="22"/>
        <v>1</v>
      </c>
      <c r="H222" s="24">
        <v>3.6</v>
      </c>
      <c r="I222" s="17">
        <f t="shared" si="23"/>
        <v>1</v>
      </c>
    </row>
    <row r="223" spans="1:9" ht="47.25">
      <c r="A223" s="12"/>
      <c r="B223" s="10" t="s">
        <v>218</v>
      </c>
      <c r="C223" s="23">
        <v>22.6</v>
      </c>
      <c r="D223" s="23">
        <v>22.6</v>
      </c>
      <c r="E223" s="23">
        <v>22.6</v>
      </c>
      <c r="F223" s="23">
        <v>22.6</v>
      </c>
      <c r="G223" s="16">
        <f t="shared" si="22"/>
        <v>1</v>
      </c>
      <c r="H223" s="24">
        <v>22.6</v>
      </c>
      <c r="I223" s="17">
        <f t="shared" si="23"/>
        <v>1</v>
      </c>
    </row>
    <row r="224" spans="1:9" ht="63">
      <c r="A224" s="12"/>
      <c r="B224" s="49" t="s">
        <v>219</v>
      </c>
      <c r="C224" s="23">
        <v>97.7</v>
      </c>
      <c r="D224" s="23">
        <v>97.7</v>
      </c>
      <c r="E224" s="23">
        <v>97.7</v>
      </c>
      <c r="F224" s="23">
        <v>97.69</v>
      </c>
      <c r="G224" s="16">
        <f t="shared" si="22"/>
        <v>0.99989764585465701</v>
      </c>
      <c r="H224" s="24">
        <v>97.7</v>
      </c>
      <c r="I224" s="17">
        <f t="shared" si="23"/>
        <v>1</v>
      </c>
    </row>
    <row r="225" spans="1:9" ht="63">
      <c r="A225" s="12"/>
      <c r="B225" s="49" t="s">
        <v>220</v>
      </c>
      <c r="C225" s="23">
        <v>14906.6</v>
      </c>
      <c r="D225" s="23">
        <v>14906.6</v>
      </c>
      <c r="E225" s="23">
        <v>14906.6</v>
      </c>
      <c r="F225" s="23">
        <v>14364.12</v>
      </c>
      <c r="G225" s="16">
        <f t="shared" si="22"/>
        <v>0.96360806622569872</v>
      </c>
      <c r="H225" s="24">
        <v>14364.12</v>
      </c>
      <c r="I225" s="17">
        <f t="shared" si="23"/>
        <v>0.96360806622569872</v>
      </c>
    </row>
    <row r="226" spans="1:9" ht="47.25">
      <c r="A226" s="12"/>
      <c r="B226" s="49" t="s">
        <v>221</v>
      </c>
      <c r="C226" s="23">
        <v>91</v>
      </c>
      <c r="D226" s="23">
        <v>91</v>
      </c>
      <c r="E226" s="23">
        <v>91</v>
      </c>
      <c r="F226" s="23">
        <v>0</v>
      </c>
      <c r="G226" s="16">
        <f t="shared" si="22"/>
        <v>0</v>
      </c>
      <c r="H226" s="24">
        <v>0</v>
      </c>
      <c r="I226" s="17">
        <f t="shared" si="23"/>
        <v>0</v>
      </c>
    </row>
    <row r="227" spans="1:9" ht="59.25" customHeight="1">
      <c r="A227" s="12">
        <v>19</v>
      </c>
      <c r="B227" s="11" t="s">
        <v>27</v>
      </c>
      <c r="C227" s="18">
        <v>94558.1</v>
      </c>
      <c r="D227" s="18">
        <v>94558.1</v>
      </c>
      <c r="E227" s="18">
        <v>94558.1</v>
      </c>
      <c r="F227" s="18">
        <v>84587.3</v>
      </c>
      <c r="G227" s="16">
        <f t="shared" si="22"/>
        <v>0.89455371882472257</v>
      </c>
      <c r="H227" s="19">
        <v>84587.3</v>
      </c>
      <c r="I227" s="17">
        <f t="shared" si="23"/>
        <v>0.89455371882472257</v>
      </c>
    </row>
    <row r="228" spans="1:9" ht="47.25">
      <c r="A228" s="12"/>
      <c r="B228" s="10" t="s">
        <v>155</v>
      </c>
      <c r="C228" s="18">
        <v>94558.1</v>
      </c>
      <c r="D228" s="18">
        <v>94558.1</v>
      </c>
      <c r="E228" s="18">
        <v>94558.1</v>
      </c>
      <c r="F228" s="18">
        <v>84587.3</v>
      </c>
      <c r="G228" s="16">
        <f t="shared" si="22"/>
        <v>0.89455371882472257</v>
      </c>
      <c r="H228" s="19">
        <v>84587.3</v>
      </c>
      <c r="I228" s="17">
        <f t="shared" si="23"/>
        <v>0.89455371882472257</v>
      </c>
    </row>
    <row r="229" spans="1:9" ht="31.5">
      <c r="A229" s="12"/>
      <c r="B229" s="10" t="s">
        <v>151</v>
      </c>
      <c r="C229" s="18">
        <f>C230+C231+C232</f>
        <v>93588.3</v>
      </c>
      <c r="D229" s="18">
        <f>D230+D231+D232</f>
        <v>93588.3</v>
      </c>
      <c r="E229" s="18">
        <f>E230+E231+E232</f>
        <v>93588.3</v>
      </c>
      <c r="F229" s="18">
        <f>F230+F231+F232</f>
        <v>83683.600000000006</v>
      </c>
      <c r="G229" s="16">
        <f t="shared" si="22"/>
        <v>0.89416732647136454</v>
      </c>
      <c r="H229" s="19">
        <f>H230+H231+H232</f>
        <v>83683.600000000006</v>
      </c>
      <c r="I229" s="17">
        <f t="shared" si="23"/>
        <v>0.89416732647136454</v>
      </c>
    </row>
    <row r="230" spans="1:9" ht="31.5">
      <c r="A230" s="12"/>
      <c r="B230" s="10" t="s">
        <v>152</v>
      </c>
      <c r="C230" s="18">
        <v>13136.1</v>
      </c>
      <c r="D230" s="18">
        <v>13136.1</v>
      </c>
      <c r="E230" s="18">
        <v>13136.1</v>
      </c>
      <c r="F230" s="18">
        <v>11557</v>
      </c>
      <c r="G230" s="16">
        <f t="shared" si="22"/>
        <v>0.87978928296830872</v>
      </c>
      <c r="H230" s="19">
        <v>11557</v>
      </c>
      <c r="I230" s="17">
        <f t="shared" si="23"/>
        <v>0.87978928296830872</v>
      </c>
    </row>
    <row r="231" spans="1:9" ht="47.25">
      <c r="A231" s="12"/>
      <c r="B231" s="10" t="s">
        <v>153</v>
      </c>
      <c r="C231" s="18">
        <v>79448.2</v>
      </c>
      <c r="D231" s="18">
        <v>79448.2</v>
      </c>
      <c r="E231" s="18">
        <v>79448.2</v>
      </c>
      <c r="F231" s="18">
        <v>71407</v>
      </c>
      <c r="G231" s="16">
        <f t="shared" si="22"/>
        <v>0.89878688252219685</v>
      </c>
      <c r="H231" s="19">
        <v>71407</v>
      </c>
      <c r="I231" s="17">
        <f t="shared" si="23"/>
        <v>0.89878688252219685</v>
      </c>
    </row>
    <row r="232" spans="1:9" ht="63">
      <c r="A232" s="12"/>
      <c r="B232" s="10" t="s">
        <v>154</v>
      </c>
      <c r="C232" s="18">
        <v>1004</v>
      </c>
      <c r="D232" s="18">
        <v>1004</v>
      </c>
      <c r="E232" s="18">
        <v>1004</v>
      </c>
      <c r="F232" s="18">
        <v>719.6</v>
      </c>
      <c r="G232" s="16">
        <f t="shared" si="22"/>
        <v>0.71673306772908374</v>
      </c>
      <c r="H232" s="19">
        <v>719.6</v>
      </c>
      <c r="I232" s="17">
        <f t="shared" si="23"/>
        <v>0.71673306772908374</v>
      </c>
    </row>
    <row r="233" spans="1:9" ht="47.25">
      <c r="A233" s="12"/>
      <c r="B233" s="10" t="s">
        <v>156</v>
      </c>
      <c r="C233" s="18">
        <v>969.8</v>
      </c>
      <c r="D233" s="18">
        <v>969.8</v>
      </c>
      <c r="E233" s="18">
        <v>969.8</v>
      </c>
      <c r="F233" s="18">
        <v>903.7</v>
      </c>
      <c r="G233" s="16">
        <f t="shared" si="22"/>
        <v>0.93184161682821209</v>
      </c>
      <c r="H233" s="19">
        <v>903.7</v>
      </c>
      <c r="I233" s="17">
        <f t="shared" si="23"/>
        <v>0.93184161682821209</v>
      </c>
    </row>
    <row r="234" spans="1:9" ht="63">
      <c r="A234" s="12">
        <v>20</v>
      </c>
      <c r="B234" s="11" t="s">
        <v>28</v>
      </c>
      <c r="C234" s="18">
        <v>8059</v>
      </c>
      <c r="D234" s="18">
        <v>8059</v>
      </c>
      <c r="E234" s="18">
        <v>8059</v>
      </c>
      <c r="F234" s="18">
        <v>59</v>
      </c>
      <c r="G234" s="16">
        <f t="shared" si="22"/>
        <v>7.3210075691773173E-3</v>
      </c>
      <c r="H234" s="19">
        <v>156</v>
      </c>
      <c r="I234" s="17">
        <f t="shared" si="23"/>
        <v>1.9357240352401044E-2</v>
      </c>
    </row>
    <row r="235" spans="1:9" ht="141.75">
      <c r="A235" s="12"/>
      <c r="B235" s="10" t="s">
        <v>236</v>
      </c>
      <c r="C235" s="18">
        <v>1054</v>
      </c>
      <c r="D235" s="18">
        <f>C235</f>
        <v>1054</v>
      </c>
      <c r="E235" s="18">
        <f>C235</f>
        <v>1054</v>
      </c>
      <c r="F235" s="18">
        <v>0</v>
      </c>
      <c r="G235" s="16">
        <f t="shared" si="22"/>
        <v>0</v>
      </c>
      <c r="H235" s="19">
        <v>0</v>
      </c>
      <c r="I235" s="17">
        <f t="shared" si="23"/>
        <v>0</v>
      </c>
    </row>
    <row r="236" spans="1:9" ht="66.75" customHeight="1">
      <c r="A236" s="47"/>
      <c r="B236" s="10" t="s">
        <v>222</v>
      </c>
      <c r="C236" s="18">
        <v>1054</v>
      </c>
      <c r="D236" s="18">
        <v>1054</v>
      </c>
      <c r="E236" s="18">
        <v>1054</v>
      </c>
      <c r="F236" s="18">
        <v>50</v>
      </c>
      <c r="G236" s="16">
        <f t="shared" si="22"/>
        <v>4.743833017077799E-2</v>
      </c>
      <c r="H236" s="19">
        <v>147</v>
      </c>
      <c r="I236" s="17">
        <f t="shared" si="23"/>
        <v>0.13946869070208728</v>
      </c>
    </row>
    <row r="237" spans="1:9" ht="31.5">
      <c r="A237" s="47"/>
      <c r="B237" s="10" t="s">
        <v>237</v>
      </c>
      <c r="C237" s="18">
        <v>2005</v>
      </c>
      <c r="D237" s="18">
        <v>2005</v>
      </c>
      <c r="E237" s="18">
        <v>2005</v>
      </c>
      <c r="F237" s="18">
        <v>9</v>
      </c>
      <c r="G237" s="16">
        <f t="shared" si="22"/>
        <v>4.4887780548628431E-3</v>
      </c>
      <c r="H237" s="19">
        <v>9</v>
      </c>
      <c r="I237" s="17">
        <f t="shared" si="23"/>
        <v>4.4887780548628431E-3</v>
      </c>
    </row>
    <row r="238" spans="1:9" ht="173.25">
      <c r="A238" s="47"/>
      <c r="B238" s="50" t="s">
        <v>235</v>
      </c>
      <c r="C238" s="18">
        <v>1000</v>
      </c>
      <c r="D238" s="18">
        <v>1000</v>
      </c>
      <c r="E238" s="18">
        <v>1000</v>
      </c>
      <c r="F238" s="18">
        <v>0</v>
      </c>
      <c r="G238" s="16">
        <f t="shared" si="22"/>
        <v>0</v>
      </c>
      <c r="H238" s="19">
        <v>0</v>
      </c>
      <c r="I238" s="17">
        <f t="shared" si="23"/>
        <v>0</v>
      </c>
    </row>
    <row r="239" spans="1:9" ht="78.75">
      <c r="A239" s="47"/>
      <c r="B239" s="10" t="s">
        <v>223</v>
      </c>
      <c r="C239" s="18">
        <v>1850</v>
      </c>
      <c r="D239" s="18">
        <v>1850</v>
      </c>
      <c r="E239" s="18">
        <v>1850</v>
      </c>
      <c r="F239" s="18">
        <v>0</v>
      </c>
      <c r="G239" s="16">
        <f t="shared" si="22"/>
        <v>0</v>
      </c>
      <c r="H239" s="19">
        <v>0</v>
      </c>
      <c r="I239" s="17">
        <f t="shared" si="23"/>
        <v>0</v>
      </c>
    </row>
    <row r="240" spans="1:9" ht="36.75" customHeight="1">
      <c r="A240" s="47"/>
      <c r="B240" s="10" t="s">
        <v>224</v>
      </c>
      <c r="C240" s="18">
        <v>2150</v>
      </c>
      <c r="D240" s="18">
        <v>2150</v>
      </c>
      <c r="E240" s="18">
        <v>2150</v>
      </c>
      <c r="F240" s="18">
        <v>0</v>
      </c>
      <c r="G240" s="16">
        <f t="shared" si="22"/>
        <v>0</v>
      </c>
      <c r="H240" s="19">
        <v>0</v>
      </c>
      <c r="I240" s="17">
        <f t="shared" si="23"/>
        <v>0</v>
      </c>
    </row>
    <row r="241" spans="1:9" ht="63.75" thickBot="1">
      <c r="A241" s="10">
        <v>21</v>
      </c>
      <c r="B241" s="55" t="s">
        <v>29</v>
      </c>
      <c r="C241" s="23">
        <v>0</v>
      </c>
      <c r="D241" s="23">
        <v>0</v>
      </c>
      <c r="E241" s="23">
        <v>0</v>
      </c>
      <c r="F241" s="23">
        <v>0</v>
      </c>
      <c r="G241" s="16">
        <v>0</v>
      </c>
      <c r="H241" s="24">
        <v>0</v>
      </c>
      <c r="I241" s="17">
        <v>0</v>
      </c>
    </row>
    <row r="242" spans="1:9" ht="87.75" customHeight="1" thickBot="1">
      <c r="A242" s="10"/>
      <c r="B242" s="56" t="s">
        <v>31</v>
      </c>
      <c r="C242" s="25">
        <f>C9+C20+C22+C23+C24+C29+C30+C45+C48+C56+C82+C91+C164+C165+C207+C216+C219+C227+C234</f>
        <v>1246439.6000000001</v>
      </c>
      <c r="D242" s="25">
        <f t="shared" ref="D242:E242" si="24">D9+D20+D22+D23+D24+D29+D30+D45+D48+D56+D82+D91+D164+D165+D207+D216+D219+D227+D234</f>
        <v>1236339.1000000001</v>
      </c>
      <c r="E242" s="25">
        <f t="shared" si="24"/>
        <v>1246439.6000000001</v>
      </c>
      <c r="F242" s="25">
        <f>F9+F20+F22+F23+F24+F29+F30+F45+F48+F56+F82+F91+F164+F165+F207+F216+F219+F227+F234</f>
        <v>1123659.4000000001</v>
      </c>
      <c r="G242" s="65">
        <f>F242/C242</f>
        <v>0.90149526699889837</v>
      </c>
      <c r="H242" s="25">
        <f t="shared" ref="H242" si="25">H9+H20+H22+H23+H24+H29+H30+H45+H48+H56+H82+H91+H164+H165+H207+H216+H219+H227+H234</f>
        <v>1142913.5919999999</v>
      </c>
      <c r="I242" s="65">
        <f>H242/C242</f>
        <v>0.91694261960226542</v>
      </c>
    </row>
    <row r="243" spans="1:9" ht="15.75">
      <c r="A243" s="13"/>
      <c r="B243" s="13"/>
      <c r="C243" s="14"/>
      <c r="D243" s="14"/>
      <c r="E243" s="14"/>
      <c r="F243" s="14"/>
      <c r="G243" s="14"/>
      <c r="H243" s="57"/>
      <c r="I243" s="14"/>
    </row>
    <row r="244" spans="1:9" ht="15.75">
      <c r="A244" s="13"/>
      <c r="B244" s="13"/>
      <c r="C244" s="14"/>
      <c r="D244" s="14"/>
      <c r="E244" s="14"/>
      <c r="F244" s="14"/>
      <c r="G244" s="14"/>
      <c r="H244" s="57"/>
      <c r="I244" s="14"/>
    </row>
    <row r="245" spans="1:9" ht="78.75">
      <c r="A245" s="13"/>
      <c r="B245" s="13" t="s">
        <v>240</v>
      </c>
      <c r="C245" s="66"/>
      <c r="D245" s="66"/>
      <c r="E245" s="14" t="s">
        <v>238</v>
      </c>
      <c r="F245" s="14"/>
      <c r="G245" s="14"/>
      <c r="H245" s="57"/>
      <c r="I245" s="14"/>
    </row>
    <row r="246" spans="1:9" ht="15.75">
      <c r="A246" s="13"/>
      <c r="B246" s="13"/>
      <c r="C246" s="14"/>
      <c r="D246" s="14"/>
      <c r="E246" s="14"/>
      <c r="F246" s="14"/>
      <c r="G246" s="14"/>
      <c r="H246" s="57"/>
      <c r="I246" s="14"/>
    </row>
    <row r="247" spans="1:9" ht="47.25">
      <c r="A247" s="13"/>
      <c r="B247" s="13" t="s">
        <v>239</v>
      </c>
      <c r="C247" s="66"/>
      <c r="D247" s="66"/>
      <c r="E247" s="14" t="s">
        <v>241</v>
      </c>
      <c r="F247" s="14"/>
      <c r="G247" s="14"/>
      <c r="H247" s="57"/>
      <c r="I247" s="14"/>
    </row>
    <row r="248" spans="1:9" ht="15.75">
      <c r="A248" s="13"/>
      <c r="B248" s="13"/>
      <c r="C248" s="14"/>
      <c r="D248" s="14"/>
      <c r="E248" s="14"/>
      <c r="F248" s="14"/>
      <c r="G248" s="14"/>
      <c r="H248" s="57"/>
      <c r="I248" s="14"/>
    </row>
    <row r="249" spans="1:9" ht="15.75">
      <c r="A249" s="13"/>
      <c r="B249" s="13"/>
      <c r="C249" s="14"/>
      <c r="D249" s="14"/>
      <c r="E249" s="14"/>
      <c r="F249" s="14"/>
      <c r="G249" s="14"/>
      <c r="H249" s="57"/>
      <c r="I249" s="14"/>
    </row>
    <row r="250" spans="1:9" ht="15.75">
      <c r="A250" s="13"/>
      <c r="B250" s="13"/>
      <c r="C250" s="14"/>
      <c r="D250" s="14"/>
      <c r="E250" s="14"/>
      <c r="F250" s="14"/>
      <c r="G250" s="14"/>
      <c r="H250" s="57"/>
      <c r="I250" s="14"/>
    </row>
    <row r="251" spans="1:9" ht="15.75">
      <c r="A251" s="13"/>
      <c r="B251" s="13"/>
      <c r="C251" s="14"/>
      <c r="D251" s="14"/>
      <c r="E251" s="14"/>
      <c r="F251" s="14"/>
      <c r="G251" s="14"/>
      <c r="H251" s="57"/>
      <c r="I251" s="14"/>
    </row>
    <row r="252" spans="1:9">
      <c r="H252" s="58"/>
    </row>
    <row r="253" spans="1:9">
      <c r="H253" s="58"/>
    </row>
    <row r="254" spans="1:9">
      <c r="B254" s="2" t="s">
        <v>242</v>
      </c>
      <c r="H254" s="58"/>
    </row>
    <row r="255" spans="1:9">
      <c r="H255" s="58"/>
    </row>
    <row r="256" spans="1:9">
      <c r="H256" s="58"/>
    </row>
    <row r="257" spans="8:8">
      <c r="H257" s="58"/>
    </row>
    <row r="258" spans="8:8">
      <c r="H258" s="58"/>
    </row>
    <row r="259" spans="8:8">
      <c r="H259" s="58"/>
    </row>
    <row r="260" spans="8:8">
      <c r="H260" s="58"/>
    </row>
    <row r="261" spans="8:8">
      <c r="H261" s="58"/>
    </row>
    <row r="262" spans="8:8">
      <c r="H262" s="58"/>
    </row>
    <row r="263" spans="8:8">
      <c r="H263" s="58"/>
    </row>
    <row r="264" spans="8:8">
      <c r="H264" s="58"/>
    </row>
    <row r="265" spans="8:8">
      <c r="H265" s="58"/>
    </row>
    <row r="266" spans="8:8">
      <c r="H266" s="58"/>
    </row>
    <row r="267" spans="8:8">
      <c r="H267" s="58"/>
    </row>
    <row r="268" spans="8:8">
      <c r="H268" s="58"/>
    </row>
    <row r="269" spans="8:8">
      <c r="H269" s="58"/>
    </row>
    <row r="270" spans="8:8">
      <c r="H270" s="58"/>
    </row>
    <row r="271" spans="8:8">
      <c r="H271" s="58"/>
    </row>
    <row r="272" spans="8:8">
      <c r="H272" s="58"/>
    </row>
    <row r="273" spans="8:8">
      <c r="H273" s="58"/>
    </row>
    <row r="274" spans="8:8">
      <c r="H274" s="58"/>
    </row>
    <row r="275" spans="8:8">
      <c r="H275" s="58"/>
    </row>
    <row r="276" spans="8:8">
      <c r="H276" s="58"/>
    </row>
    <row r="277" spans="8:8">
      <c r="H277" s="58"/>
    </row>
    <row r="278" spans="8:8">
      <c r="H278" s="58"/>
    </row>
    <row r="279" spans="8:8">
      <c r="H279" s="58"/>
    </row>
    <row r="280" spans="8:8">
      <c r="H280" s="58"/>
    </row>
    <row r="281" spans="8:8">
      <c r="H281" s="58"/>
    </row>
    <row r="282" spans="8:8">
      <c r="H282" s="58"/>
    </row>
    <row r="283" spans="8:8">
      <c r="H283" s="58"/>
    </row>
    <row r="284" spans="8:8">
      <c r="H284" s="58"/>
    </row>
    <row r="285" spans="8:8">
      <c r="H285" s="58"/>
    </row>
    <row r="286" spans="8:8">
      <c r="H286" s="58"/>
    </row>
    <row r="287" spans="8:8">
      <c r="H287" s="58"/>
    </row>
    <row r="288" spans="8:8">
      <c r="H288" s="58"/>
    </row>
    <row r="289" spans="8:8">
      <c r="H289" s="58"/>
    </row>
    <row r="290" spans="8:8">
      <c r="H290" s="58"/>
    </row>
    <row r="291" spans="8:8">
      <c r="H291" s="58"/>
    </row>
    <row r="292" spans="8:8">
      <c r="H292" s="58"/>
    </row>
    <row r="293" spans="8:8">
      <c r="H293" s="58"/>
    </row>
    <row r="294" spans="8:8">
      <c r="H294" s="58"/>
    </row>
    <row r="295" spans="8:8">
      <c r="H295" s="58"/>
    </row>
    <row r="296" spans="8:8">
      <c r="H296" s="58"/>
    </row>
    <row r="297" spans="8:8">
      <c r="H297" s="58"/>
    </row>
    <row r="298" spans="8:8">
      <c r="H298" s="58"/>
    </row>
    <row r="299" spans="8:8">
      <c r="H299" s="58"/>
    </row>
    <row r="300" spans="8:8">
      <c r="H300" s="58"/>
    </row>
    <row r="301" spans="8:8">
      <c r="H301" s="58"/>
    </row>
    <row r="302" spans="8:8">
      <c r="H302" s="58"/>
    </row>
    <row r="303" spans="8:8">
      <c r="H303" s="58"/>
    </row>
    <row r="304" spans="8:8">
      <c r="H304" s="58"/>
    </row>
    <row r="305" spans="8:8">
      <c r="H305" s="58"/>
    </row>
    <row r="306" spans="8:8">
      <c r="H306" s="58"/>
    </row>
    <row r="307" spans="8:8">
      <c r="H307" s="58"/>
    </row>
    <row r="308" spans="8:8">
      <c r="H308" s="58"/>
    </row>
    <row r="309" spans="8:8">
      <c r="H309" s="58"/>
    </row>
    <row r="310" spans="8:8">
      <c r="H310" s="58"/>
    </row>
    <row r="311" spans="8:8">
      <c r="H311" s="58"/>
    </row>
    <row r="312" spans="8:8">
      <c r="H312" s="58"/>
    </row>
    <row r="313" spans="8:8">
      <c r="H313" s="58"/>
    </row>
    <row r="314" spans="8:8">
      <c r="H314" s="58"/>
    </row>
    <row r="315" spans="8:8">
      <c r="H315" s="58"/>
    </row>
    <row r="316" spans="8:8">
      <c r="H316" s="58"/>
    </row>
    <row r="317" spans="8:8">
      <c r="H317" s="58"/>
    </row>
    <row r="318" spans="8:8">
      <c r="H318" s="58"/>
    </row>
    <row r="319" spans="8:8">
      <c r="H319" s="58"/>
    </row>
    <row r="320" spans="8:8">
      <c r="H320" s="58"/>
    </row>
    <row r="321" spans="8:8">
      <c r="H321" s="58"/>
    </row>
    <row r="322" spans="8:8">
      <c r="H322" s="58"/>
    </row>
    <row r="323" spans="8:8">
      <c r="H323" s="58"/>
    </row>
    <row r="324" spans="8:8">
      <c r="H324" s="58"/>
    </row>
    <row r="325" spans="8:8">
      <c r="H325" s="58"/>
    </row>
    <row r="326" spans="8:8">
      <c r="H326" s="58"/>
    </row>
    <row r="327" spans="8:8">
      <c r="H327" s="58"/>
    </row>
    <row r="328" spans="8:8">
      <c r="H328" s="58"/>
    </row>
    <row r="329" spans="8:8">
      <c r="H329" s="58"/>
    </row>
    <row r="330" spans="8:8">
      <c r="H330" s="58"/>
    </row>
    <row r="331" spans="8:8">
      <c r="H331" s="58"/>
    </row>
    <row r="332" spans="8:8">
      <c r="H332" s="58"/>
    </row>
    <row r="333" spans="8:8">
      <c r="H333" s="58"/>
    </row>
    <row r="334" spans="8:8">
      <c r="H334" s="58"/>
    </row>
    <row r="335" spans="8:8">
      <c r="H335" s="58"/>
    </row>
    <row r="336" spans="8:8">
      <c r="H336" s="58"/>
    </row>
    <row r="337" spans="8:8">
      <c r="H337" s="58"/>
    </row>
    <row r="338" spans="8:8">
      <c r="H338" s="58"/>
    </row>
    <row r="339" spans="8:8">
      <c r="H339" s="58"/>
    </row>
    <row r="340" spans="8:8">
      <c r="H340" s="58"/>
    </row>
    <row r="341" spans="8:8">
      <c r="H341" s="58"/>
    </row>
    <row r="342" spans="8:8">
      <c r="H342" s="58"/>
    </row>
    <row r="343" spans="8:8">
      <c r="H343" s="58"/>
    </row>
    <row r="344" spans="8:8">
      <c r="H344" s="58"/>
    </row>
    <row r="345" spans="8:8">
      <c r="H345" s="58"/>
    </row>
    <row r="346" spans="8:8">
      <c r="H346" s="58"/>
    </row>
    <row r="347" spans="8:8">
      <c r="H347" s="58"/>
    </row>
    <row r="348" spans="8:8">
      <c r="H348" s="58"/>
    </row>
    <row r="349" spans="8:8">
      <c r="H349" s="58"/>
    </row>
    <row r="350" spans="8:8">
      <c r="H350" s="58"/>
    </row>
    <row r="351" spans="8:8">
      <c r="H351" s="58"/>
    </row>
    <row r="352" spans="8:8">
      <c r="H352" s="58"/>
    </row>
    <row r="353" spans="8:8">
      <c r="H353" s="58"/>
    </row>
    <row r="354" spans="8:8">
      <c r="H354" s="58"/>
    </row>
    <row r="355" spans="8:8">
      <c r="H355" s="58"/>
    </row>
    <row r="356" spans="8:8">
      <c r="H356" s="58"/>
    </row>
    <row r="357" spans="8:8">
      <c r="H357" s="58"/>
    </row>
    <row r="358" spans="8:8">
      <c r="H358" s="58"/>
    </row>
    <row r="359" spans="8:8">
      <c r="H359" s="58"/>
    </row>
    <row r="360" spans="8:8">
      <c r="H360" s="58"/>
    </row>
    <row r="361" spans="8:8">
      <c r="H361" s="58"/>
    </row>
    <row r="362" spans="8:8">
      <c r="H362" s="58"/>
    </row>
    <row r="363" spans="8:8">
      <c r="H363" s="58"/>
    </row>
    <row r="364" spans="8:8">
      <c r="H364" s="58"/>
    </row>
    <row r="365" spans="8:8">
      <c r="H365" s="58"/>
    </row>
    <row r="366" spans="8:8">
      <c r="H366" s="58"/>
    </row>
    <row r="367" spans="8:8">
      <c r="H367" s="58"/>
    </row>
    <row r="368" spans="8:8">
      <c r="H368" s="58"/>
    </row>
    <row r="369" spans="8:8">
      <c r="H369" s="58"/>
    </row>
    <row r="370" spans="8:8">
      <c r="H370" s="58"/>
    </row>
    <row r="371" spans="8:8">
      <c r="H371" s="58"/>
    </row>
    <row r="372" spans="8:8">
      <c r="H372" s="58"/>
    </row>
    <row r="373" spans="8:8">
      <c r="H373" s="58"/>
    </row>
    <row r="374" spans="8:8">
      <c r="H374" s="58"/>
    </row>
    <row r="375" spans="8:8">
      <c r="H375" s="58"/>
    </row>
    <row r="376" spans="8:8">
      <c r="H376" s="58"/>
    </row>
    <row r="377" spans="8:8">
      <c r="H377" s="58"/>
    </row>
    <row r="378" spans="8:8">
      <c r="H378" s="58"/>
    </row>
    <row r="379" spans="8:8">
      <c r="H379" s="58"/>
    </row>
    <row r="380" spans="8:8">
      <c r="H380" s="58"/>
    </row>
    <row r="381" spans="8:8">
      <c r="H381" s="58"/>
    </row>
    <row r="382" spans="8:8">
      <c r="H382" s="58"/>
    </row>
    <row r="383" spans="8:8">
      <c r="H383" s="58"/>
    </row>
    <row r="384" spans="8:8">
      <c r="H384" s="58"/>
    </row>
    <row r="385" spans="8:8">
      <c r="H385" s="58"/>
    </row>
    <row r="386" spans="8:8">
      <c r="H386" s="58"/>
    </row>
    <row r="387" spans="8:8">
      <c r="H387" s="58"/>
    </row>
    <row r="388" spans="8:8">
      <c r="H388" s="58"/>
    </row>
    <row r="389" spans="8:8">
      <c r="H389" s="58"/>
    </row>
    <row r="390" spans="8:8">
      <c r="H390" s="58"/>
    </row>
    <row r="391" spans="8:8">
      <c r="H391" s="58"/>
    </row>
    <row r="392" spans="8:8">
      <c r="H392" s="58"/>
    </row>
    <row r="393" spans="8:8">
      <c r="H393" s="58"/>
    </row>
    <row r="394" spans="8:8">
      <c r="H394" s="58"/>
    </row>
    <row r="395" spans="8:8">
      <c r="H395" s="58"/>
    </row>
    <row r="396" spans="8:8">
      <c r="H396" s="58"/>
    </row>
    <row r="397" spans="8:8">
      <c r="H397" s="58"/>
    </row>
    <row r="398" spans="8:8">
      <c r="H398" s="58"/>
    </row>
    <row r="399" spans="8:8">
      <c r="H399" s="58"/>
    </row>
    <row r="400" spans="8:8">
      <c r="H400" s="58"/>
    </row>
    <row r="401" spans="8:8">
      <c r="H401" s="58"/>
    </row>
    <row r="402" spans="8:8">
      <c r="H402" s="58"/>
    </row>
    <row r="403" spans="8:8">
      <c r="H403" s="58"/>
    </row>
    <row r="404" spans="8:8">
      <c r="H404" s="58"/>
    </row>
    <row r="405" spans="8:8">
      <c r="H405" s="58"/>
    </row>
    <row r="406" spans="8:8">
      <c r="H406" s="58"/>
    </row>
    <row r="407" spans="8:8">
      <c r="H407" s="58"/>
    </row>
    <row r="408" spans="8:8">
      <c r="H408" s="58"/>
    </row>
    <row r="409" spans="8:8">
      <c r="H409" s="58"/>
    </row>
    <row r="410" spans="8:8">
      <c r="H410" s="58"/>
    </row>
    <row r="411" spans="8:8">
      <c r="H411" s="58"/>
    </row>
    <row r="412" spans="8:8">
      <c r="H412" s="58"/>
    </row>
    <row r="413" spans="8:8">
      <c r="H413" s="58"/>
    </row>
    <row r="414" spans="8:8">
      <c r="H414" s="58"/>
    </row>
    <row r="415" spans="8:8">
      <c r="H415" s="58"/>
    </row>
    <row r="416" spans="8:8">
      <c r="H416" s="58"/>
    </row>
    <row r="417" spans="8:8">
      <c r="H417" s="58"/>
    </row>
    <row r="418" spans="8:8">
      <c r="H418" s="58"/>
    </row>
    <row r="419" spans="8:8">
      <c r="H419" s="58"/>
    </row>
    <row r="420" spans="8:8">
      <c r="H420" s="58"/>
    </row>
    <row r="421" spans="8:8">
      <c r="H421" s="58"/>
    </row>
    <row r="422" spans="8:8">
      <c r="H422" s="58"/>
    </row>
    <row r="423" spans="8:8">
      <c r="H423" s="58"/>
    </row>
    <row r="424" spans="8:8">
      <c r="H424" s="58"/>
    </row>
    <row r="425" spans="8:8">
      <c r="H425" s="58"/>
    </row>
    <row r="426" spans="8:8">
      <c r="H426" s="58"/>
    </row>
    <row r="427" spans="8:8">
      <c r="H427" s="58"/>
    </row>
    <row r="428" spans="8:8">
      <c r="H428" s="58"/>
    </row>
    <row r="429" spans="8:8">
      <c r="H429" s="58"/>
    </row>
    <row r="430" spans="8:8">
      <c r="H430" s="58"/>
    </row>
    <row r="431" spans="8:8">
      <c r="H431" s="58"/>
    </row>
    <row r="432" spans="8:8">
      <c r="H432" s="58"/>
    </row>
    <row r="433" spans="8:8">
      <c r="H433" s="58"/>
    </row>
    <row r="434" spans="8:8">
      <c r="H434" s="58"/>
    </row>
    <row r="435" spans="8:8">
      <c r="H435" s="58"/>
    </row>
    <row r="436" spans="8:8">
      <c r="H436" s="58"/>
    </row>
    <row r="437" spans="8:8">
      <c r="H437" s="58"/>
    </row>
    <row r="438" spans="8:8">
      <c r="H438" s="58"/>
    </row>
    <row r="439" spans="8:8">
      <c r="H439" s="58"/>
    </row>
    <row r="440" spans="8:8">
      <c r="H440" s="58"/>
    </row>
    <row r="441" spans="8:8">
      <c r="H441" s="58"/>
    </row>
    <row r="442" spans="8:8">
      <c r="H442" s="58"/>
    </row>
    <row r="443" spans="8:8">
      <c r="H443" s="58"/>
    </row>
    <row r="444" spans="8:8">
      <c r="H444" s="58"/>
    </row>
    <row r="445" spans="8:8">
      <c r="H445" s="58"/>
    </row>
    <row r="446" spans="8:8">
      <c r="H446" s="58"/>
    </row>
    <row r="447" spans="8:8">
      <c r="H447" s="58"/>
    </row>
    <row r="448" spans="8:8">
      <c r="H448" s="58"/>
    </row>
    <row r="449" spans="8:8">
      <c r="H449" s="58"/>
    </row>
    <row r="450" spans="8:8">
      <c r="H450" s="58"/>
    </row>
    <row r="451" spans="8:8">
      <c r="H451" s="58"/>
    </row>
    <row r="452" spans="8:8">
      <c r="H452" s="58"/>
    </row>
    <row r="453" spans="8:8">
      <c r="H453" s="58"/>
    </row>
    <row r="454" spans="8:8">
      <c r="H454" s="58"/>
    </row>
    <row r="455" spans="8:8">
      <c r="H455" s="58"/>
    </row>
    <row r="456" spans="8:8">
      <c r="H456" s="58"/>
    </row>
    <row r="457" spans="8:8">
      <c r="H457" s="58"/>
    </row>
    <row r="458" spans="8:8">
      <c r="H458" s="58"/>
    </row>
    <row r="459" spans="8:8">
      <c r="H459" s="58"/>
    </row>
    <row r="460" spans="8:8">
      <c r="H460" s="58"/>
    </row>
    <row r="461" spans="8:8">
      <c r="H461" s="58"/>
    </row>
    <row r="462" spans="8:8">
      <c r="H462" s="58"/>
    </row>
    <row r="463" spans="8:8">
      <c r="H463" s="58"/>
    </row>
    <row r="464" spans="8:8">
      <c r="H464" s="58"/>
    </row>
    <row r="465" spans="8:8">
      <c r="H465" s="58"/>
    </row>
    <row r="466" spans="8:8">
      <c r="H466" s="58"/>
    </row>
    <row r="467" spans="8:8">
      <c r="H467" s="58"/>
    </row>
    <row r="468" spans="8:8">
      <c r="H468" s="58"/>
    </row>
    <row r="469" spans="8:8">
      <c r="H469" s="58"/>
    </row>
    <row r="470" spans="8:8">
      <c r="H470" s="58"/>
    </row>
    <row r="471" spans="8:8">
      <c r="H471" s="58"/>
    </row>
    <row r="472" spans="8:8">
      <c r="H472" s="58"/>
    </row>
    <row r="473" spans="8:8">
      <c r="H473" s="58"/>
    </row>
    <row r="474" spans="8:8">
      <c r="H474" s="58"/>
    </row>
    <row r="475" spans="8:8">
      <c r="H475" s="58"/>
    </row>
    <row r="476" spans="8:8">
      <c r="H476" s="58"/>
    </row>
    <row r="477" spans="8:8">
      <c r="H477" s="58"/>
    </row>
    <row r="478" spans="8:8">
      <c r="H478" s="58"/>
    </row>
    <row r="479" spans="8:8">
      <c r="H479" s="58"/>
    </row>
    <row r="480" spans="8:8">
      <c r="H480" s="58"/>
    </row>
    <row r="481" spans="8:8">
      <c r="H481" s="58"/>
    </row>
    <row r="482" spans="8:8">
      <c r="H482" s="58"/>
    </row>
    <row r="483" spans="8:8">
      <c r="H483" s="58"/>
    </row>
    <row r="484" spans="8:8">
      <c r="H484" s="58"/>
    </row>
    <row r="485" spans="8:8">
      <c r="H485" s="58"/>
    </row>
    <row r="486" spans="8:8">
      <c r="H486" s="58"/>
    </row>
    <row r="487" spans="8:8">
      <c r="H487" s="58"/>
    </row>
    <row r="488" spans="8:8">
      <c r="H488" s="58"/>
    </row>
    <row r="489" spans="8:8">
      <c r="H489" s="58"/>
    </row>
    <row r="490" spans="8:8">
      <c r="H490" s="58"/>
    </row>
    <row r="491" spans="8:8">
      <c r="H491" s="58"/>
    </row>
    <row r="492" spans="8:8">
      <c r="H492" s="58"/>
    </row>
    <row r="493" spans="8:8">
      <c r="H493" s="58"/>
    </row>
    <row r="494" spans="8:8">
      <c r="H494" s="58"/>
    </row>
    <row r="495" spans="8:8">
      <c r="H495" s="58"/>
    </row>
    <row r="496" spans="8:8">
      <c r="H496" s="58"/>
    </row>
    <row r="497" spans="8:8">
      <c r="H497" s="58"/>
    </row>
    <row r="498" spans="8:8">
      <c r="H498" s="58"/>
    </row>
    <row r="499" spans="8:8">
      <c r="H499" s="58"/>
    </row>
    <row r="500" spans="8:8">
      <c r="H500" s="58"/>
    </row>
    <row r="501" spans="8:8">
      <c r="H501" s="58"/>
    </row>
    <row r="502" spans="8:8">
      <c r="H502" s="58"/>
    </row>
    <row r="503" spans="8:8">
      <c r="H503" s="58"/>
    </row>
    <row r="504" spans="8:8">
      <c r="H504" s="58"/>
    </row>
    <row r="505" spans="8:8">
      <c r="H505" s="58"/>
    </row>
    <row r="506" spans="8:8">
      <c r="H506" s="58"/>
    </row>
    <row r="507" spans="8:8">
      <c r="H507" s="58"/>
    </row>
    <row r="508" spans="8:8">
      <c r="H508" s="58"/>
    </row>
    <row r="509" spans="8:8">
      <c r="H509" s="58"/>
    </row>
    <row r="510" spans="8:8">
      <c r="H510" s="58"/>
    </row>
    <row r="511" spans="8:8">
      <c r="H511" s="58"/>
    </row>
    <row r="512" spans="8:8">
      <c r="H512" s="58"/>
    </row>
    <row r="513" spans="8:8">
      <c r="H513" s="58"/>
    </row>
    <row r="514" spans="8:8">
      <c r="H514" s="58"/>
    </row>
    <row r="515" spans="8:8">
      <c r="H515" s="58"/>
    </row>
    <row r="516" spans="8:8">
      <c r="H516" s="58"/>
    </row>
    <row r="517" spans="8:8">
      <c r="H517" s="58"/>
    </row>
    <row r="518" spans="8:8">
      <c r="H518" s="58"/>
    </row>
    <row r="519" spans="8:8">
      <c r="H519" s="58"/>
    </row>
    <row r="520" spans="8:8">
      <c r="H520" s="58"/>
    </row>
    <row r="521" spans="8:8">
      <c r="H521" s="58"/>
    </row>
    <row r="522" spans="8:8">
      <c r="H522" s="58"/>
    </row>
    <row r="523" spans="8:8">
      <c r="H523" s="58"/>
    </row>
    <row r="524" spans="8:8">
      <c r="H524" s="58"/>
    </row>
    <row r="525" spans="8:8">
      <c r="H525" s="58"/>
    </row>
    <row r="526" spans="8:8">
      <c r="H526" s="58"/>
    </row>
    <row r="527" spans="8:8">
      <c r="H527" s="58"/>
    </row>
    <row r="528" spans="8:8">
      <c r="H528" s="58"/>
    </row>
    <row r="529" spans="8:8">
      <c r="H529" s="58"/>
    </row>
    <row r="530" spans="8:8">
      <c r="H530" s="58"/>
    </row>
    <row r="531" spans="8:8">
      <c r="H531" s="58"/>
    </row>
    <row r="532" spans="8:8">
      <c r="H532" s="58"/>
    </row>
    <row r="533" spans="8:8">
      <c r="H533" s="58"/>
    </row>
    <row r="534" spans="8:8">
      <c r="H534" s="58"/>
    </row>
    <row r="535" spans="8:8">
      <c r="H535" s="58"/>
    </row>
    <row r="536" spans="8:8">
      <c r="H536" s="58"/>
    </row>
    <row r="537" spans="8:8">
      <c r="H537" s="58"/>
    </row>
    <row r="538" spans="8:8">
      <c r="H538" s="58"/>
    </row>
    <row r="539" spans="8:8">
      <c r="H539" s="58"/>
    </row>
    <row r="540" spans="8:8">
      <c r="H540" s="58"/>
    </row>
    <row r="541" spans="8:8">
      <c r="H541" s="58"/>
    </row>
    <row r="542" spans="8:8">
      <c r="H542" s="58"/>
    </row>
    <row r="543" spans="8:8">
      <c r="H543" s="58"/>
    </row>
    <row r="544" spans="8:8">
      <c r="H544" s="58"/>
    </row>
    <row r="545" spans="8:8">
      <c r="H545" s="58"/>
    </row>
    <row r="546" spans="8:8">
      <c r="H546" s="58"/>
    </row>
    <row r="547" spans="8:8">
      <c r="H547" s="58"/>
    </row>
    <row r="548" spans="8:8">
      <c r="H548" s="58"/>
    </row>
    <row r="549" spans="8:8">
      <c r="H549" s="58"/>
    </row>
    <row r="550" spans="8:8">
      <c r="H550" s="58"/>
    </row>
    <row r="551" spans="8:8">
      <c r="H551" s="58"/>
    </row>
    <row r="552" spans="8:8">
      <c r="H552" s="58"/>
    </row>
    <row r="553" spans="8:8">
      <c r="H553" s="58"/>
    </row>
    <row r="554" spans="8:8">
      <c r="H554" s="58"/>
    </row>
    <row r="555" spans="8:8">
      <c r="H555" s="58"/>
    </row>
    <row r="556" spans="8:8">
      <c r="H556" s="58"/>
    </row>
    <row r="557" spans="8:8">
      <c r="H557" s="58"/>
    </row>
    <row r="558" spans="8:8">
      <c r="H558" s="58"/>
    </row>
    <row r="559" spans="8:8">
      <c r="H559" s="58"/>
    </row>
    <row r="560" spans="8:8">
      <c r="H560" s="58"/>
    </row>
    <row r="561" spans="8:8">
      <c r="H561" s="58"/>
    </row>
    <row r="562" spans="8:8">
      <c r="H562" s="58"/>
    </row>
    <row r="563" spans="8:8">
      <c r="H563" s="58"/>
    </row>
    <row r="564" spans="8:8">
      <c r="H564" s="58"/>
    </row>
    <row r="565" spans="8:8">
      <c r="H565" s="58"/>
    </row>
    <row r="566" spans="8:8">
      <c r="H566" s="58"/>
    </row>
    <row r="567" spans="8:8">
      <c r="H567" s="58"/>
    </row>
    <row r="568" spans="8:8">
      <c r="H568" s="58"/>
    </row>
    <row r="569" spans="8:8">
      <c r="H569" s="58"/>
    </row>
    <row r="570" spans="8:8">
      <c r="H570" s="58"/>
    </row>
    <row r="571" spans="8:8">
      <c r="H571" s="58"/>
    </row>
    <row r="572" spans="8:8">
      <c r="H572" s="58"/>
    </row>
    <row r="573" spans="8:8">
      <c r="H573" s="58"/>
    </row>
    <row r="574" spans="8:8">
      <c r="H574" s="58"/>
    </row>
    <row r="575" spans="8:8">
      <c r="H575" s="58"/>
    </row>
    <row r="576" spans="8:8">
      <c r="H576" s="58"/>
    </row>
    <row r="577" spans="8:8">
      <c r="H577" s="58"/>
    </row>
    <row r="578" spans="8:8">
      <c r="H578" s="58"/>
    </row>
    <row r="579" spans="8:8">
      <c r="H579" s="58"/>
    </row>
    <row r="580" spans="8:8">
      <c r="H580" s="58"/>
    </row>
    <row r="581" spans="8:8">
      <c r="H581" s="58"/>
    </row>
    <row r="582" spans="8:8">
      <c r="H582" s="58"/>
    </row>
    <row r="583" spans="8:8">
      <c r="H583" s="58"/>
    </row>
    <row r="584" spans="8:8">
      <c r="H584" s="58"/>
    </row>
    <row r="585" spans="8:8">
      <c r="H585" s="58"/>
    </row>
    <row r="586" spans="8:8">
      <c r="H586" s="58"/>
    </row>
    <row r="587" spans="8:8">
      <c r="H587" s="58"/>
    </row>
    <row r="588" spans="8:8">
      <c r="H588" s="58"/>
    </row>
    <row r="589" spans="8:8">
      <c r="H589" s="58"/>
    </row>
    <row r="590" spans="8:8">
      <c r="H590" s="58"/>
    </row>
    <row r="591" spans="8:8">
      <c r="H591" s="58"/>
    </row>
    <row r="592" spans="8:8">
      <c r="H592" s="58"/>
    </row>
    <row r="593" spans="8:8">
      <c r="H593" s="58"/>
    </row>
    <row r="594" spans="8:8">
      <c r="H594" s="58"/>
    </row>
    <row r="595" spans="8:8">
      <c r="H595" s="58"/>
    </row>
    <row r="596" spans="8:8">
      <c r="H596" s="58"/>
    </row>
    <row r="597" spans="8:8">
      <c r="H597" s="58"/>
    </row>
    <row r="598" spans="8:8">
      <c r="H598" s="58"/>
    </row>
    <row r="599" spans="8:8">
      <c r="H599" s="58"/>
    </row>
    <row r="600" spans="8:8">
      <c r="H600" s="58"/>
    </row>
    <row r="601" spans="8:8">
      <c r="H601" s="58"/>
    </row>
    <row r="602" spans="8:8">
      <c r="H602" s="58"/>
    </row>
    <row r="603" spans="8:8">
      <c r="H603" s="58"/>
    </row>
    <row r="604" spans="8:8">
      <c r="H604" s="58"/>
    </row>
    <row r="605" spans="8:8">
      <c r="H605" s="58"/>
    </row>
    <row r="606" spans="8:8">
      <c r="H606" s="58"/>
    </row>
    <row r="607" spans="8:8">
      <c r="H607" s="58"/>
    </row>
    <row r="608" spans="8:8">
      <c r="H608" s="58"/>
    </row>
    <row r="609" spans="8:8">
      <c r="H609" s="58"/>
    </row>
    <row r="610" spans="8:8">
      <c r="H610" s="58"/>
    </row>
    <row r="611" spans="8:8">
      <c r="H611" s="58"/>
    </row>
    <row r="612" spans="8:8">
      <c r="H612" s="58"/>
    </row>
    <row r="613" spans="8:8">
      <c r="H613" s="58"/>
    </row>
    <row r="614" spans="8:8">
      <c r="H614" s="58"/>
    </row>
    <row r="615" spans="8:8">
      <c r="H615" s="58"/>
    </row>
    <row r="616" spans="8:8">
      <c r="H616" s="58"/>
    </row>
    <row r="617" spans="8:8">
      <c r="H617" s="58"/>
    </row>
    <row r="618" spans="8:8">
      <c r="H618" s="58"/>
    </row>
    <row r="619" spans="8:8">
      <c r="H619" s="58"/>
    </row>
    <row r="620" spans="8:8">
      <c r="H620" s="58"/>
    </row>
    <row r="621" spans="8:8">
      <c r="H621" s="58"/>
    </row>
    <row r="622" spans="8:8">
      <c r="H622" s="58"/>
    </row>
    <row r="623" spans="8:8">
      <c r="H623" s="58"/>
    </row>
    <row r="624" spans="8:8">
      <c r="H624" s="58"/>
    </row>
    <row r="625" spans="8:8">
      <c r="H625" s="58"/>
    </row>
    <row r="626" spans="8:8">
      <c r="H626" s="58"/>
    </row>
    <row r="627" spans="8:8">
      <c r="H627" s="58"/>
    </row>
    <row r="628" spans="8:8">
      <c r="H628" s="58"/>
    </row>
    <row r="629" spans="8:8">
      <c r="H629" s="58"/>
    </row>
    <row r="630" spans="8:8">
      <c r="H630" s="58"/>
    </row>
    <row r="631" spans="8:8">
      <c r="H631" s="58"/>
    </row>
    <row r="632" spans="8:8">
      <c r="H632" s="58"/>
    </row>
    <row r="633" spans="8:8">
      <c r="H633" s="58"/>
    </row>
    <row r="634" spans="8:8">
      <c r="H634" s="58"/>
    </row>
    <row r="635" spans="8:8">
      <c r="H635" s="58"/>
    </row>
    <row r="636" spans="8:8">
      <c r="H636" s="58"/>
    </row>
    <row r="637" spans="8:8">
      <c r="H637" s="58"/>
    </row>
    <row r="638" spans="8:8">
      <c r="H638" s="58"/>
    </row>
    <row r="639" spans="8:8">
      <c r="H639" s="58"/>
    </row>
    <row r="640" spans="8:8">
      <c r="H640" s="58"/>
    </row>
    <row r="641" spans="8:8">
      <c r="H641" s="58"/>
    </row>
    <row r="642" spans="8:8">
      <c r="H642" s="58"/>
    </row>
    <row r="643" spans="8:8">
      <c r="H643" s="58"/>
    </row>
    <row r="644" spans="8:8">
      <c r="H644" s="58"/>
    </row>
    <row r="645" spans="8:8">
      <c r="H645" s="58"/>
    </row>
    <row r="646" spans="8:8">
      <c r="H646" s="58"/>
    </row>
    <row r="647" spans="8:8">
      <c r="H647" s="58"/>
    </row>
    <row r="648" spans="8:8">
      <c r="H648" s="58"/>
    </row>
    <row r="649" spans="8:8">
      <c r="H649" s="58"/>
    </row>
    <row r="650" spans="8:8">
      <c r="H650" s="58"/>
    </row>
    <row r="651" spans="8:8">
      <c r="H651" s="58"/>
    </row>
    <row r="652" spans="8:8">
      <c r="H652" s="58"/>
    </row>
    <row r="653" spans="8:8">
      <c r="H653" s="58"/>
    </row>
    <row r="654" spans="8:8">
      <c r="H654" s="58"/>
    </row>
    <row r="655" spans="8:8">
      <c r="H655" s="58"/>
    </row>
    <row r="656" spans="8:8">
      <c r="H656" s="58"/>
    </row>
    <row r="657" spans="8:8">
      <c r="H657" s="58"/>
    </row>
    <row r="658" spans="8:8">
      <c r="H658" s="58"/>
    </row>
    <row r="659" spans="8:8">
      <c r="H659" s="58"/>
    </row>
    <row r="660" spans="8:8">
      <c r="H660" s="58"/>
    </row>
    <row r="661" spans="8:8">
      <c r="H661" s="58"/>
    </row>
    <row r="662" spans="8:8">
      <c r="H662" s="58"/>
    </row>
    <row r="663" spans="8:8">
      <c r="H663" s="58"/>
    </row>
    <row r="664" spans="8:8">
      <c r="H664" s="58"/>
    </row>
    <row r="665" spans="8:8">
      <c r="H665" s="58"/>
    </row>
    <row r="666" spans="8:8">
      <c r="H666" s="58"/>
    </row>
    <row r="667" spans="8:8">
      <c r="H667" s="58"/>
    </row>
    <row r="668" spans="8:8">
      <c r="H668" s="58"/>
    </row>
    <row r="669" spans="8:8">
      <c r="H669" s="58"/>
    </row>
    <row r="670" spans="8:8">
      <c r="H670" s="58"/>
    </row>
    <row r="671" spans="8:8">
      <c r="H671" s="58"/>
    </row>
    <row r="672" spans="8:8">
      <c r="H672" s="58"/>
    </row>
    <row r="673" spans="8:8">
      <c r="H673" s="58"/>
    </row>
    <row r="674" spans="8:8">
      <c r="H674" s="58"/>
    </row>
    <row r="675" spans="8:8">
      <c r="H675" s="58"/>
    </row>
    <row r="676" spans="8:8">
      <c r="H676" s="58"/>
    </row>
    <row r="677" spans="8:8">
      <c r="H677" s="58"/>
    </row>
    <row r="678" spans="8:8">
      <c r="H678" s="58"/>
    </row>
    <row r="679" spans="8:8">
      <c r="H679" s="58"/>
    </row>
    <row r="680" spans="8:8">
      <c r="H680" s="58"/>
    </row>
    <row r="681" spans="8:8">
      <c r="H681" s="58"/>
    </row>
    <row r="682" spans="8:8">
      <c r="H682" s="58"/>
    </row>
    <row r="683" spans="8:8">
      <c r="H683" s="58"/>
    </row>
    <row r="684" spans="8:8">
      <c r="H684" s="58"/>
    </row>
    <row r="685" spans="8:8">
      <c r="H685" s="58"/>
    </row>
    <row r="686" spans="8:8">
      <c r="H686" s="58"/>
    </row>
    <row r="687" spans="8:8">
      <c r="H687" s="58"/>
    </row>
    <row r="688" spans="8:8">
      <c r="H688" s="58"/>
    </row>
    <row r="689" spans="8:8">
      <c r="H689" s="58"/>
    </row>
    <row r="690" spans="8:8">
      <c r="H690" s="58"/>
    </row>
    <row r="691" spans="8:8">
      <c r="H691" s="58"/>
    </row>
    <row r="692" spans="8:8">
      <c r="H692" s="58"/>
    </row>
    <row r="693" spans="8:8">
      <c r="H693" s="58"/>
    </row>
    <row r="694" spans="8:8">
      <c r="H694" s="58"/>
    </row>
    <row r="695" spans="8:8">
      <c r="H695" s="58"/>
    </row>
    <row r="696" spans="8:8">
      <c r="H696" s="58"/>
    </row>
    <row r="697" spans="8:8">
      <c r="H697" s="58"/>
    </row>
    <row r="698" spans="8:8">
      <c r="H698" s="58"/>
    </row>
    <row r="699" spans="8:8">
      <c r="H699" s="58"/>
    </row>
    <row r="700" spans="8:8">
      <c r="H700" s="58"/>
    </row>
    <row r="701" spans="8:8">
      <c r="H701" s="58"/>
    </row>
    <row r="702" spans="8:8">
      <c r="H702" s="58"/>
    </row>
    <row r="703" spans="8:8">
      <c r="H703" s="58"/>
    </row>
    <row r="704" spans="8:8">
      <c r="H704" s="58"/>
    </row>
    <row r="705" spans="8:8">
      <c r="H705" s="58"/>
    </row>
    <row r="706" spans="8:8">
      <c r="H706" s="58"/>
    </row>
    <row r="707" spans="8:8">
      <c r="H707" s="58"/>
    </row>
    <row r="708" spans="8:8">
      <c r="H708" s="58"/>
    </row>
    <row r="709" spans="8:8">
      <c r="H709" s="58"/>
    </row>
    <row r="710" spans="8:8">
      <c r="H710" s="58"/>
    </row>
    <row r="711" spans="8:8">
      <c r="H711" s="58"/>
    </row>
    <row r="712" spans="8:8">
      <c r="H712" s="58"/>
    </row>
    <row r="713" spans="8:8">
      <c r="H713" s="58"/>
    </row>
    <row r="714" spans="8:8">
      <c r="H714" s="58"/>
    </row>
    <row r="715" spans="8:8">
      <c r="H715" s="58"/>
    </row>
    <row r="716" spans="8:8">
      <c r="H716" s="58"/>
    </row>
    <row r="717" spans="8:8">
      <c r="H717" s="58"/>
    </row>
    <row r="718" spans="8:8">
      <c r="H718" s="58"/>
    </row>
    <row r="719" spans="8:8">
      <c r="H719" s="58"/>
    </row>
    <row r="720" spans="8:8">
      <c r="H720" s="58"/>
    </row>
    <row r="721" spans="8:8">
      <c r="H721" s="58"/>
    </row>
    <row r="722" spans="8:8">
      <c r="H722" s="58"/>
    </row>
    <row r="723" spans="8:8">
      <c r="H723" s="58"/>
    </row>
    <row r="724" spans="8:8">
      <c r="H724" s="58"/>
    </row>
    <row r="725" spans="8:8">
      <c r="H725" s="58"/>
    </row>
    <row r="726" spans="8:8">
      <c r="H726" s="58"/>
    </row>
    <row r="727" spans="8:8">
      <c r="H727" s="58"/>
    </row>
    <row r="728" spans="8:8">
      <c r="H728" s="58"/>
    </row>
    <row r="729" spans="8:8">
      <c r="H729" s="58"/>
    </row>
    <row r="730" spans="8:8">
      <c r="H730" s="58"/>
    </row>
    <row r="731" spans="8:8">
      <c r="H731" s="58"/>
    </row>
    <row r="732" spans="8:8">
      <c r="H732" s="58"/>
    </row>
    <row r="733" spans="8:8">
      <c r="H733" s="58"/>
    </row>
    <row r="734" spans="8:8">
      <c r="H734" s="58"/>
    </row>
    <row r="735" spans="8:8">
      <c r="H735" s="58"/>
    </row>
    <row r="736" spans="8:8">
      <c r="H736" s="58"/>
    </row>
    <row r="737" spans="8:8">
      <c r="H737" s="58"/>
    </row>
    <row r="738" spans="8:8">
      <c r="H738" s="58"/>
    </row>
    <row r="739" spans="8:8">
      <c r="H739" s="58"/>
    </row>
    <row r="740" spans="8:8">
      <c r="H740" s="58"/>
    </row>
    <row r="741" spans="8:8">
      <c r="H741" s="58"/>
    </row>
    <row r="742" spans="8:8">
      <c r="H742" s="58"/>
    </row>
    <row r="743" spans="8:8">
      <c r="H743" s="58"/>
    </row>
    <row r="744" spans="8:8">
      <c r="H744" s="58"/>
    </row>
    <row r="745" spans="8:8">
      <c r="H745" s="58"/>
    </row>
    <row r="746" spans="8:8">
      <c r="H746" s="58"/>
    </row>
    <row r="747" spans="8:8">
      <c r="H747" s="58"/>
    </row>
    <row r="748" spans="8:8">
      <c r="H748" s="58"/>
    </row>
    <row r="749" spans="8:8">
      <c r="H749" s="58"/>
    </row>
    <row r="750" spans="8:8">
      <c r="H750" s="58"/>
    </row>
    <row r="751" spans="8:8">
      <c r="H751" s="58"/>
    </row>
    <row r="752" spans="8:8">
      <c r="H752" s="58"/>
    </row>
    <row r="753" spans="8:8">
      <c r="H753" s="58"/>
    </row>
    <row r="754" spans="8:8">
      <c r="H754" s="58"/>
    </row>
    <row r="755" spans="8:8">
      <c r="H755" s="58"/>
    </row>
    <row r="756" spans="8:8">
      <c r="H756" s="58"/>
    </row>
    <row r="757" spans="8:8">
      <c r="H757" s="58"/>
    </row>
    <row r="758" spans="8:8">
      <c r="H758" s="58"/>
    </row>
    <row r="759" spans="8:8">
      <c r="H759" s="58"/>
    </row>
    <row r="760" spans="8:8">
      <c r="H760" s="58"/>
    </row>
    <row r="761" spans="8:8">
      <c r="H761" s="58"/>
    </row>
    <row r="762" spans="8:8">
      <c r="H762" s="58"/>
    </row>
    <row r="763" spans="8:8">
      <c r="H763" s="58"/>
    </row>
    <row r="764" spans="8:8">
      <c r="H764" s="58"/>
    </row>
    <row r="765" spans="8:8">
      <c r="H765" s="58"/>
    </row>
    <row r="766" spans="8:8">
      <c r="H766" s="58"/>
    </row>
    <row r="767" spans="8:8">
      <c r="H767" s="58"/>
    </row>
    <row r="768" spans="8:8">
      <c r="H768" s="58"/>
    </row>
    <row r="769" spans="8:8">
      <c r="H769" s="58"/>
    </row>
    <row r="770" spans="8:8">
      <c r="H770" s="58"/>
    </row>
    <row r="771" spans="8:8">
      <c r="H771" s="58"/>
    </row>
    <row r="772" spans="8:8">
      <c r="H772" s="58"/>
    </row>
    <row r="773" spans="8:8">
      <c r="H773" s="58"/>
    </row>
    <row r="774" spans="8:8">
      <c r="H774" s="58"/>
    </row>
    <row r="775" spans="8:8">
      <c r="H775" s="58"/>
    </row>
    <row r="776" spans="8:8">
      <c r="H776" s="58"/>
    </row>
    <row r="777" spans="8:8">
      <c r="H777" s="58"/>
    </row>
    <row r="778" spans="8:8">
      <c r="H778" s="58"/>
    </row>
    <row r="779" spans="8:8">
      <c r="H779" s="58"/>
    </row>
    <row r="780" spans="8:8">
      <c r="H780" s="58"/>
    </row>
    <row r="781" spans="8:8">
      <c r="H781" s="58"/>
    </row>
    <row r="782" spans="8:8">
      <c r="H782" s="58"/>
    </row>
    <row r="783" spans="8:8">
      <c r="H783" s="58"/>
    </row>
    <row r="784" spans="8:8">
      <c r="H784" s="58"/>
    </row>
    <row r="785" spans="8:8">
      <c r="H785" s="58"/>
    </row>
    <row r="786" spans="8:8">
      <c r="H786" s="58"/>
    </row>
    <row r="787" spans="8:8">
      <c r="H787" s="58"/>
    </row>
    <row r="788" spans="8:8">
      <c r="H788" s="58"/>
    </row>
    <row r="789" spans="8:8">
      <c r="H789" s="58"/>
    </row>
    <row r="790" spans="8:8">
      <c r="H790" s="58"/>
    </row>
    <row r="791" spans="8:8">
      <c r="H791" s="58"/>
    </row>
    <row r="792" spans="8:8">
      <c r="H792" s="58"/>
    </row>
    <row r="793" spans="8:8">
      <c r="H793" s="58"/>
    </row>
    <row r="794" spans="8:8">
      <c r="H794" s="58"/>
    </row>
    <row r="795" spans="8:8">
      <c r="H795" s="58"/>
    </row>
    <row r="796" spans="8:8">
      <c r="H796" s="58"/>
    </row>
    <row r="797" spans="8:8">
      <c r="H797" s="58"/>
    </row>
    <row r="798" spans="8:8">
      <c r="H798" s="58"/>
    </row>
    <row r="799" spans="8:8">
      <c r="H799" s="58"/>
    </row>
    <row r="800" spans="8:8">
      <c r="H800" s="58"/>
    </row>
    <row r="801" spans="8:8">
      <c r="H801" s="58"/>
    </row>
    <row r="802" spans="8:8">
      <c r="H802" s="58"/>
    </row>
    <row r="803" spans="8:8">
      <c r="H803" s="58"/>
    </row>
    <row r="804" spans="8:8">
      <c r="H804" s="58"/>
    </row>
    <row r="805" spans="8:8">
      <c r="H805" s="58"/>
    </row>
    <row r="806" spans="8:8">
      <c r="H806" s="58"/>
    </row>
    <row r="807" spans="8:8">
      <c r="H807" s="58"/>
    </row>
    <row r="808" spans="8:8">
      <c r="H808" s="58"/>
    </row>
    <row r="809" spans="8:8">
      <c r="H809" s="58"/>
    </row>
    <row r="810" spans="8:8">
      <c r="H810" s="58"/>
    </row>
    <row r="811" spans="8:8">
      <c r="H811" s="58"/>
    </row>
    <row r="812" spans="8:8">
      <c r="H812" s="58"/>
    </row>
    <row r="813" spans="8:8">
      <c r="H813" s="58"/>
    </row>
    <row r="814" spans="8:8">
      <c r="H814" s="58"/>
    </row>
    <row r="815" spans="8:8">
      <c r="H815" s="58"/>
    </row>
    <row r="816" spans="8:8">
      <c r="H816" s="58"/>
    </row>
    <row r="817" spans="8:8">
      <c r="H817" s="58"/>
    </row>
    <row r="818" spans="8:8">
      <c r="H818" s="58"/>
    </row>
    <row r="819" spans="8:8">
      <c r="H819" s="58"/>
    </row>
    <row r="820" spans="8:8">
      <c r="H820" s="58"/>
    </row>
    <row r="821" spans="8:8">
      <c r="H821" s="58"/>
    </row>
    <row r="822" spans="8:8">
      <c r="H822" s="58"/>
    </row>
    <row r="823" spans="8:8">
      <c r="H823" s="58"/>
    </row>
    <row r="824" spans="8:8">
      <c r="H824" s="58"/>
    </row>
    <row r="825" spans="8:8">
      <c r="H825" s="58"/>
    </row>
    <row r="826" spans="8:8">
      <c r="H826" s="58"/>
    </row>
    <row r="827" spans="8:8">
      <c r="H827" s="58"/>
    </row>
    <row r="828" spans="8:8">
      <c r="H828" s="58"/>
    </row>
    <row r="829" spans="8:8">
      <c r="H829" s="58"/>
    </row>
    <row r="830" spans="8:8">
      <c r="H830" s="58"/>
    </row>
    <row r="831" spans="8:8">
      <c r="H831" s="58"/>
    </row>
    <row r="832" spans="8:8">
      <c r="H832" s="58"/>
    </row>
    <row r="833" spans="8:8">
      <c r="H833" s="58"/>
    </row>
    <row r="834" spans="8:8">
      <c r="H834" s="58"/>
    </row>
    <row r="835" spans="8:8">
      <c r="H835" s="58"/>
    </row>
    <row r="836" spans="8:8">
      <c r="H836" s="58"/>
    </row>
    <row r="837" spans="8:8">
      <c r="H837" s="58"/>
    </row>
    <row r="838" spans="8:8">
      <c r="H838" s="58"/>
    </row>
    <row r="839" spans="8:8">
      <c r="H839" s="58"/>
    </row>
    <row r="840" spans="8:8">
      <c r="H840" s="58"/>
    </row>
    <row r="841" spans="8:8">
      <c r="H841" s="58"/>
    </row>
    <row r="842" spans="8:8">
      <c r="H842" s="58"/>
    </row>
    <row r="843" spans="8:8">
      <c r="H843" s="58"/>
    </row>
    <row r="844" spans="8:8">
      <c r="H844" s="58"/>
    </row>
    <row r="845" spans="8:8">
      <c r="H845" s="58"/>
    </row>
    <row r="846" spans="8:8">
      <c r="H846" s="58"/>
    </row>
    <row r="847" spans="8:8">
      <c r="H847" s="58"/>
    </row>
    <row r="848" spans="8:8">
      <c r="H848" s="58"/>
    </row>
    <row r="849" spans="8:8">
      <c r="H849" s="58"/>
    </row>
    <row r="850" spans="8:8">
      <c r="H850" s="58"/>
    </row>
    <row r="851" spans="8:8">
      <c r="H851" s="58"/>
    </row>
    <row r="852" spans="8:8">
      <c r="H852" s="58"/>
    </row>
    <row r="853" spans="8:8">
      <c r="H853" s="58"/>
    </row>
    <row r="854" spans="8:8">
      <c r="H854" s="58"/>
    </row>
    <row r="855" spans="8:8">
      <c r="H855" s="58"/>
    </row>
    <row r="856" spans="8:8">
      <c r="H856" s="58"/>
    </row>
    <row r="857" spans="8:8">
      <c r="H857" s="58"/>
    </row>
    <row r="858" spans="8:8">
      <c r="H858" s="58"/>
    </row>
    <row r="859" spans="8:8">
      <c r="H859" s="58"/>
    </row>
    <row r="860" spans="8:8">
      <c r="H860" s="58"/>
    </row>
    <row r="861" spans="8:8">
      <c r="H861" s="58"/>
    </row>
    <row r="862" spans="8:8">
      <c r="H862" s="58"/>
    </row>
    <row r="863" spans="8:8">
      <c r="H863" s="58"/>
    </row>
    <row r="864" spans="8:8">
      <c r="H864" s="58"/>
    </row>
    <row r="865" spans="8:8">
      <c r="H865" s="58"/>
    </row>
    <row r="866" spans="8:8">
      <c r="H866" s="58"/>
    </row>
    <row r="867" spans="8:8">
      <c r="H867" s="58"/>
    </row>
    <row r="868" spans="8:8">
      <c r="H868" s="58"/>
    </row>
    <row r="869" spans="8:8">
      <c r="H869" s="58"/>
    </row>
    <row r="870" spans="8:8">
      <c r="H870" s="58"/>
    </row>
    <row r="871" spans="8:8">
      <c r="H871" s="58"/>
    </row>
    <row r="872" spans="8:8">
      <c r="H872" s="58"/>
    </row>
    <row r="873" spans="8:8">
      <c r="H873" s="58"/>
    </row>
    <row r="874" spans="8:8">
      <c r="H874" s="58"/>
    </row>
    <row r="875" spans="8:8">
      <c r="H875" s="58"/>
    </row>
    <row r="876" spans="8:8">
      <c r="H876" s="58"/>
    </row>
    <row r="877" spans="8:8">
      <c r="H877" s="58"/>
    </row>
    <row r="878" spans="8:8">
      <c r="H878" s="58"/>
    </row>
    <row r="879" spans="8:8">
      <c r="H879" s="58"/>
    </row>
    <row r="880" spans="8:8">
      <c r="H880" s="58"/>
    </row>
    <row r="881" spans="8:8">
      <c r="H881" s="58"/>
    </row>
    <row r="882" spans="8:8">
      <c r="H882" s="58"/>
    </row>
    <row r="883" spans="8:8">
      <c r="H883" s="58"/>
    </row>
    <row r="884" spans="8:8">
      <c r="H884" s="58"/>
    </row>
    <row r="885" spans="8:8">
      <c r="H885" s="58"/>
    </row>
    <row r="886" spans="8:8">
      <c r="H886" s="58"/>
    </row>
    <row r="887" spans="8:8">
      <c r="H887" s="58"/>
    </row>
    <row r="888" spans="8:8">
      <c r="H888" s="58"/>
    </row>
    <row r="889" spans="8:8">
      <c r="H889" s="58"/>
    </row>
    <row r="890" spans="8:8">
      <c r="H890" s="58"/>
    </row>
    <row r="891" spans="8:8">
      <c r="H891" s="58"/>
    </row>
    <row r="892" spans="8:8">
      <c r="H892" s="58"/>
    </row>
    <row r="893" spans="8:8">
      <c r="H893" s="58"/>
    </row>
    <row r="894" spans="8:8">
      <c r="H894" s="58"/>
    </row>
    <row r="895" spans="8:8">
      <c r="H895" s="58"/>
    </row>
    <row r="896" spans="8:8">
      <c r="H896" s="58"/>
    </row>
    <row r="897" spans="8:8">
      <c r="H897" s="58"/>
    </row>
    <row r="898" spans="8:8">
      <c r="H898" s="58"/>
    </row>
    <row r="899" spans="8:8">
      <c r="H899" s="58"/>
    </row>
    <row r="900" spans="8:8">
      <c r="H900" s="58"/>
    </row>
    <row r="901" spans="8:8">
      <c r="H901" s="58"/>
    </row>
    <row r="902" spans="8:8">
      <c r="H902" s="58"/>
    </row>
    <row r="903" spans="8:8">
      <c r="H903" s="58"/>
    </row>
    <row r="904" spans="8:8">
      <c r="H904" s="58"/>
    </row>
    <row r="905" spans="8:8">
      <c r="H905" s="58"/>
    </row>
    <row r="906" spans="8:8">
      <c r="H906" s="58"/>
    </row>
    <row r="907" spans="8:8">
      <c r="H907" s="58"/>
    </row>
    <row r="908" spans="8:8">
      <c r="H908" s="58"/>
    </row>
    <row r="909" spans="8:8">
      <c r="H909" s="58"/>
    </row>
    <row r="910" spans="8:8">
      <c r="H910" s="58"/>
    </row>
    <row r="911" spans="8:8">
      <c r="H911" s="58"/>
    </row>
    <row r="912" spans="8:8">
      <c r="H912" s="58"/>
    </row>
    <row r="913" spans="8:8">
      <c r="H913" s="58"/>
    </row>
    <row r="914" spans="8:8">
      <c r="H914" s="58"/>
    </row>
    <row r="915" spans="8:8">
      <c r="H915" s="58"/>
    </row>
    <row r="916" spans="8:8">
      <c r="H916" s="58"/>
    </row>
    <row r="917" spans="8:8">
      <c r="H917" s="58"/>
    </row>
    <row r="918" spans="8:8">
      <c r="H918" s="58"/>
    </row>
    <row r="919" spans="8:8">
      <c r="H919" s="58"/>
    </row>
    <row r="920" spans="8:8">
      <c r="H920" s="58"/>
    </row>
    <row r="921" spans="8:8">
      <c r="H921" s="58"/>
    </row>
    <row r="922" spans="8:8">
      <c r="H922" s="58"/>
    </row>
    <row r="923" spans="8:8">
      <c r="H923" s="58"/>
    </row>
    <row r="924" spans="8:8">
      <c r="H924" s="58"/>
    </row>
    <row r="925" spans="8:8">
      <c r="H925" s="58"/>
    </row>
    <row r="926" spans="8:8">
      <c r="H926" s="58"/>
    </row>
    <row r="927" spans="8:8">
      <c r="H927" s="58"/>
    </row>
    <row r="928" spans="8:8">
      <c r="H928" s="58"/>
    </row>
    <row r="929" spans="8:8">
      <c r="H929" s="58"/>
    </row>
    <row r="930" spans="8:8">
      <c r="H930" s="58"/>
    </row>
    <row r="931" spans="8:8">
      <c r="H931" s="58"/>
    </row>
    <row r="932" spans="8:8">
      <c r="H932" s="58"/>
    </row>
    <row r="933" spans="8:8">
      <c r="H933" s="58"/>
    </row>
    <row r="934" spans="8:8">
      <c r="H934" s="58"/>
    </row>
    <row r="935" spans="8:8">
      <c r="H935" s="58"/>
    </row>
    <row r="936" spans="8:8">
      <c r="H936" s="58"/>
    </row>
    <row r="937" spans="8:8">
      <c r="H937" s="58"/>
    </row>
    <row r="938" spans="8:8">
      <c r="H938" s="58"/>
    </row>
    <row r="939" spans="8:8">
      <c r="H939" s="58"/>
    </row>
    <row r="940" spans="8:8">
      <c r="H940" s="58"/>
    </row>
    <row r="941" spans="8:8">
      <c r="H941" s="58"/>
    </row>
    <row r="942" spans="8:8">
      <c r="H942" s="58"/>
    </row>
    <row r="943" spans="8:8">
      <c r="H943" s="58"/>
    </row>
    <row r="944" spans="8:8">
      <c r="H944" s="58"/>
    </row>
    <row r="945" spans="8:8">
      <c r="H945" s="58"/>
    </row>
    <row r="946" spans="8:8">
      <c r="H946" s="58"/>
    </row>
    <row r="947" spans="8:8">
      <c r="H947" s="58"/>
    </row>
    <row r="948" spans="8:8">
      <c r="H948" s="58"/>
    </row>
    <row r="949" spans="8:8">
      <c r="H949" s="58"/>
    </row>
    <row r="950" spans="8:8">
      <c r="H950" s="58"/>
    </row>
    <row r="951" spans="8:8">
      <c r="H951" s="58"/>
    </row>
    <row r="952" spans="8:8">
      <c r="H952" s="58"/>
    </row>
    <row r="953" spans="8:8">
      <c r="H953" s="58"/>
    </row>
    <row r="954" spans="8:8">
      <c r="H954" s="58"/>
    </row>
    <row r="955" spans="8:8">
      <c r="H955" s="58"/>
    </row>
    <row r="956" spans="8:8">
      <c r="H956" s="58"/>
    </row>
    <row r="957" spans="8:8">
      <c r="H957" s="58"/>
    </row>
    <row r="958" spans="8:8">
      <c r="H958" s="58"/>
    </row>
    <row r="959" spans="8:8">
      <c r="H959" s="58"/>
    </row>
    <row r="960" spans="8:8">
      <c r="H960" s="58"/>
    </row>
    <row r="961" spans="8:8">
      <c r="H961" s="58"/>
    </row>
    <row r="962" spans="8:8">
      <c r="H962" s="58"/>
    </row>
    <row r="963" spans="8:8">
      <c r="H963" s="58"/>
    </row>
    <row r="964" spans="8:8">
      <c r="H964" s="58"/>
    </row>
    <row r="965" spans="8:8">
      <c r="H965" s="58"/>
    </row>
    <row r="966" spans="8:8">
      <c r="H966" s="58"/>
    </row>
    <row r="967" spans="8:8">
      <c r="H967" s="58"/>
    </row>
    <row r="968" spans="8:8">
      <c r="H968" s="58"/>
    </row>
    <row r="969" spans="8:8">
      <c r="H969" s="58"/>
    </row>
    <row r="970" spans="8:8">
      <c r="H970" s="58"/>
    </row>
    <row r="971" spans="8:8">
      <c r="H971" s="58"/>
    </row>
    <row r="972" spans="8:8">
      <c r="H972" s="58"/>
    </row>
    <row r="973" spans="8:8">
      <c r="H973" s="58"/>
    </row>
    <row r="974" spans="8:8">
      <c r="H974" s="58"/>
    </row>
    <row r="975" spans="8:8">
      <c r="H975" s="58"/>
    </row>
    <row r="976" spans="8:8">
      <c r="H976" s="58"/>
    </row>
    <row r="977" spans="8:8">
      <c r="H977" s="58"/>
    </row>
    <row r="978" spans="8:8">
      <c r="H978" s="58"/>
    </row>
    <row r="979" spans="8:8">
      <c r="H979" s="58"/>
    </row>
    <row r="980" spans="8:8">
      <c r="H980" s="58"/>
    </row>
    <row r="981" spans="8:8">
      <c r="H981" s="58"/>
    </row>
    <row r="982" spans="8:8">
      <c r="H982" s="58"/>
    </row>
    <row r="983" spans="8:8">
      <c r="H983" s="58"/>
    </row>
    <row r="984" spans="8:8">
      <c r="H984" s="58"/>
    </row>
    <row r="985" spans="8:8">
      <c r="H985" s="58"/>
    </row>
    <row r="986" spans="8:8">
      <c r="H986" s="58"/>
    </row>
    <row r="987" spans="8:8">
      <c r="H987" s="58"/>
    </row>
    <row r="988" spans="8:8">
      <c r="H988" s="58"/>
    </row>
    <row r="989" spans="8:8">
      <c r="H989" s="58"/>
    </row>
    <row r="990" spans="8:8">
      <c r="H990" s="58"/>
    </row>
    <row r="991" spans="8:8">
      <c r="H991" s="58"/>
    </row>
    <row r="992" spans="8:8">
      <c r="H992" s="58"/>
    </row>
    <row r="993" spans="8:8">
      <c r="H993" s="58"/>
    </row>
    <row r="994" spans="8:8">
      <c r="H994" s="58"/>
    </row>
    <row r="995" spans="8:8">
      <c r="H995" s="58"/>
    </row>
    <row r="996" spans="8:8">
      <c r="H996" s="58"/>
    </row>
    <row r="997" spans="8:8">
      <c r="H997" s="58"/>
    </row>
    <row r="998" spans="8:8">
      <c r="H998" s="58"/>
    </row>
    <row r="999" spans="8:8">
      <c r="H999" s="58"/>
    </row>
    <row r="1000" spans="8:8">
      <c r="H1000" s="58"/>
    </row>
    <row r="1001" spans="8:8">
      <c r="H1001" s="58"/>
    </row>
    <row r="1002" spans="8:8">
      <c r="H1002" s="58"/>
    </row>
    <row r="1003" spans="8:8">
      <c r="H1003" s="58"/>
    </row>
    <row r="1004" spans="8:8">
      <c r="H1004" s="58"/>
    </row>
    <row r="1005" spans="8:8">
      <c r="H1005" s="58"/>
    </row>
    <row r="1006" spans="8:8">
      <c r="H1006" s="58"/>
    </row>
    <row r="1007" spans="8:8">
      <c r="H1007" s="58"/>
    </row>
    <row r="1008" spans="8:8">
      <c r="H1008" s="58"/>
    </row>
  </sheetData>
  <mergeCells count="8">
    <mergeCell ref="C5:I5"/>
    <mergeCell ref="A6:A8"/>
    <mergeCell ref="B6:B8"/>
    <mergeCell ref="F6:G7"/>
    <mergeCell ref="H6:I7"/>
    <mergeCell ref="C6:C8"/>
    <mergeCell ref="E6:E8"/>
    <mergeCell ref="D6:D8"/>
  </mergeCells>
  <pageMargins left="0.11811023622047245" right="0.11811023622047245" top="0.15748031496062992" bottom="0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3" sqref="E33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2016-06-28T09:24:36Z</dcterms:modified>
</cp:coreProperties>
</file>