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596" i="1"/>
  <c r="B528"/>
  <c r="H561" l="1"/>
  <c r="H80"/>
  <c r="I80"/>
  <c r="I66"/>
  <c r="G79"/>
  <c r="H54"/>
  <c r="I55"/>
  <c r="I54" s="1"/>
  <c r="H55"/>
  <c r="J55"/>
  <c r="J54" s="1"/>
  <c r="K55"/>
  <c r="G55" s="1"/>
  <c r="G17"/>
  <c r="K54" l="1"/>
  <c r="G54" s="1"/>
  <c r="G456"/>
  <c r="G457"/>
  <c r="G458"/>
  <c r="G459"/>
  <c r="G460"/>
  <c r="G462"/>
  <c r="G463"/>
  <c r="G464"/>
  <c r="G467"/>
  <c r="G470"/>
  <c r="G472"/>
  <c r="G475"/>
  <c r="G478"/>
  <c r="G480"/>
  <c r="G452"/>
  <c r="G451"/>
  <c r="G441"/>
  <c r="G442"/>
  <c r="G443"/>
  <c r="G444"/>
  <c r="G445"/>
  <c r="G446"/>
  <c r="G447"/>
  <c r="G448"/>
  <c r="G449"/>
  <c r="G438"/>
  <c r="G435"/>
  <c r="G436"/>
  <c r="G431"/>
  <c r="G432"/>
  <c r="G428"/>
  <c r="G424"/>
  <c r="G425"/>
  <c r="G426"/>
  <c r="G383"/>
  <c r="G385"/>
  <c r="G387"/>
  <c r="G390"/>
  <c r="G391"/>
  <c r="G392"/>
  <c r="G393"/>
  <c r="G394"/>
  <c r="G395"/>
  <c r="G398"/>
  <c r="G397"/>
  <c r="G401"/>
  <c r="G402"/>
  <c r="G403"/>
  <c r="G413"/>
  <c r="G412"/>
  <c r="G411"/>
  <c r="G410"/>
  <c r="G409"/>
  <c r="G408"/>
  <c r="G407"/>
  <c r="G406"/>
  <c r="G415"/>
  <c r="G417"/>
  <c r="G418"/>
  <c r="I419"/>
  <c r="G421"/>
  <c r="G420"/>
  <c r="G379"/>
  <c r="G377"/>
  <c r="G374"/>
  <c r="G371"/>
  <c r="G369"/>
  <c r="G368"/>
  <c r="G367"/>
  <c r="G364"/>
  <c r="G365"/>
  <c r="G361"/>
  <c r="G360"/>
  <c r="G359"/>
  <c r="G357"/>
  <c r="G354"/>
  <c r="G355"/>
  <c r="G351"/>
  <c r="G352"/>
  <c r="G346"/>
  <c r="G347"/>
  <c r="G348"/>
  <c r="G344"/>
  <c r="G339"/>
  <c r="G340"/>
  <c r="G341"/>
  <c r="J324"/>
  <c r="K324"/>
  <c r="J333"/>
  <c r="K333"/>
  <c r="H334"/>
  <c r="I334"/>
  <c r="I333" s="1"/>
  <c r="J334"/>
  <c r="K334"/>
  <c r="G335"/>
  <c r="H330"/>
  <c r="I330"/>
  <c r="J330"/>
  <c r="G330" s="1"/>
  <c r="K330"/>
  <c r="G331"/>
  <c r="G332"/>
  <c r="G327"/>
  <c r="H327"/>
  <c r="K327"/>
  <c r="G329"/>
  <c r="G328" s="1"/>
  <c r="H328"/>
  <c r="I328"/>
  <c r="I327" s="1"/>
  <c r="J328"/>
  <c r="J327" s="1"/>
  <c r="K328"/>
  <c r="H325"/>
  <c r="I325"/>
  <c r="I324" s="1"/>
  <c r="J325"/>
  <c r="K325"/>
  <c r="G326"/>
  <c r="H321"/>
  <c r="K321"/>
  <c r="G323"/>
  <c r="G322" s="1"/>
  <c r="H322"/>
  <c r="I322"/>
  <c r="I321" s="1"/>
  <c r="G321" s="1"/>
  <c r="J322"/>
  <c r="J321" s="1"/>
  <c r="K322"/>
  <c r="I318"/>
  <c r="J318"/>
  <c r="H319"/>
  <c r="H318" s="1"/>
  <c r="I319"/>
  <c r="J319"/>
  <c r="K319"/>
  <c r="K318" s="1"/>
  <c r="K311" s="1"/>
  <c r="G320"/>
  <c r="I312"/>
  <c r="J312"/>
  <c r="H316"/>
  <c r="G316" s="1"/>
  <c r="I316"/>
  <c r="J316"/>
  <c r="K316"/>
  <c r="G317"/>
  <c r="H313"/>
  <c r="H312" s="1"/>
  <c r="I313"/>
  <c r="J313"/>
  <c r="G313" s="1"/>
  <c r="K313"/>
  <c r="K312" s="1"/>
  <c r="G314"/>
  <c r="G315"/>
  <c r="G307"/>
  <c r="I306"/>
  <c r="J306"/>
  <c r="K306"/>
  <c r="G308"/>
  <c r="G309"/>
  <c r="G310"/>
  <c r="K300"/>
  <c r="J301"/>
  <c r="J300" s="1"/>
  <c r="K301"/>
  <c r="G302"/>
  <c r="G303"/>
  <c r="G304"/>
  <c r="H287"/>
  <c r="H286" s="1"/>
  <c r="G288"/>
  <c r="G289"/>
  <c r="G290"/>
  <c r="G291"/>
  <c r="G292"/>
  <c r="G293"/>
  <c r="G294"/>
  <c r="G295"/>
  <c r="G296"/>
  <c r="G297"/>
  <c r="G298"/>
  <c r="G299"/>
  <c r="G281"/>
  <c r="G282"/>
  <c r="G283"/>
  <c r="G284"/>
  <c r="G285"/>
  <c r="G279"/>
  <c r="G276"/>
  <c r="G277"/>
  <c r="G273"/>
  <c r="G271"/>
  <c r="G266"/>
  <c r="G267"/>
  <c r="G268"/>
  <c r="G269"/>
  <c r="G264"/>
  <c r="K260"/>
  <c r="G261"/>
  <c r="G262"/>
  <c r="G250"/>
  <c r="G251"/>
  <c r="G252"/>
  <c r="G253"/>
  <c r="G254"/>
  <c r="G255"/>
  <c r="G256"/>
  <c r="G257"/>
  <c r="G258"/>
  <c r="H243"/>
  <c r="I243"/>
  <c r="J243"/>
  <c r="K243"/>
  <c r="G244"/>
  <c r="G245"/>
  <c r="G246"/>
  <c r="G247"/>
  <c r="G248"/>
  <c r="G239"/>
  <c r="G240"/>
  <c r="G241"/>
  <c r="G242"/>
  <c r="H233"/>
  <c r="I233"/>
  <c r="J233"/>
  <c r="K233"/>
  <c r="G234"/>
  <c r="G235"/>
  <c r="G236"/>
  <c r="G237"/>
  <c r="G228"/>
  <c r="G229"/>
  <c r="G230"/>
  <c r="G231"/>
  <c r="G232"/>
  <c r="H227"/>
  <c r="I227"/>
  <c r="J227"/>
  <c r="K227"/>
  <c r="G224"/>
  <c r="G225"/>
  <c r="G226"/>
  <c r="H223"/>
  <c r="G223" s="1"/>
  <c r="I223"/>
  <c r="J223"/>
  <c r="K223"/>
  <c r="G200"/>
  <c r="G201"/>
  <c r="G203"/>
  <c r="G205"/>
  <c r="G206"/>
  <c r="G209"/>
  <c r="G210"/>
  <c r="G211"/>
  <c r="G213"/>
  <c r="G214"/>
  <c r="G215"/>
  <c r="G218"/>
  <c r="G220"/>
  <c r="G195"/>
  <c r="G196"/>
  <c r="G192"/>
  <c r="G191"/>
  <c r="G188"/>
  <c r="G184"/>
  <c r="H177"/>
  <c r="G177" s="1"/>
  <c r="I177"/>
  <c r="J177"/>
  <c r="K177"/>
  <c r="G178"/>
  <c r="G179"/>
  <c r="G181"/>
  <c r="J167"/>
  <c r="K167"/>
  <c r="H174"/>
  <c r="G174" s="1"/>
  <c r="I174"/>
  <c r="J174"/>
  <c r="K174"/>
  <c r="H168"/>
  <c r="G168" s="1"/>
  <c r="I168"/>
  <c r="I167" s="1"/>
  <c r="J168"/>
  <c r="K168"/>
  <c r="G169"/>
  <c r="G170"/>
  <c r="G171"/>
  <c r="G172"/>
  <c r="G173"/>
  <c r="I154"/>
  <c r="J154"/>
  <c r="I163"/>
  <c r="J163"/>
  <c r="H164"/>
  <c r="H163" s="1"/>
  <c r="I164"/>
  <c r="J164"/>
  <c r="K164"/>
  <c r="K163" s="1"/>
  <c r="G165"/>
  <c r="G161"/>
  <c r="G162"/>
  <c r="H160"/>
  <c r="G160" s="1"/>
  <c r="I160"/>
  <c r="J160"/>
  <c r="K160"/>
  <c r="H155"/>
  <c r="H154" s="1"/>
  <c r="I155"/>
  <c r="J155"/>
  <c r="K155"/>
  <c r="K154" s="1"/>
  <c r="G156"/>
  <c r="G157"/>
  <c r="G158"/>
  <c r="G159"/>
  <c r="G153"/>
  <c r="G150"/>
  <c r="G147"/>
  <c r="G144"/>
  <c r="H143"/>
  <c r="I143"/>
  <c r="J143"/>
  <c r="G143" s="1"/>
  <c r="K143"/>
  <c r="G142"/>
  <c r="G140"/>
  <c r="G163" l="1"/>
  <c r="G154"/>
  <c r="G318"/>
  <c r="H311"/>
  <c r="J311"/>
  <c r="H324"/>
  <c r="G325"/>
  <c r="G324" s="1"/>
  <c r="G227"/>
  <c r="G233"/>
  <c r="G312"/>
  <c r="I311"/>
  <c r="H167"/>
  <c r="G155"/>
  <c r="H333"/>
  <c r="G333" s="1"/>
  <c r="G334"/>
  <c r="G164"/>
  <c r="G243"/>
  <c r="G319"/>
  <c r="G488"/>
  <c r="G497"/>
  <c r="L497" s="1"/>
  <c r="G496"/>
  <c r="G495"/>
  <c r="G494"/>
  <c r="G493"/>
  <c r="G492"/>
  <c r="G491"/>
  <c r="G490"/>
  <c r="G485"/>
  <c r="G484"/>
  <c r="H516"/>
  <c r="H514"/>
  <c r="H505"/>
  <c r="G501"/>
  <c r="G503"/>
  <c r="G510"/>
  <c r="G509"/>
  <c r="G508"/>
  <c r="G507"/>
  <c r="G506"/>
  <c r="G512"/>
  <c r="G513"/>
  <c r="G515"/>
  <c r="G517"/>
  <c r="G518"/>
  <c r="G519"/>
  <c r="G521"/>
  <c r="G524"/>
  <c r="G525"/>
  <c r="I526"/>
  <c r="H527"/>
  <c r="G527" s="1"/>
  <c r="I527"/>
  <c r="J527"/>
  <c r="K527"/>
  <c r="K526" s="1"/>
  <c r="H529"/>
  <c r="I529"/>
  <c r="J529"/>
  <c r="J526" s="1"/>
  <c r="K529"/>
  <c r="G529" s="1"/>
  <c r="G528"/>
  <c r="L528" s="1"/>
  <c r="G530"/>
  <c r="G534"/>
  <c r="G535"/>
  <c r="G536"/>
  <c r="G537"/>
  <c r="G538"/>
  <c r="G540"/>
  <c r="G541"/>
  <c r="G544"/>
  <c r="G546"/>
  <c r="G577"/>
  <c r="H578"/>
  <c r="H576"/>
  <c r="H560" s="1"/>
  <c r="H556"/>
  <c r="H549"/>
  <c r="H548" s="1"/>
  <c r="G550"/>
  <c r="G551"/>
  <c r="G552"/>
  <c r="G553"/>
  <c r="G554"/>
  <c r="G555"/>
  <c r="G557"/>
  <c r="G558"/>
  <c r="G559"/>
  <c r="G562"/>
  <c r="G563"/>
  <c r="G564"/>
  <c r="G565"/>
  <c r="G566"/>
  <c r="G567"/>
  <c r="G568"/>
  <c r="G569"/>
  <c r="G570"/>
  <c r="G571"/>
  <c r="G572"/>
  <c r="G573"/>
  <c r="G574"/>
  <c r="G575"/>
  <c r="G579"/>
  <c r="G586"/>
  <c r="G588"/>
  <c r="G590"/>
  <c r="G593"/>
  <c r="G611"/>
  <c r="G610"/>
  <c r="G609"/>
  <c r="G608"/>
  <c r="G607"/>
  <c r="G606"/>
  <c r="G605"/>
  <c r="G604"/>
  <c r="G603"/>
  <c r="G601"/>
  <c r="G600"/>
  <c r="G614"/>
  <c r="G132"/>
  <c r="G130"/>
  <c r="G128"/>
  <c r="G126"/>
  <c r="G125"/>
  <c r="G123"/>
  <c r="G121"/>
  <c r="G120"/>
  <c r="G119"/>
  <c r="G118"/>
  <c r="G116"/>
  <c r="G114"/>
  <c r="H117"/>
  <c r="K113"/>
  <c r="J113"/>
  <c r="I113"/>
  <c r="H113"/>
  <c r="G113" s="1"/>
  <c r="G63"/>
  <c r="G62"/>
  <c r="G38"/>
  <c r="G36"/>
  <c r="G35"/>
  <c r="G34"/>
  <c r="G33"/>
  <c r="G27"/>
  <c r="G26"/>
  <c r="G18"/>
  <c r="G19"/>
  <c r="G67"/>
  <c r="G68"/>
  <c r="G69"/>
  <c r="G70"/>
  <c r="G71"/>
  <c r="G72"/>
  <c r="G73"/>
  <c r="G74"/>
  <c r="G75"/>
  <c r="G76"/>
  <c r="G77"/>
  <c r="G78"/>
  <c r="G81"/>
  <c r="G82"/>
  <c r="G83"/>
  <c r="G84"/>
  <c r="G85"/>
  <c r="G86"/>
  <c r="G88"/>
  <c r="G90"/>
  <c r="G91"/>
  <c r="G92"/>
  <c r="G93"/>
  <c r="G95"/>
  <c r="G97"/>
  <c r="G99"/>
  <c r="G101"/>
  <c r="G103"/>
  <c r="G104"/>
  <c r="G105"/>
  <c r="G106"/>
  <c r="G108"/>
  <c r="G110"/>
  <c r="G111"/>
  <c r="G135"/>
  <c r="G136"/>
  <c r="G59"/>
  <c r="G56"/>
  <c r="G53"/>
  <c r="G51"/>
  <c r="G50"/>
  <c r="G48"/>
  <c r="G47"/>
  <c r="G45"/>
  <c r="G43"/>
  <c r="G42"/>
  <c r="G41"/>
  <c r="G30"/>
  <c r="G29"/>
  <c r="G22"/>
  <c r="G167" l="1"/>
  <c r="G311"/>
  <c r="L590"/>
  <c r="L577"/>
  <c r="H526"/>
  <c r="G526" s="1"/>
  <c r="L562"/>
  <c r="L530"/>
  <c r="L579"/>
  <c r="L554"/>
  <c r="L484"/>
  <c r="H547"/>
  <c r="B614"/>
  <c r="L614" s="1"/>
  <c r="B611"/>
  <c r="B610"/>
  <c r="B609"/>
  <c r="B608"/>
  <c r="B607"/>
  <c r="B606"/>
  <c r="B605"/>
  <c r="B604"/>
  <c r="B603"/>
  <c r="B601"/>
  <c r="B600"/>
  <c r="B596"/>
  <c r="L596" s="1"/>
  <c r="B593"/>
  <c r="B590"/>
  <c r="B588"/>
  <c r="L588" s="1"/>
  <c r="B586"/>
  <c r="L586" s="1"/>
  <c r="C561"/>
  <c r="B582"/>
  <c r="B579"/>
  <c r="B577"/>
  <c r="B575"/>
  <c r="L575" s="1"/>
  <c r="B574"/>
  <c r="L574" s="1"/>
  <c r="B573"/>
  <c r="L573" s="1"/>
  <c r="B572"/>
  <c r="L572" s="1"/>
  <c r="B571"/>
  <c r="L571" s="1"/>
  <c r="B570"/>
  <c r="L570" s="1"/>
  <c r="B569"/>
  <c r="L569" s="1"/>
  <c r="B568"/>
  <c r="L568" s="1"/>
  <c r="B567"/>
  <c r="L567" s="1"/>
  <c r="B566"/>
  <c r="L566" s="1"/>
  <c r="B565"/>
  <c r="B564"/>
  <c r="L564" s="1"/>
  <c r="B563"/>
  <c r="L563" s="1"/>
  <c r="B562"/>
  <c r="B559"/>
  <c r="L559" s="1"/>
  <c r="B558"/>
  <c r="L558" s="1"/>
  <c r="B557"/>
  <c r="B555"/>
  <c r="L555" s="1"/>
  <c r="B554"/>
  <c r="B553"/>
  <c r="L553" s="1"/>
  <c r="B552"/>
  <c r="L552" s="1"/>
  <c r="B551"/>
  <c r="L551" s="1"/>
  <c r="B550"/>
  <c r="B546"/>
  <c r="L546" s="1"/>
  <c r="B544"/>
  <c r="L544" s="1"/>
  <c r="B541"/>
  <c r="B540"/>
  <c r="F526"/>
  <c r="E526"/>
  <c r="F527"/>
  <c r="E527"/>
  <c r="D527"/>
  <c r="D526" s="1"/>
  <c r="C527"/>
  <c r="B527"/>
  <c r="L527" s="1"/>
  <c r="F529"/>
  <c r="E529"/>
  <c r="D529"/>
  <c r="C529"/>
  <c r="B530"/>
  <c r="B529" s="1"/>
  <c r="L529" s="1"/>
  <c r="B525"/>
  <c r="L525" s="1"/>
  <c r="B524"/>
  <c r="L524" s="1"/>
  <c r="B521"/>
  <c r="B519"/>
  <c r="B518"/>
  <c r="B517"/>
  <c r="L517" s="1"/>
  <c r="B515"/>
  <c r="L515" s="1"/>
  <c r="B513"/>
  <c r="B512"/>
  <c r="B510"/>
  <c r="B509"/>
  <c r="L509" s="1"/>
  <c r="B508"/>
  <c r="L508" s="1"/>
  <c r="B507"/>
  <c r="L507" s="1"/>
  <c r="B506"/>
  <c r="B503"/>
  <c r="B501"/>
  <c r="L501" s="1"/>
  <c r="B484"/>
  <c r="B485"/>
  <c r="B488"/>
  <c r="L488" s="1"/>
  <c r="B490"/>
  <c r="L490" s="1"/>
  <c r="B491"/>
  <c r="L491" s="1"/>
  <c r="B492"/>
  <c r="L492" s="1"/>
  <c r="B493"/>
  <c r="B494"/>
  <c r="B495"/>
  <c r="L495" s="1"/>
  <c r="B496"/>
  <c r="L496" s="1"/>
  <c r="D427"/>
  <c r="B480"/>
  <c r="B478"/>
  <c r="L478" s="1"/>
  <c r="B475"/>
  <c r="B472"/>
  <c r="L472" s="1"/>
  <c r="B470"/>
  <c r="L470" s="1"/>
  <c r="B467"/>
  <c r="L467" s="1"/>
  <c r="B464"/>
  <c r="L464" s="1"/>
  <c r="B463"/>
  <c r="L463" s="1"/>
  <c r="B462"/>
  <c r="L462" s="1"/>
  <c r="B460"/>
  <c r="L460" s="1"/>
  <c r="B459"/>
  <c r="B458"/>
  <c r="L458" s="1"/>
  <c r="B457"/>
  <c r="L457" s="1"/>
  <c r="B456"/>
  <c r="B452"/>
  <c r="L452" s="1"/>
  <c r="B451"/>
  <c r="B449"/>
  <c r="B448"/>
  <c r="B447"/>
  <c r="L447" s="1"/>
  <c r="B446"/>
  <c r="L446" s="1"/>
  <c r="B445"/>
  <c r="L445" s="1"/>
  <c r="B444"/>
  <c r="L444" s="1"/>
  <c r="B443"/>
  <c r="L443" s="1"/>
  <c r="B442"/>
  <c r="L442" s="1"/>
  <c r="B441"/>
  <c r="L441" s="1"/>
  <c r="B438"/>
  <c r="B436"/>
  <c r="B435"/>
  <c r="B432"/>
  <c r="L432" s="1"/>
  <c r="B431"/>
  <c r="B428"/>
  <c r="L428" s="1"/>
  <c r="B426"/>
  <c r="L426" s="1"/>
  <c r="B425"/>
  <c r="L425" s="1"/>
  <c r="B415"/>
  <c r="B413"/>
  <c r="L413" s="1"/>
  <c r="B412"/>
  <c r="B411"/>
  <c r="B410"/>
  <c r="B409"/>
  <c r="B408"/>
  <c r="B407"/>
  <c r="B406"/>
  <c r="L406" s="1"/>
  <c r="B403"/>
  <c r="B402"/>
  <c r="L402" s="1"/>
  <c r="B401"/>
  <c r="L401" s="1"/>
  <c r="B387"/>
  <c r="B385"/>
  <c r="B383"/>
  <c r="B379"/>
  <c r="L379" s="1"/>
  <c r="B377"/>
  <c r="B374"/>
  <c r="L374" s="1"/>
  <c r="B371"/>
  <c r="B369"/>
  <c r="L369" s="1"/>
  <c r="B368"/>
  <c r="L368" s="1"/>
  <c r="B367"/>
  <c r="L367" s="1"/>
  <c r="B365"/>
  <c r="L365" s="1"/>
  <c r="B364"/>
  <c r="L364" s="1"/>
  <c r="B361"/>
  <c r="B360"/>
  <c r="B359"/>
  <c r="B357"/>
  <c r="L357" s="1"/>
  <c r="B355"/>
  <c r="L355" s="1"/>
  <c r="B354"/>
  <c r="L354" s="1"/>
  <c r="B352"/>
  <c r="B351"/>
  <c r="L351" s="1"/>
  <c r="B348"/>
  <c r="L348" s="1"/>
  <c r="B347"/>
  <c r="B346"/>
  <c r="L346" s="1"/>
  <c r="B344"/>
  <c r="B341"/>
  <c r="L341" s="1"/>
  <c r="B340"/>
  <c r="L340" s="1"/>
  <c r="B339"/>
  <c r="B335"/>
  <c r="F334"/>
  <c r="F333" s="1"/>
  <c r="E334"/>
  <c r="E333" s="1"/>
  <c r="D334"/>
  <c r="D333" s="1"/>
  <c r="C334"/>
  <c r="C333" s="1"/>
  <c r="B331"/>
  <c r="B332"/>
  <c r="F330"/>
  <c r="E330"/>
  <c r="D330"/>
  <c r="C330"/>
  <c r="B329"/>
  <c r="B328" s="1"/>
  <c r="F328"/>
  <c r="E328"/>
  <c r="D328"/>
  <c r="C328"/>
  <c r="B326"/>
  <c r="F325"/>
  <c r="F324" s="1"/>
  <c r="E325"/>
  <c r="E324" s="1"/>
  <c r="D325"/>
  <c r="D324" s="1"/>
  <c r="C325"/>
  <c r="C324" s="1"/>
  <c r="B323"/>
  <c r="L323" s="1"/>
  <c r="F322"/>
  <c r="F321" s="1"/>
  <c r="E322"/>
  <c r="E321" s="1"/>
  <c r="D322"/>
  <c r="D321" s="1"/>
  <c r="C322"/>
  <c r="C321" s="1"/>
  <c r="B320"/>
  <c r="L320" s="1"/>
  <c r="F319"/>
  <c r="F318" s="1"/>
  <c r="E319"/>
  <c r="E318" s="1"/>
  <c r="D319"/>
  <c r="D318" s="1"/>
  <c r="C319"/>
  <c r="B317"/>
  <c r="L317" s="1"/>
  <c r="F316"/>
  <c r="E316"/>
  <c r="D316"/>
  <c r="C316"/>
  <c r="F313"/>
  <c r="F312" s="1"/>
  <c r="E313"/>
  <c r="E312" s="1"/>
  <c r="D313"/>
  <c r="D312" s="1"/>
  <c r="C313"/>
  <c r="C312" s="1"/>
  <c r="B314"/>
  <c r="L314" s="1"/>
  <c r="B315"/>
  <c r="B308"/>
  <c r="L308" s="1"/>
  <c r="B303"/>
  <c r="L303" s="1"/>
  <c r="B299"/>
  <c r="L299" s="1"/>
  <c r="B298"/>
  <c r="B297"/>
  <c r="L297" s="1"/>
  <c r="B296"/>
  <c r="B295"/>
  <c r="B294"/>
  <c r="B293"/>
  <c r="B292"/>
  <c r="B291"/>
  <c r="B290"/>
  <c r="L290" s="1"/>
  <c r="B289"/>
  <c r="B288"/>
  <c r="B279"/>
  <c r="L279" s="1"/>
  <c r="B277"/>
  <c r="L277" s="1"/>
  <c r="B276"/>
  <c r="L276" s="1"/>
  <c r="B264"/>
  <c r="L264" s="1"/>
  <c r="B258"/>
  <c r="B257"/>
  <c r="B256"/>
  <c r="B255"/>
  <c r="L255" s="1"/>
  <c r="B254"/>
  <c r="B253"/>
  <c r="L253" s="1"/>
  <c r="B252"/>
  <c r="B251"/>
  <c r="L251" s="1"/>
  <c r="B250"/>
  <c r="B248"/>
  <c r="B247"/>
  <c r="L247" s="1"/>
  <c r="B246"/>
  <c r="B245"/>
  <c r="B244"/>
  <c r="B242"/>
  <c r="B241"/>
  <c r="L241" s="1"/>
  <c r="B240"/>
  <c r="B239"/>
  <c r="L239" s="1"/>
  <c r="B237"/>
  <c r="B236"/>
  <c r="B235"/>
  <c r="L235" s="1"/>
  <c r="B234"/>
  <c r="L234" s="1"/>
  <c r="B232"/>
  <c r="B231"/>
  <c r="B230"/>
  <c r="L230" s="1"/>
  <c r="B229"/>
  <c r="L229" s="1"/>
  <c r="B228"/>
  <c r="B226"/>
  <c r="L226" s="1"/>
  <c r="B225"/>
  <c r="L225" s="1"/>
  <c r="B224"/>
  <c r="L224" s="1"/>
  <c r="F168"/>
  <c r="F167" s="1"/>
  <c r="D168"/>
  <c r="D167" s="1"/>
  <c r="C168"/>
  <c r="C167" s="1"/>
  <c r="E163"/>
  <c r="E162" s="1"/>
  <c r="E161" s="1"/>
  <c r="E160" s="1"/>
  <c r="F164"/>
  <c r="F163" s="1"/>
  <c r="F162" s="1"/>
  <c r="F161" s="1"/>
  <c r="F160" s="1"/>
  <c r="E164"/>
  <c r="D164"/>
  <c r="D163" s="1"/>
  <c r="D162" s="1"/>
  <c r="D161" s="1"/>
  <c r="D160" s="1"/>
  <c r="C164"/>
  <c r="C163" s="1"/>
  <c r="C162" s="1"/>
  <c r="F155"/>
  <c r="E155"/>
  <c r="D155"/>
  <c r="C155"/>
  <c r="B156"/>
  <c r="B157"/>
  <c r="L157" s="1"/>
  <c r="B158"/>
  <c r="B159"/>
  <c r="B165"/>
  <c r="B164" s="1"/>
  <c r="B163" s="1"/>
  <c r="B200"/>
  <c r="L200" s="1"/>
  <c r="B201"/>
  <c r="L201" s="1"/>
  <c r="B203"/>
  <c r="L203" s="1"/>
  <c r="B205"/>
  <c r="L205" s="1"/>
  <c r="B206"/>
  <c r="B209"/>
  <c r="L209" s="1"/>
  <c r="B210"/>
  <c r="L210" s="1"/>
  <c r="B211"/>
  <c r="L211" s="1"/>
  <c r="B213"/>
  <c r="B214"/>
  <c r="L214" s="1"/>
  <c r="B215"/>
  <c r="L215" s="1"/>
  <c r="B218"/>
  <c r="L218" s="1"/>
  <c r="B220"/>
  <c r="L220" s="1"/>
  <c r="B196"/>
  <c r="L196" s="1"/>
  <c r="B195"/>
  <c r="L195" s="1"/>
  <c r="B191"/>
  <c r="L191" s="1"/>
  <c r="B192"/>
  <c r="L192" s="1"/>
  <c r="B188"/>
  <c r="L188" s="1"/>
  <c r="B184"/>
  <c r="L184" s="1"/>
  <c r="B181"/>
  <c r="L181" s="1"/>
  <c r="B179"/>
  <c r="L179" s="1"/>
  <c r="B178"/>
  <c r="L178" s="1"/>
  <c r="B169"/>
  <c r="L169" s="1"/>
  <c r="B170"/>
  <c r="L170" s="1"/>
  <c r="B171"/>
  <c r="L171" s="1"/>
  <c r="B172"/>
  <c r="L172" s="1"/>
  <c r="B173"/>
  <c r="L173" s="1"/>
  <c r="B153"/>
  <c r="L153" s="1"/>
  <c r="B150"/>
  <c r="B147"/>
  <c r="L147" s="1"/>
  <c r="B144"/>
  <c r="L144" s="1"/>
  <c r="B142"/>
  <c r="B140"/>
  <c r="L140" s="1"/>
  <c r="B111"/>
  <c r="B30"/>
  <c r="L30" s="1"/>
  <c r="B29"/>
  <c r="L29" s="1"/>
  <c r="B334" l="1"/>
  <c r="L335"/>
  <c r="D327"/>
  <c r="B330"/>
  <c r="B327" s="1"/>
  <c r="C526"/>
  <c r="B526" s="1"/>
  <c r="L526" s="1"/>
  <c r="F327"/>
  <c r="F311" s="1"/>
  <c r="E327"/>
  <c r="C327"/>
  <c r="B325"/>
  <c r="B324" s="1"/>
  <c r="B322"/>
  <c r="E311"/>
  <c r="D311"/>
  <c r="B319"/>
  <c r="L319" s="1"/>
  <c r="C318"/>
  <c r="B318" s="1"/>
  <c r="L318" s="1"/>
  <c r="B316"/>
  <c r="L316" s="1"/>
  <c r="B313"/>
  <c r="L313" s="1"/>
  <c r="E154"/>
  <c r="D154"/>
  <c r="C161"/>
  <c r="C160" s="1"/>
  <c r="C154" s="1"/>
  <c r="B162"/>
  <c r="F154"/>
  <c r="B155"/>
  <c r="L155" s="1"/>
  <c r="B81"/>
  <c r="L81" s="1"/>
  <c r="B82"/>
  <c r="L82" s="1"/>
  <c r="B83"/>
  <c r="L83" s="1"/>
  <c r="B84"/>
  <c r="L84" s="1"/>
  <c r="B85"/>
  <c r="L85" s="1"/>
  <c r="B86"/>
  <c r="L86" s="1"/>
  <c r="B88"/>
  <c r="B90"/>
  <c r="L90" s="1"/>
  <c r="B91"/>
  <c r="L91" s="1"/>
  <c r="B92"/>
  <c r="B93"/>
  <c r="B95"/>
  <c r="B97"/>
  <c r="B99"/>
  <c r="L99" s="1"/>
  <c r="B101"/>
  <c r="L101" s="1"/>
  <c r="B103"/>
  <c r="B104"/>
  <c r="B105"/>
  <c r="B106"/>
  <c r="B108"/>
  <c r="L108" s="1"/>
  <c r="B110"/>
  <c r="L110" s="1"/>
  <c r="B114"/>
  <c r="B116"/>
  <c r="B118"/>
  <c r="L118" s="1"/>
  <c r="B119"/>
  <c r="L119" s="1"/>
  <c r="B120"/>
  <c r="L120" s="1"/>
  <c r="B121"/>
  <c r="L121" s="1"/>
  <c r="B123"/>
  <c r="L123" s="1"/>
  <c r="B125"/>
  <c r="L125" s="1"/>
  <c r="B126"/>
  <c r="B128"/>
  <c r="L128" s="1"/>
  <c r="B130"/>
  <c r="B132"/>
  <c r="B135"/>
  <c r="L135" s="1"/>
  <c r="B136"/>
  <c r="E113"/>
  <c r="F113"/>
  <c r="D113"/>
  <c r="C113"/>
  <c r="D66"/>
  <c r="B67"/>
  <c r="B68"/>
  <c r="L68" s="1"/>
  <c r="B69"/>
  <c r="L69" s="1"/>
  <c r="B70"/>
  <c r="L70" s="1"/>
  <c r="B71"/>
  <c r="L71" s="1"/>
  <c r="B73"/>
  <c r="L73" s="1"/>
  <c r="B72"/>
  <c r="L72" s="1"/>
  <c r="B75"/>
  <c r="L75" s="1"/>
  <c r="B74"/>
  <c r="L74" s="1"/>
  <c r="B76"/>
  <c r="L76" s="1"/>
  <c r="B77"/>
  <c r="L77" s="1"/>
  <c r="B78"/>
  <c r="L78" s="1"/>
  <c r="B79"/>
  <c r="L79" s="1"/>
  <c r="B62"/>
  <c r="L62" s="1"/>
  <c r="B63"/>
  <c r="L63" s="1"/>
  <c r="B59"/>
  <c r="L59" s="1"/>
  <c r="D55"/>
  <c r="D54" s="1"/>
  <c r="B41"/>
  <c r="L41" s="1"/>
  <c r="B42"/>
  <c r="L42" s="1"/>
  <c r="B43"/>
  <c r="L43" s="1"/>
  <c r="B45"/>
  <c r="L45" s="1"/>
  <c r="B47"/>
  <c r="L47" s="1"/>
  <c r="B48"/>
  <c r="L48" s="1"/>
  <c r="B50"/>
  <c r="L50" s="1"/>
  <c r="B51"/>
  <c r="L51" s="1"/>
  <c r="B53"/>
  <c r="L53" s="1"/>
  <c r="B56"/>
  <c r="L56" s="1"/>
  <c r="B38"/>
  <c r="L38" s="1"/>
  <c r="B36"/>
  <c r="L36" s="1"/>
  <c r="B35"/>
  <c r="L35" s="1"/>
  <c r="B34"/>
  <c r="L34" s="1"/>
  <c r="B33"/>
  <c r="L33" s="1"/>
  <c r="B19"/>
  <c r="B22"/>
  <c r="L22" s="1"/>
  <c r="B27"/>
  <c r="L27" s="1"/>
  <c r="B26"/>
  <c r="L26" s="1"/>
  <c r="K613"/>
  <c r="K612" s="1"/>
  <c r="J613"/>
  <c r="J612" s="1"/>
  <c r="I613"/>
  <c r="I612" s="1"/>
  <c r="H613"/>
  <c r="H612" s="1"/>
  <c r="G613"/>
  <c r="F613"/>
  <c r="E613"/>
  <c r="E612" s="1"/>
  <c r="D613"/>
  <c r="D612" s="1"/>
  <c r="C613"/>
  <c r="C612" s="1"/>
  <c r="K602"/>
  <c r="J602"/>
  <c r="I602"/>
  <c r="H602"/>
  <c r="F602"/>
  <c r="E602"/>
  <c r="D602"/>
  <c r="C602"/>
  <c r="K599"/>
  <c r="J599"/>
  <c r="I599"/>
  <c r="I598" s="1"/>
  <c r="I597" s="1"/>
  <c r="H599"/>
  <c r="F599"/>
  <c r="E599"/>
  <c r="E598" s="1"/>
  <c r="E597" s="1"/>
  <c r="D599"/>
  <c r="C599"/>
  <c r="I594"/>
  <c r="K595"/>
  <c r="K594" s="1"/>
  <c r="J595"/>
  <c r="J594" s="1"/>
  <c r="I595"/>
  <c r="H595"/>
  <c r="F595"/>
  <c r="F594" s="1"/>
  <c r="E595"/>
  <c r="E594" s="1"/>
  <c r="D595"/>
  <c r="D594" s="1"/>
  <c r="C595"/>
  <c r="K592"/>
  <c r="K591" s="1"/>
  <c r="J592"/>
  <c r="J591" s="1"/>
  <c r="I592"/>
  <c r="I591" s="1"/>
  <c r="H592"/>
  <c r="F592"/>
  <c r="F591" s="1"/>
  <c r="E592"/>
  <c r="E591" s="1"/>
  <c r="D592"/>
  <c r="D591" s="1"/>
  <c r="C592"/>
  <c r="K587"/>
  <c r="J587"/>
  <c r="I587"/>
  <c r="H587"/>
  <c r="F587"/>
  <c r="E587"/>
  <c r="D587"/>
  <c r="C587"/>
  <c r="K589"/>
  <c r="J589"/>
  <c r="I589"/>
  <c r="H589"/>
  <c r="F589"/>
  <c r="E589"/>
  <c r="D589"/>
  <c r="C589"/>
  <c r="K585"/>
  <c r="K584" s="1"/>
  <c r="K583" s="1"/>
  <c r="J585"/>
  <c r="I585"/>
  <c r="I584" s="1"/>
  <c r="H585"/>
  <c r="F585"/>
  <c r="E585"/>
  <c r="D585"/>
  <c r="C585"/>
  <c r="K581"/>
  <c r="K580" s="1"/>
  <c r="J581"/>
  <c r="J580" s="1"/>
  <c r="I581"/>
  <c r="I580" s="1"/>
  <c r="H581"/>
  <c r="F581"/>
  <c r="F580" s="1"/>
  <c r="E581"/>
  <c r="E580" s="1"/>
  <c r="D581"/>
  <c r="D580" s="1"/>
  <c r="C581"/>
  <c r="K578"/>
  <c r="J578"/>
  <c r="I578"/>
  <c r="F578"/>
  <c r="E578"/>
  <c r="D578"/>
  <c r="C578"/>
  <c r="K576"/>
  <c r="J576"/>
  <c r="I576"/>
  <c r="G576"/>
  <c r="F576"/>
  <c r="E576"/>
  <c r="D576"/>
  <c r="C576"/>
  <c r="C560" s="1"/>
  <c r="K561"/>
  <c r="K560" s="1"/>
  <c r="J561"/>
  <c r="I561"/>
  <c r="F561"/>
  <c r="E561"/>
  <c r="D561"/>
  <c r="K549"/>
  <c r="J549"/>
  <c r="I549"/>
  <c r="F549"/>
  <c r="E549"/>
  <c r="D549"/>
  <c r="C549"/>
  <c r="K556"/>
  <c r="J556"/>
  <c r="I556"/>
  <c r="F556"/>
  <c r="E556"/>
  <c r="D556"/>
  <c r="C556"/>
  <c r="K543"/>
  <c r="J543"/>
  <c r="I543"/>
  <c r="H543"/>
  <c r="F543"/>
  <c r="E543"/>
  <c r="D543"/>
  <c r="C543"/>
  <c r="K545"/>
  <c r="J545"/>
  <c r="I545"/>
  <c r="H545"/>
  <c r="F545"/>
  <c r="E545"/>
  <c r="D545"/>
  <c r="C545"/>
  <c r="K539"/>
  <c r="J539"/>
  <c r="I539"/>
  <c r="H539"/>
  <c r="F539"/>
  <c r="E539"/>
  <c r="D539"/>
  <c r="C539"/>
  <c r="K533"/>
  <c r="J533"/>
  <c r="I533"/>
  <c r="H533"/>
  <c r="K523"/>
  <c r="K522" s="1"/>
  <c r="J523"/>
  <c r="J522" s="1"/>
  <c r="I523"/>
  <c r="I522" s="1"/>
  <c r="H523"/>
  <c r="H522" s="1"/>
  <c r="G523"/>
  <c r="F523"/>
  <c r="F522" s="1"/>
  <c r="E523"/>
  <c r="E522" s="1"/>
  <c r="D523"/>
  <c r="D522" s="1"/>
  <c r="C523"/>
  <c r="K520"/>
  <c r="J520"/>
  <c r="I520"/>
  <c r="H520"/>
  <c r="G520"/>
  <c r="F520"/>
  <c r="E520"/>
  <c r="D520"/>
  <c r="C520"/>
  <c r="K516"/>
  <c r="J516"/>
  <c r="I516"/>
  <c r="F516"/>
  <c r="E516"/>
  <c r="D516"/>
  <c r="C516"/>
  <c r="K514"/>
  <c r="J514"/>
  <c r="I514"/>
  <c r="G514"/>
  <c r="F514"/>
  <c r="E514"/>
  <c r="D514"/>
  <c r="C514"/>
  <c r="K511"/>
  <c r="J511"/>
  <c r="I511"/>
  <c r="H511"/>
  <c r="F511"/>
  <c r="E511"/>
  <c r="D511"/>
  <c r="C511"/>
  <c r="K505"/>
  <c r="J505"/>
  <c r="J504" s="1"/>
  <c r="I505"/>
  <c r="G505"/>
  <c r="F505"/>
  <c r="E505"/>
  <c r="E504" s="1"/>
  <c r="D505"/>
  <c r="C505"/>
  <c r="K500"/>
  <c r="J500"/>
  <c r="I500"/>
  <c r="H500"/>
  <c r="F500"/>
  <c r="E500"/>
  <c r="D500"/>
  <c r="C500"/>
  <c r="K502"/>
  <c r="J502"/>
  <c r="I502"/>
  <c r="H502"/>
  <c r="G502"/>
  <c r="F502"/>
  <c r="E502"/>
  <c r="D502"/>
  <c r="C502"/>
  <c r="K489"/>
  <c r="J489"/>
  <c r="I489"/>
  <c r="H489"/>
  <c r="F489"/>
  <c r="E489"/>
  <c r="D489"/>
  <c r="C489"/>
  <c r="K487"/>
  <c r="J487"/>
  <c r="I487"/>
  <c r="H487"/>
  <c r="F487"/>
  <c r="E487"/>
  <c r="D487"/>
  <c r="C487"/>
  <c r="K483"/>
  <c r="K482" s="1"/>
  <c r="J483"/>
  <c r="J482" s="1"/>
  <c r="I483"/>
  <c r="I482" s="1"/>
  <c r="H483"/>
  <c r="F483"/>
  <c r="F482" s="1"/>
  <c r="E483"/>
  <c r="E482" s="1"/>
  <c r="D483"/>
  <c r="D482" s="1"/>
  <c r="C483"/>
  <c r="K477"/>
  <c r="J477"/>
  <c r="I477"/>
  <c r="H477"/>
  <c r="G477"/>
  <c r="F477"/>
  <c r="E477"/>
  <c r="D477"/>
  <c r="C477"/>
  <c r="K479"/>
  <c r="J479"/>
  <c r="I479"/>
  <c r="H479"/>
  <c r="F479"/>
  <c r="E479"/>
  <c r="D479"/>
  <c r="C479"/>
  <c r="K474"/>
  <c r="K473" s="1"/>
  <c r="J474"/>
  <c r="J473" s="1"/>
  <c r="I474"/>
  <c r="I473" s="1"/>
  <c r="H474"/>
  <c r="F474"/>
  <c r="F473" s="1"/>
  <c r="E474"/>
  <c r="E473" s="1"/>
  <c r="D474"/>
  <c r="D473" s="1"/>
  <c r="C474"/>
  <c r="K471"/>
  <c r="J471"/>
  <c r="I471"/>
  <c r="H471"/>
  <c r="F471"/>
  <c r="E471"/>
  <c r="D471"/>
  <c r="C471"/>
  <c r="K469"/>
  <c r="K468" s="1"/>
  <c r="J469"/>
  <c r="I469"/>
  <c r="I468" s="1"/>
  <c r="H469"/>
  <c r="F469"/>
  <c r="E469"/>
  <c r="D469"/>
  <c r="C469"/>
  <c r="K466"/>
  <c r="K465" s="1"/>
  <c r="J466"/>
  <c r="J465" s="1"/>
  <c r="I466"/>
  <c r="I465" s="1"/>
  <c r="H466"/>
  <c r="F466"/>
  <c r="F465" s="1"/>
  <c r="E466"/>
  <c r="E465" s="1"/>
  <c r="D466"/>
  <c r="D465" s="1"/>
  <c r="C466"/>
  <c r="K461"/>
  <c r="J461"/>
  <c r="I461"/>
  <c r="H461"/>
  <c r="F461"/>
  <c r="E461"/>
  <c r="D461"/>
  <c r="C461"/>
  <c r="K455"/>
  <c r="J455"/>
  <c r="I455"/>
  <c r="H455"/>
  <c r="F455"/>
  <c r="F454" s="1"/>
  <c r="E455"/>
  <c r="D455"/>
  <c r="C455"/>
  <c r="K450"/>
  <c r="J450"/>
  <c r="I450"/>
  <c r="H450"/>
  <c r="G450"/>
  <c r="F450"/>
  <c r="E450"/>
  <c r="D450"/>
  <c r="C450"/>
  <c r="K440"/>
  <c r="J440"/>
  <c r="I440"/>
  <c r="H440"/>
  <c r="G440"/>
  <c r="F440"/>
  <c r="E440"/>
  <c r="D440"/>
  <c r="D439" s="1"/>
  <c r="C440"/>
  <c r="J433"/>
  <c r="K437"/>
  <c r="J437"/>
  <c r="I437"/>
  <c r="H437"/>
  <c r="G437" s="1"/>
  <c r="F437"/>
  <c r="E437"/>
  <c r="D437"/>
  <c r="C437"/>
  <c r="K434"/>
  <c r="K433" s="1"/>
  <c r="J434"/>
  <c r="I434"/>
  <c r="H434"/>
  <c r="F434"/>
  <c r="E434"/>
  <c r="D434"/>
  <c r="C434"/>
  <c r="K430"/>
  <c r="K429" s="1"/>
  <c r="J430"/>
  <c r="J429" s="1"/>
  <c r="I430"/>
  <c r="I429" s="1"/>
  <c r="H430"/>
  <c r="H429" s="1"/>
  <c r="G430"/>
  <c r="F430"/>
  <c r="F429" s="1"/>
  <c r="E430"/>
  <c r="E429" s="1"/>
  <c r="D430"/>
  <c r="D429" s="1"/>
  <c r="C430"/>
  <c r="C429" s="1"/>
  <c r="K427"/>
  <c r="J427"/>
  <c r="I427"/>
  <c r="H427"/>
  <c r="F427"/>
  <c r="E427"/>
  <c r="C427"/>
  <c r="K424"/>
  <c r="K423" s="1"/>
  <c r="J424"/>
  <c r="I424"/>
  <c r="H424"/>
  <c r="F424"/>
  <c r="F423" s="1"/>
  <c r="E424"/>
  <c r="D424"/>
  <c r="D423" s="1"/>
  <c r="C424"/>
  <c r="K400"/>
  <c r="K399" s="1"/>
  <c r="J400"/>
  <c r="J399" s="1"/>
  <c r="I400"/>
  <c r="I399" s="1"/>
  <c r="H400"/>
  <c r="F400"/>
  <c r="F399" s="1"/>
  <c r="E400"/>
  <c r="E399" s="1"/>
  <c r="D400"/>
  <c r="D399" s="1"/>
  <c r="C400"/>
  <c r="C399" s="1"/>
  <c r="B400"/>
  <c r="K405"/>
  <c r="J405"/>
  <c r="I405"/>
  <c r="H405"/>
  <c r="F405"/>
  <c r="E405"/>
  <c r="D405"/>
  <c r="C405"/>
  <c r="K414"/>
  <c r="J414"/>
  <c r="I414"/>
  <c r="H414"/>
  <c r="F414"/>
  <c r="E414"/>
  <c r="D414"/>
  <c r="C414"/>
  <c r="K416"/>
  <c r="J416"/>
  <c r="I416"/>
  <c r="H416"/>
  <c r="K419"/>
  <c r="J419"/>
  <c r="H419"/>
  <c r="K389"/>
  <c r="J389"/>
  <c r="I389"/>
  <c r="H389"/>
  <c r="K396"/>
  <c r="J396"/>
  <c r="I396"/>
  <c r="H396"/>
  <c r="K386"/>
  <c r="J386"/>
  <c r="I386"/>
  <c r="H386"/>
  <c r="F386"/>
  <c r="E386"/>
  <c r="D386"/>
  <c r="C386"/>
  <c r="K384"/>
  <c r="J384"/>
  <c r="I384"/>
  <c r="H384"/>
  <c r="G384"/>
  <c r="F384"/>
  <c r="E384"/>
  <c r="D384"/>
  <c r="C384"/>
  <c r="K382"/>
  <c r="J382"/>
  <c r="I382"/>
  <c r="H382"/>
  <c r="F382"/>
  <c r="E382"/>
  <c r="D382"/>
  <c r="C382"/>
  <c r="K378"/>
  <c r="J378"/>
  <c r="I378"/>
  <c r="H378"/>
  <c r="G378"/>
  <c r="F378"/>
  <c r="E378"/>
  <c r="D378"/>
  <c r="C378"/>
  <c r="K376"/>
  <c r="J376"/>
  <c r="I376"/>
  <c r="H376"/>
  <c r="G376"/>
  <c r="F376"/>
  <c r="E376"/>
  <c r="D376"/>
  <c r="C376"/>
  <c r="K373"/>
  <c r="K372" s="1"/>
  <c r="J373"/>
  <c r="J372" s="1"/>
  <c r="I373"/>
  <c r="I372" s="1"/>
  <c r="H373"/>
  <c r="H372" s="1"/>
  <c r="G373"/>
  <c r="F373"/>
  <c r="F372" s="1"/>
  <c r="E373"/>
  <c r="E372" s="1"/>
  <c r="D373"/>
  <c r="D372" s="1"/>
  <c r="C373"/>
  <c r="K370"/>
  <c r="J370"/>
  <c r="I370"/>
  <c r="H370"/>
  <c r="G370"/>
  <c r="F370"/>
  <c r="E370"/>
  <c r="D370"/>
  <c r="C370"/>
  <c r="K366"/>
  <c r="J366"/>
  <c r="I366"/>
  <c r="H366"/>
  <c r="G366"/>
  <c r="F366"/>
  <c r="E366"/>
  <c r="D366"/>
  <c r="C366"/>
  <c r="K363"/>
  <c r="J363"/>
  <c r="I363"/>
  <c r="H363"/>
  <c r="G363"/>
  <c r="F363"/>
  <c r="E363"/>
  <c r="D363"/>
  <c r="C363"/>
  <c r="K358"/>
  <c r="J358"/>
  <c r="I358"/>
  <c r="G358"/>
  <c r="F358"/>
  <c r="E358"/>
  <c r="D358"/>
  <c r="C358"/>
  <c r="K356"/>
  <c r="J356"/>
  <c r="I356"/>
  <c r="H356"/>
  <c r="G356"/>
  <c r="F356"/>
  <c r="E356"/>
  <c r="D356"/>
  <c r="C356"/>
  <c r="K353"/>
  <c r="J353"/>
  <c r="I353"/>
  <c r="H353"/>
  <c r="G353"/>
  <c r="F353"/>
  <c r="E353"/>
  <c r="D353"/>
  <c r="C353"/>
  <c r="K350"/>
  <c r="J350"/>
  <c r="I350"/>
  <c r="H350"/>
  <c r="G350"/>
  <c r="F350"/>
  <c r="E350"/>
  <c r="D350"/>
  <c r="C350"/>
  <c r="K345"/>
  <c r="J345"/>
  <c r="I345"/>
  <c r="H345"/>
  <c r="G345"/>
  <c r="F345"/>
  <c r="E345"/>
  <c r="D345"/>
  <c r="C345"/>
  <c r="K343"/>
  <c r="J343"/>
  <c r="I343"/>
  <c r="H343"/>
  <c r="G343"/>
  <c r="F343"/>
  <c r="E343"/>
  <c r="D343"/>
  <c r="C343"/>
  <c r="K338"/>
  <c r="K337" s="1"/>
  <c r="J338"/>
  <c r="J337" s="1"/>
  <c r="I338"/>
  <c r="I337" s="1"/>
  <c r="H338"/>
  <c r="F338"/>
  <c r="F337" s="1"/>
  <c r="E338"/>
  <c r="E337" s="1"/>
  <c r="D338"/>
  <c r="D337" s="1"/>
  <c r="C338"/>
  <c r="C337" s="1"/>
  <c r="G382" l="1"/>
  <c r="G416"/>
  <c r="G414"/>
  <c r="G405"/>
  <c r="G427"/>
  <c r="G500"/>
  <c r="H504"/>
  <c r="G511"/>
  <c r="B514"/>
  <c r="L514" s="1"/>
  <c r="G516"/>
  <c r="G549"/>
  <c r="H580"/>
  <c r="G580" s="1"/>
  <c r="G581"/>
  <c r="G585"/>
  <c r="G589"/>
  <c r="G587"/>
  <c r="H591"/>
  <c r="G591" s="1"/>
  <c r="G592"/>
  <c r="H594"/>
  <c r="G594" s="1"/>
  <c r="G595"/>
  <c r="H337"/>
  <c r="G338"/>
  <c r="G372"/>
  <c r="G386"/>
  <c r="G396"/>
  <c r="G389"/>
  <c r="G419"/>
  <c r="H399"/>
  <c r="G399" s="1"/>
  <c r="G400"/>
  <c r="L400" s="1"/>
  <c r="H423"/>
  <c r="G429"/>
  <c r="G434"/>
  <c r="G433" s="1"/>
  <c r="H454"/>
  <c r="G455"/>
  <c r="G461"/>
  <c r="H465"/>
  <c r="G465" s="1"/>
  <c r="G466"/>
  <c r="G469"/>
  <c r="G471"/>
  <c r="H473"/>
  <c r="G473" s="1"/>
  <c r="G474"/>
  <c r="H476"/>
  <c r="G479"/>
  <c r="K476"/>
  <c r="I499"/>
  <c r="I504"/>
  <c r="G522"/>
  <c r="G533"/>
  <c r="G539"/>
  <c r="G545"/>
  <c r="C542"/>
  <c r="H542"/>
  <c r="G543"/>
  <c r="B556"/>
  <c r="I548"/>
  <c r="G556"/>
  <c r="L556" s="1"/>
  <c r="G578"/>
  <c r="D584"/>
  <c r="G599"/>
  <c r="G602"/>
  <c r="G612"/>
  <c r="G561"/>
  <c r="I560"/>
  <c r="J423"/>
  <c r="H482"/>
  <c r="G483"/>
  <c r="G487"/>
  <c r="G489"/>
  <c r="K504"/>
  <c r="J560"/>
  <c r="B321"/>
  <c r="L321" s="1"/>
  <c r="L322"/>
  <c r="B333"/>
  <c r="L333" s="1"/>
  <c r="L334"/>
  <c r="J454"/>
  <c r="I439"/>
  <c r="K404"/>
  <c r="J404"/>
  <c r="I362"/>
  <c r="J486"/>
  <c r="J481" s="1"/>
  <c r="G499"/>
  <c r="K499"/>
  <c r="K498" s="1"/>
  <c r="J532"/>
  <c r="I532"/>
  <c r="J542"/>
  <c r="H598"/>
  <c r="H584"/>
  <c r="H499"/>
  <c r="H486"/>
  <c r="H439"/>
  <c r="I423"/>
  <c r="I349"/>
  <c r="I342"/>
  <c r="F612"/>
  <c r="B612" s="1"/>
  <c r="B613"/>
  <c r="L613" s="1"/>
  <c r="D598"/>
  <c r="D597" s="1"/>
  <c r="B602"/>
  <c r="B599"/>
  <c r="C594"/>
  <c r="B594" s="1"/>
  <c r="B595"/>
  <c r="C591"/>
  <c r="B591" s="1"/>
  <c r="B592"/>
  <c r="B589"/>
  <c r="E584"/>
  <c r="E583" s="1"/>
  <c r="B587"/>
  <c r="C584"/>
  <c r="C583" s="1"/>
  <c r="B585"/>
  <c r="C580"/>
  <c r="B580" s="1"/>
  <c r="B581"/>
  <c r="B578"/>
  <c r="B576"/>
  <c r="L576" s="1"/>
  <c r="E560"/>
  <c r="B561"/>
  <c r="E548"/>
  <c r="B549"/>
  <c r="B545"/>
  <c r="F542"/>
  <c r="F538" s="1"/>
  <c r="F537" s="1"/>
  <c r="F536" s="1"/>
  <c r="F535" s="1"/>
  <c r="F534" s="1"/>
  <c r="F533" s="1"/>
  <c r="F532" s="1"/>
  <c r="F531" s="1"/>
  <c r="D542"/>
  <c r="B543"/>
  <c r="B539"/>
  <c r="I583"/>
  <c r="B358"/>
  <c r="D381"/>
  <c r="H381"/>
  <c r="I404"/>
  <c r="H404"/>
  <c r="I433"/>
  <c r="K439"/>
  <c r="I454"/>
  <c r="H468"/>
  <c r="E476"/>
  <c r="I476"/>
  <c r="F584"/>
  <c r="J584"/>
  <c r="D422"/>
  <c r="D418" s="1"/>
  <c r="D417" s="1"/>
  <c r="D416" s="1"/>
  <c r="D404" s="1"/>
  <c r="D398" s="1"/>
  <c r="D397" s="1"/>
  <c r="D396" s="1"/>
  <c r="D388" s="1"/>
  <c r="B386"/>
  <c r="J422"/>
  <c r="B450"/>
  <c r="L450" s="1"/>
  <c r="K542"/>
  <c r="E542"/>
  <c r="E537" s="1"/>
  <c r="E536" s="1"/>
  <c r="E535" s="1"/>
  <c r="E534" s="1"/>
  <c r="E533" s="1"/>
  <c r="E532" s="1"/>
  <c r="E531" s="1"/>
  <c r="I542"/>
  <c r="D560"/>
  <c r="F560"/>
  <c r="D583"/>
  <c r="F598"/>
  <c r="J598"/>
  <c r="J597" s="1"/>
  <c r="D375"/>
  <c r="H375"/>
  <c r="D433"/>
  <c r="H433"/>
  <c r="B437"/>
  <c r="K454"/>
  <c r="K453" s="1"/>
  <c r="F468"/>
  <c r="J468"/>
  <c r="E468"/>
  <c r="F476"/>
  <c r="J476"/>
  <c r="J453" s="1"/>
  <c r="E486"/>
  <c r="E481" s="1"/>
  <c r="I486"/>
  <c r="I481" s="1"/>
  <c r="F499"/>
  <c r="F498" s="1"/>
  <c r="J499"/>
  <c r="J498" s="1"/>
  <c r="H532"/>
  <c r="H531" s="1"/>
  <c r="I547"/>
  <c r="B113"/>
  <c r="B161"/>
  <c r="C522"/>
  <c r="B522" s="1"/>
  <c r="B523"/>
  <c r="L523" s="1"/>
  <c r="B520"/>
  <c r="B516"/>
  <c r="F504"/>
  <c r="B511"/>
  <c r="D504"/>
  <c r="C504"/>
  <c r="B505"/>
  <c r="L505" s="1"/>
  <c r="E499"/>
  <c r="E498" s="1"/>
  <c r="B502"/>
  <c r="D499"/>
  <c r="D498" s="1"/>
  <c r="C499"/>
  <c r="B500"/>
  <c r="F486"/>
  <c r="F481" s="1"/>
  <c r="D486"/>
  <c r="D481" s="1"/>
  <c r="B489"/>
  <c r="L489" s="1"/>
  <c r="B487"/>
  <c r="B483"/>
  <c r="C482"/>
  <c r="B482" s="1"/>
  <c r="B479"/>
  <c r="D476"/>
  <c r="C476"/>
  <c r="B477"/>
  <c r="L477" s="1"/>
  <c r="B474"/>
  <c r="C473"/>
  <c r="B473" s="1"/>
  <c r="D468"/>
  <c r="B471"/>
  <c r="B469"/>
  <c r="C468"/>
  <c r="C465"/>
  <c r="B465" s="1"/>
  <c r="B466"/>
  <c r="D454"/>
  <c r="E454"/>
  <c r="E453" s="1"/>
  <c r="B461"/>
  <c r="C454"/>
  <c r="B455"/>
  <c r="E439"/>
  <c r="C439"/>
  <c r="B440"/>
  <c r="L440" s="1"/>
  <c r="F433"/>
  <c r="F422" s="1"/>
  <c r="F421" s="1"/>
  <c r="F420" s="1"/>
  <c r="F419" s="1"/>
  <c r="F418" s="1"/>
  <c r="F417" s="1"/>
  <c r="F416" s="1"/>
  <c r="F404" s="1"/>
  <c r="F398" s="1"/>
  <c r="F397" s="1"/>
  <c r="F396" s="1"/>
  <c r="E433"/>
  <c r="C433"/>
  <c r="B434"/>
  <c r="B430"/>
  <c r="L430" s="1"/>
  <c r="B429"/>
  <c r="B427"/>
  <c r="E423"/>
  <c r="C423"/>
  <c r="B424"/>
  <c r="L424" s="1"/>
  <c r="B414"/>
  <c r="B405"/>
  <c r="B399"/>
  <c r="B384"/>
  <c r="B381" s="1"/>
  <c r="B382"/>
  <c r="B378"/>
  <c r="L378" s="1"/>
  <c r="B376"/>
  <c r="C372"/>
  <c r="B372" s="1"/>
  <c r="B373"/>
  <c r="L373" s="1"/>
  <c r="B370"/>
  <c r="E362"/>
  <c r="B366"/>
  <c r="L366" s="1"/>
  <c r="B363"/>
  <c r="L363" s="1"/>
  <c r="B356"/>
  <c r="L356" s="1"/>
  <c r="E349"/>
  <c r="B353"/>
  <c r="L353" s="1"/>
  <c r="B350"/>
  <c r="L350" s="1"/>
  <c r="B345"/>
  <c r="L345" s="1"/>
  <c r="E342"/>
  <c r="B343"/>
  <c r="B337"/>
  <c r="B338"/>
  <c r="C311"/>
  <c r="B312"/>
  <c r="L312" s="1"/>
  <c r="B160"/>
  <c r="B154"/>
  <c r="L154" s="1"/>
  <c r="K422"/>
  <c r="F342"/>
  <c r="J342"/>
  <c r="F349"/>
  <c r="J349"/>
  <c r="F453"/>
  <c r="C548"/>
  <c r="K548"/>
  <c r="F583"/>
  <c r="J583"/>
  <c r="C598"/>
  <c r="K598"/>
  <c r="K597" s="1"/>
  <c r="C342"/>
  <c r="G342"/>
  <c r="K342"/>
  <c r="C349"/>
  <c r="G349"/>
  <c r="K349"/>
  <c r="C362"/>
  <c r="G362"/>
  <c r="K362"/>
  <c r="F439"/>
  <c r="J439"/>
  <c r="C486"/>
  <c r="K486"/>
  <c r="K481" s="1"/>
  <c r="G532"/>
  <c r="K532"/>
  <c r="K531" s="1"/>
  <c r="D548"/>
  <c r="F548"/>
  <c r="J548"/>
  <c r="J547" s="1"/>
  <c r="C375"/>
  <c r="G375"/>
  <c r="K375"/>
  <c r="C381"/>
  <c r="G381"/>
  <c r="K381"/>
  <c r="G388"/>
  <c r="K388"/>
  <c r="F381"/>
  <c r="J381"/>
  <c r="H342"/>
  <c r="H349"/>
  <c r="D362"/>
  <c r="H362"/>
  <c r="F362"/>
  <c r="J362"/>
  <c r="E375"/>
  <c r="E336" s="1"/>
  <c r="I375"/>
  <c r="E381"/>
  <c r="I381"/>
  <c r="I388"/>
  <c r="D342"/>
  <c r="D349"/>
  <c r="F375"/>
  <c r="J375"/>
  <c r="H388"/>
  <c r="J388"/>
  <c r="K305"/>
  <c r="J305"/>
  <c r="I305"/>
  <c r="H306"/>
  <c r="H305" s="1"/>
  <c r="G306"/>
  <c r="F306"/>
  <c r="F305" s="1"/>
  <c r="F301" s="1"/>
  <c r="F300" s="1"/>
  <c r="E306"/>
  <c r="E305" s="1"/>
  <c r="E301" s="1"/>
  <c r="E300" s="1"/>
  <c r="D306"/>
  <c r="D305" s="1"/>
  <c r="D301" s="1"/>
  <c r="D300" s="1"/>
  <c r="I301"/>
  <c r="I300" s="1"/>
  <c r="H301"/>
  <c r="H300" s="1"/>
  <c r="G301"/>
  <c r="K287"/>
  <c r="K286" s="1"/>
  <c r="J287"/>
  <c r="J286" s="1"/>
  <c r="I287"/>
  <c r="I286" s="1"/>
  <c r="G287"/>
  <c r="F287"/>
  <c r="E287"/>
  <c r="D287"/>
  <c r="C287"/>
  <c r="C286" s="1"/>
  <c r="K280"/>
  <c r="J280"/>
  <c r="I280"/>
  <c r="H280"/>
  <c r="K278"/>
  <c r="J278"/>
  <c r="I278"/>
  <c r="H278"/>
  <c r="G278"/>
  <c r="F278"/>
  <c r="E278"/>
  <c r="D278"/>
  <c r="C278"/>
  <c r="K275"/>
  <c r="J275"/>
  <c r="I275"/>
  <c r="H275"/>
  <c r="F275"/>
  <c r="E275"/>
  <c r="D275"/>
  <c r="C275"/>
  <c r="K272"/>
  <c r="J272"/>
  <c r="I272"/>
  <c r="H272"/>
  <c r="G272"/>
  <c r="K270"/>
  <c r="J270"/>
  <c r="I270"/>
  <c r="H270"/>
  <c r="G270"/>
  <c r="K265"/>
  <c r="J265"/>
  <c r="I265"/>
  <c r="H265"/>
  <c r="K263"/>
  <c r="J263"/>
  <c r="I263"/>
  <c r="H263"/>
  <c r="F263"/>
  <c r="F262" s="1"/>
  <c r="F261" s="1"/>
  <c r="F260" s="1"/>
  <c r="E263"/>
  <c r="E262" s="1"/>
  <c r="E261" s="1"/>
  <c r="E260" s="1"/>
  <c r="D263"/>
  <c r="D262" s="1"/>
  <c r="D261" s="1"/>
  <c r="D260" s="1"/>
  <c r="C263"/>
  <c r="C259" s="1"/>
  <c r="J260"/>
  <c r="I260"/>
  <c r="H260"/>
  <c r="K249"/>
  <c r="J249"/>
  <c r="I249"/>
  <c r="H249"/>
  <c r="F249"/>
  <c r="E249"/>
  <c r="D249"/>
  <c r="C249"/>
  <c r="F243"/>
  <c r="E243"/>
  <c r="D243"/>
  <c r="C243"/>
  <c r="K238"/>
  <c r="J238"/>
  <c r="I238"/>
  <c r="H238"/>
  <c r="F238"/>
  <c r="E238"/>
  <c r="D238"/>
  <c r="C238"/>
  <c r="F233"/>
  <c r="E233"/>
  <c r="D233"/>
  <c r="C233"/>
  <c r="F227"/>
  <c r="E227"/>
  <c r="D227"/>
  <c r="C227"/>
  <c r="F223"/>
  <c r="E223"/>
  <c r="D223"/>
  <c r="C223"/>
  <c r="K219"/>
  <c r="J219"/>
  <c r="I219"/>
  <c r="H219"/>
  <c r="F219"/>
  <c r="E219"/>
  <c r="D219"/>
  <c r="C219"/>
  <c r="K217"/>
  <c r="J217"/>
  <c r="I217"/>
  <c r="H217"/>
  <c r="F217"/>
  <c r="E217"/>
  <c r="D217"/>
  <c r="C217"/>
  <c r="K212"/>
  <c r="J212"/>
  <c r="I212"/>
  <c r="H212"/>
  <c r="F212"/>
  <c r="E212"/>
  <c r="D212"/>
  <c r="C212"/>
  <c r="K208"/>
  <c r="J208"/>
  <c r="I208"/>
  <c r="H208"/>
  <c r="F208"/>
  <c r="E208"/>
  <c r="D208"/>
  <c r="C208"/>
  <c r="K204"/>
  <c r="J204"/>
  <c r="I204"/>
  <c r="H204"/>
  <c r="G204"/>
  <c r="F204"/>
  <c r="E204"/>
  <c r="D204"/>
  <c r="C204"/>
  <c r="K202"/>
  <c r="J202"/>
  <c r="I202"/>
  <c r="H202"/>
  <c r="F202"/>
  <c r="E202"/>
  <c r="D202"/>
  <c r="C202"/>
  <c r="K199"/>
  <c r="J199"/>
  <c r="I199"/>
  <c r="H199"/>
  <c r="F199"/>
  <c r="E199"/>
  <c r="D199"/>
  <c r="C199"/>
  <c r="K194"/>
  <c r="K193" s="1"/>
  <c r="J194"/>
  <c r="J193" s="1"/>
  <c r="I194"/>
  <c r="I193" s="1"/>
  <c r="H194"/>
  <c r="F194"/>
  <c r="F193" s="1"/>
  <c r="E194"/>
  <c r="E193" s="1"/>
  <c r="D194"/>
  <c r="D193" s="1"/>
  <c r="C194"/>
  <c r="K190"/>
  <c r="K189" s="1"/>
  <c r="J190"/>
  <c r="J189" s="1"/>
  <c r="I190"/>
  <c r="I189" s="1"/>
  <c r="H190"/>
  <c r="F190"/>
  <c r="F189" s="1"/>
  <c r="E190"/>
  <c r="E189" s="1"/>
  <c r="D190"/>
  <c r="D189" s="1"/>
  <c r="C190"/>
  <c r="K187"/>
  <c r="K186" s="1"/>
  <c r="J187"/>
  <c r="J186" s="1"/>
  <c r="I187"/>
  <c r="I186" s="1"/>
  <c r="H187"/>
  <c r="F187"/>
  <c r="F186" s="1"/>
  <c r="E187"/>
  <c r="E186" s="1"/>
  <c r="D187"/>
  <c r="D186" s="1"/>
  <c r="C187"/>
  <c r="E168"/>
  <c r="F177"/>
  <c r="E177"/>
  <c r="D177"/>
  <c r="C177"/>
  <c r="K180"/>
  <c r="J180"/>
  <c r="I180"/>
  <c r="H180"/>
  <c r="F180"/>
  <c r="E180"/>
  <c r="D180"/>
  <c r="C180"/>
  <c r="K183"/>
  <c r="K182" s="1"/>
  <c r="J183"/>
  <c r="J182" s="1"/>
  <c r="I183"/>
  <c r="I182" s="1"/>
  <c r="H183"/>
  <c r="F183"/>
  <c r="F182" s="1"/>
  <c r="E183"/>
  <c r="E182" s="1"/>
  <c r="D183"/>
  <c r="D182" s="1"/>
  <c r="C183"/>
  <c r="K139"/>
  <c r="J139"/>
  <c r="I139"/>
  <c r="H139"/>
  <c r="F139"/>
  <c r="E139"/>
  <c r="D139"/>
  <c r="C139"/>
  <c r="K141"/>
  <c r="J141"/>
  <c r="I141"/>
  <c r="H141"/>
  <c r="G141"/>
  <c r="F141"/>
  <c r="E141"/>
  <c r="D141"/>
  <c r="C141"/>
  <c r="F143"/>
  <c r="E143"/>
  <c r="D143"/>
  <c r="C143"/>
  <c r="K146"/>
  <c r="K145" s="1"/>
  <c r="J146"/>
  <c r="J145" s="1"/>
  <c r="I146"/>
  <c r="I145" s="1"/>
  <c r="H146"/>
  <c r="F146"/>
  <c r="F145" s="1"/>
  <c r="E146"/>
  <c r="E145" s="1"/>
  <c r="D146"/>
  <c r="D145" s="1"/>
  <c r="C146"/>
  <c r="K149"/>
  <c r="K148" s="1"/>
  <c r="J149"/>
  <c r="J148" s="1"/>
  <c r="I149"/>
  <c r="I148" s="1"/>
  <c r="H149"/>
  <c r="F149"/>
  <c r="F148" s="1"/>
  <c r="E149"/>
  <c r="E148" s="1"/>
  <c r="D149"/>
  <c r="D148" s="1"/>
  <c r="C149"/>
  <c r="K152"/>
  <c r="K151" s="1"/>
  <c r="J152"/>
  <c r="J151" s="1"/>
  <c r="I152"/>
  <c r="I151" s="1"/>
  <c r="H152"/>
  <c r="F152"/>
  <c r="F151" s="1"/>
  <c r="E152"/>
  <c r="E151" s="1"/>
  <c r="D152"/>
  <c r="C152"/>
  <c r="C151" s="1"/>
  <c r="K21"/>
  <c r="K20" s="1"/>
  <c r="K16" s="1"/>
  <c r="J21"/>
  <c r="J20" s="1"/>
  <c r="J16" s="1"/>
  <c r="I21"/>
  <c r="I20" s="1"/>
  <c r="I16" s="1"/>
  <c r="H21"/>
  <c r="F21"/>
  <c r="F20" s="1"/>
  <c r="E21"/>
  <c r="E20" s="1"/>
  <c r="D21"/>
  <c r="D20" s="1"/>
  <c r="C21"/>
  <c r="C20" s="1"/>
  <c r="F18"/>
  <c r="F17" s="1"/>
  <c r="E18"/>
  <c r="E17" s="1"/>
  <c r="E16" s="1"/>
  <c r="D18"/>
  <c r="D17" s="1"/>
  <c r="C18"/>
  <c r="C17" s="1"/>
  <c r="K61"/>
  <c r="K60" s="1"/>
  <c r="J61"/>
  <c r="J60" s="1"/>
  <c r="I61"/>
  <c r="I60" s="1"/>
  <c r="H61"/>
  <c r="F61"/>
  <c r="F60" s="1"/>
  <c r="E61"/>
  <c r="E60" s="1"/>
  <c r="D61"/>
  <c r="D60" s="1"/>
  <c r="C61"/>
  <c r="C60" s="1"/>
  <c r="K58"/>
  <c r="K57" s="1"/>
  <c r="J58"/>
  <c r="J57" s="1"/>
  <c r="I58"/>
  <c r="I57" s="1"/>
  <c r="H58"/>
  <c r="F58"/>
  <c r="F57" s="1"/>
  <c r="E58"/>
  <c r="E57" s="1"/>
  <c r="D58"/>
  <c r="D57" s="1"/>
  <c r="C58"/>
  <c r="C57" s="1"/>
  <c r="F55"/>
  <c r="F54" s="1"/>
  <c r="E55"/>
  <c r="E54" s="1"/>
  <c r="C55"/>
  <c r="C54" s="1"/>
  <c r="K52"/>
  <c r="J52"/>
  <c r="I52"/>
  <c r="H52"/>
  <c r="F52"/>
  <c r="E52"/>
  <c r="D52"/>
  <c r="C52"/>
  <c r="K49"/>
  <c r="J49"/>
  <c r="I49"/>
  <c r="H49"/>
  <c r="F49"/>
  <c r="E49"/>
  <c r="D49"/>
  <c r="C49"/>
  <c r="K46"/>
  <c r="J46"/>
  <c r="I46"/>
  <c r="H46"/>
  <c r="F46"/>
  <c r="E46"/>
  <c r="D46"/>
  <c r="C46"/>
  <c r="K44"/>
  <c r="J44"/>
  <c r="I44"/>
  <c r="H44"/>
  <c r="F44"/>
  <c r="E44"/>
  <c r="D44"/>
  <c r="C44"/>
  <c r="K40"/>
  <c r="J40"/>
  <c r="I40"/>
  <c r="I39" s="1"/>
  <c r="H40"/>
  <c r="F40"/>
  <c r="E40"/>
  <c r="D40"/>
  <c r="C40"/>
  <c r="K37"/>
  <c r="J37"/>
  <c r="I37"/>
  <c r="H37"/>
  <c r="F37"/>
  <c r="E37"/>
  <c r="D37"/>
  <c r="C37"/>
  <c r="K32"/>
  <c r="K31" s="1"/>
  <c r="J32"/>
  <c r="I32"/>
  <c r="H32"/>
  <c r="F32"/>
  <c r="E32"/>
  <c r="D32"/>
  <c r="C32"/>
  <c r="K28"/>
  <c r="J28"/>
  <c r="I28"/>
  <c r="H28"/>
  <c r="F28"/>
  <c r="E28"/>
  <c r="D28"/>
  <c r="C28"/>
  <c r="K25"/>
  <c r="J25"/>
  <c r="I25"/>
  <c r="I24" s="1"/>
  <c r="H25"/>
  <c r="H24" s="1"/>
  <c r="F25"/>
  <c r="E25"/>
  <c r="D25"/>
  <c r="C25"/>
  <c r="K134"/>
  <c r="K133" s="1"/>
  <c r="J134"/>
  <c r="J133" s="1"/>
  <c r="I134"/>
  <c r="I133" s="1"/>
  <c r="H134"/>
  <c r="F134"/>
  <c r="F133" s="1"/>
  <c r="E134"/>
  <c r="E133" s="1"/>
  <c r="D134"/>
  <c r="D133" s="1"/>
  <c r="C134"/>
  <c r="K131"/>
  <c r="J131"/>
  <c r="I131"/>
  <c r="H131"/>
  <c r="F131"/>
  <c r="E131"/>
  <c r="D131"/>
  <c r="C131"/>
  <c r="K129"/>
  <c r="J129"/>
  <c r="I129"/>
  <c r="H129"/>
  <c r="F129"/>
  <c r="E129"/>
  <c r="D129"/>
  <c r="C129"/>
  <c r="K127"/>
  <c r="J127"/>
  <c r="I127"/>
  <c r="H127"/>
  <c r="F127"/>
  <c r="E127"/>
  <c r="D127"/>
  <c r="C127"/>
  <c r="K124"/>
  <c r="J124"/>
  <c r="I124"/>
  <c r="H124"/>
  <c r="F124"/>
  <c r="E124"/>
  <c r="D124"/>
  <c r="C124"/>
  <c r="K122"/>
  <c r="J122"/>
  <c r="I122"/>
  <c r="H122"/>
  <c r="F122"/>
  <c r="E122"/>
  <c r="D122"/>
  <c r="C122"/>
  <c r="K117"/>
  <c r="J117"/>
  <c r="I117"/>
  <c r="G117" s="1"/>
  <c r="F117"/>
  <c r="E117"/>
  <c r="D117"/>
  <c r="C117"/>
  <c r="K115"/>
  <c r="K112" s="1"/>
  <c r="J115"/>
  <c r="J112" s="1"/>
  <c r="I115"/>
  <c r="H115"/>
  <c r="F115"/>
  <c r="E115"/>
  <c r="D115"/>
  <c r="C115"/>
  <c r="K109"/>
  <c r="J109"/>
  <c r="I109"/>
  <c r="H109"/>
  <c r="F109"/>
  <c r="E109"/>
  <c r="D109"/>
  <c r="C109"/>
  <c r="K107"/>
  <c r="J107"/>
  <c r="I107"/>
  <c r="H107"/>
  <c r="G107" s="1"/>
  <c r="F107"/>
  <c r="E107"/>
  <c r="D107"/>
  <c r="C107"/>
  <c r="K102"/>
  <c r="J102"/>
  <c r="I102"/>
  <c r="H102"/>
  <c r="F102"/>
  <c r="E102"/>
  <c r="D102"/>
  <c r="C102"/>
  <c r="K100"/>
  <c r="J100"/>
  <c r="I100"/>
  <c r="H100"/>
  <c r="F100"/>
  <c r="E100"/>
  <c r="D100"/>
  <c r="C100"/>
  <c r="K98"/>
  <c r="J98"/>
  <c r="I98"/>
  <c r="H98"/>
  <c r="F98"/>
  <c r="E98"/>
  <c r="D98"/>
  <c r="C98"/>
  <c r="K96"/>
  <c r="J96"/>
  <c r="I96"/>
  <c r="H96"/>
  <c r="F96"/>
  <c r="E96"/>
  <c r="D96"/>
  <c r="C96"/>
  <c r="K94"/>
  <c r="J94"/>
  <c r="I94"/>
  <c r="H94"/>
  <c r="F94"/>
  <c r="E94"/>
  <c r="D94"/>
  <c r="C94"/>
  <c r="K89"/>
  <c r="J89"/>
  <c r="I89"/>
  <c r="H89"/>
  <c r="F89"/>
  <c r="E89"/>
  <c r="D89"/>
  <c r="C89"/>
  <c r="K87"/>
  <c r="J87"/>
  <c r="I87"/>
  <c r="H87"/>
  <c r="F87"/>
  <c r="E87"/>
  <c r="D87"/>
  <c r="C87"/>
  <c r="K80"/>
  <c r="J80"/>
  <c r="G80" s="1"/>
  <c r="F80"/>
  <c r="E80"/>
  <c r="D80"/>
  <c r="C80"/>
  <c r="K66"/>
  <c r="J66"/>
  <c r="H66"/>
  <c r="F66"/>
  <c r="E66"/>
  <c r="C66"/>
  <c r="B109"/>
  <c r="B100"/>
  <c r="B98"/>
  <c r="B96"/>
  <c r="B94"/>
  <c r="B87"/>
  <c r="B66"/>
  <c r="B61"/>
  <c r="B60" s="1"/>
  <c r="B58"/>
  <c r="B57" s="1"/>
  <c r="B52"/>
  <c r="B49"/>
  <c r="B46"/>
  <c r="B44"/>
  <c r="B40"/>
  <c r="B28"/>
  <c r="B25"/>
  <c r="B21"/>
  <c r="B20" s="1"/>
  <c r="B18"/>
  <c r="B17" s="1"/>
  <c r="B89" l="1"/>
  <c r="G94"/>
  <c r="G115"/>
  <c r="H112"/>
  <c r="G112" s="1"/>
  <c r="I138"/>
  <c r="I137" s="1"/>
  <c r="H186"/>
  <c r="G186" s="1"/>
  <c r="G187"/>
  <c r="H189"/>
  <c r="G189" s="1"/>
  <c r="G190"/>
  <c r="H193"/>
  <c r="G193" s="1"/>
  <c r="G194"/>
  <c r="L194" s="1"/>
  <c r="G199"/>
  <c r="G202"/>
  <c r="G280"/>
  <c r="G286"/>
  <c r="E422"/>
  <c r="E421" s="1"/>
  <c r="E420" s="1"/>
  <c r="E419" s="1"/>
  <c r="E418" s="1"/>
  <c r="E417" s="1"/>
  <c r="E416" s="1"/>
  <c r="E404" s="1"/>
  <c r="E547"/>
  <c r="H597"/>
  <c r="G597" s="1"/>
  <c r="G598"/>
  <c r="L483"/>
  <c r="G482"/>
  <c r="L482" s="1"/>
  <c r="G560"/>
  <c r="L612"/>
  <c r="L578"/>
  <c r="L545"/>
  <c r="L471"/>
  <c r="L461"/>
  <c r="L429"/>
  <c r="L594"/>
  <c r="L589"/>
  <c r="G548"/>
  <c r="L548" s="1"/>
  <c r="L549"/>
  <c r="L500"/>
  <c r="L405"/>
  <c r="G96"/>
  <c r="K65"/>
  <c r="I112"/>
  <c r="J138"/>
  <c r="J137" s="1"/>
  <c r="G208"/>
  <c r="G212"/>
  <c r="G217"/>
  <c r="G219"/>
  <c r="G238"/>
  <c r="G249"/>
  <c r="G263"/>
  <c r="L263" s="1"/>
  <c r="G265"/>
  <c r="G300"/>
  <c r="B476"/>
  <c r="B560"/>
  <c r="L499"/>
  <c r="L561"/>
  <c r="L543"/>
  <c r="I498"/>
  <c r="G476"/>
  <c r="L476" s="1"/>
  <c r="L469"/>
  <c r="L455"/>
  <c r="H422"/>
  <c r="G422" s="1"/>
  <c r="L422" s="1"/>
  <c r="L372"/>
  <c r="L585"/>
  <c r="G61"/>
  <c r="L61" s="1"/>
  <c r="H20"/>
  <c r="G21"/>
  <c r="L21" s="1"/>
  <c r="H151"/>
  <c r="G151" s="1"/>
  <c r="G152"/>
  <c r="L152" s="1"/>
  <c r="H148"/>
  <c r="G148" s="1"/>
  <c r="G149"/>
  <c r="H145"/>
  <c r="G145" s="1"/>
  <c r="G146"/>
  <c r="L146" s="1"/>
  <c r="K138"/>
  <c r="K137" s="1"/>
  <c r="G260"/>
  <c r="H259"/>
  <c r="G547"/>
  <c r="G542"/>
  <c r="L466"/>
  <c r="G454"/>
  <c r="L454" s="1"/>
  <c r="L516"/>
  <c r="H498"/>
  <c r="G504"/>
  <c r="G66"/>
  <c r="L66" s="1"/>
  <c r="G122"/>
  <c r="L122" s="1"/>
  <c r="B124"/>
  <c r="G124"/>
  <c r="L124" s="1"/>
  <c r="G127"/>
  <c r="G129"/>
  <c r="G131"/>
  <c r="H133"/>
  <c r="G133" s="1"/>
  <c r="G134"/>
  <c r="H138"/>
  <c r="G139"/>
  <c r="G183"/>
  <c r="H182"/>
  <c r="G182" s="1"/>
  <c r="G180"/>
  <c r="G275"/>
  <c r="G305"/>
  <c r="C498"/>
  <c r="B498" s="1"/>
  <c r="H453"/>
  <c r="G468"/>
  <c r="G404"/>
  <c r="I422"/>
  <c r="H583"/>
  <c r="G583" s="1"/>
  <c r="L583" s="1"/>
  <c r="G584"/>
  <c r="L487"/>
  <c r="L522"/>
  <c r="L465"/>
  <c r="L399"/>
  <c r="L338"/>
  <c r="G337"/>
  <c r="L337" s="1"/>
  <c r="L595"/>
  <c r="L587"/>
  <c r="L427"/>
  <c r="G423"/>
  <c r="I453"/>
  <c r="G453" s="1"/>
  <c r="G439"/>
  <c r="H380"/>
  <c r="J336"/>
  <c r="I336"/>
  <c r="G25"/>
  <c r="L25" s="1"/>
  <c r="H481"/>
  <c r="G481" s="1"/>
  <c r="G486"/>
  <c r="I531"/>
  <c r="J531"/>
  <c r="K547"/>
  <c r="G109"/>
  <c r="L109" s="1"/>
  <c r="G102"/>
  <c r="G100"/>
  <c r="L100" s="1"/>
  <c r="G87"/>
  <c r="G52"/>
  <c r="L52" s="1"/>
  <c r="G49"/>
  <c r="L49" s="1"/>
  <c r="G46"/>
  <c r="L46" s="1"/>
  <c r="G44"/>
  <c r="L44" s="1"/>
  <c r="G37"/>
  <c r="L37" s="1"/>
  <c r="G32"/>
  <c r="G28"/>
  <c r="L28" s="1"/>
  <c r="K336"/>
  <c r="H336"/>
  <c r="G98"/>
  <c r="L98" s="1"/>
  <c r="G89"/>
  <c r="L89" s="1"/>
  <c r="H60"/>
  <c r="G60" s="1"/>
  <c r="L60" s="1"/>
  <c r="H57"/>
  <c r="G57" s="1"/>
  <c r="L57" s="1"/>
  <c r="G58"/>
  <c r="L58" s="1"/>
  <c r="G40"/>
  <c r="L40" s="1"/>
  <c r="F597"/>
  <c r="C597"/>
  <c r="B598"/>
  <c r="B583"/>
  <c r="B584"/>
  <c r="D547"/>
  <c r="C547"/>
  <c r="B548"/>
  <c r="B542"/>
  <c r="D536"/>
  <c r="D535" s="1"/>
  <c r="D534" s="1"/>
  <c r="D533" s="1"/>
  <c r="D532" s="1"/>
  <c r="D531" s="1"/>
  <c r="B538"/>
  <c r="B275"/>
  <c r="C274"/>
  <c r="D286"/>
  <c r="D285" s="1"/>
  <c r="D284" s="1"/>
  <c r="D283" s="1"/>
  <c r="D282" s="1"/>
  <c r="D281" s="1"/>
  <c r="D280" s="1"/>
  <c r="B16"/>
  <c r="J216"/>
  <c r="E285"/>
  <c r="E284" s="1"/>
  <c r="E283" s="1"/>
  <c r="E282" s="1"/>
  <c r="E281" s="1"/>
  <c r="E280" s="1"/>
  <c r="E274" s="1"/>
  <c r="E273" s="1"/>
  <c r="E272" s="1"/>
  <c r="E271" s="1"/>
  <c r="E270" s="1"/>
  <c r="E269" s="1"/>
  <c r="E268" s="1"/>
  <c r="E267" s="1"/>
  <c r="E266" s="1"/>
  <c r="E265" s="1"/>
  <c r="E259" s="1"/>
  <c r="E286"/>
  <c r="I380"/>
  <c r="B310"/>
  <c r="B311"/>
  <c r="L311" s="1"/>
  <c r="B468"/>
  <c r="C422"/>
  <c r="B422" s="1"/>
  <c r="I222"/>
  <c r="F286"/>
  <c r="F285" s="1"/>
  <c r="F284" s="1"/>
  <c r="F283" s="1"/>
  <c r="F282" s="1"/>
  <c r="F281" s="1"/>
  <c r="F280" s="1"/>
  <c r="F274" s="1"/>
  <c r="F273" s="1"/>
  <c r="F272" s="1"/>
  <c r="E167"/>
  <c r="B168"/>
  <c r="L168" s="1"/>
  <c r="J207"/>
  <c r="K380"/>
  <c r="F547"/>
  <c r="K259"/>
  <c r="I259"/>
  <c r="B504"/>
  <c r="B499"/>
  <c r="B486"/>
  <c r="C481"/>
  <c r="D453"/>
  <c r="C453"/>
  <c r="B454"/>
  <c r="B421"/>
  <c r="B439"/>
  <c r="B433"/>
  <c r="B423"/>
  <c r="E398"/>
  <c r="E397" s="1"/>
  <c r="E396" s="1"/>
  <c r="E388" s="1"/>
  <c r="E380" s="1"/>
  <c r="F380"/>
  <c r="D380"/>
  <c r="B375"/>
  <c r="L375" s="1"/>
  <c r="B362"/>
  <c r="L362" s="1"/>
  <c r="B349"/>
  <c r="L349" s="1"/>
  <c r="D336"/>
  <c r="C336"/>
  <c r="B342"/>
  <c r="L342" s="1"/>
  <c r="B309"/>
  <c r="B287"/>
  <c r="B286" s="1"/>
  <c r="B263"/>
  <c r="B259" s="1"/>
  <c r="B249"/>
  <c r="B243"/>
  <c r="L243" s="1"/>
  <c r="B238"/>
  <c r="B233"/>
  <c r="L233" s="1"/>
  <c r="E222"/>
  <c r="B227"/>
  <c r="L227" s="1"/>
  <c r="B223"/>
  <c r="L223" s="1"/>
  <c r="F216"/>
  <c r="B219"/>
  <c r="F207"/>
  <c r="B204"/>
  <c r="L204" s="1"/>
  <c r="B102"/>
  <c r="B115"/>
  <c r="B127"/>
  <c r="K39"/>
  <c r="B180"/>
  <c r="F176"/>
  <c r="J176"/>
  <c r="J166" s="1"/>
  <c r="C193"/>
  <c r="B193" s="1"/>
  <c r="B194"/>
  <c r="B208"/>
  <c r="E216"/>
  <c r="I216"/>
  <c r="F222"/>
  <c r="J222"/>
  <c r="J259"/>
  <c r="H274"/>
  <c r="B80"/>
  <c r="L80" s="1"/>
  <c r="B129"/>
  <c r="B32"/>
  <c r="B177"/>
  <c r="L177" s="1"/>
  <c r="C186"/>
  <c r="B187"/>
  <c r="K185"/>
  <c r="B199"/>
  <c r="B212"/>
  <c r="C182"/>
  <c r="B182" s="1"/>
  <c r="B183"/>
  <c r="C189"/>
  <c r="B189" s="1"/>
  <c r="B190"/>
  <c r="B107"/>
  <c r="L107" s="1"/>
  <c r="B117"/>
  <c r="L117" s="1"/>
  <c r="B122"/>
  <c r="B131"/>
  <c r="B134"/>
  <c r="D185"/>
  <c r="H185"/>
  <c r="D198"/>
  <c r="H198"/>
  <c r="G198" s="1"/>
  <c r="B202"/>
  <c r="E207"/>
  <c r="I207"/>
  <c r="B217"/>
  <c r="J380"/>
  <c r="D151"/>
  <c r="B151" s="1"/>
  <c r="B152"/>
  <c r="C148"/>
  <c r="B148" s="1"/>
  <c r="B149"/>
  <c r="C145"/>
  <c r="B145" s="1"/>
  <c r="B146"/>
  <c r="B143"/>
  <c r="L143" s="1"/>
  <c r="B141"/>
  <c r="B139"/>
  <c r="C133"/>
  <c r="B133"/>
  <c r="B55"/>
  <c r="B54" s="1"/>
  <c r="L54" s="1"/>
  <c r="B37"/>
  <c r="C31"/>
  <c r="E31"/>
  <c r="B24"/>
  <c r="C24"/>
  <c r="F16"/>
  <c r="F31"/>
  <c r="J31"/>
  <c r="B39"/>
  <c r="F185"/>
  <c r="J185"/>
  <c r="E138"/>
  <c r="E137" s="1"/>
  <c r="E185"/>
  <c r="I31"/>
  <c r="I23" s="1"/>
  <c r="H31"/>
  <c r="H23" s="1"/>
  <c r="F336"/>
  <c r="I185"/>
  <c r="C112"/>
  <c r="D24"/>
  <c r="K24"/>
  <c r="D31"/>
  <c r="F138"/>
  <c r="F137" s="1"/>
  <c r="E176"/>
  <c r="E175" s="1"/>
  <c r="E174" s="1"/>
  <c r="I176"/>
  <c r="I166" s="1"/>
  <c r="C176"/>
  <c r="K176"/>
  <c r="K166" s="1"/>
  <c r="E198"/>
  <c r="I198"/>
  <c r="C198"/>
  <c r="K198"/>
  <c r="C207"/>
  <c r="K207"/>
  <c r="C216"/>
  <c r="K216"/>
  <c r="C222"/>
  <c r="G222"/>
  <c r="K222"/>
  <c r="I274"/>
  <c r="G274"/>
  <c r="K274"/>
  <c r="C39"/>
  <c r="D176"/>
  <c r="H176"/>
  <c r="F198"/>
  <c r="J198"/>
  <c r="D207"/>
  <c r="H207"/>
  <c r="G207" s="1"/>
  <c r="D216"/>
  <c r="H216"/>
  <c r="G216" s="1"/>
  <c r="D222"/>
  <c r="H222"/>
  <c r="J274"/>
  <c r="E65"/>
  <c r="E24"/>
  <c r="D138"/>
  <c r="C16"/>
  <c r="C138"/>
  <c r="C65"/>
  <c r="F24"/>
  <c r="J24"/>
  <c r="G24" s="1"/>
  <c r="D16"/>
  <c r="J65"/>
  <c r="I65"/>
  <c r="E112"/>
  <c r="F39"/>
  <c r="J39"/>
  <c r="E39"/>
  <c r="D39"/>
  <c r="H39"/>
  <c r="F112"/>
  <c r="D112"/>
  <c r="F65"/>
  <c r="D65"/>
  <c r="H65"/>
  <c r="L183" l="1"/>
  <c r="L127"/>
  <c r="L217"/>
  <c r="L187"/>
  <c r="L486"/>
  <c r="L423"/>
  <c r="G531"/>
  <c r="L275"/>
  <c r="L139"/>
  <c r="L133"/>
  <c r="L504"/>
  <c r="G259"/>
  <c r="L259" s="1"/>
  <c r="L145"/>
  <c r="L151"/>
  <c r="L249"/>
  <c r="L212"/>
  <c r="L560"/>
  <c r="L193"/>
  <c r="L453"/>
  <c r="L134"/>
  <c r="B31"/>
  <c r="L55"/>
  <c r="G380"/>
  <c r="L180"/>
  <c r="G138"/>
  <c r="H137"/>
  <c r="G137" s="1"/>
  <c r="G498"/>
  <c r="L498" s="1"/>
  <c r="L542"/>
  <c r="L238"/>
  <c r="L208"/>
  <c r="L286"/>
  <c r="L202"/>
  <c r="L190"/>
  <c r="G176"/>
  <c r="H166"/>
  <c r="G166" s="1"/>
  <c r="L32"/>
  <c r="L439"/>
  <c r="L584"/>
  <c r="L468"/>
  <c r="L182"/>
  <c r="L547"/>
  <c r="H16"/>
  <c r="H615" s="1"/>
  <c r="G20"/>
  <c r="L219"/>
  <c r="L287"/>
  <c r="L199"/>
  <c r="L189"/>
  <c r="B481"/>
  <c r="L481" s="1"/>
  <c r="G65"/>
  <c r="G336"/>
  <c r="G185"/>
  <c r="L185" s="1"/>
  <c r="G31"/>
  <c r="L31" s="1"/>
  <c r="H197"/>
  <c r="G39"/>
  <c r="L39" s="1"/>
  <c r="K23"/>
  <c r="B597"/>
  <c r="L597" s="1"/>
  <c r="B547"/>
  <c r="B537"/>
  <c r="C536"/>
  <c r="F271"/>
  <c r="F270" s="1"/>
  <c r="F269" s="1"/>
  <c r="F268" s="1"/>
  <c r="F267" s="1"/>
  <c r="F266" s="1"/>
  <c r="F265" s="1"/>
  <c r="F259"/>
  <c r="B280"/>
  <c r="B278" s="1"/>
  <c r="D274"/>
  <c r="D273" s="1"/>
  <c r="D272" s="1"/>
  <c r="D271" s="1"/>
  <c r="D270" s="1"/>
  <c r="D269" s="1"/>
  <c r="D268" s="1"/>
  <c r="D267" s="1"/>
  <c r="D266" s="1"/>
  <c r="D265" s="1"/>
  <c r="D259" s="1"/>
  <c r="D221" s="1"/>
  <c r="J23"/>
  <c r="J64"/>
  <c r="C137"/>
  <c r="I197"/>
  <c r="C175"/>
  <c r="C174" s="1"/>
  <c r="C166"/>
  <c r="E166"/>
  <c r="B167"/>
  <c r="L167" s="1"/>
  <c r="F175"/>
  <c r="F174" s="1"/>
  <c r="F166"/>
  <c r="I64"/>
  <c r="D137"/>
  <c r="J197"/>
  <c r="D175"/>
  <c r="D174" s="1"/>
  <c r="D166"/>
  <c r="I221"/>
  <c r="I615" s="1"/>
  <c r="J221"/>
  <c r="B453"/>
  <c r="B420"/>
  <c r="C419"/>
  <c r="B336"/>
  <c r="C306"/>
  <c r="B306" s="1"/>
  <c r="L306" s="1"/>
  <c r="E221"/>
  <c r="B222"/>
  <c r="L222" s="1"/>
  <c r="F197"/>
  <c r="B207"/>
  <c r="L207" s="1"/>
  <c r="D197"/>
  <c r="B176"/>
  <c r="F221"/>
  <c r="H221"/>
  <c r="B216"/>
  <c r="L216" s="1"/>
  <c r="E197"/>
  <c r="C185"/>
  <c r="B186"/>
  <c r="B185" s="1"/>
  <c r="C23"/>
  <c r="B112"/>
  <c r="L112" s="1"/>
  <c r="K64"/>
  <c r="C197"/>
  <c r="B198"/>
  <c r="L198" s="1"/>
  <c r="B138"/>
  <c r="B65"/>
  <c r="E64"/>
  <c r="D23"/>
  <c r="D615" s="1"/>
  <c r="K197"/>
  <c r="E23"/>
  <c r="F64"/>
  <c r="F23"/>
  <c r="F615" s="1"/>
  <c r="C64"/>
  <c r="K221"/>
  <c r="D64"/>
  <c r="H64"/>
  <c r="L138" l="1"/>
  <c r="B175"/>
  <c r="L175" s="1"/>
  <c r="K615"/>
  <c r="B137"/>
  <c r="L137" s="1"/>
  <c r="L336"/>
  <c r="L176"/>
  <c r="L186"/>
  <c r="J615"/>
  <c r="G615" s="1"/>
  <c r="E615"/>
  <c r="G197"/>
  <c r="L65"/>
  <c r="L20"/>
  <c r="G16"/>
  <c r="L16" s="1"/>
  <c r="G23"/>
  <c r="G221"/>
  <c r="G64"/>
  <c r="B536"/>
  <c r="C535"/>
  <c r="B166"/>
  <c r="L166" s="1"/>
  <c r="B274"/>
  <c r="L274" s="1"/>
  <c r="C418"/>
  <c r="B419"/>
  <c r="C305"/>
  <c r="B305" s="1"/>
  <c r="L305" s="1"/>
  <c r="B197"/>
  <c r="B174"/>
  <c r="L174" s="1"/>
  <c r="B23"/>
  <c r="B64"/>
  <c r="L23" l="1"/>
  <c r="L64"/>
  <c r="L197"/>
  <c r="C534"/>
  <c r="B535"/>
  <c r="C417"/>
  <c r="B418"/>
  <c r="C301"/>
  <c r="B534" l="1"/>
  <c r="C533"/>
  <c r="B417"/>
  <c r="C416"/>
  <c r="B301"/>
  <c r="C300"/>
  <c r="C221" s="1"/>
  <c r="B300" l="1"/>
  <c r="L301"/>
  <c r="B533"/>
  <c r="C532"/>
  <c r="C404"/>
  <c r="B416"/>
  <c r="B221" l="1"/>
  <c r="L221" s="1"/>
  <c r="L300"/>
  <c r="C531"/>
  <c r="B531" s="1"/>
  <c r="L531" s="1"/>
  <c r="B532"/>
  <c r="C398"/>
  <c r="B404"/>
  <c r="L404" s="1"/>
  <c r="C397" l="1"/>
  <c r="B398"/>
  <c r="L398" s="1"/>
  <c r="C380"/>
  <c r="C615" s="1"/>
  <c r="B615" s="1"/>
  <c r="L615" s="1"/>
  <c r="B380"/>
  <c r="L380" s="1"/>
  <c r="B397" l="1"/>
  <c r="L397" s="1"/>
  <c r="C396"/>
  <c r="B396" s="1"/>
  <c r="L396" s="1"/>
</calcChain>
</file>

<file path=xl/sharedStrings.xml><?xml version="1.0" encoding="utf-8"?>
<sst xmlns="http://schemas.openxmlformats.org/spreadsheetml/2006/main" count="1211" uniqueCount="705">
  <si>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19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</si>
  <si>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к Порядку разработки 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</si>
  <si>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реализации муниципальных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</si>
  <si>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программ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</si>
  <si>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Щёлково</t>
  </si>
  <si>
    <t>городского округа Щёлково</t>
  </si>
  <si>
    <t>Наименования подпрограммы, мероприятия</t>
  </si>
  <si>
    <t>(с указанием порядкового номера)</t>
  </si>
  <si>
    <t>Объем финансирования на 20__ год (тыс. руб.)</t>
  </si>
  <si>
    <t>Фактическое финансирование (тыс. руб.)</t>
  </si>
  <si>
    <t>Степень и результаты выполнения мероприятия</t>
  </si>
  <si>
    <t>Причины невыполнения / несвоевременного выполнения / текущая стадия выполнения</t>
  </si>
  <si>
    <t>Всего</t>
  </si>
  <si>
    <t>Средства бюджета городского округа Щёлково</t>
  </si>
  <si>
    <t>Средства бюджета Московской области</t>
  </si>
  <si>
    <t>Средства Федерального бюджета</t>
  </si>
  <si>
    <t>Внебюджетные источники</t>
  </si>
  <si>
    <t xml:space="preserve">Итого по муниципальной программе                    </t>
  </si>
  <si>
    <t>Подпрограмма: 1 Профилактика заболеваний и формирование здорового образа жизни. Развитие первичной медико-санитарной помощи</t>
  </si>
  <si>
    <t>Основное мероприятие 02 «Развитие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населения»</t>
  </si>
  <si>
    <t>Мероприятие 2.1 «Проведение профилактических медицинских осмотров и диспансеризации населения»</t>
  </si>
  <si>
    <t>Подпрограмма: 5 Финансовое обеспечение системы организации медицинской помощи</t>
  </si>
  <si>
    <t>Основное мероприятие 02 «Развитие мер социальной поддержки медицинских работников»</t>
  </si>
  <si>
    <t>Мероприятие 2.4 «Выплата компенсации за аренду жилья врачам и среднему медицинскому персоналу»</t>
  </si>
  <si>
    <t>Культура и туризм</t>
  </si>
  <si>
    <t>Подпрограмма: 2 Развитие музейного дела</t>
  </si>
  <si>
    <t>Основное мероприятие 01 «Обеспечение выполнения функций муниципальных музеев»</t>
  </si>
  <si>
    <t>Мероприятие 1.1 «Расходы на обеспечение деятельности (оказание услуг) муниципальных учреждений - музеи, галереи»</t>
  </si>
  <si>
    <t>Мероприятие 1.4 «Сохранение достигнутого уровня заработной платы работников муниципальных учреждений культуры»</t>
  </si>
  <si>
    <t>Основное мероприятие 03 «Модернизация материально-технической базы, проведение капитального ремонта, текущего ремонта, благоустройство территорий муниципальных музеев Московской области»</t>
  </si>
  <si>
    <t>Мероприятие 3.2 «Проведение капитального ремонта, текущего ремонта и благоустройство территорий муниципальных музеев»</t>
  </si>
  <si>
    <t>Мероприятие 3.3 «Приобретение фондового, реставрационного и экспозиционного оборудования»</t>
  </si>
  <si>
    <t>Подпрограмма: 3 Развитие библиотечного дела</t>
  </si>
  <si>
    <t>Основное мероприятие 01 «Организация библиотечного обслуживания населения муниципальными библиотеками Московской области»</t>
  </si>
  <si>
    <t>Мероприятие 1.1 «Расходы на обеспечение деятельности (оказание услуг) муниципальных учреждений - библиотеки»</t>
  </si>
  <si>
    <t>Мероприятие 1.2 «Организация библиотечного обслуживания населения, комплектование и обеспечение сохранности библиотечных фондов библиотек городского округа»</t>
  </si>
  <si>
    <t>Мероприятие 1.3 «Государственная поддержка отрасли культуры (модернизация библиотек в части комплектования книжных фондов муниципальных общедоступных библиотек)»</t>
  </si>
  <si>
    <t>Федеральный проект A1 «Федеральный проект "Культурная среда"»</t>
  </si>
  <si>
    <t>Мероприятие A1.1 «Создание модельных муниципальных библиотек»</t>
  </si>
  <si>
    <t>Подпрограмма: 4 Развитие профессионального искусства, гастрольно-концертной и культурно-досуговой деятельности, кинематографии</t>
  </si>
  <si>
    <t>Основное мероприятие 01 «Обеспечение функций театрально-концертных учреждений, муниципальных учреждений культуры Московской области»</t>
  </si>
  <si>
    <t>Мероприятие 1.1 «Расходы на обеспечение деятельности (оказание услуг) муниципальных учреждений - театрально-концертные организации»</t>
  </si>
  <si>
    <t>Мероприятие 1.2 «Мероприятия в сфере культуры»</t>
  </si>
  <si>
    <t>Мероприятие 1.4 «Поддержка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человек»</t>
  </si>
  <si>
    <t>Федеральный проект A2 «Творческие люди»</t>
  </si>
  <si>
    <t>Мероприятие A2.3 «Государственная поддержка лучших сельских учреждений культуры и лучших работников сельских учреждений культуры»</t>
  </si>
  <si>
    <t>Основное мероприятие 04 «Обеспечение функций культурно-досуговых учреждений»</t>
  </si>
  <si>
    <t>Мероприятие 4.1 «Расходы на обеспечение деятельности (оказание услуг) муниципальных учреждений - культурно-досуговые учреждения»</t>
  </si>
  <si>
    <t>Мероприятие 4.2 «Мероприятия в сфере культуры»</t>
  </si>
  <si>
    <t>Основное мероприятие 05 «Модернизация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учреждений»</t>
  </si>
  <si>
    <t>Мероприятие 5.2 «Модернизация (развитие) материально-технической базы культурно-досуговых учреждений культуры»</t>
  </si>
  <si>
    <t>Мероприятие 5.4 «Проведение капитального ремонта, текущего ремонта и благоустройство территорий культурно-досуговых учреждений культуры»</t>
  </si>
  <si>
    <t>Основное мероприятие 07 «Обеспечение функций муниципальных учреждений культуры Московской области»</t>
  </si>
  <si>
    <t>Мероприятие 7.1 «Сохранение достигнутого уровня заработной платы работников муниципальных учреждений культуры»</t>
  </si>
  <si>
    <t>Подпрограмма: 5 Укрепление материально-технической базы муниципальных учреждений культуры</t>
  </si>
  <si>
    <t>Основное мероприятие 01 «Создание доступной среды»</t>
  </si>
  <si>
    <t>Мероприятие 1.1 «Создание доступной среды в муниципальных учреждениях культуры»</t>
  </si>
  <si>
    <t>Подпрограмма: 6 Развитие образования в сфере культуры</t>
  </si>
  <si>
    <t>Основное мероприятие 01 «Обеспечение функций муниципальных организаций дополнительного образования сферы культуры»</t>
  </si>
  <si>
    <t>Мероприятие 1.1 «Расходы на обеспечение деятельности (оказание услуг) муниципальных организаций дополнительного образования сферы культуры»</t>
  </si>
  <si>
    <t>Подпрограмма: 8 Обеспечивающая подпрограмма</t>
  </si>
  <si>
    <t>Основное мероприятие 01 «Создание условий для реализации полномочий органов местного самоуправления»</t>
  </si>
  <si>
    <t>Мероприятие 1.1 «Обеспечение деятельности муниципальных органов - учреждения в сфере культуры»</t>
  </si>
  <si>
    <t>Программа: 03 Образование</t>
  </si>
  <si>
    <t>Подпрограмма: 1 Общее образование</t>
  </si>
  <si>
    <t>Основное мероприятие 01 «Финансовое обеспечение деятельности образовательных организаций»</t>
  </si>
  <si>
    <t>Мероприятие 1.1 «Проведение капитального ремонта, технического переоснащения и благоустройства территорий учреждений образования»</t>
  </si>
  <si>
    <t>Мероприятие 1.2 «Обеспечение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за счет средств местного бюджета»</t>
  </si>
  <si>
    <t>Мероприятие 1.7 «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</t>
  </si>
  <si>
    <t>Мероприятие 1.8 «Финансовое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программам»</t>
  </si>
  <si>
    <t>Мероприятие 1.10 «Финансовое обеспечение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</si>
  <si>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Мероприятие 1.11 «Расходы на обеспечение деятельности (оказание услуг) муниципальных учреждений – общеобразовательные организации, оказывающие услуги дошкольного, начального общего, основного общего, среднего общего образования»</t>
  </si>
  <si>
    <t>Мероприятие 1.12 «Укрепление материально-технической базы и проведение текущего ремонта общеобразовательных организаций»</t>
  </si>
  <si>
    <t>Мероприятие 1.13 «Профессиональная физическая охрана муниципальных учреждений в сфере общеобразовательных организаций»</t>
  </si>
  <si>
    <t>Мероприятие 1.15 «Мероприятия в сфере образования»</t>
  </si>
  <si>
    <t>Мероприятие 1.17 «Расходы на обеспечение деятельности (оказание услуг) муниципальных учреждений - дошкольные образовательные организации»</t>
  </si>
  <si>
    <t>Мероприятие 1.18 «Укрепление материально-технической базы и проведение текущего ремонта учреждений дошкольного образования»</t>
  </si>
  <si>
    <t>Мероприятие 1.19 «Профессиональная физическая охрана муниципальных учреждений дошкольного образования»</t>
  </si>
  <si>
    <t>Мероприятие 1.20 «Мероприятия в сфере дошкольного образования»</t>
  </si>
  <si>
    <t>Основное мероприятие 02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</si>
  <si>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Мероприятие 2.1 «Компенсация проезда к месту учебы и обратно отдельным категориям обучающихся по очной форме обучения муниципальных общеобразовательных организаций»</t>
  </si>
  <si>
    <t>Мероприятие 2.2 «Приобретение автобусов для доставки обучающихся в общеобразовательные организации, расположенные в сельских населенных пунктах»</t>
  </si>
  <si>
    <t>Мероприятие 2.8 «Организация бесплатного горячего питания обучающихся, получающих начальное общее образование в муниципальных образовательных организациях»</t>
  </si>
  <si>
    <t>Мероприятие 2.10 «Организация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организациях»</t>
  </si>
  <si>
    <t>Мероприятие 2.13 «Создание и содержание дополнительных мест для детей в возрасте от 1,5 до 7 лет в организациях, осуществляющих присмотр и уход за детьми»</t>
  </si>
  <si>
    <t>Мероприятие 2.14 «Освобождение семей отдельных категорий граждан от платы, взимаемой за присмотр и уход за ребенком в муниципальных образовательных организациях, реализующих программы дошкольного образования»</t>
  </si>
  <si>
    <t>Основное мероприятие 03 «Повышение степени пожарной безопасности»</t>
  </si>
  <si>
    <t>Мероприятие 3.1 «Выполнение работ по обеспечению пожарной безопасности в муниципальных образовательных организациях»</t>
  </si>
  <si>
    <t>Федеральный проект E1 «Современная школа»</t>
  </si>
  <si>
    <t>Мероприятие E1.1 «Создание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городах»</t>
  </si>
  <si>
    <t>Мероприятие E1.2 «Обеспечение условий для функционирования центров образования естественно-научной и технологической направленностей»</t>
  </si>
  <si>
    <t>Мероприятие E1.3 «Обновление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программам»</t>
  </si>
  <si>
    <t>Мероприятие E1.4 «Проведение капитального ремонта в муниципальных общеобразовательных организациях»</t>
  </si>
  <si>
    <t>Федеральный проект E2 «Успех каждого ребенка»</t>
  </si>
  <si>
    <t>Мероприятие E2.1 «Обновление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организациях»</t>
  </si>
  <si>
    <t>Основное мероприятие 04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</si>
  <si>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Мероприятие 4.1 «Расходы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образования»</t>
  </si>
  <si>
    <t>Федеральный проект EВ «Патриотическое воспитание граждан Российской Федерации»</t>
  </si>
  <si>
    <t>Мероприятие EВ.1 «Обеспечение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</t>
  </si>
  <si>
    <t>Основное мероприятие 07 «Проведение капитального ремонта объектов дошкольного образования, закупка оборудования»</t>
  </si>
  <si>
    <t>Мероприятие 7.1 «Проведение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организаций»</t>
  </si>
  <si>
    <t>Основное мероприятие 08 «Модернизация школьных систем образования в рамках государственной программы Российской Федерации "Развитие образования"»</t>
  </si>
  <si>
    <t>Мероприятие 8.1 «Проведение работ по капитальному ремонту зданий региональных (муниципальных) общеобразовательных организаций»</t>
  </si>
  <si>
    <t>Мероприятие 8.2 «Оснащение отремонтированных зданий общеобразовательных организаций средствами обучения и воспитания»</t>
  </si>
  <si>
    <t>Мероприятие 8.3 «Разработка проектно-сметной документации на проведение капитального ремонта зданий муниципальных общеобразовательных организаций»</t>
  </si>
  <si>
    <t>Мероприятие 8.4 «Благоустройство территорий муниципальных общеобразовательных организаций, в зданиях которых выполнен капитальный ремонт»</t>
  </si>
  <si>
    <t>Основное мероприятие 09 «Обеспечение условий доступности для инвалидов объектов и предоставляемых услуг в сфере образования»</t>
  </si>
  <si>
    <t>Мероприятие 9.1 «Создание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образования»</t>
  </si>
  <si>
    <t>Федеральный проект P2 «Содействие занятости»</t>
  </si>
  <si>
    <t>Мероприятие P2.1 «Государственная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помещений»</t>
  </si>
  <si>
    <t>Мероприятие P2.2 «Создание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детьми»</t>
  </si>
  <si>
    <t>Подпрограмма: 2 Дополнительное образование, воспитание и психолого-социальное сопровождение детей</t>
  </si>
  <si>
    <t>Основное мероприятие 01 «Реализация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детей»</t>
  </si>
  <si>
    <t>Мероприятие 1.1 «Стипендии в области образования, культуры и искусства (юные дарования, одаренные дети)»</t>
  </si>
  <si>
    <t>Федеральный проект E4 «Цифровая образовательная среда»</t>
  </si>
  <si>
    <t>Мероприятие E4.1 «Создание центров цифрового образования детей»</t>
  </si>
  <si>
    <t>Основное мероприятие 02 «Финансовое обеспечение деятельности организаций дополнительного образования»</t>
  </si>
  <si>
    <t>Мероприятие 2.1 «Расходы на обеспечение деятельности (оказание услуг) муниципальных учреждений - организации дополнительного образования»</t>
  </si>
  <si>
    <t>Мероприятие 2.2 «Укрепление материально-технической базы и проведение текущего ремонта учреждений дополнительного образования»</t>
  </si>
  <si>
    <t>Мероприятие 2.3 «Профессиональная физическая охрана муниципальных учреждений дополнительного образования»</t>
  </si>
  <si>
    <t>Мероприятие 2.4 «Мероприятия в сфере дополнительного образования»</t>
  </si>
  <si>
    <t>Основное мероприятие 03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</si>
  <si>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Мероприятие 3.5 «Предоставление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организациях»</t>
  </si>
  <si>
    <t>Основное мероприятие 04 «Обеспечение функционирования модели персонифицированного финансирования дополнительного образования детей»</t>
  </si>
  <si>
    <t>Мероприятие 4.1 «Внедрение и обеспечение функционирования модели персонифицированного финансирования дополнительного образования детей»</t>
  </si>
  <si>
    <t>Мероприятие 4.2 «Методическое и информационное сопровождение участников системы персонифицированного финансирования дополнительного образования детей»</t>
  </si>
  <si>
    <t>Мероприятие EВ.1 «Оснащение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Федерации»</t>
  </si>
  <si>
    <t>Мероприятие E1.1 «Создание детского технопарка "Кванториум"»</t>
  </si>
  <si>
    <t>Основное мероприятие 50 «Мероприятия по повышению финансовой грамотности »</t>
  </si>
  <si>
    <t>Мероприятие 50.1 «Участие обучающихся общеобразовательных организаций во Всероссийских, межрегиональных, муниципальных мероприятиях по финансовой грамотности, в том числе в формате онлайн»</t>
  </si>
  <si>
    <t>Подпрограмма: 4 Обеспечивающая подпрограмма</t>
  </si>
  <si>
    <t>Мероприятие 1.1 «Обеспечение деятельности муниципальных органов - учреждения в сфере образования»</t>
  </si>
  <si>
    <t>Мероприятие 1.2 «Обеспечение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 и др.)»</t>
  </si>
  <si>
    <t>Программа: 04 Социальная защита населения</t>
  </si>
  <si>
    <t>Подпрограмма: 1 Социальная поддержка граждан</t>
  </si>
  <si>
    <t>Основное мероприятие 15 «Предоставление государственных гарантий государственным гражданским служащим Московской области, поощрение за государственную гражданскую службу Московской области»</t>
  </si>
  <si>
    <t>Мероприятие 15.3 «Организация выплаты пенсии за выслугу лет лицам, замещающим муниципальные должности и должности муниципальной службы, в связи с выходом на пенсию»</t>
  </si>
  <si>
    <t>Основное мероприятие 20 «Обеспечение проведения мероприятий, направленных на увеличение продолжительности здоровой жизни»</t>
  </si>
  <si>
    <t>Мероприятие 20.1 «Финансирование расходов на осуществление деятельности муниципальных учреждений, оказывающих социальные услуги гражданам старшего возраста»</t>
  </si>
  <si>
    <t>Основное мероприятие 22 «Оказание социальной поддержки гражданам Российской Федерации, иностранным гражданам и лицам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питания»</t>
  </si>
  <si>
    <t>Мероприятие 22.1 «Возмещение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Правительства Российской Федерации»</t>
  </si>
  <si>
    <t>Подпрограмма: 2 Развитие системы отдыха и оздоровления детей</t>
  </si>
  <si>
    <t>Основное мероприятие 03 «Мероприятия по организации отдыха детей в каникулярное время»</t>
  </si>
  <si>
    <t>Мероприятие 3.1 «Мероприятия по организации отдыха детей Московской области в каникулярное время»</t>
  </si>
  <si>
    <t>Подпрограмма: 4 Содействие занятости населения , развитие трудовых ресурсов и охраны труда</t>
  </si>
  <si>
    <t>Основное мероприятие 03 «Профилактика производственного травматизма»</t>
  </si>
  <si>
    <t>Мероприятие 3.2 «Координация проведения обучения по охране труда работников, в том числе организация обучения по охране труда руководителей специалистов организаций муниципальной собственности»</t>
  </si>
  <si>
    <t>Подпрограмма: 5 Обеспечивающая подпрограмма</t>
  </si>
  <si>
    <t>Основное мероприятие 03 «Иные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области»</t>
  </si>
  <si>
    <t>Мероприятие 3.2 «Обеспечение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Московской области»</t>
  </si>
  <si>
    <t>Программа: 05 Спорт</t>
  </si>
  <si>
    <t>Подпрограмма: 1 Развитие физической культуры и спорта</t>
  </si>
  <si>
    <t>Основное мероприятие 01 «Обеспечение условий для развития на территории городского округа физической культуры, школьного спорта и массового спорта»</t>
  </si>
  <si>
    <t>Мероприятие 1.1 «Расходы на обеспечение деятельности (оказание услуг) муниципальных учреждений в области физической культуры и спорта»</t>
  </si>
  <si>
    <t>Мероприятие 1.2 «Предоставление субсидии на иные цели из бюджета муниципального образования муниципальным учреждениям в области физической культуры и спорта»</t>
  </si>
  <si>
    <t>Мероприятие 1.3 «Капитальный ремонт, текущий ремонт, обустройство и техническое переоснащение, благоустройство территорий объектов спорта»</t>
  </si>
  <si>
    <t>Мероприятие 1.4 «Организация и проведение физкультурно-оздоровительных и спортивных мероприятий»</t>
  </si>
  <si>
    <t>Мероприятие 1.7 «Сохранение достигнутого уровня заработной платы отдельных категорий работников муниципальных учреждений физической культуры и спорта»</t>
  </si>
  <si>
    <t>Основное мероприятие 03 «Модернизация и материально-техническое обеспечение объектов физической культуры и спорта, находящихся в собственности муниципальных образований Московской области»</t>
  </si>
  <si>
    <t>Мероприятие 3.1 «Проведение капитального ремонта муниципальных объектов физической культуры и спорта»</t>
  </si>
  <si>
    <t>Подпрограмма: 2 Подготовка спортивного резерва</t>
  </si>
  <si>
    <t>Основное мероприятие 01 «Подготовка спортивных сборных команд»</t>
  </si>
  <si>
    <t>Мероприятие 1.1 «Расходы на обеспечение деятельности муниципальных учреждений, реализующих дополнительные образовательные программы спортивной подготовки»</t>
  </si>
  <si>
    <t>Мероприятие 1.2 «Предоставление субсидий на иные цели из бюджета муниципального образования муниципальным учреждениям, оказывающим услуги по спортивной подготовке»</t>
  </si>
  <si>
    <t>Основное мероприятие 04 «Сохранение достигнутого уровня заработной платы отдельных категорий работников учреждений физической культуры и спорта»</t>
  </si>
  <si>
    <t>Мероприятие 4.3 «Сохранение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спорта»</t>
  </si>
  <si>
    <t>Подпрограмма: 3 Обеспечивающая подпрограмма</t>
  </si>
  <si>
    <t>Мероприятие 1.1 «Обеспечение деятельности органов местного самоуправления»</t>
  </si>
  <si>
    <t>Программа: 06 Развитие сельского хозяйства</t>
  </si>
  <si>
    <t>Подпрограмма: 1 Развитие отраслей сельского хозяйства и перерабатывающей промышленности</t>
  </si>
  <si>
    <t>Основное мероприятие 06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</si>
  <si>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>Мероприятие 6.1 «Развитие приоритетных отраслей АПК»</t>
  </si>
  <si>
    <t>Подпрограмма: 2 Вовлечение в оборот земель сельскохозяйственного назначения и развитие мелиорации</t>
  </si>
  <si>
    <t>Основное мероприятие 01 «Реализация мероприятий в области мелиорации земель сельскохозяйственного назначения»</t>
  </si>
  <si>
    <t>Мероприятие 1.1 «Предотвращение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назначения, а также проведение культуртехнических мероприятий»</t>
  </si>
  <si>
    <t>Мероприятие 1.2 «Проведение мероприятий по комплексной борьбе с борщевиком Сосновского»</t>
  </si>
  <si>
    <t>Подпрограмма: 4 Обеспечение эпизоотического и ветеринарно-санитарного благополучия и развитие государственной ветеринарной службы</t>
  </si>
  <si>
    <t>Основное мероприятие 01 «Сохранение ветеринарно-санитарного благополучия»</t>
  </si>
  <si>
    <t>Мероприятие 1.1 «Осуществление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владельцев»</t>
  </si>
  <si>
    <t>Мероприятие 1.2 «Осуществление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скотомогильников»</t>
  </si>
  <si>
    <t>Программа: 07 Экология и окружающая среда</t>
  </si>
  <si>
    <t>Подпрограмма: 1 Охрана окружающей среды</t>
  </si>
  <si>
    <t>Основное мероприятие 01 «Проведение обследований состояния окружающей среды»</t>
  </si>
  <si>
    <t>Мероприятие 1.1 «Проведение анализов качества воды»</t>
  </si>
  <si>
    <t>Мероприятие 1.3 «Проведение наблюдений за состоянием и загрязнением окружающей среды»</t>
  </si>
  <si>
    <t>Основное мероприятие 02 «Организация, охрана и использование особо охраняемых природных территорий»</t>
  </si>
  <si>
    <t>Мероприятие 2.3 «Обустройство родников»</t>
  </si>
  <si>
    <t>Основное мероприятие 03 «Вовлечение населения в экологические мероприятия»</t>
  </si>
  <si>
    <t>Мероприятие 3.1 «Проведение выставок, семинаров»</t>
  </si>
  <si>
    <t>Мероприятие 3.2 «Проведение "Дней защиты от экологической опасности"»</t>
  </si>
  <si>
    <t>Подпрограмма: 2 Развитие водохозяйственного комплекса</t>
  </si>
  <si>
    <t>Основное мероприятие 01 «Обеспечение безопасности гидротехнических сооружений и проведение мероприятий по берегоукреплению»</t>
  </si>
  <si>
    <t>Мероприятие 1.1 «Разработка необходимой документации для эксплуатации гидротехнических сооружений, находящихся в собственности муниципального образования»</t>
  </si>
  <si>
    <t>Мероприятие 1.3 «Капитальный ремонт гидротехнических сооружений, находящихся в муниципальной собственности, в том числе разработка проектной документации»</t>
  </si>
  <si>
    <t>Мероприятие 1.5 «Обследование и содержание гидротехнических сооружений»</t>
  </si>
  <si>
    <t>Основное мероприятие 03 «Ликвидация последствий засорения водных объектов»</t>
  </si>
  <si>
    <t>Мероприятие 3.1 «Выполнение комплекса мероприятий по ликвидации последствий засорения водных объектов, находящихся в муниципальной собственности»</t>
  </si>
  <si>
    <t>Мероприятие 3.2 «Исследования состояния и загрязнения водных объектов, расположенных в границах городского округа»</t>
  </si>
  <si>
    <t>Мероприятие 3.3 «Проведение работ по очистке прудов от мусора»</t>
  </si>
  <si>
    <t>Подпрограмма: 4 Развитие лесного хозяйства</t>
  </si>
  <si>
    <t>Основное мероприятие 01 «Осуществление отдельных полномочий в области лесных отношений»</t>
  </si>
  <si>
    <t>Мероприятие 1.6 «Обеспечение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отходов»</t>
  </si>
  <si>
    <t>Основное мероприятие 04 «Вовлечение населения в мероприятия по охране леса»</t>
  </si>
  <si>
    <t>Мероприятие 4.1 «Организация и проведение акций по посадке леса»</t>
  </si>
  <si>
    <t>Программа: 08 Безопасность и обеспечение безопасности жизнедеятельности населения</t>
  </si>
  <si>
    <t>Подпрограмма: 1 Профилактика преступлений и иных правонарушений</t>
  </si>
  <si>
    <t>Основное мероприятие 01 «Повышение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людей»</t>
  </si>
  <si>
    <t>Мероприятие 1.1 «Проведение мероприятий по профилактике терроризма»</t>
  </si>
  <si>
    <t>Мероприятие 1.2 «Приобретение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людей»</t>
  </si>
  <si>
    <t>Мероприятие 1.3 «Оборудование и (или) модернизация социально 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услуг)»</t>
  </si>
  <si>
    <t>Основное мероприятие 02 «Обеспечение деятельности общественных объединений правоохранительной направленности»</t>
  </si>
  <si>
    <t>Мероприятие 2.1 «Проведение мероприятий по привлечению граждан, принимающих участие в деятельности народных дружин»</t>
  </si>
  <si>
    <t>Мероприятие 2.2 «Материальное стимулирование народных дружинников»</t>
  </si>
  <si>
    <t>Мероприятие 2.3 «Материально-техническое обеспечение деятельности народных дружин»</t>
  </si>
  <si>
    <t>Мероприятие 2.4 «Проведение мероприятий по обеспечению правопорядка и безопасности граждан»</t>
  </si>
  <si>
    <t>Мероприятие 2.5 «Осуществление мероприятий по обучению народных дружинников»</t>
  </si>
  <si>
    <t>Основное мероприятие 03 «Реализация мероприятий по обеспечению общественного порядка и общественной безопасности, профилактике проявлений экстремизма»</t>
  </si>
  <si>
    <t>Мероприятие 3.1 «Участие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лиц»</t>
  </si>
  <si>
    <t>Мероприятие 3.2 «Проведение мероприятий по профилактике экстремизма»</t>
  </si>
  <si>
    <t>Мероприятие 3.3 «Организация и проведение "круглых столов"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толерантности»</t>
  </si>
  <si>
    <t>Мероприятие 3.4 «Организация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терроризма»</t>
  </si>
  <si>
    <t>Основное мероприятие 04 «Развертывание элементов системы технологического обеспечения региональной общественной безопасности и оперативного управления "Безопасный регион"»</t>
  </si>
  <si>
    <t>Мероприятие 4.1 «Оказание услуг по предоставлению видеоизображения для системы «Безопасный регион» с видеокамер, установленных в местах массового скопления людей, на детских игровых, спортивных площадках и социальных объектах»</t>
  </si>
  <si>
    <t>Мероприятие 4.2 «Проведение работ по установке видеокамер на подъездах многоквартирных домов и подключению их к системе "Безопасный регион" (в т.ч. в рамках муниципальных контрактов на оказание услуг по предоставлению видеоизображений для системы "Безопасный регион")»</t>
  </si>
  <si>
    <t>Мероприятие 4.3 «Техническое обслуживание и модернизация оборудования системы "Безопасный регион"»</t>
  </si>
  <si>
    <t>Мероприятие 4.4 «Обеспечение интеграции в систему "Безопасный регион" видеокамер внешних систем видеонаблюдения»</t>
  </si>
  <si>
    <t>Основное мероприятие 05 «Профилактика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области»</t>
  </si>
  <si>
    <t>Мероприятие 5.1 «Профилактика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веществ»</t>
  </si>
  <si>
    <t>Мероприятие 5.2 «Проведение антинаркотических мероприятий с использованием профилактических программ, одобренных Министерством образования Московской области»</t>
  </si>
  <si>
    <t>Мероприятие 5.3 «Обучение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области»</t>
  </si>
  <si>
    <t>Мероприятие 5.4 «Изготовление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"риска",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помощью»</t>
  </si>
  <si>
    <t>Мероприятие 5.5 «Организация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тестирования»</t>
  </si>
  <si>
    <t>Основное мероприятие 07 «Развитие похоронного дела»</t>
  </si>
  <si>
    <t>Мероприятие 7.1 «Обустройство и восстановление воинских захоронений, расположенных на территории Московской области»</t>
  </si>
  <si>
    <t>Мероприятие 7.2 «Реализация мероприятий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экспертизы»</t>
  </si>
  <si>
    <t>Мероприятие 7.3 «Возмещение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МО»</t>
  </si>
  <si>
    <t>Мероприятие 7.4 «Расходы на обеспечение деятельности (оказание услуг) в сфере похоронного дела»</t>
  </si>
  <si>
    <t>Мероприятие 7.5 «Оформление земельных участков под кладбищами в муниципальную собственность, включая создание новых кладбищ»</t>
  </si>
  <si>
    <t>Мероприятие 7.6 «Зимние и летние работы по содержанию мест захоронений, текущий и капитальный ремонт основных фондов»</t>
  </si>
  <si>
    <t>Мероприятие 7.7 «Содержание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государства»</t>
  </si>
  <si>
    <t>Мероприятие 7.8 «Содержание и благоустройство могил и надгробий Героев Советского Союза, Героев Российской Федерации или полных кавалеров ордена Славы при отсутствии близких родственников, если таковые могилы и надгробия имеются на территории кладбищ»</t>
  </si>
  <si>
    <t>Мероприятие 7.9 «Проведение инвентаризации мест захоронений»</t>
  </si>
  <si>
    <t>Подпрограмма: 2 Обеспечение мероприятий по защите населения и территорий от чрезвычайных ситуаций на территории муниципального образования Московской области</t>
  </si>
  <si>
    <t>Основное мероприятие 01 «Эксплуатация Системы-112 на территории муниципального образования»</t>
  </si>
  <si>
    <t>Мероприятие 1.1 «Содержание и эксплуатация Системы-112»</t>
  </si>
  <si>
    <t>Мероприятие 1.3 «Организация деятельности единых дежурно-диспетчерских служб»</t>
  </si>
  <si>
    <t>Основное мероприятие 02 «Создание резервов материальных ресурсов для ликвидации чрезвычайных ситуаций муниципального характера на территории Московской области»</t>
  </si>
  <si>
    <t>Мероприятие 2.1 «Формирование, хранение, использование и восполнение резервного фонда для ликвидации чрезвычайных ситуаций муниципального характера»</t>
  </si>
  <si>
    <t>Основное мероприятие 03 «Реализация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характера»</t>
  </si>
  <si>
    <t>Мероприятие 3.1 «Подготовка должностных лиц по вопросам гражданской обороны и предупреждения и ликвидации чрезвычайных ситуаций»</t>
  </si>
  <si>
    <t>Мероприятие 3.2 «Создание и обеспечение функционирования учебно-консультационных пунктов на территории муниципального образования Московской области»</t>
  </si>
  <si>
    <t>Мероприятие 3.3 «Пропаганда знаний в области гражданской обороны и защиты населения и территории от чрезвычайных ситуаций»</t>
  </si>
  <si>
    <t>Мероприятие 3.4 «Проведение и участие в учениях, соревнованиях, тренировках, смотрах-конкурсах, семинарах (в том числе учащихся общеобразовательных учреждений)»</t>
  </si>
  <si>
    <t>Основное мероприятие 04 «Организация деятельности аварийно-спасательных формирований на территории муниципального образования Московской области»</t>
  </si>
  <si>
    <t>Мероприятие 4.1 «Создание, содержание аварийно-спасательных формирований на территории муниципального образования »</t>
  </si>
  <si>
    <t>Основное мероприятие 05 «Создание, содержание системно-аппаратного комплекса "Безопасный город" на территории муниципального образования Московской области»</t>
  </si>
  <si>
    <t>Мероприятие 5.1 «Создание, содержание системно-аппаратного комплекса "Безопасный город"»</t>
  </si>
  <si>
    <t>Подпрограмма: 3 Обеспечение мероприятий гражданской обороны на территории муниципального образования Московской области</t>
  </si>
  <si>
    <t>Основное мероприятие 01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области»</t>
  </si>
  <si>
    <t>Мероприятие 1.1 «Поддержание в постоянной готовности муниципальной автоматизированной системы централизованного оповещения (далее - МАСЦО)»</t>
  </si>
  <si>
    <t>Мероприятие 1.2 «Развитие и модернизация МАСЦО»</t>
  </si>
  <si>
    <t>Основное мероприятие 02 «Накопление, хранение и использование в целях гражданской обороны запасов материально-технических, продовольственных, медицинских и иных средств»</t>
  </si>
  <si>
    <t>Мероприятие 2.1 «Формирование, хранение, использование и восполнение запасов материально-технических, продовольственных и иных средств в целях гражданской обороны»</t>
  </si>
  <si>
    <t>Основное мероприятие 03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</si>
  <si>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Мероприятие 3.1 «Обеспечение готовности объектов гражданской обороны»</t>
  </si>
  <si>
    <t>Мероприятие 3.2 «Проведение учений и тренировок по гражданской обороне»</t>
  </si>
  <si>
    <t>Мероприятие 3.3 «Создание и содержание курсов гражданской обороны муниципального образования»</t>
  </si>
  <si>
    <t>Мероприятие 3.4 «Пропаганда знаний в области гражданской обороны»</t>
  </si>
  <si>
    <t>Мероприятие 3.5 «Подготовка безопасных районов для размещения населения, материальных и культурных ценностей, подлежащих эвакуации»</t>
  </si>
  <si>
    <t>Подпрограмма: 4 Обеспечение пожарной безопасности на территории муниципального образования Московской области</t>
  </si>
  <si>
    <t>Основное мероприятие 01 «Повышение степени пожарной безопасности на территории муниципального образования Московской области»</t>
  </si>
  <si>
    <t>Мероприятие 1.1 «Первичные меры пожарной безопасности на территории муниципального образования»</t>
  </si>
  <si>
    <t>Мероприятие 1.2 «Содержание пожарных гидрантов, обеспечение их исправного состояния и готовности к забору воды в любое время года»</t>
  </si>
  <si>
    <t>Мероприятие 1.3 «Создание, содержание пожарных водоемов и создание условий для забора воды из них в любое время года (обустройство подъездов с площадками с твердым покрытием для установки пожарных автомобилей)»</t>
  </si>
  <si>
    <t>Мероприятие 1.4 «Оснащение и содержание пожарных извещателей в жилых помещениях, занимаемых малообеспеченными гражданами, малообеспеченными или многодетными семьями Московской области»</t>
  </si>
  <si>
    <t>Мероприятие 1.5 «Содержание в исправном состоянии средств обеспечения пожарной безопасности жилых и общественных зданий, находящихся в муниципальной собственности»</t>
  </si>
  <si>
    <t>Мероприятие 1.6 «Организация обучения населения мерам пожарной безопасности»</t>
  </si>
  <si>
    <t>Мероприятие 1.7 «Пропаганда в области пожарной безопасности, содействие распространению пожарно-технических знаний»</t>
  </si>
  <si>
    <t>Мероприятие 1.8 «Дополнительные мероприятия в условиях особого противопожарного режима»</t>
  </si>
  <si>
    <t>Мероприятие 1.10 «Поддержание общественных объединений добровольной пожарной охраны»</t>
  </si>
  <si>
    <t>Мероприятие 1.11 «Опашка территорий по границам населенных пунктов муниципальных образований Московской области»</t>
  </si>
  <si>
    <t>Мероприятие 1.12 «Финансовое обеспечение мероприятий по созданию и эксплуатации объектов противопожарной службы»</t>
  </si>
  <si>
    <t>Мероприятие 1.13 «Проведение работ по возведению пожарного депо из быстровозводимой модульной конструкции полной заводской готовности, по подведению внешних инженерных сетей и по благоустройству, прилегающей к пожарному депо территории»</t>
  </si>
  <si>
    <t>Подпрограмма: 5 Обеспечение безопасности населения на водных объектах, расположенных на территории муниципального образования Московской области</t>
  </si>
  <si>
    <t>Основное мероприятие 01 «Выполнение мероприятий по безопасности населения на водных объектах, расположенных на территории Московской области»</t>
  </si>
  <si>
    <t>Мероприятие 1.1 «Осуществление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период)»</t>
  </si>
  <si>
    <t>Мероприятие 1.2 «Создание безопасных мест отдыха для населения на водных объектах»</t>
  </si>
  <si>
    <t>Мероприятие 1.3 «Обучение населения, прежде всего детей, плаванию и приемам спасания на воде»</t>
  </si>
  <si>
    <t>Подпрограмма: 6 Обеспечивающая подпрограмма</t>
  </si>
  <si>
    <t>Мероприятие 1.1 «Обеспечение деятельности муниципального учреждения "Единая дежурная диспетчерская служба муниципального образования Московской области"»</t>
  </si>
  <si>
    <t>Мероприятие 1.2 «Обеспечение деятельности муниципального учреждения в сфере спасения населения и экстренного реагирования на чрезвычайные ситуации (аварийно-спасательные формирования органов местного самоуправления муниципального образования Московской области)»</t>
  </si>
  <si>
    <t>Мероприятие 1.3 «Закупка запасных частей, материалов, шин и аккумуляторов, оборудования, приспособлений и инструмента для проведения ремонта и технического обслуживания автомобильной техники, пожарных насосов, средств малой механизации, гидравлического аварийно-спасательного инструмента»</t>
  </si>
  <si>
    <t>Мероприятие 1.4 «Проведение мероприятий по предупреждению и ликвидации последствий ЧС на территории муниципального образования»</t>
  </si>
  <si>
    <t>Программа: 09 Жилище</t>
  </si>
  <si>
    <t>Подпрограмма: 1 Создание условий для жилищного строительства</t>
  </si>
  <si>
    <t>Основное мероприятие 01 «Создание условий для развития жилищного строительства»</t>
  </si>
  <si>
    <t>Мероприятие 1.1 «Организация строительства»</t>
  </si>
  <si>
    <t>Мероприятие 1.3 «Обеспечение проживающих в городском округе и нуждающихся в жилых помещениях малоимущих граждан жилыми помещениями»</t>
  </si>
  <si>
    <t>Основное мероприятие 03 «Создание системы недопущения возникновения проблемных объектов в сфере жилищного строительства»</t>
  </si>
  <si>
    <t>Мероприятие 3.3 «Осуществление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-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Федерации»</t>
  </si>
  <si>
    <t>Подпрограмма: 2 Обеспечение жильем молодых семей</t>
  </si>
  <si>
    <t>Основное мероприятие 01 «Оказание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строительства»</t>
  </si>
  <si>
    <t>Мероприятие 1.1 «Реализация мероприятий по обеспечению жильем молодых семей»</t>
  </si>
  <si>
    <t>Подпрограмма: 3 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</si>
  <si>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Основное мероприятие 01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</si>
  <si>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Мероприятие 1.1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</si>
  <si>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Подпрограмма: 4 Социальная ипотека</t>
  </si>
  <si>
    <t>Основное мероприятие 01 «I этап реализации подпрограммы 4. Компенсация оплаты основного долга по ипотечному жилищному кредиту»</t>
  </si>
  <si>
    <t>Мероприятие 1.1 «Предоставление компенсации оплаты основного долга по ипотечному жилищному кредиту участникам I этапа подпрограммы 4»</t>
  </si>
  <si>
    <t>Подпрограмма: 6 Обеспечение жильем отдельных категорий граждан за счет средств федерального бюджета</t>
  </si>
  <si>
    <t>Основное мероприятие 01 «Оказание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годов"»</t>
  </si>
  <si>
    <t>Мероприятие 1.1 «Предоставление жилых помещений отдельным категориям граждан, установленным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годов"»</t>
  </si>
  <si>
    <t>Основное мероприятие 02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Федера"»</t>
  </si>
  <si>
    <t>Мероприятие 2.1 «Предоставление жилых помещений отдельным категориям граждан, установленным Федеральным законом от 12 января 1995 года № 5-ФЗ "О ветеранах"»</t>
  </si>
  <si>
    <t>Мероприятие 2.2 «Предоставление жилых помещений отдельным категориям граждан, установленным Федеральным законом от 24 ноября 1995 года № 181-ФЗ "О социальной защите инвалидов в Российской Федерации"»</t>
  </si>
  <si>
    <t>Подпрограмма: 7 Улучшение жилищных условий отдельных категорий многодетных семей</t>
  </si>
  <si>
    <t>Основное мероприятие 01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</si>
  <si>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Мероприятие 1.1 «Реализация мероприятий по улучшению жилищных условий многодетных семей»</t>
  </si>
  <si>
    <t>Программа: 10 Развитие инженерной инфраструктуры, энергоэффективности и отрасли обращения с отходами</t>
  </si>
  <si>
    <t>Подпрограмма: 1 Чистая вода</t>
  </si>
  <si>
    <t>Основное мероприятие 02 «Строительство,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</si>
  <si>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Мероприятие 2.2 «Капитальный ремонт, приобретение, монтаж и ввод в эксплуатацию объектов водоснабжения муниципальной собственности»</t>
  </si>
  <si>
    <t>Мероприятие 2.3 «Капитальный ремонт, приобретение, монтаж (демонтаж) и ввод в эксплуатацию шахтных колодцев»</t>
  </si>
  <si>
    <t>Мероприятие 2.6 «Содержание и ремонт шахтных колодцев»</t>
  </si>
  <si>
    <t>Подпрограмма: 2 Системы водоотведения</t>
  </si>
  <si>
    <t>Основное мероприятие 01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</si>
  <si>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Мероприятие 1.2 «Капитальный ремонт объектов очистки сточных вод муниципальной собственности»</t>
  </si>
  <si>
    <t>Основное мероприятие 02 «Строительство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области»</t>
  </si>
  <si>
    <t>Мероприятие 2.1 «Строительство (реконструкция) канализационных коллекторов, канализационных насосных станций муниципальной собственности»</t>
  </si>
  <si>
    <t>Мероприятие 2.2 «Капитальный ремонт канализационных коллекторов и канализационных насосных станций муниципальной собственности»</t>
  </si>
  <si>
    <t>Мероприятие 2.5 «Аварийно-восстановительные работы на объектах водоотведения»</t>
  </si>
  <si>
    <t>Подпрограмма: 3 Объекты теплоснабжения, инженерные коммуникации</t>
  </si>
  <si>
    <t>Основное мероприятие 02 «Строительство, реконструкция, капитальный ремонт сетей водоснабжения, водоотведения, теплоснабжения муниципальной собственности»</t>
  </si>
  <si>
    <t>Мероприятие 2.1 «Строительство и реконструкция сетей водоснабжения, водоотведения, теплоснабжения муниципальной собственности»</t>
  </si>
  <si>
    <t>Мероприятие 2.2 «Капитальный ремонт сетей водоснабжения, водоотведения, теплоснабжения муниципальной собственности»</t>
  </si>
  <si>
    <t>Основное мероприятие 03 «Проведение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собственности»</t>
  </si>
  <si>
    <t>Мероприятие 3.1 «Проведение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собственности»</t>
  </si>
  <si>
    <t>Мероприятие 3.2 «Капитальные вложения в объекты инженерной инфраструктуры на территории военных городков»</t>
  </si>
  <si>
    <t>Основное мероприятие 04 «Реализация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меню"»</t>
  </si>
  <si>
    <t>Мероприятие 4.3 «Субсидии ресурсоснабжающим организациям на реализацию мероприятий по организации системы водоснабжения и водоотведения, теплоснабжения, электроснабжения, газоснабжения на территории муниципального образования Московской области»</t>
  </si>
  <si>
    <t>Основное мероприятие 05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</si>
  <si>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Мероприятие 5.1 «Утверждение схем теплоснабжения городских округов (актуализированных схем теплоснабжения городских округов)»</t>
  </si>
  <si>
    <t>Мероприятие 5.2 «Утверждение схем водоснабжения и водоотведения городских округов (актуализированных схем водоснабжения и водоотведения городских округов)»</t>
  </si>
  <si>
    <t>Мероприятие 5.3 «Утверждение программ комплексного развития систем коммунальной инфраструктуры городских округов»</t>
  </si>
  <si>
    <t>Подпрограмма: 5 Энергосбережение и повышение энергетической эффективности</t>
  </si>
  <si>
    <t>Основное мероприятие 01 «Повышение энергетической эффективности муниципальных учреждений Московской области»</t>
  </si>
  <si>
    <t>Мероприятие 1.4 «Замена светильников внутреннего освещения на светодиодные»</t>
  </si>
  <si>
    <t>Мероприятие 1.10 «Установка, замена, поверка приборов учета энергетических ресурсов на объектах бюджетной сферы»</t>
  </si>
  <si>
    <t>Основное мероприятие 02 «Организация учета энергоресурсов в жилищном фонде Московской области»</t>
  </si>
  <si>
    <t>Мероприятие 2.1 «Установка, замена, поверка общедомовых приборов учета энергетических ресурсов в многоквартирных домах»</t>
  </si>
  <si>
    <t>Мероприятие 2.2 «Выполнение работ по установке автоматизированных систем контроля за газовой безопасностью в жилых помещениях (квартирах) многоквартирных домов»</t>
  </si>
  <si>
    <t>Мероприятие 2.51 «Установка, замена, поверка индивидуальных приборов учета энергетических ресурсов в муниципальном жилищном фонде»</t>
  </si>
  <si>
    <t>Основное мероприятие 03 «Повышение энергетической эффективности многоквартирных домов»</t>
  </si>
  <si>
    <t>Мероприятие 3.1 «Организация работы с УК по подаче заявлений в ГУ МО "Государственная жилищная инспекция Московской области"»</t>
  </si>
  <si>
    <t>Подпрограмма: 6 Развитие газификации, топливозаправочного комплекса и электроэнергетики</t>
  </si>
  <si>
    <t>Основное мероприятие 01 «Строительство и содержание газопроводов в населенных пунктах»</t>
  </si>
  <si>
    <t>Мероприятие 1.2 «Организация в границах городского округа газоснабжения населения»</t>
  </si>
  <si>
    <t>Подпрограмма: 8 Реализация полномочий в сфере жилищно-коммунального хозяйства</t>
  </si>
  <si>
    <t>Основное мероприятие 01 «Создание экономических условий для повышения эффективности работы организаций жилищно-коммунального хозяйства Московской области»</t>
  </si>
  <si>
    <t>Мероприятие 1.4 «Приобретение объектов коммунальной инфраструктуры»</t>
  </si>
  <si>
    <t>Основное мероприятие 02 «Финансовое обеспечение расходов, направленных на осуществление полномочий в сфере жилищно-коммунального хозяйства»</t>
  </si>
  <si>
    <t>Мероприятие 2.5 «Осуществление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газом»</t>
  </si>
  <si>
    <t>Программа: 11 Предпринимательство</t>
  </si>
  <si>
    <t>Подпрограмма: 1 Инвестиции</t>
  </si>
  <si>
    <t>Основное мероприятие 02 «Создание и (или) развитие индустриальных (промышленных) парков, промышленных технопарков, инновационно-технологических центров, промышленных площадок, особых экономических зон»</t>
  </si>
  <si>
    <t>Мероприятие 2.1 «Создание и развитие индустриальных (промышленных) парков, промышленных площадок на территориях муниципальных образований Московской области»</t>
  </si>
  <si>
    <t>Основное мероприятие 05 «Организация работ по поддержке и развитию промышленного потенциала»</t>
  </si>
  <si>
    <t>Мероприятие 5.1 «Создание новых рабочих мест за счет проводимых мероприятий, направленных на расширение имеющихся производств»</t>
  </si>
  <si>
    <t>Основное мероприятие 08 «Стимулирование инвестиционной деятельности »</t>
  </si>
  <si>
    <t>Мероприятие 8.1 «Поддержка и стимулирование инвестиционной деятельности на территории городских округов Московской области»</t>
  </si>
  <si>
    <t>Подпрограмма: 2 Развитие конкуренции</t>
  </si>
  <si>
    <t>Основное мероприятие 50 «Оценка уровня эффективности, результативности, обеспечение гласности и прозрачности контрактной системы в сфере закупок»</t>
  </si>
  <si>
    <t>Мероприятие 50.1 «Проведение оценки общего уровня организации закупок»</t>
  </si>
  <si>
    <t>Мероприятие 50.2 «Проведение оценки качества закупочной деятельности»</t>
  </si>
  <si>
    <t>Мероприятие 50.3 «Проведение оценки доступности конкурентных процедур»</t>
  </si>
  <si>
    <t>Мероприятие 50.4 «Проведение оценки экономической эффективности закупок по результатам их осуществления»</t>
  </si>
  <si>
    <t>Мероприятие 50.5 «Проведение оценки объема закупок у единственного поставщика (подрядчика, исполнителя)»</t>
  </si>
  <si>
    <t>Мероприятие 50.6 «Проведение оценки уровня поддержки субъектов малого предпринимательства, социально ориентированных некоммерческих организаций при осуществлении закупок»</t>
  </si>
  <si>
    <t>Основное мероприятие 52 «Развитие конкуренции в муниципальном образовании Московской области»</t>
  </si>
  <si>
    <t>Мероприятие 52.1 «Мониторинг хода исполнения ключевых показателей развития конкуренции на товарных рынках муниципального образования Московской области»</t>
  </si>
  <si>
    <t>Мероприятие 52.2 «Организация и проведение опросов о состоянии и развитии конкуренции на товарных рынках муниципального образования Московской области»</t>
  </si>
  <si>
    <t>Программа: 12 Управление имуществом и муниципальными финансами</t>
  </si>
  <si>
    <t>Подпрограмма: 1 Эффективное управление имущественным комплексом</t>
  </si>
  <si>
    <t>Основное мероприятие 02 «Управление имуществом, находящимся в муниципальной собственности и выполнение кадастровых работ»</t>
  </si>
  <si>
    <t>Мероприятие 2.1 «Расходы, связанные с владением, пользованием и распоряжением имуществом, находящимся в муниципальной собственности городского округа»</t>
  </si>
  <si>
    <t>Мероприятие 2.2 «Взносы на капитальный ремонт общего имущества многоквартирных домов»</t>
  </si>
  <si>
    <t>Основное мероприятие 03 «Создание условий для реализации государственных полномочий в области земельных отношений»</t>
  </si>
  <si>
    <t>Мероприятие 3.1 «Обеспечение осуществления органами местного самоуправления муниципальных образований Московской области отдельных государственных полномочий Московской области в области земельных отношений»</t>
  </si>
  <si>
    <t>Подпрограмма: 3 Управление муниципальным долгом</t>
  </si>
  <si>
    <t>Основное мероприятие 01 «Реализация мероприятий в рамках управления муниципальным долгом»</t>
  </si>
  <si>
    <t>Мероприятие 1.1 «Обслуживание муниципального долга по бюджетным кредитам»</t>
  </si>
  <si>
    <t>Мероприятие 1.2 «Обслуживание муниципального долга по коммерческим кредитам»</t>
  </si>
  <si>
    <t>Подпрограмма: 4 Управление муниципальными финансами</t>
  </si>
  <si>
    <t>Основное мероприятие 50 «Разработка проекта бюджета и исполнение бюджета городского округа»</t>
  </si>
  <si>
    <t>Мероприятие 50.1 «Проведение работы с главными администраторами по представлению прогноза поступления доходов и исполнению бюджета»</t>
  </si>
  <si>
    <t>Мероприятие 50.2 «Формирование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расходов»</t>
  </si>
  <si>
    <t>Основное мероприятие 51 «Снижение уровня задолженности по налоговым платежам»</t>
  </si>
  <si>
    <t>Мероприятие 51.1 «Разработка мероприятий, направленных на увеличение доходов и снижение задолженности по налоговым платежам»</t>
  </si>
  <si>
    <t>Мероприятие 1.1 «Функционирование высшего должностного лица»</t>
  </si>
  <si>
    <t>Мероприятие 1.2 «Расходы на обеспечение деятельности администрации»</t>
  </si>
  <si>
    <t>Мероприятие 1.5 «Обеспечение деятельности финансового органа»</t>
  </si>
  <si>
    <t>Мероприятие 1.6 «Расходы на обеспечение деятельности (оказание услуг) муниципальных учреждений - централизованная бухгалтерия муниципального образования»</t>
  </si>
  <si>
    <t>Мероприятие 1.7 «Расходы на обеспечение деятельности (оказание услуг) муниципальных учреждений - обеспечение деятельности органов местного самоуправления»</t>
  </si>
  <si>
    <t>Мероприятие 1.8 «Организация и осуществление мероприятий по мобилизационной подготовке»</t>
  </si>
  <si>
    <t>Мероприятие 1.10 «Взносы в общественные организации (Уплата членских взносов членами Совета муниципальных образований Московской области)»</t>
  </si>
  <si>
    <t>Мероприятие 1.12 «Премия Губернатора Московской области "Прорыв года"»</t>
  </si>
  <si>
    <t>Мероприятие 1.13 «Осуществление мер по противодействию коррупции в границах городского округа»</t>
  </si>
  <si>
    <t>Основное мероприятие 03 «Мероприятия, реализуемые в целях создания условий для реализации полномочий органов местного самоуправления»</t>
  </si>
  <si>
    <t>Мероприятие 3.1 «Организация и проведение мероприятий по обучению, переобучению, повышению квалификации и обмену опытом специалистов»</t>
  </si>
  <si>
    <t>Мероприятие 3.2 «Организация работы по повышению квалификации муниципальных служащих и работников муниципальных учреждений, в т.ч. участие в краткосрочных семинарах»</t>
  </si>
  <si>
    <t>Программа: 13 Развитие институтов гражданского общества, повышение эффективности местного самоуправления и реализации молодежной политики</t>
  </si>
  <si>
    <t>Подпрограмма: 1 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</t>
  </si>
  <si>
    <t>Основное мероприятие 01 «Информирование населения об основных событиях социально-экономического развития и общественно-политической жизни»</t>
  </si>
  <si>
    <t>Мероприятие 1.1 «Информирование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сетей, мессенджеров, e-mail-рассылок, SMS-информирования»</t>
  </si>
  <si>
    <t>Мероприятие 1.2 «Информирование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образования»</t>
  </si>
  <si>
    <t>Мероприятие 1.3 «Информирование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телепередач»</t>
  </si>
  <si>
    <t>Мероприятие 1.4 «Информирование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радиопрограммы»</t>
  </si>
  <si>
    <t>Мероприятие 1.5 «Информирование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СМИ»</t>
  </si>
  <si>
    <t>Основное мероприятие 07 «Организация создания и эксплуатации сети объектов наружной рекламы»</t>
  </si>
  <si>
    <t>Мероприятие 7.1 «Приведение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конструкций»</t>
  </si>
  <si>
    <t>Мероприятие 7.2 «Проведение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области"»</t>
  </si>
  <si>
    <t>Мероприятие 7.3 «Информирование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информации»</t>
  </si>
  <si>
    <t>Подпрограмма: 3 Эффективное местное самоуправление</t>
  </si>
  <si>
    <t>Основное мероприятие 02 «Практики инициативного бюджетирования»</t>
  </si>
  <si>
    <t>Мероприятие 2.1 «Реализация на территориях муниципальных образований проектов граждан, сформированных в рамках практик инициативного бюджетирования»</t>
  </si>
  <si>
    <t>Подпрограмма: 4 Молодежь Подмосковья</t>
  </si>
  <si>
    <t>Основное мероприятие 01 «Вовлечение молодежи в общественную жизнь»</t>
  </si>
  <si>
    <t>Мероприятие 1.1 «Организация и проведение мероприятий по гражданско-патриотическому и духовно-нравственному воспитанию молодежи»</t>
  </si>
  <si>
    <t>Основное мероприятие 02 «Организация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медиасообществ»</t>
  </si>
  <si>
    <t>Мероприятие 2.2 «Проведение мероприятий по обеспечению занятости несовершеннолетних»</t>
  </si>
  <si>
    <t>Подпрограмма: 5 Развитие добровольчества (волонтерства) в городском округе Московской области</t>
  </si>
  <si>
    <t>Основное мероприятие 01 «Организация и проведение мероприятий, направленных на популяризацию добровольчества (волонтерства)»</t>
  </si>
  <si>
    <t>Мероприятие 1.1 «Организация и проведение мероприятий (акций) для добровольцев (волонтеров)»</t>
  </si>
  <si>
    <t>Мероприятие 1.3 «Расходы на обеспечение деятельности (оказание услуг) муниципальных учреждений в сфере молодежной политики»</t>
  </si>
  <si>
    <t>Основное мероприятие 04 «Корректировка списков кандидатов в присяжные заседатели федеральных судов общей юрисдикции в Российской Федерации»</t>
  </si>
  <si>
    <t>Мероприятие 4.1 «Составление (изменение) списков кандидатов в присяжные заседатели федеральных судов общей юрисдикции в Российской Федерации»</t>
  </si>
  <si>
    <t>Программа: 14 Развитие и функционирование дорожно-транспортного комплекса</t>
  </si>
  <si>
    <t>Подпрограмма: 1 Пассажирский транспорт общего пользования</t>
  </si>
  <si>
    <t>Основное мероприятие 02 «Организация транспортного обслуживания населения»</t>
  </si>
  <si>
    <t>Мероприятие 2.1 «Создание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транспорта)»</t>
  </si>
  <si>
    <t>Мероприятие 2.4 «Организация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пассажиров»</t>
  </si>
  <si>
    <t>Подпрограмма: 2 Дороги Подмосковья</t>
  </si>
  <si>
    <t>Основное мероприятие 02 «Строительство и реконструкция автомобильных дорог местного значения»</t>
  </si>
  <si>
    <t>Мероприятие 2.2 «Финансирование работ по строительству (реконструкции) объектов дорожного хозяйства местного значения за счет средств местного бюджета»</t>
  </si>
  <si>
    <t>Основное мероприятие 04 «Ремонт, капитальный ремонт сети автомобильных дорог, мостов и путепроводов местного значения»</t>
  </si>
  <si>
    <t>Мероприятие 4.1 «Капитальный ремонт и ремонт автомобильных дорог общего пользования местного значения»</t>
  </si>
  <si>
    <t>Мероприятие 4.2 «Капитальный ремонт и ремонт автомобильных дорог, примыкающих к территориям садоводческих и огороднических некоммерческих товариществ»</t>
  </si>
  <si>
    <t>Мероприятие 4.3 «Финансирование работ по капитальному ремонту и ремонту автомобильных дорог общего пользования местного значения за счет средств местного бюджета»</t>
  </si>
  <si>
    <t>Мероприятие 4.4 «Капитальный ремонт автомобильных дорог к сельским населенным пунктам»</t>
  </si>
  <si>
    <t>Мероприятие 4.6 «Финансирование работ по капитальному ремонту автомобильных дорог к сельским населенным пунктам за счет средств местного бюджета»</t>
  </si>
  <si>
    <t>Мероприятие 4.7 «Создание и обеспечение функционирования парковок (парковочных мест)»</t>
  </si>
  <si>
    <t>Мероприятие 4.8 «Дорожная деятельность в отношении автомобильных дорог местного значения в границах городского округа»</t>
  </si>
  <si>
    <t>Мероприятие 4.9 «Мероприятия по обеспечению безопасности дорожного движения»</t>
  </si>
  <si>
    <t>Программа: 15 Цифровое муниципальное образование</t>
  </si>
  <si>
    <t>Подпрограмма: 1 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</si>
  <si>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Основное мероприятие 01 «Организация деятельности многофункциональных центров предоставления государственных и муниципальных услуг»</t>
  </si>
  <si>
    <t>Мероприятие 1.1 «Софинансирование расходов на организацию деятельности многофункциональных центров предоставления государственных и муниципальных услуг»</t>
  </si>
  <si>
    <t>Основное мероприятие 02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</si>
  <si>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Мероприятие 2.1 «Техническая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услуг»</t>
  </si>
  <si>
    <t>Подпрограмма: 2 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</si>
  <si>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Основное мероприятие 01 «Информационная инфраструктура»</t>
  </si>
  <si>
    <t>Мероприятие 1.1 «Обеспечение доступности для населения муниципального образования Московской области современных услуг широкополосного доступа в сеть Интернет»</t>
  </si>
  <si>
    <t>Мероприятие 1.2 «Обеспечение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электросвязи»</t>
  </si>
  <si>
    <t>Мероприятие 1.3 «Подключение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ней»</t>
  </si>
  <si>
    <t>Мероприятие 1.4 «Обеспечение оборудованием и поддержание его работоспособности»</t>
  </si>
  <si>
    <t>Мероприятие 1.5 «Обеспечение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бюджета»</t>
  </si>
  <si>
    <t>Мероприятие E4.4 «Обеспечение образовательных организаций материально-технической базой для внедрения цифровой образовательной среды»</t>
  </si>
  <si>
    <t>Мероприятие E4.5 «Обновление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образования»</t>
  </si>
  <si>
    <t>Основное мероприятие 02 «Информационная безопасность»</t>
  </si>
  <si>
    <t>Мероприятие 2.1 «Приобретение,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области»</t>
  </si>
  <si>
    <t>Основное мероприятие 03 «Цифровое государственное управление»</t>
  </si>
  <si>
    <t>Мероприятие 3.1 «Обеспечение программными продуктами»</t>
  </si>
  <si>
    <t>Мероприятие 3.2 «Внедрение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области»</t>
  </si>
  <si>
    <t>Мероприятие 3.3 «Развитие и сопровождение муниципальных информационных систем обеспечения деятельности ОМСУ муниципального образования Московской области»</t>
  </si>
  <si>
    <t>Основное мероприятие 04 «Цифровая культура»</t>
  </si>
  <si>
    <t>Мероприятие 4.1 «Обеспечение муниципальных учреждений культуры доступом в информационно-телекоммуникационную сеть Интернет»</t>
  </si>
  <si>
    <t>Мероприятие 1.1 «Расходы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услуг»</t>
  </si>
  <si>
    <t>Мероприятие 1.2 «Обеспечение оборудованием и поддержание работоспособности многофункциональных центров предоставления государственных и муниципальных услуг»</t>
  </si>
  <si>
    <t>Программа: 16 Архитектура и градостроительство</t>
  </si>
  <si>
    <t>Подпрограмма: 1 Разработка Генерального плана развития городского округа</t>
  </si>
  <si>
    <t>Основное мероприятие 02 «Разработка и внесение изменений в документы территориального планирования и градостроительного зонирования муниципального образования»</t>
  </si>
  <si>
    <t>Мероприятие 2.1 «Проведение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округа)»</t>
  </si>
  <si>
    <t>Мероприятие 2.2 «Обеспечение рассмотрения и утверждения представительными органами местного самоуправления муниципального образования проекта генерального плана (внесение изменений в генеральный план) городского округа»</t>
  </si>
  <si>
    <t>Мероприятие 2.3 «Обеспечение утверждения администрацией городского округа карты планируемого размещения объектов местного значения»</t>
  </si>
  <si>
    <t>Мероприятие 2.4 «Обеспечение проведения публичных слушаний/ общественных обсуждений по проекту Правил землепользования и застройки (внесение изменений в Правила землепользования и застройки) городского округа»</t>
  </si>
  <si>
    <t>Мероприятие 2.5 «Обеспечение утверждения администрацией муниципального образования Московской области проекта Правил землепользования и застройки городского округа (внесение изменений в Правила землепользования и застройки городского округа)»</t>
  </si>
  <si>
    <t>Основное мероприятие 03 «Обеспечение разработки и внесение изменений в нормативы градостроительного проектирования городского округа»</t>
  </si>
  <si>
    <t>Мероприятие 3.1 «Разработка и внесение изменений в нормативы градостроительного проектирования городского округа»</t>
  </si>
  <si>
    <t>Мероприятие 3.2 «Обеспечение рассмотрения и утверждения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(внесение изменений в нормативы градостроительного проектирования) городского округа»</t>
  </si>
  <si>
    <t>Подпрограмма: 2 Реализация политики пространственного развития городского округа</t>
  </si>
  <si>
    <t>Основное мероприятие 04 «Финансовое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образований»</t>
  </si>
  <si>
    <t>Мероприятие 4.1 «Осуществление отдельных государственных полномочий в части присвоения адресов объектам адресации и согласования переустройства (или перепланировки) помещений в многоквартирном доме»</t>
  </si>
  <si>
    <t>Основное мероприятие 05 «Обеспечение мер по ликвидации самовольных, недостроенных и аварийных объектов на территории муниципального образования Московской области»</t>
  </si>
  <si>
    <t>Мероприятие 5.1 «Ликвидация самовольных, недостроенных и аварийных объектов на территории городского округа»</t>
  </si>
  <si>
    <t>Программа: 17 Формирование современной комфортной городской среды</t>
  </si>
  <si>
    <t>Подпрограмма: 1 Комфортная городская среда</t>
  </si>
  <si>
    <t>Основное мероприятие 01 «Благоустройство общественных территорий муниципальных образований Московской области»</t>
  </si>
  <si>
    <t>Мероприятие 1.2 «Благоустройство лесопарковых зон»</t>
  </si>
  <si>
    <t>Мероприятие 1.3 «Обустройство и установка детских, игровых площадок на территории муниципальных образований»</t>
  </si>
  <si>
    <t>Мероприятие 1.4 «Устройство систем наружного освещения в рамках реализации проекта "Светлый город"»</t>
  </si>
  <si>
    <t>Мероприятие 1.20 «Благоустройство общественных территорий муниципальных образований Московской области (за исключением меропритяй по содержание территорий)»</t>
  </si>
  <si>
    <t>Мероприятие 1.21 «Обустройство и установка детских, игровых площадок на территории муниципальных образований Московской области за счет средств местного бюджета»</t>
  </si>
  <si>
    <t>Мероприятие 1.22 «Устройство систем наружного освещения в рамках реализации проекта «Светлый город» за счет средств местного бюджета»</t>
  </si>
  <si>
    <t>Федеральный проект F2 «Формирование комфортной городской среды»</t>
  </si>
  <si>
    <t>Мероприятие F2.1 «Реализация программ формирования современной городской среды в части благоустройства общественных территорий»</t>
  </si>
  <si>
    <t>Мероприятие F2.2 «Реализация программ формирования современной городской среды в части достижения основного результата по благоустройству общественных территорий»</t>
  </si>
  <si>
    <t>Мероприятие F2.3 «Реализация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скверов)»</t>
  </si>
  <si>
    <t>Подпрограмма: 2 Создание условий для обеспечения комфортного проживания жителей, в том числе в многоквартирных домах на территории Московской области</t>
  </si>
  <si>
    <t>Основное мероприятие 01 «Обеспечение комфортной среды проживания на территории муниципального образования Московской области»</t>
  </si>
  <si>
    <t>Мероприятие 1.1 «Ямочный ремонт асфальтового покрытия дворовых территорий»</t>
  </si>
  <si>
    <t>Мероприятие 1.2 «Создание и ремонт пешеходных коммуникаций»</t>
  </si>
  <si>
    <t>Мероприятие 1.3 «Создание административных комиссий, уполномоченных рассматривать дела об административных правонарушениях в сфере благоустройства»</t>
  </si>
  <si>
    <t>Мероприятие 1.4 «Приобретение коммунальной техники»</t>
  </si>
  <si>
    <t>Мероприятие 1.15 «Содержание дворовых территорий»</t>
  </si>
  <si>
    <t>Мероприятие 1.16 «Содержание в чистоте территории города (общественные пространства)»</t>
  </si>
  <si>
    <t>Мероприятие 1.17 «Комплексное благоустройство дворовых территорий (установка новых и замена существующих элементов)»</t>
  </si>
  <si>
    <t>Мероприятие 1.18 «Содержание парков культуры и отдыха»</t>
  </si>
  <si>
    <t>Мероприятие 1.19 «Содержание объектов дорожного хозяйства (внутриквартальные проезды)»</t>
  </si>
  <si>
    <t>Мероприятие 1.20 «Замена и модернизация детских игровых площадок»</t>
  </si>
  <si>
    <t>Мероприятие 1.21 «Содержание, ремонт и восстановление уличного освещения»</t>
  </si>
  <si>
    <t>Мероприятие 1.22 «Замена неэнергоэффективных светильников наружного освещения»</t>
  </si>
  <si>
    <t>Мероприятие 1.23 «Установка шкафов управления наружным освещением»</t>
  </si>
  <si>
    <t>Мероприятие 1.24 «Ликвидация несанкционированных навалов мусора»</t>
  </si>
  <si>
    <t>Мероприятие F2.1 «Ремонт дворовых территорий»</t>
  </si>
  <si>
    <t>Основное мероприятие 03 «Приведение в надлежащее состояние подъездов в многоквартирных домах»</t>
  </si>
  <si>
    <t>Мероприятие 3.1 «Ремонт подъездов в многоквартирных домах»</t>
  </si>
  <si>
    <t>Мероприятие 1.1 «Обеспечение деятельности муниципальных органов - учреждения в сфере жилищно-коммунального хозяйства и благоустройства »</t>
  </si>
  <si>
    <t>Программа: 18 Строительство объектов социальной инфраструктуры</t>
  </si>
  <si>
    <t>Подпрограмма: 3 Строительство (реконструкция) объектов образования</t>
  </si>
  <si>
    <t>Основное мероприятие 01 «Организация строительства (реконструкции) объектов дошкольного образования»</t>
  </si>
  <si>
    <t>Мероприятие 1.1 «Проектирование и строительство дошкольных образовательных организаций»</t>
  </si>
  <si>
    <t>Основное мероприятие 02 «Организация строительства (реконструкции) объектов общего образования»</t>
  </si>
  <si>
    <t>Мероприятие 2.4 «Капитальные вложения в общеобразовательные организации в целях обеспечения односменного режима обучения»</t>
  </si>
  <si>
    <t>Мероприятие E1.4 «Создание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фактором»</t>
  </si>
  <si>
    <t>Подпрограмма: 5 Строительство (реконструкция) объектов физической культуры и спорта</t>
  </si>
  <si>
    <t>Федеральный проект P5 «Спорт – норма жизни»</t>
  </si>
  <si>
    <t>Мероприятие P5.2 «Строительство (реконструкция) объектов физической культуры и спорта на территории военных городков»</t>
  </si>
  <si>
    <t>Подпрограмма: 7 Обеспечивающая подпрограмма</t>
  </si>
  <si>
    <t>Мероприятие 1.1 «Расходы на обеспечение деятельности (оказание услуг) муниципальных учреждений в сфере строительства»</t>
  </si>
  <si>
    <t>Программа: 19 Переселение граждан из аварийного жилищного фонда</t>
  </si>
  <si>
    <t>Подпрограмма: 1 Обеспечение устойчивого сокращения непригодного для проживания жилищного фонда</t>
  </si>
  <si>
    <t>Основное мероприятие 01 «Реализация мероприятий по предоставлению субсидии гражданам, переселяемым из аварийного жилищного фонда, на приобретение (строительство) жилых помещений»</t>
  </si>
  <si>
    <t>Мероприятие 1.1 «Финансовое обеспечение расходов, связанных с предоставлением субсидии гражданам, переселяемым из аварийного жилищного фонда»</t>
  </si>
  <si>
    <t>Мероприятие 1.2 «Обеспечение мероприятий по устойчивому сокращению непригодного для проживания жилищного фонда за счет средств местного бюджета»</t>
  </si>
  <si>
    <t>Федеральный проект F3 «Обеспечение устойчивого сокращения непригодного для проживания жилищного фонда»</t>
  </si>
  <si>
    <t>Мероприятие F3.1 «Переселение из непригодного для проживания жилищного фонда по I этапу»</t>
  </si>
  <si>
    <t>Мероприятие F3.2 «Переселение из непригодного для проживания жилищного фонда по II этапу»</t>
  </si>
  <si>
    <t>Мероприятие F3.3 «Переселение из непригодного для проживания жилищного фонда по III этапу»</t>
  </si>
  <si>
    <t>Мероприятие F3.4 «Переселение из непригодного для проживания жилищного фонда по IV этапу»</t>
  </si>
  <si>
    <t>Мероприятие F3.5 «Переселение из непригодного для проживания жилищного фонда по V этапу»</t>
  </si>
  <si>
    <t>Мероприятие F3.6 « Переселение из непригодного для проживания жилищного фонда по VI этапу»</t>
  </si>
  <si>
    <t>Мероприятие F3.7 «Завершение мероприятия по переселению из непригодного для проживания жилищного фонда по I этапу»</t>
  </si>
  <si>
    <t>Мероприятие F3.8 «Завершение мероприятия по переселению из непригодного для проживания жилищного фонда по II этапу»</t>
  </si>
  <si>
    <t>Мероприятие F3.9 «Переселение из непригодного для проживания жилищного фонда по Дополнительному IV этапу»</t>
  </si>
  <si>
    <t>Подпрограмма: 2 Обеспечение мероприятий по переселению граждан из аварийного жилищного фонда в Московской области</t>
  </si>
  <si>
    <t>Основное мероприятие 02 «Переселение граждан из аварийного жилищного фонда»</t>
  </si>
  <si>
    <t>Мероприятие 2.1 «Обеспечение мероприятий по переселению граждан из аварийного жилищного фонда, признанного таковым после 01.01.2017»</t>
  </si>
  <si>
    <t>Подпрограмма: 3 Развитие малого и среднего предпринимательства</t>
  </si>
  <si>
    <t>Основное мероприятие 02 «Реализация механизмов муниципальной поддержки субъектов малого и среднего предпринимательства»</t>
  </si>
  <si>
    <t>Мероприятие 2.1 «Частичная компенсация субъектам малого и среднего предпринимательства затрат, связанных с приобретением оборудования»</t>
  </si>
  <si>
    <t>Мероприятие 2.3 «Частичная компенсация затрат субъектам малого и среднего предпринимательства, осуществляющим деятельность в сфере социального предпринимательства»</t>
  </si>
  <si>
    <t>Мероприятие 2.4 «Предоставление в аренду имущества, находящегося в муниципальной собственности, отнесенного к имуществу казны,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"налог на профессиональный доход", осуществляющим деятельность на территории Московской области, без проведения торгов»</t>
  </si>
  <si>
    <t>Подпрограмма: 4 Развитие потребительского рынка и услуг на территории муниципального образования Московской области</t>
  </si>
  <si>
    <t>Основное мероприятие 01 «Развитие потребительского рынка на территории муниципального образования Московской области»</t>
  </si>
  <si>
    <t>Мероприятие 1.1 «Содействие вводу (строительству) новых современных объектов потребительского рынка в рамках реализации мероприятий, содействующих развитию торговой деятельности»</t>
  </si>
  <si>
    <t>Мероприятие 1.2 «Организация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области»</t>
  </si>
  <si>
    <t>Мероприятие 1.4 «Развитие дистанционной торговли рынка на территории муниципального образования Московской области»</t>
  </si>
  <si>
    <t>Мероприятие 1.5 «Разработка,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и утилизация нестационарных торговых объектов, размещение которых не соответствует схеме размещения нестационарных торговых объектов»</t>
  </si>
  <si>
    <t>Мероприятие 1.6 «Создание условий для обеспечения жителей городского округа услугами связи, общественного питания, торговли и бытового обслуживания»</t>
  </si>
  <si>
    <t>Мероприятие 1.7 «Предоставление сельскохозяйственным товаропроизводителям и организациям потребительской кооперации (субъектам малого или среднего предпринимательства, физическим лицам, не являющимися индивидуальными предпринимателями и применяющими специальный налоговый режим "Налог на профессиональный доход") мест для размещения нестационарных торговых объектов без проведения торгов на льготных условиях или на безвозмездной основе»</t>
  </si>
  <si>
    <t>Мероприятие 1.8 «Предоставление субъектам малого или среднего предпринимательства, физическими лицами, не являющимися индивидуальными предпринимателями и применяющими специальный налоговый режим "Налог на профессиональный доход" мест для размещения нестационарных торговых объектов без проведения торгов на льготных условиях при размещении мобильного торгового объекта»</t>
  </si>
  <si>
    <t>Мероприятие 1.9 «Проведение мероприятий по демонтажу и утилизации объектов, размещение которых не соответствует схеме размещения нестационарных торговых объектов»</t>
  </si>
  <si>
    <t>Основное мероприятие 51 «Развитие сферы общественного питания на территории муниципального образования Московской области»</t>
  </si>
  <si>
    <t>Мероприятие 51.1 «Содействие увеличению уровня обеспеченности населения муниципального образования Московской области предприятиями общественного питания»</t>
  </si>
  <si>
    <t>Основное мероприятие 52 «Развитие сферы бытовых услуг на территории муниципального образования Московской области»</t>
  </si>
  <si>
    <t>Мероприятие 52.1 «Содействие увеличению уровня обеспеченности населения муниципального образования Московской области предприятиями бытового обслуживания»</t>
  </si>
  <si>
    <t>Мероприятие 52.2 «Развитие объектов дорожного и придорожного сервиса (автосервис, шиномонтаж, автомойка, автокомплекс, автотехцентр) на территории муниципального образования Московской области»</t>
  </si>
  <si>
    <t>Основное мероприятие 53 «Участие в организации региональной системы защиты прав потребителей»</t>
  </si>
  <si>
    <t>Мероприятие 53.1 «Рассмотрение обращений и жалоб, консультация граждан по вопросам защиты прав потребителей»</t>
  </si>
  <si>
    <t>Мероприятие 53.2 «Обращения в суды по вопросу защиты прав потребителей»</t>
  </si>
  <si>
    <t>Подпрограмма: 6 Развитие и поддержка социально ориентированных некоммерческих организаций</t>
  </si>
  <si>
    <t>Основное мероприятие 01 «Развитие негосударственного сектора социального обслуживания»</t>
  </si>
  <si>
    <t>Мероприятие 1.1 «Оказание финансовой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инвалидов»</t>
  </si>
  <si>
    <t>Мероприятие 1.2 «Предоставление субсидии СО НКО в сфере социальной защиты населения»</t>
  </si>
  <si>
    <t>Мероприятие 1.4 «Предоставление субсидии СО НКО, реализующим основные образовательные программы дошкольного образования в качестве основного вида деятельности»</t>
  </si>
  <si>
    <t>Мероприятие 1.7 «Предоставление субсидий СО НКО в сфере физической культуры и спорта»</t>
  </si>
  <si>
    <t>Основное мероприятие 02 «Осуществление имущественной, информационной и консультационной поддержки СО НКО»</t>
  </si>
  <si>
    <t>Мероприятие 2.1 «Предоставление имущественной и консультационной поддержки СО НКО»</t>
  </si>
  <si>
    <t>Мероприятие 2.2 «Предоставление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НКО»</t>
  </si>
  <si>
    <t>Подпрограмма: 7 Обеспечение доступности для инвалидов и маломобильных групп населения объектов инфраструктуры и услуг</t>
  </si>
  <si>
    <t>Основное мероприятие 01 «Обеспечение доступности для инвалидов и маломобильных групп населения объектов инфраструктуры (за исключением сфер культуры, образования, спорта)»</t>
  </si>
  <si>
    <t>Мероприятие 1.1 «Обеспечение доступности для инвалидов и маломобильных групп населения объектов инфраструктуры (за исключением сфер культуры, образования, спорта)»</t>
  </si>
  <si>
    <t>Подпрограмма: 4 Развитие архивного дела</t>
  </si>
  <si>
    <t>Основное мероприятие 01 «Хранение, комплектование, учет и использование архивных документов в муниципальных архивах»</t>
  </si>
  <si>
    <t>Мероприятие 1.2 «Расходы на обеспечение деятельности муниципальных архивов»</t>
  </si>
  <si>
    <t>Основное мероприятие 02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</si>
  <si>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Мероприятие 2.1 «Обеспечение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архивах»</t>
  </si>
  <si>
    <t>Финансирование не предусмотрено</t>
  </si>
  <si>
    <t>-</t>
  </si>
  <si>
    <t xml:space="preserve">Мероприятие выполнено </t>
  </si>
  <si>
    <t>Мероприятие выполнено</t>
  </si>
  <si>
    <t>Мероприятие выполнено на 98,04%</t>
  </si>
  <si>
    <t>Мероприятие выполнено на 80,51% в результате сложившейся экономии при проведении конкурсных процедур</t>
  </si>
  <si>
    <t>Мероприятие выполнено на 97,63% в результате сложившейся экономии при проведении конкурсных процедур</t>
  </si>
  <si>
    <t>Мероприятие выполнено на 97,94% в результате сложившейся экономии при проведении конкурсных процедур</t>
  </si>
  <si>
    <t>Исполнено на 97,51% по фактически предоставленным заявкам на компенсацию проезда отдельных категорий обучающихся</t>
  </si>
  <si>
    <t>Исполнено на 65,10% по фактическим поступлениям родительской платы</t>
  </si>
  <si>
    <t>Мероприятие выполнено на 95,26% в результате сложившейся экономии при проведении конкурсных процедур</t>
  </si>
  <si>
    <t>Мероприятие выполнено на 93,70% по фактически проведенным мероприятиям</t>
  </si>
  <si>
    <t>Мероприятие выполнено на 92,58% по фактически проведенным мероприятиям</t>
  </si>
  <si>
    <t>Мероприятие выполнено на 29,03% по фактически предоставленным заявкам на компенсацию проезда отдельных категорий обучающихся</t>
  </si>
  <si>
    <t>Мероприятие выполнено на 98,60%</t>
  </si>
  <si>
    <t>Мероприятие выполнено на 98,49%</t>
  </si>
  <si>
    <t xml:space="preserve">Мероприятие выполнено на 86,09% по фактической посещаемости </t>
  </si>
  <si>
    <t xml:space="preserve">Мероприятие выполнено на 75,57% по фактической посещаемости </t>
  </si>
  <si>
    <t>Мероприятие выполнено на 80,27% в результате сложившейся экономии при проведении конкурсных процедур</t>
  </si>
  <si>
    <t>Мероприятие выполнено на 96,35% в результате сложившейся экономии при проведении конкурсных процедур</t>
  </si>
  <si>
    <t>Мероприятие выполнено на 99,40%</t>
  </si>
  <si>
    <t>Мероприятие выполнено на 96,43%</t>
  </si>
  <si>
    <t>Мероприятие выполнено на 77,51% в соответствии с календарным планом и фактическим проведением мероприятий</t>
  </si>
  <si>
    <t>Мероприятие выполнено на 96,89% в результате сложившейся экономии при проведении конкурсных процедур</t>
  </si>
  <si>
    <t>Мероприятие выполнено на 98,61%</t>
  </si>
  <si>
    <t>Мероприятие выполнено на 71,14% в связи с тем, что 2 СОНКО не успели использовать субсидию и соответствии с п. 38 Порядка предоставления субсидий из бюджета ГОЩ СОНКО от 30.01.2021 № 3418, остатки субсидии, были возвращены в бюджет ГОЩ.</t>
  </si>
  <si>
    <t>Мероприятие выполнено на 98,72% , снижение суммы контракта в результате торгов</t>
  </si>
  <si>
    <t>Мероприятие выполнено на 97,00%, снижение суммы контракта в результате торгов</t>
  </si>
  <si>
    <t>Мероприятие выполнено на 98,82%</t>
  </si>
  <si>
    <t>Мероприятие выполнено на 98,29%</t>
  </si>
  <si>
    <t xml:space="preserve">Мероприятие выполнено на 62,02%. </t>
  </si>
  <si>
    <t>Мероприятие выполнено  на 97,98%. По результатам проведения закупочных процедур образовалась экономия</t>
  </si>
  <si>
    <t>Мероприятие выполнено на 51,50% по фактической потребности</t>
  </si>
  <si>
    <t>Мероприятие выполнено на 75,35% по фактической потребности</t>
  </si>
  <si>
    <t>Мероприятие выполнено на 97,08% по фактической потребности</t>
  </si>
  <si>
    <t>Мероприятие выполнено на 96,34%, транспортировка умерших осуществляется по мере поступления заявок на транспортировку</t>
  </si>
  <si>
    <t>Мероприятие выполнено на 93,24% по фактической потребности</t>
  </si>
  <si>
    <t>Мероприятие выполнено на 99,87%</t>
  </si>
  <si>
    <t>Работы по подведению и подключению к инжинерным сетям. Работы по благоустройству прилегающей территории перенесены на 2024 год</t>
  </si>
  <si>
    <t>Мероприятие выполнено на 14,78%, расторгнут контракт на закупку запрещающих знаков для установки на водных объектах в летний и зимний периоды - недобросовестный поставщик</t>
  </si>
  <si>
    <t>Мероприятие выполнено на 55,17%, вод в эксплуатацию 4-х многоквартирных жилых домов перенесён на 2024 год.</t>
  </si>
  <si>
    <t>Мероприятие выполнено на 95,41%, работы по благоустройству не проведены в полном объеме из-за погодных условий (зимний период)</t>
  </si>
  <si>
    <t>Мероприятие выполнено на 17,14%, финансовые средства планировались на замену приборов учета, замена не потребовалась, произведена поверка прибороа учета</t>
  </si>
  <si>
    <t>Мероприятие выполнено на 50,00%,  в соответствии с условиями договора. Выполнения мероприятия в 2024 году</t>
  </si>
  <si>
    <t>Мероприятие выполнено на 96,51% по фактической потребности</t>
  </si>
  <si>
    <t>Мероприятие выполнено на 4,58%, в связи с тем что демонтаж незаконных нестационарных торговых объектов проводился силами и за счёт средств владельцев торговых объектов</t>
  </si>
  <si>
    <t xml:space="preserve">Мероприятие выполнено на 98,51%.Сложилась экономия по фонду оплаты труда из-за наличия больничных листов и применения регрессных ставок по страховым взносам </t>
  </si>
  <si>
    <t xml:space="preserve">Мероприятие выполнено на 98,51%. Сложилась экономия по фонду оплаты труда из-за наличия больничных листов и применения регрессных ставок по страховым взносам  </t>
  </si>
  <si>
    <t xml:space="preserve">Мероприятие выполнено на 96,11%. Сложилась экономия по фонду оплаты труда из-за наличия больничных листов и применения регрессных ставок по страховым взносам </t>
  </si>
  <si>
    <t xml:space="preserve">Мероприятие выполнено на 97,51%. Сложилась экономия по фонду оплаты труда из-за наличия больничных листов и применения регрессных ставок по страховым взносам </t>
  </si>
  <si>
    <t>Мероприятие выполнено на 99,29%</t>
  </si>
  <si>
    <t>Мероприятие выполнено на 99,65%</t>
  </si>
  <si>
    <t>Мероприятие выполнено на 99,11%</t>
  </si>
  <si>
    <t>Мероприятие выполнено на  69,50% в связи с уменьшением количества обучающихся в соответствии с планом профессионального развития муниципальных служащих</t>
  </si>
  <si>
    <t>Мероприятие выполнено на 84,80%, так как часть выявленных незаконных рекламных конструкций была демонтирована владельцами самостоятельно</t>
  </si>
  <si>
    <t>Мероприятие выполнено на 95,37%, 10,00% социальной рекламы была напечатана за счёт средств министерства информационных и социальных коммуникаций Московской области и напрямую направлена владельцам рекламных конструкций для размещения на территории г.о. Щёлково</t>
  </si>
  <si>
    <t>Мероприятие выполнено на 99,73%</t>
  </si>
  <si>
    <t>Мероприятие выполнено на 99,96%</t>
  </si>
  <si>
    <t>Мероприятие выполнено на 99,16%</t>
  </si>
  <si>
    <t>Мероприятие выполнено на 61,59%, в связи с тем что 1 контракт на выполнение ПИР расторгнут, по капитальному  ремонту выполнен меньший объем работ по желанию жителей</t>
  </si>
  <si>
    <t>Мероприятие выполнено на 90,90%, в связи с тем что 1 контракт на выполнение ПИР расторгнут, по капитальному  ремонту выполнен меньший объем работ по желанию жителей</t>
  </si>
  <si>
    <t>Мероприятие выполнено на 26,70%, в связи с погодными условиями выполнена часть работ, образовалась кредиторская задолженность</t>
  </si>
  <si>
    <t>Мероприятие выполнено на 66,87%. Экономия сложилась в результате конкурентных процедур и перехода на систему IP-телефонии через интернет</t>
  </si>
  <si>
    <t>Мероприятие выполнено на 38,57%. Произведены выплаты персоналу за фактически отработанное время в 2023 году</t>
  </si>
  <si>
    <t>Мероприятие выполнено на 89,8%. Произведена оплата за фактически выполненные работ и предоставленные услуги</t>
  </si>
  <si>
    <t>Мероприятие выполнено на 97,10%. Работы выполнены в полном объеме. Экономия по итогам проведения конкурентных процедур</t>
  </si>
  <si>
    <t>Мероприятие выполнено на 97,73%. Работы выполнены в полном объеме. Экономия по итогам проведения конкурентных процедур</t>
  </si>
  <si>
    <t>Мероприятие за счет данного источника финансирования выполнено на 72,87% в результате сложившейся экономии при проведении конкурсных процедур</t>
  </si>
  <si>
    <t>Мероприятие выполнено на 98,98%, в связи с уменьшением суммы за счет регресса налога</t>
  </si>
  <si>
    <t>Мероприятие выполнено на 97,53% по результатам проведения конкурсных процедур образовалась экономия</t>
  </si>
  <si>
    <t>Мероприятие выполнено на 96,85% по результатам проведения конкурсных процедур образовалась экономия</t>
  </si>
  <si>
    <t xml:space="preserve">Мероприятие выполнено на 66,41%. По результатам проведения конкурсных процедур образовалась экономия </t>
  </si>
  <si>
    <t xml:space="preserve">Мероприятие выполнено на 57,00%. По результатам проведения конкурсных процедур образовалась экономия </t>
  </si>
  <si>
    <t xml:space="preserve">Мероприятие выполнено на 97,20%. По результатам проведения конкурсных процедур образовалась экономия </t>
  </si>
  <si>
    <t xml:space="preserve">Мероприятие выполнено на 98,45%, по результатам проведения конкурсных процедур образовалась экономия </t>
  </si>
  <si>
    <t xml:space="preserve">Мероприятие выполнено на 63,31%, по результатам проведения конкурсных процедур образовалась экономия </t>
  </si>
  <si>
    <t xml:space="preserve">Мероприятие выполнено на 89,09%, по результатам проведения конкурсных процедур образовалась экономия </t>
  </si>
  <si>
    <t xml:space="preserve">Мероприятие выполнено на 97,29%, по результатам проведения конкурсных процедур образовалась экономия </t>
  </si>
  <si>
    <t xml:space="preserve">Мероприятие выполнено на 94,01%, по результатам проведения конкурсных процедур образовалась экономия </t>
  </si>
  <si>
    <t xml:space="preserve">Мероприятие выполнено на 96,78%, по результатам проведения конкурсных процедур образовалась экономия </t>
  </si>
  <si>
    <t xml:space="preserve">Мероприятие выполнено на 91,13%, по результатам проведения конкурсных процедур образовалась экономия </t>
  </si>
  <si>
    <t xml:space="preserve">Мероприятие выполнено на 97,44%, по результатам проведения конкурсных процедур образовалась экономия </t>
  </si>
  <si>
    <t xml:space="preserve">Мероприятие выполнено на 93,98%, по результатам проведения конкурсных процедур образовалась экономия </t>
  </si>
  <si>
    <t xml:space="preserve">Мероприятие выполнено на 97,02%, по результатам проведения конкурсных процедур образовалась экономия </t>
  </si>
  <si>
    <t>Отсутствие потребности в заемных средствах</t>
  </si>
  <si>
    <t>Выполнение мероприятия перенесено на 2024 год</t>
  </si>
  <si>
    <t xml:space="preserve">Мероприятие выполнено на 89,86%, по результатам проведения конкурсных процедур образовалась экономия </t>
  </si>
  <si>
    <t xml:space="preserve">Мероприятие выполнено на 83,32%, по результатам проведения конкурсных процедур образовалась экономия </t>
  </si>
  <si>
    <t xml:space="preserve">Мероприятие выполнено на 85,57%, по результатам проведения конкурсных процедур образовалась экономия </t>
  </si>
  <si>
    <t xml:space="preserve">Мероприятие выполнено на 92,83%, по результатам проведения конкурсных процедур образовалась экономия </t>
  </si>
  <si>
    <t xml:space="preserve">Мероприятие выполнено на 91,26%, по результатам проведения конкурсных процедур образовалась экономия </t>
  </si>
  <si>
    <t xml:space="preserve">Мероприятие выполнено на 97,62%, по результатам проведения конкурсных процедур образовалась экономия </t>
  </si>
  <si>
    <t xml:space="preserve">Мероприятие выполнено на 82,77%, по результатам проведения конкурсных процедур образовалась экономия </t>
  </si>
  <si>
    <t>Мероприятие выронено</t>
  </si>
  <si>
    <t>Мероприятие выполнено на 83,67%, Произведена оплата за актам выполненных работ</t>
  </si>
  <si>
    <t>Мероприятие выполнено на 69,48%, Произведена оплата за актам выполненных работ</t>
  </si>
  <si>
    <t>Мероприятие выполнено на 94,34%, произведена оплата за актам выполненных работ</t>
  </si>
  <si>
    <t>Мероприятие выполнено на 96,54%, произведена оплата за актам выполненных работ</t>
  </si>
  <si>
    <t xml:space="preserve">Мероприятие выполнено на 89,5%. На основании Госпрограммы в декабре 2023 дополнительно выделены средства бюджета Московской  области. За 3 объекта осуществлена оплата из бюджета Московской области, в связи с этим сложилась экономия средств местного бюджета </t>
  </si>
  <si>
    <t xml:space="preserve">Мероприятие выполнено на 97,42%, по результатам проведения конкурсных процедур образовалась экономия </t>
  </si>
  <si>
    <t xml:space="preserve">Мероприятие выполнено на 98,97%, по результатам проведения конкурсных процедур образовалась экономия </t>
  </si>
  <si>
    <t>Мероприятие выполнено на 29,66% ввиду нарушения сроков оказания услуг подрядчиком, и образовавшейся экономии по результатам проведения конкурсных процедур</t>
  </si>
  <si>
    <t xml:space="preserve">Мероприятие выполнено на 96,22%, по результатам проведения конкурсных процедур образовалась экономия </t>
  </si>
  <si>
    <t>Годовой отчет (Сводный годовой отчет) о реализации муниципальных программ</t>
  </si>
  <si>
    <t>за 2023  год</t>
  </si>
  <si>
    <t>Мероприятие выполнено на 90,47%. Из шести запланированных к переселению граждан, один человек отказался переселяться в добровольном порядке</t>
  </si>
  <si>
    <t>Программа "Здравоохранение"</t>
  </si>
  <si>
    <t xml:space="preserve">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</si>
</sst>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/>
    <xf numFmtId="0" fontId="4" fillId="2" borderId="0" xfId="0" applyFont="1" applyFill="1" applyAlignment="1">
      <alignment vertical="center" wrapText="1"/>
    </xf>
    <xf numFmtId="2" fontId="4" fillId="2" borderId="0" xfId="0" applyNumberFormat="1" applyFont="1" applyFill="1" applyAlignment="1">
      <alignment vertical="center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3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2" fontId="6" fillId="0" borderId="0" xfId="0" applyNumberFormat="1" applyFont="1"/>
    <xf numFmtId="0" fontId="7" fillId="2" borderId="0" xfId="0" applyFont="1" applyFill="1"/>
    <xf numFmtId="2" fontId="7" fillId="2" borderId="0" xfId="0" applyNumberFormat="1" applyFont="1" applyFill="1"/>
    <xf numFmtId="10" fontId="6" fillId="0" borderId="0" xfId="0" applyNumberFormat="1" applyFont="1" applyAlignment="1">
      <alignment wrapText="1"/>
    </xf>
    <xf numFmtId="0" fontId="8" fillId="0" borderId="0" xfId="0" applyFont="1" applyAlignment="1">
      <alignment vertical="center"/>
    </xf>
    <xf numFmtId="2" fontId="6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10" fontId="1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6" fillId="0" borderId="0" xfId="0" applyFont="1"/>
    <xf numFmtId="2" fontId="7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2" fontId="6" fillId="2" borderId="0" xfId="0" applyNumberFormat="1" applyFont="1" applyFill="1"/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10" fillId="2" borderId="0" xfId="0" applyFont="1" applyFill="1" applyAlignment="1">
      <alignment vertical="center" wrapText="1"/>
    </xf>
    <xf numFmtId="0" fontId="1" fillId="0" borderId="0" xfId="0" applyFont="1"/>
    <xf numFmtId="0" fontId="8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 vertical="center"/>
    </xf>
    <xf numFmtId="0" fontId="0" fillId="0" borderId="0" xfId="0" applyAlignment="1"/>
    <xf numFmtId="2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10" fillId="2" borderId="0" xfId="0" applyNumberFormat="1" applyFont="1" applyFill="1" applyAlignment="1"/>
    <xf numFmtId="0" fontId="1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2"/>
  <sheetViews>
    <sheetView tabSelected="1" workbookViewId="0">
      <selection activeCell="C9" sqref="C9:J9"/>
    </sheetView>
  </sheetViews>
  <sheetFormatPr defaultRowHeight="15"/>
  <cols>
    <col min="1" max="1" width="19" style="30" customWidth="1"/>
    <col min="2" max="2" width="12" style="14" customWidth="1"/>
    <col min="3" max="3" width="11.28515625" style="14" customWidth="1"/>
    <col min="4" max="4" width="11.42578125" style="14" customWidth="1"/>
    <col min="5" max="5" width="9.7109375" style="14" customWidth="1"/>
    <col min="6" max="6" width="11.85546875" style="14" customWidth="1"/>
    <col min="7" max="7" width="11.5703125" style="15" customWidth="1"/>
    <col min="8" max="8" width="10.42578125" style="15" customWidth="1"/>
    <col min="9" max="9" width="11.85546875" style="16" bestFit="1" customWidth="1"/>
    <col min="10" max="10" width="10.28515625" style="16" customWidth="1"/>
    <col min="11" max="11" width="12" style="16" customWidth="1"/>
    <col min="12" max="12" width="14.5703125" style="17" customWidth="1"/>
    <col min="13" max="13" width="32.7109375" style="32" customWidth="1"/>
  </cols>
  <sheetData>
    <row r="1" spans="1:13">
      <c r="A1" s="1" t="s">
        <v>0</v>
      </c>
    </row>
    <row r="2" spans="1:13">
      <c r="A2" s="1" t="s">
        <v>1</v>
      </c>
    </row>
    <row r="3" spans="1:13">
      <c r="A3" s="1" t="s">
        <v>2</v>
      </c>
    </row>
    <row r="4" spans="1:13">
      <c r="A4" s="1" t="s">
        <v>3</v>
      </c>
    </row>
    <row r="5" spans="1:13">
      <c r="A5" s="1" t="s">
        <v>4</v>
      </c>
    </row>
    <row r="6" spans="1:13">
      <c r="A6" s="2"/>
    </row>
    <row r="7" spans="1:13">
      <c r="A7" s="2"/>
    </row>
    <row r="8" spans="1:13">
      <c r="A8" s="18"/>
      <c r="B8" s="19"/>
      <c r="C8" s="19"/>
    </row>
    <row r="9" spans="1:13">
      <c r="A9" s="18"/>
      <c r="B9" s="19"/>
      <c r="C9" s="62" t="s">
        <v>700</v>
      </c>
      <c r="D9" s="63"/>
      <c r="E9" s="63"/>
      <c r="F9" s="63"/>
      <c r="G9" s="63"/>
      <c r="H9" s="63"/>
      <c r="I9" s="63"/>
      <c r="J9" s="63"/>
    </row>
    <row r="10" spans="1:13">
      <c r="A10" s="18"/>
      <c r="B10" s="19"/>
      <c r="C10" s="62" t="s">
        <v>5</v>
      </c>
      <c r="D10" s="63"/>
      <c r="E10" s="63"/>
      <c r="F10" s="63"/>
      <c r="G10" s="63"/>
      <c r="H10" s="63"/>
      <c r="I10" s="63"/>
      <c r="J10" s="31"/>
    </row>
    <row r="11" spans="1:13">
      <c r="A11" s="18"/>
      <c r="B11" s="19"/>
      <c r="C11" s="62" t="s">
        <v>701</v>
      </c>
      <c r="D11" s="63"/>
      <c r="E11" s="63"/>
      <c r="F11" s="63"/>
      <c r="G11" s="63"/>
      <c r="H11" s="63"/>
      <c r="I11" s="63"/>
      <c r="J11" s="63"/>
    </row>
    <row r="12" spans="1:13">
      <c r="A12" s="2"/>
    </row>
    <row r="13" spans="1:13" s="3" customFormat="1" ht="49.5" customHeight="1">
      <c r="A13" s="35" t="s">
        <v>6</v>
      </c>
      <c r="B13" s="58" t="s">
        <v>8</v>
      </c>
      <c r="C13" s="58"/>
      <c r="D13" s="58"/>
      <c r="E13" s="58"/>
      <c r="F13" s="58"/>
      <c r="G13" s="59" t="s">
        <v>9</v>
      </c>
      <c r="H13" s="59"/>
      <c r="I13" s="59"/>
      <c r="J13" s="59"/>
      <c r="K13" s="59"/>
      <c r="L13" s="60" t="s">
        <v>10</v>
      </c>
      <c r="M13" s="61" t="s">
        <v>11</v>
      </c>
    </row>
    <row r="14" spans="1:13" s="3" customFormat="1" ht="33" customHeight="1">
      <c r="A14" s="35" t="s">
        <v>7</v>
      </c>
      <c r="B14" s="58"/>
      <c r="C14" s="58"/>
      <c r="D14" s="58"/>
      <c r="E14" s="58"/>
      <c r="F14" s="58"/>
      <c r="G14" s="59"/>
      <c r="H14" s="59"/>
      <c r="I14" s="59"/>
      <c r="J14" s="59"/>
      <c r="K14" s="59"/>
      <c r="L14" s="60"/>
      <c r="M14" s="61"/>
    </row>
    <row r="15" spans="1:13" ht="80.25" customHeight="1">
      <c r="A15" s="20"/>
      <c r="B15" s="21" t="s">
        <v>12</v>
      </c>
      <c r="C15" s="21" t="s">
        <v>13</v>
      </c>
      <c r="D15" s="21" t="s">
        <v>14</v>
      </c>
      <c r="E15" s="21" t="s">
        <v>15</v>
      </c>
      <c r="F15" s="21" t="s">
        <v>16</v>
      </c>
      <c r="G15" s="22" t="s">
        <v>12</v>
      </c>
      <c r="H15" s="22" t="s">
        <v>13</v>
      </c>
      <c r="I15" s="23" t="s">
        <v>14</v>
      </c>
      <c r="J15" s="23" t="s">
        <v>15</v>
      </c>
      <c r="K15" s="23" t="s">
        <v>16</v>
      </c>
      <c r="L15" s="24"/>
      <c r="M15" s="33"/>
    </row>
    <row r="16" spans="1:13" ht="25.5">
      <c r="A16" s="36" t="s">
        <v>703</v>
      </c>
      <c r="B16" s="23">
        <f>B17+B20</f>
        <v>4560</v>
      </c>
      <c r="C16" s="23">
        <f t="shared" ref="C16:F16" si="0">C17+C20</f>
        <v>4560</v>
      </c>
      <c r="D16" s="23">
        <f t="shared" si="0"/>
        <v>0</v>
      </c>
      <c r="E16" s="23">
        <f>E17+E20</f>
        <v>0</v>
      </c>
      <c r="F16" s="23">
        <f t="shared" si="0"/>
        <v>0</v>
      </c>
      <c r="G16" s="23">
        <f>G17+G20</f>
        <v>4560</v>
      </c>
      <c r="H16" s="23">
        <f>H17+H20</f>
        <v>4560</v>
      </c>
      <c r="I16" s="23">
        <f>I17+I20</f>
        <v>0</v>
      </c>
      <c r="J16" s="23">
        <f>J17+J20</f>
        <v>0</v>
      </c>
      <c r="K16" s="23">
        <f>K17+K20</f>
        <v>0</v>
      </c>
      <c r="L16" s="49">
        <f>G16/B16</f>
        <v>1</v>
      </c>
      <c r="M16" s="44"/>
    </row>
    <row r="17" spans="1:13" s="7" customFormat="1" ht="111.75" customHeight="1">
      <c r="A17" s="37" t="s">
        <v>18</v>
      </c>
      <c r="B17" s="25">
        <f>B18</f>
        <v>0</v>
      </c>
      <c r="C17" s="25">
        <f t="shared" ref="C17:F18" si="1">C18</f>
        <v>0</v>
      </c>
      <c r="D17" s="25">
        <f t="shared" si="1"/>
        <v>0</v>
      </c>
      <c r="E17" s="25">
        <f t="shared" si="1"/>
        <v>0</v>
      </c>
      <c r="F17" s="25">
        <f t="shared" si="1"/>
        <v>0</v>
      </c>
      <c r="G17" s="25">
        <f>H17+I17+J17+K17</f>
        <v>0</v>
      </c>
      <c r="H17" s="25">
        <v>0</v>
      </c>
      <c r="I17" s="25">
        <v>0</v>
      </c>
      <c r="J17" s="25">
        <v>0</v>
      </c>
      <c r="K17" s="25">
        <v>0</v>
      </c>
      <c r="L17" s="55" t="s">
        <v>598</v>
      </c>
      <c r="M17" s="34" t="s">
        <v>598</v>
      </c>
    </row>
    <row r="18" spans="1:13" s="7" customFormat="1" ht="204">
      <c r="A18" s="26" t="s">
        <v>19</v>
      </c>
      <c r="B18" s="27">
        <f>B19</f>
        <v>0</v>
      </c>
      <c r="C18" s="27">
        <f t="shared" si="1"/>
        <v>0</v>
      </c>
      <c r="D18" s="27">
        <f t="shared" si="1"/>
        <v>0</v>
      </c>
      <c r="E18" s="27">
        <f t="shared" si="1"/>
        <v>0</v>
      </c>
      <c r="F18" s="27">
        <f t="shared" si="1"/>
        <v>0</v>
      </c>
      <c r="G18" s="27">
        <f t="shared" ref="G18:G48" si="2">H18+I18+J18+K18</f>
        <v>0</v>
      </c>
      <c r="H18" s="27">
        <v>0</v>
      </c>
      <c r="I18" s="27">
        <v>0</v>
      </c>
      <c r="J18" s="27">
        <v>0</v>
      </c>
      <c r="K18" s="27">
        <v>0</v>
      </c>
      <c r="L18" s="45" t="s">
        <v>598</v>
      </c>
      <c r="M18" s="34" t="s">
        <v>598</v>
      </c>
    </row>
    <row r="19" spans="1:13" s="7" customFormat="1" ht="89.25">
      <c r="A19" s="26" t="s">
        <v>20</v>
      </c>
      <c r="B19" s="27">
        <f>C19+D19+E19+F19</f>
        <v>0</v>
      </c>
      <c r="C19" s="27">
        <v>0</v>
      </c>
      <c r="D19" s="27">
        <v>0</v>
      </c>
      <c r="E19" s="27">
        <v>0</v>
      </c>
      <c r="F19" s="27">
        <v>0</v>
      </c>
      <c r="G19" s="27">
        <f t="shared" si="2"/>
        <v>0</v>
      </c>
      <c r="H19" s="27">
        <v>0</v>
      </c>
      <c r="I19" s="27">
        <v>0</v>
      </c>
      <c r="J19" s="27">
        <v>0</v>
      </c>
      <c r="K19" s="27">
        <v>0</v>
      </c>
      <c r="L19" s="45" t="s">
        <v>598</v>
      </c>
      <c r="M19" s="46" t="s">
        <v>597</v>
      </c>
    </row>
    <row r="20" spans="1:13" s="7" customFormat="1" ht="63.75">
      <c r="A20" s="37" t="s">
        <v>21</v>
      </c>
      <c r="B20" s="25">
        <f>B21</f>
        <v>4560</v>
      </c>
      <c r="C20" s="25">
        <f t="shared" ref="C20:K20" si="3">C21</f>
        <v>4560</v>
      </c>
      <c r="D20" s="25">
        <f t="shared" si="3"/>
        <v>0</v>
      </c>
      <c r="E20" s="25">
        <f t="shared" si="3"/>
        <v>0</v>
      </c>
      <c r="F20" s="25">
        <f t="shared" si="3"/>
        <v>0</v>
      </c>
      <c r="G20" s="25">
        <f t="shared" si="2"/>
        <v>4560</v>
      </c>
      <c r="H20" s="25">
        <f t="shared" si="3"/>
        <v>4560</v>
      </c>
      <c r="I20" s="25">
        <f t="shared" si="3"/>
        <v>0</v>
      </c>
      <c r="J20" s="25">
        <f t="shared" si="3"/>
        <v>0</v>
      </c>
      <c r="K20" s="25">
        <f t="shared" si="3"/>
        <v>0</v>
      </c>
      <c r="L20" s="47">
        <f t="shared" ref="L20:L80" si="4">G20/B20</f>
        <v>1</v>
      </c>
      <c r="M20" s="34"/>
    </row>
    <row r="21" spans="1:13" s="7" customFormat="1" ht="89.25">
      <c r="A21" s="26" t="s">
        <v>22</v>
      </c>
      <c r="B21" s="27">
        <f>B22</f>
        <v>4560</v>
      </c>
      <c r="C21" s="27">
        <f t="shared" ref="C21:K21" si="5">C22</f>
        <v>4560</v>
      </c>
      <c r="D21" s="27">
        <f t="shared" si="5"/>
        <v>0</v>
      </c>
      <c r="E21" s="27">
        <f t="shared" si="5"/>
        <v>0</v>
      </c>
      <c r="F21" s="27">
        <f t="shared" si="5"/>
        <v>0</v>
      </c>
      <c r="G21" s="27">
        <f t="shared" si="2"/>
        <v>4560</v>
      </c>
      <c r="H21" s="27">
        <f t="shared" si="5"/>
        <v>4560</v>
      </c>
      <c r="I21" s="27">
        <f t="shared" si="5"/>
        <v>0</v>
      </c>
      <c r="J21" s="27">
        <f t="shared" si="5"/>
        <v>0</v>
      </c>
      <c r="K21" s="27">
        <f t="shared" si="5"/>
        <v>0</v>
      </c>
      <c r="L21" s="28">
        <f t="shared" si="4"/>
        <v>1</v>
      </c>
      <c r="M21" s="34"/>
    </row>
    <row r="22" spans="1:13" s="8" customFormat="1" ht="89.25">
      <c r="A22" s="26" t="s">
        <v>23</v>
      </c>
      <c r="B22" s="27">
        <f>C22+D22+E22+F22</f>
        <v>4560</v>
      </c>
      <c r="C22" s="27">
        <v>4560</v>
      </c>
      <c r="D22" s="27">
        <v>0</v>
      </c>
      <c r="E22" s="27">
        <v>0</v>
      </c>
      <c r="F22" s="27">
        <v>0</v>
      </c>
      <c r="G22" s="27">
        <f t="shared" si="2"/>
        <v>4560</v>
      </c>
      <c r="H22" s="27">
        <v>4560</v>
      </c>
      <c r="I22" s="27">
        <v>0</v>
      </c>
      <c r="J22" s="27">
        <v>0</v>
      </c>
      <c r="K22" s="27">
        <v>0</v>
      </c>
      <c r="L22" s="28">
        <f t="shared" si="4"/>
        <v>1</v>
      </c>
      <c r="M22" s="34" t="s">
        <v>599</v>
      </c>
    </row>
    <row r="23" spans="1:13" s="9" customFormat="1">
      <c r="A23" s="37" t="s">
        <v>24</v>
      </c>
      <c r="B23" s="25">
        <f>C23+D23+E23+F23</f>
        <v>1208002.5499999998</v>
      </c>
      <c r="C23" s="25">
        <f t="shared" ref="C23:K23" si="6">C24+C31+C39+C54+C57+C60</f>
        <v>1070815.1399999999</v>
      </c>
      <c r="D23" s="25">
        <f t="shared" si="6"/>
        <v>34578.910000000003</v>
      </c>
      <c r="E23" s="25">
        <f t="shared" si="6"/>
        <v>7450.51</v>
      </c>
      <c r="F23" s="25">
        <f t="shared" si="6"/>
        <v>95157.989999999991</v>
      </c>
      <c r="G23" s="25">
        <f>H23+I23+J23+K23</f>
        <v>1206137.1499999997</v>
      </c>
      <c r="H23" s="25">
        <f>H24+H31+H39+H54+H57+H60</f>
        <v>1069323.8199999998</v>
      </c>
      <c r="I23" s="25">
        <f>I24+I31+I39+I54+I57+I60</f>
        <v>34578.920000000006</v>
      </c>
      <c r="J23" s="25">
        <f t="shared" si="6"/>
        <v>7450.51</v>
      </c>
      <c r="K23" s="25">
        <f t="shared" si="6"/>
        <v>94783.9</v>
      </c>
      <c r="L23" s="47">
        <f t="shared" si="4"/>
        <v>0.9984557979616846</v>
      </c>
      <c r="M23" s="48"/>
    </row>
    <row r="24" spans="1:13" s="7" customFormat="1" ht="38.25">
      <c r="A24" s="37" t="s">
        <v>25</v>
      </c>
      <c r="B24" s="25">
        <f>B25+B28</f>
        <v>53536.39</v>
      </c>
      <c r="C24" s="25">
        <f t="shared" ref="C24:K24" si="7">C25+C28</f>
        <v>49199.1</v>
      </c>
      <c r="D24" s="25">
        <f t="shared" si="7"/>
        <v>2504.69</v>
      </c>
      <c r="E24" s="25">
        <f t="shared" si="7"/>
        <v>0</v>
      </c>
      <c r="F24" s="25">
        <f t="shared" si="7"/>
        <v>1832.6</v>
      </c>
      <c r="G24" s="25">
        <f t="shared" si="2"/>
        <v>53332.88</v>
      </c>
      <c r="H24" s="25">
        <f>H25+H28</f>
        <v>48995.59</v>
      </c>
      <c r="I24" s="25">
        <f>I25+I28</f>
        <v>2504.69</v>
      </c>
      <c r="J24" s="25">
        <f t="shared" si="7"/>
        <v>0</v>
      </c>
      <c r="K24" s="25">
        <f t="shared" si="7"/>
        <v>1832.6</v>
      </c>
      <c r="L24" s="47">
        <v>1</v>
      </c>
      <c r="M24" s="34"/>
    </row>
    <row r="25" spans="1:13" s="7" customFormat="1" ht="76.5">
      <c r="A25" s="26" t="s">
        <v>26</v>
      </c>
      <c r="B25" s="27">
        <f>B26+B27</f>
        <v>52586.39</v>
      </c>
      <c r="C25" s="27">
        <f t="shared" ref="C25:K25" si="8">C26+C27</f>
        <v>48249.1</v>
      </c>
      <c r="D25" s="27">
        <f t="shared" si="8"/>
        <v>2504.69</v>
      </c>
      <c r="E25" s="27">
        <f t="shared" si="8"/>
        <v>0</v>
      </c>
      <c r="F25" s="27">
        <f t="shared" si="8"/>
        <v>1832.6</v>
      </c>
      <c r="G25" s="27">
        <f t="shared" si="2"/>
        <v>52586.39</v>
      </c>
      <c r="H25" s="27">
        <f t="shared" si="8"/>
        <v>48249.1</v>
      </c>
      <c r="I25" s="27">
        <f t="shared" si="8"/>
        <v>2504.69</v>
      </c>
      <c r="J25" s="27">
        <f t="shared" si="8"/>
        <v>0</v>
      </c>
      <c r="K25" s="27">
        <f t="shared" si="8"/>
        <v>1832.6</v>
      </c>
      <c r="L25" s="28">
        <f t="shared" si="4"/>
        <v>1</v>
      </c>
      <c r="M25" s="34"/>
    </row>
    <row r="26" spans="1:13" s="7" customFormat="1" ht="102">
      <c r="A26" s="26" t="s">
        <v>27</v>
      </c>
      <c r="B26" s="27">
        <f>C26+D26+E26+F26</f>
        <v>50081.7</v>
      </c>
      <c r="C26" s="27">
        <v>48249.1</v>
      </c>
      <c r="D26" s="27">
        <v>0</v>
      </c>
      <c r="E26" s="27">
        <v>0</v>
      </c>
      <c r="F26" s="27">
        <v>1832.6</v>
      </c>
      <c r="G26" s="27">
        <f t="shared" si="2"/>
        <v>50081.7</v>
      </c>
      <c r="H26" s="27">
        <v>48249.1</v>
      </c>
      <c r="I26" s="27">
        <v>0</v>
      </c>
      <c r="J26" s="27">
        <v>0</v>
      </c>
      <c r="K26" s="27">
        <v>1832.6</v>
      </c>
      <c r="L26" s="28">
        <f t="shared" si="4"/>
        <v>1</v>
      </c>
      <c r="M26" s="34" t="s">
        <v>599</v>
      </c>
    </row>
    <row r="27" spans="1:13" s="7" customFormat="1" ht="102">
      <c r="A27" s="26" t="s">
        <v>28</v>
      </c>
      <c r="B27" s="27">
        <f>C27+D27+E27+F27</f>
        <v>2504.69</v>
      </c>
      <c r="C27" s="27">
        <v>0</v>
      </c>
      <c r="D27" s="27">
        <v>2504.69</v>
      </c>
      <c r="E27" s="27">
        <v>0</v>
      </c>
      <c r="F27" s="27">
        <v>0</v>
      </c>
      <c r="G27" s="27">
        <f t="shared" si="2"/>
        <v>2504.69</v>
      </c>
      <c r="H27" s="27">
        <v>0</v>
      </c>
      <c r="I27" s="27">
        <v>2504.69</v>
      </c>
      <c r="J27" s="27">
        <v>0</v>
      </c>
      <c r="K27" s="27">
        <v>0</v>
      </c>
      <c r="L27" s="28">
        <f t="shared" si="4"/>
        <v>1</v>
      </c>
      <c r="M27" s="34" t="s">
        <v>599</v>
      </c>
    </row>
    <row r="28" spans="1:13" s="7" customFormat="1" ht="178.5">
      <c r="A28" s="26" t="s">
        <v>29</v>
      </c>
      <c r="B28" s="27">
        <f>B29+B30</f>
        <v>950</v>
      </c>
      <c r="C28" s="27">
        <f t="shared" ref="C28:K28" si="9">C29+C30</f>
        <v>950</v>
      </c>
      <c r="D28" s="27">
        <f t="shared" si="9"/>
        <v>0</v>
      </c>
      <c r="E28" s="27">
        <f t="shared" si="9"/>
        <v>0</v>
      </c>
      <c r="F28" s="27">
        <f t="shared" si="9"/>
        <v>0</v>
      </c>
      <c r="G28" s="27">
        <f t="shared" si="2"/>
        <v>746.49</v>
      </c>
      <c r="H28" s="27">
        <f t="shared" si="9"/>
        <v>746.49</v>
      </c>
      <c r="I28" s="27">
        <f t="shared" si="9"/>
        <v>0</v>
      </c>
      <c r="J28" s="27">
        <f t="shared" si="9"/>
        <v>0</v>
      </c>
      <c r="K28" s="27">
        <f t="shared" si="9"/>
        <v>0</v>
      </c>
      <c r="L28" s="28">
        <f t="shared" si="4"/>
        <v>0.78577894736842102</v>
      </c>
      <c r="M28" s="34"/>
    </row>
    <row r="29" spans="1:13" s="7" customFormat="1" ht="102" customHeight="1">
      <c r="A29" s="26" t="s">
        <v>30</v>
      </c>
      <c r="B29" s="27">
        <f>C29+D29+E29+F29</f>
        <v>750</v>
      </c>
      <c r="C29" s="27">
        <v>750</v>
      </c>
      <c r="D29" s="27">
        <v>0</v>
      </c>
      <c r="E29" s="27">
        <v>0</v>
      </c>
      <c r="F29" s="27">
        <v>0</v>
      </c>
      <c r="G29" s="27">
        <f t="shared" si="2"/>
        <v>546.49</v>
      </c>
      <c r="H29" s="27">
        <v>546.49</v>
      </c>
      <c r="I29" s="27">
        <v>0</v>
      </c>
      <c r="J29" s="27">
        <v>0</v>
      </c>
      <c r="K29" s="27">
        <v>0</v>
      </c>
      <c r="L29" s="28">
        <f t="shared" si="4"/>
        <v>0.72865333333333338</v>
      </c>
      <c r="M29" s="34" t="s">
        <v>664</v>
      </c>
    </row>
    <row r="30" spans="1:13" s="7" customFormat="1" ht="63.75" customHeight="1">
      <c r="A30" s="26" t="s">
        <v>31</v>
      </c>
      <c r="B30" s="27">
        <f>C30+D30+E30+F30</f>
        <v>200</v>
      </c>
      <c r="C30" s="27">
        <v>200</v>
      </c>
      <c r="D30" s="27">
        <v>0</v>
      </c>
      <c r="E30" s="27">
        <v>0</v>
      </c>
      <c r="F30" s="27">
        <v>0</v>
      </c>
      <c r="G30" s="27">
        <f t="shared" si="2"/>
        <v>200</v>
      </c>
      <c r="H30" s="27">
        <v>200</v>
      </c>
      <c r="I30" s="27">
        <v>0</v>
      </c>
      <c r="J30" s="27">
        <v>0</v>
      </c>
      <c r="K30" s="27">
        <v>0</v>
      </c>
      <c r="L30" s="28">
        <f t="shared" si="4"/>
        <v>1</v>
      </c>
      <c r="M30" s="34" t="s">
        <v>600</v>
      </c>
    </row>
    <row r="31" spans="1:13" s="7" customFormat="1" ht="38.25">
      <c r="A31" s="37" t="s">
        <v>32</v>
      </c>
      <c r="B31" s="25">
        <f>B32+B37</f>
        <v>108199.93999999999</v>
      </c>
      <c r="C31" s="25">
        <f t="shared" ref="C31:K31" si="10">C32+C37</f>
        <v>95939.73</v>
      </c>
      <c r="D31" s="25">
        <f t="shared" si="10"/>
        <v>6188.41</v>
      </c>
      <c r="E31" s="25">
        <f t="shared" si="10"/>
        <v>5440.51</v>
      </c>
      <c r="F31" s="25">
        <f t="shared" si="10"/>
        <v>631.29</v>
      </c>
      <c r="G31" s="25">
        <f t="shared" si="2"/>
        <v>108199.93999999999</v>
      </c>
      <c r="H31" s="25">
        <f t="shared" si="10"/>
        <v>95939.73</v>
      </c>
      <c r="I31" s="25">
        <f t="shared" si="10"/>
        <v>6188.41</v>
      </c>
      <c r="J31" s="25">
        <f t="shared" si="10"/>
        <v>5440.51</v>
      </c>
      <c r="K31" s="25">
        <f t="shared" si="10"/>
        <v>631.29</v>
      </c>
      <c r="L31" s="47">
        <f t="shared" si="4"/>
        <v>1</v>
      </c>
      <c r="M31" s="34"/>
    </row>
    <row r="32" spans="1:13" s="7" customFormat="1" ht="114.75">
      <c r="A32" s="26" t="s">
        <v>33</v>
      </c>
      <c r="B32" s="27">
        <f t="shared" ref="B32:B38" si="11">C32+D32+E32+F32</f>
        <v>103199.93999999999</v>
      </c>
      <c r="C32" s="27">
        <f t="shared" ref="C32:K32" si="12">C33+C34+C35+C36</f>
        <v>95939.73</v>
      </c>
      <c r="D32" s="27">
        <f t="shared" si="12"/>
        <v>6188.41</v>
      </c>
      <c r="E32" s="27">
        <f t="shared" si="12"/>
        <v>440.51</v>
      </c>
      <c r="F32" s="27">
        <f t="shared" si="12"/>
        <v>631.29</v>
      </c>
      <c r="G32" s="25">
        <f t="shared" si="2"/>
        <v>103199.93999999999</v>
      </c>
      <c r="H32" s="25">
        <f t="shared" si="12"/>
        <v>95939.73</v>
      </c>
      <c r="I32" s="25">
        <f t="shared" si="12"/>
        <v>6188.41</v>
      </c>
      <c r="J32" s="25">
        <f t="shared" si="12"/>
        <v>440.51</v>
      </c>
      <c r="K32" s="25">
        <f t="shared" si="12"/>
        <v>631.29</v>
      </c>
      <c r="L32" s="28">
        <f t="shared" si="4"/>
        <v>1</v>
      </c>
      <c r="M32" s="34"/>
    </row>
    <row r="33" spans="1:13" s="10" customFormat="1" ht="102">
      <c r="A33" s="26" t="s">
        <v>34</v>
      </c>
      <c r="B33" s="27">
        <f t="shared" si="11"/>
        <v>94893.989999999991</v>
      </c>
      <c r="C33" s="27">
        <v>94262.7</v>
      </c>
      <c r="D33" s="27">
        <v>0</v>
      </c>
      <c r="E33" s="27">
        <v>0</v>
      </c>
      <c r="F33" s="27">
        <v>631.29</v>
      </c>
      <c r="G33" s="27">
        <f t="shared" si="2"/>
        <v>94893.989999999991</v>
      </c>
      <c r="H33" s="27">
        <v>94262.7</v>
      </c>
      <c r="I33" s="27">
        <v>0</v>
      </c>
      <c r="J33" s="27">
        <v>0</v>
      </c>
      <c r="K33" s="27">
        <v>631.29</v>
      </c>
      <c r="L33" s="28">
        <f t="shared" si="4"/>
        <v>1</v>
      </c>
      <c r="M33" s="34" t="s">
        <v>599</v>
      </c>
    </row>
    <row r="34" spans="1:13" s="10" customFormat="1" ht="140.25">
      <c r="A34" s="26" t="s">
        <v>35</v>
      </c>
      <c r="B34" s="27">
        <f t="shared" si="11"/>
        <v>1300</v>
      </c>
      <c r="C34" s="27">
        <v>1300</v>
      </c>
      <c r="D34" s="27">
        <v>0</v>
      </c>
      <c r="E34" s="27">
        <v>0</v>
      </c>
      <c r="F34" s="27">
        <v>0</v>
      </c>
      <c r="G34" s="27">
        <f t="shared" si="2"/>
        <v>1300</v>
      </c>
      <c r="H34" s="27">
        <v>1300</v>
      </c>
      <c r="I34" s="27">
        <v>0</v>
      </c>
      <c r="J34" s="27">
        <v>0</v>
      </c>
      <c r="K34" s="27">
        <v>0</v>
      </c>
      <c r="L34" s="28">
        <f t="shared" si="4"/>
        <v>1</v>
      </c>
      <c r="M34" s="34" t="s">
        <v>599</v>
      </c>
    </row>
    <row r="35" spans="1:13" s="10" customFormat="1" ht="140.25">
      <c r="A35" s="26" t="s">
        <v>36</v>
      </c>
      <c r="B35" s="27">
        <f t="shared" si="11"/>
        <v>1163.6500000000001</v>
      </c>
      <c r="C35" s="27">
        <v>377.03</v>
      </c>
      <c r="D35" s="27">
        <v>346.11</v>
      </c>
      <c r="E35" s="27">
        <v>440.51</v>
      </c>
      <c r="F35" s="27">
        <v>0</v>
      </c>
      <c r="G35" s="27">
        <f t="shared" si="2"/>
        <v>1163.6500000000001</v>
      </c>
      <c r="H35" s="27">
        <v>377.03</v>
      </c>
      <c r="I35" s="27">
        <v>346.11</v>
      </c>
      <c r="J35" s="27">
        <v>440.51</v>
      </c>
      <c r="K35" s="27">
        <v>0</v>
      </c>
      <c r="L35" s="28">
        <f t="shared" si="4"/>
        <v>1</v>
      </c>
      <c r="M35" s="34" t="s">
        <v>599</v>
      </c>
    </row>
    <row r="36" spans="1:13" s="10" customFormat="1" ht="102">
      <c r="A36" s="26" t="s">
        <v>28</v>
      </c>
      <c r="B36" s="27">
        <f t="shared" si="11"/>
        <v>5842.3</v>
      </c>
      <c r="C36" s="27">
        <v>0</v>
      </c>
      <c r="D36" s="27">
        <v>5842.3</v>
      </c>
      <c r="E36" s="27">
        <v>0</v>
      </c>
      <c r="F36" s="27">
        <v>0</v>
      </c>
      <c r="G36" s="27">
        <f t="shared" si="2"/>
        <v>5842.3</v>
      </c>
      <c r="H36" s="27">
        <v>0</v>
      </c>
      <c r="I36" s="27">
        <v>5842.3</v>
      </c>
      <c r="J36" s="27">
        <v>0</v>
      </c>
      <c r="K36" s="27">
        <v>0</v>
      </c>
      <c r="L36" s="28">
        <f t="shared" si="4"/>
        <v>1</v>
      </c>
      <c r="M36" s="34" t="s">
        <v>599</v>
      </c>
    </row>
    <row r="37" spans="1:13" s="7" customFormat="1" ht="51">
      <c r="A37" s="26" t="s">
        <v>37</v>
      </c>
      <c r="B37" s="27">
        <f t="shared" si="11"/>
        <v>5000</v>
      </c>
      <c r="C37" s="27">
        <f t="shared" ref="C37:K37" si="13">C38</f>
        <v>0</v>
      </c>
      <c r="D37" s="27">
        <f t="shared" si="13"/>
        <v>0</v>
      </c>
      <c r="E37" s="27">
        <f t="shared" si="13"/>
        <v>5000</v>
      </c>
      <c r="F37" s="27">
        <f t="shared" si="13"/>
        <v>0</v>
      </c>
      <c r="G37" s="25">
        <f t="shared" si="2"/>
        <v>5000</v>
      </c>
      <c r="H37" s="25">
        <f t="shared" si="13"/>
        <v>0</v>
      </c>
      <c r="I37" s="25">
        <f t="shared" si="13"/>
        <v>0</v>
      </c>
      <c r="J37" s="25">
        <f t="shared" si="13"/>
        <v>5000</v>
      </c>
      <c r="K37" s="25">
        <f t="shared" si="13"/>
        <v>0</v>
      </c>
      <c r="L37" s="28">
        <f t="shared" si="4"/>
        <v>1</v>
      </c>
      <c r="M37" s="34"/>
    </row>
    <row r="38" spans="1:13" s="10" customFormat="1" ht="51">
      <c r="A38" s="26" t="s">
        <v>38</v>
      </c>
      <c r="B38" s="27">
        <f t="shared" si="11"/>
        <v>5000</v>
      </c>
      <c r="C38" s="27">
        <v>0</v>
      </c>
      <c r="D38" s="27">
        <v>0</v>
      </c>
      <c r="E38" s="27">
        <v>5000</v>
      </c>
      <c r="F38" s="27">
        <v>0</v>
      </c>
      <c r="G38" s="27">
        <f t="shared" si="2"/>
        <v>5000</v>
      </c>
      <c r="H38" s="27">
        <v>0</v>
      </c>
      <c r="I38" s="27">
        <v>0</v>
      </c>
      <c r="J38" s="27">
        <v>5000</v>
      </c>
      <c r="K38" s="27">
        <v>0</v>
      </c>
      <c r="L38" s="28">
        <f t="shared" si="4"/>
        <v>1</v>
      </c>
      <c r="M38" s="34" t="s">
        <v>599</v>
      </c>
    </row>
    <row r="39" spans="1:13" s="7" customFormat="1" ht="114.75">
      <c r="A39" s="37" t="s">
        <v>39</v>
      </c>
      <c r="B39" s="25">
        <f>B40+B44+B46+B49+B52</f>
        <v>690244.64</v>
      </c>
      <c r="C39" s="25">
        <f t="shared" ref="C39:K39" si="14">C40+C44+C46+C49+C52</f>
        <v>595930.78</v>
      </c>
      <c r="D39" s="25">
        <f t="shared" si="14"/>
        <v>25572.44</v>
      </c>
      <c r="E39" s="25">
        <f t="shared" si="14"/>
        <v>2010</v>
      </c>
      <c r="F39" s="25">
        <f t="shared" si="14"/>
        <v>66731.42</v>
      </c>
      <c r="G39" s="25">
        <f t="shared" si="2"/>
        <v>689058.56999999983</v>
      </c>
      <c r="H39" s="25">
        <f t="shared" si="14"/>
        <v>595118.79999999993</v>
      </c>
      <c r="I39" s="25">
        <f>I40+I44+I46+I49+I52</f>
        <v>25572.45</v>
      </c>
      <c r="J39" s="25">
        <f t="shared" si="14"/>
        <v>2010</v>
      </c>
      <c r="K39" s="25">
        <f t="shared" si="14"/>
        <v>66357.319999999992</v>
      </c>
      <c r="L39" s="47">
        <f t="shared" si="4"/>
        <v>0.99828166720715106</v>
      </c>
      <c r="M39" s="34"/>
    </row>
    <row r="40" spans="1:13" s="7" customFormat="1" ht="127.5">
      <c r="A40" s="26" t="s">
        <v>40</v>
      </c>
      <c r="B40" s="27">
        <f>B41+B42+B43</f>
        <v>112250.36</v>
      </c>
      <c r="C40" s="27">
        <f t="shared" ref="C40:K40" si="15">C41+C42+C43</f>
        <v>88578.93</v>
      </c>
      <c r="D40" s="27">
        <f t="shared" si="15"/>
        <v>1461.43</v>
      </c>
      <c r="E40" s="27">
        <f t="shared" si="15"/>
        <v>1860</v>
      </c>
      <c r="F40" s="27">
        <f t="shared" si="15"/>
        <v>20350</v>
      </c>
      <c r="G40" s="27">
        <f t="shared" si="2"/>
        <v>112093.77999999998</v>
      </c>
      <c r="H40" s="27">
        <f t="shared" si="15"/>
        <v>88476.73</v>
      </c>
      <c r="I40" s="27">
        <f t="shared" si="15"/>
        <v>1461.43</v>
      </c>
      <c r="J40" s="27">
        <f t="shared" si="15"/>
        <v>1860</v>
      </c>
      <c r="K40" s="25">
        <f t="shared" si="15"/>
        <v>20295.62</v>
      </c>
      <c r="L40" s="28">
        <f t="shared" si="4"/>
        <v>0.99860508242467982</v>
      </c>
      <c r="M40" s="34"/>
    </row>
    <row r="41" spans="1:13" s="10" customFormat="1" ht="127.5">
      <c r="A41" s="26" t="s">
        <v>41</v>
      </c>
      <c r="B41" s="27">
        <f>C41+D41+E41+F41</f>
        <v>102367.7</v>
      </c>
      <c r="C41" s="27">
        <v>82017.7</v>
      </c>
      <c r="D41" s="27">
        <v>0</v>
      </c>
      <c r="E41" s="27">
        <v>0</v>
      </c>
      <c r="F41" s="27">
        <v>20350</v>
      </c>
      <c r="G41" s="27">
        <f t="shared" si="2"/>
        <v>102313.31999999999</v>
      </c>
      <c r="H41" s="27">
        <v>82017.7</v>
      </c>
      <c r="I41" s="27">
        <v>0</v>
      </c>
      <c r="J41" s="27">
        <v>0</v>
      </c>
      <c r="K41" s="27">
        <v>20295.62</v>
      </c>
      <c r="L41" s="28">
        <f t="shared" si="4"/>
        <v>0.99946877774923137</v>
      </c>
      <c r="M41" s="34" t="s">
        <v>599</v>
      </c>
    </row>
    <row r="42" spans="1:13" s="10" customFormat="1" ht="57" customHeight="1">
      <c r="A42" s="26" t="s">
        <v>42</v>
      </c>
      <c r="B42" s="27">
        <f>C42+D42+E42+F42</f>
        <v>4969.3</v>
      </c>
      <c r="C42" s="27">
        <v>4969.3</v>
      </c>
      <c r="D42" s="27">
        <v>0</v>
      </c>
      <c r="E42" s="27">
        <v>0</v>
      </c>
      <c r="F42" s="27">
        <v>0</v>
      </c>
      <c r="G42" s="27">
        <f t="shared" si="2"/>
        <v>4867.1000000000004</v>
      </c>
      <c r="H42" s="27">
        <v>4867.1000000000004</v>
      </c>
      <c r="I42" s="27">
        <v>0</v>
      </c>
      <c r="J42" s="27">
        <v>0</v>
      </c>
      <c r="K42" s="27">
        <v>0</v>
      </c>
      <c r="L42" s="28">
        <f t="shared" si="4"/>
        <v>0.97943372305958587</v>
      </c>
      <c r="M42" s="34" t="s">
        <v>604</v>
      </c>
    </row>
    <row r="43" spans="1:13" s="10" customFormat="1" ht="165.75">
      <c r="A43" s="26" t="s">
        <v>43</v>
      </c>
      <c r="B43" s="27">
        <f>C43+D43+E43+F43</f>
        <v>4913.3600000000006</v>
      </c>
      <c r="C43" s="27">
        <v>1591.93</v>
      </c>
      <c r="D43" s="27">
        <v>1461.43</v>
      </c>
      <c r="E43" s="27">
        <v>1860</v>
      </c>
      <c r="F43" s="27">
        <v>0</v>
      </c>
      <c r="G43" s="27">
        <f t="shared" si="2"/>
        <v>4913.3600000000006</v>
      </c>
      <c r="H43" s="27">
        <v>1591.93</v>
      </c>
      <c r="I43" s="27">
        <v>1461.43</v>
      </c>
      <c r="J43" s="27">
        <v>1860</v>
      </c>
      <c r="K43" s="27">
        <v>0</v>
      </c>
      <c r="L43" s="28">
        <f t="shared" si="4"/>
        <v>1</v>
      </c>
      <c r="M43" s="34" t="s">
        <v>599</v>
      </c>
    </row>
    <row r="44" spans="1:13" s="7" customFormat="1" ht="38.25">
      <c r="A44" s="26" t="s">
        <v>44</v>
      </c>
      <c r="B44" s="27">
        <f>B45</f>
        <v>200</v>
      </c>
      <c r="C44" s="27">
        <f t="shared" ref="C44:K44" si="16">C45</f>
        <v>0</v>
      </c>
      <c r="D44" s="27">
        <f t="shared" si="16"/>
        <v>50</v>
      </c>
      <c r="E44" s="27">
        <f t="shared" si="16"/>
        <v>150</v>
      </c>
      <c r="F44" s="27">
        <f t="shared" si="16"/>
        <v>0</v>
      </c>
      <c r="G44" s="27">
        <f t="shared" si="2"/>
        <v>200</v>
      </c>
      <c r="H44" s="27">
        <f t="shared" si="16"/>
        <v>0</v>
      </c>
      <c r="I44" s="27">
        <f t="shared" si="16"/>
        <v>50</v>
      </c>
      <c r="J44" s="27">
        <f t="shared" si="16"/>
        <v>150</v>
      </c>
      <c r="K44" s="27">
        <f t="shared" si="16"/>
        <v>0</v>
      </c>
      <c r="L44" s="28">
        <f t="shared" si="4"/>
        <v>1</v>
      </c>
      <c r="M44" s="34"/>
    </row>
    <row r="45" spans="1:13" s="10" customFormat="1" ht="102">
      <c r="A45" s="26" t="s">
        <v>45</v>
      </c>
      <c r="B45" s="27">
        <f>C45+D45+E45+F45</f>
        <v>200</v>
      </c>
      <c r="C45" s="27">
        <v>0</v>
      </c>
      <c r="D45" s="27">
        <v>50</v>
      </c>
      <c r="E45" s="27">
        <v>150</v>
      </c>
      <c r="F45" s="27">
        <v>0</v>
      </c>
      <c r="G45" s="27">
        <f t="shared" si="2"/>
        <v>200</v>
      </c>
      <c r="H45" s="27">
        <v>0</v>
      </c>
      <c r="I45" s="27">
        <v>50</v>
      </c>
      <c r="J45" s="27">
        <v>150</v>
      </c>
      <c r="K45" s="27">
        <v>0</v>
      </c>
      <c r="L45" s="28">
        <f t="shared" si="4"/>
        <v>1</v>
      </c>
      <c r="M45" s="34" t="s">
        <v>599</v>
      </c>
    </row>
    <row r="46" spans="1:13" s="7" customFormat="1" ht="76.5">
      <c r="A46" s="26" t="s">
        <v>46</v>
      </c>
      <c r="B46" s="27">
        <f>B47+B48</f>
        <v>430288.36</v>
      </c>
      <c r="C46" s="27">
        <f t="shared" ref="C46:K46" si="17">C47+C48</f>
        <v>383906.94</v>
      </c>
      <c r="D46" s="27">
        <f t="shared" si="17"/>
        <v>0</v>
      </c>
      <c r="E46" s="27">
        <f t="shared" si="17"/>
        <v>0</v>
      </c>
      <c r="F46" s="27">
        <f t="shared" si="17"/>
        <v>46381.42</v>
      </c>
      <c r="G46" s="27">
        <f t="shared" si="2"/>
        <v>429490.76</v>
      </c>
      <c r="H46" s="27">
        <f t="shared" si="17"/>
        <v>383429.06</v>
      </c>
      <c r="I46" s="27">
        <f t="shared" si="17"/>
        <v>0</v>
      </c>
      <c r="J46" s="27">
        <f t="shared" si="17"/>
        <v>0</v>
      </c>
      <c r="K46" s="27">
        <f t="shared" si="17"/>
        <v>46061.7</v>
      </c>
      <c r="L46" s="28">
        <f t="shared" si="4"/>
        <v>0.99814635933911855</v>
      </c>
      <c r="M46" s="34"/>
    </row>
    <row r="47" spans="1:13" s="10" customFormat="1" ht="114.75">
      <c r="A47" s="26" t="s">
        <v>47</v>
      </c>
      <c r="B47" s="27">
        <f>C47+D47+E47+F47</f>
        <v>410089.32</v>
      </c>
      <c r="C47" s="27">
        <v>363707.9</v>
      </c>
      <c r="D47" s="27">
        <v>0</v>
      </c>
      <c r="E47" s="27">
        <v>0</v>
      </c>
      <c r="F47" s="27">
        <v>46381.42</v>
      </c>
      <c r="G47" s="27">
        <f t="shared" si="2"/>
        <v>409769.60000000003</v>
      </c>
      <c r="H47" s="27">
        <v>363707.9</v>
      </c>
      <c r="I47" s="27">
        <v>0</v>
      </c>
      <c r="J47" s="27">
        <v>0</v>
      </c>
      <c r="K47" s="27">
        <v>46061.7</v>
      </c>
      <c r="L47" s="28">
        <f t="shared" si="4"/>
        <v>0.99922036496829525</v>
      </c>
      <c r="M47" s="34" t="s">
        <v>599</v>
      </c>
    </row>
    <row r="48" spans="1:13" s="10" customFormat="1" ht="54.75" customHeight="1">
      <c r="A48" s="26" t="s">
        <v>48</v>
      </c>
      <c r="B48" s="27">
        <f>C48+D48+E48+F48</f>
        <v>20199.04</v>
      </c>
      <c r="C48" s="27">
        <v>20199.04</v>
      </c>
      <c r="D48" s="27">
        <v>0</v>
      </c>
      <c r="E48" s="27">
        <v>0</v>
      </c>
      <c r="F48" s="27">
        <v>0</v>
      </c>
      <c r="G48" s="27">
        <f t="shared" si="2"/>
        <v>19721.16</v>
      </c>
      <c r="H48" s="27">
        <v>19721.16</v>
      </c>
      <c r="I48" s="27">
        <v>0</v>
      </c>
      <c r="J48" s="27">
        <v>0</v>
      </c>
      <c r="K48" s="27">
        <v>0</v>
      </c>
      <c r="L48" s="28">
        <f t="shared" si="4"/>
        <v>0.97634144989068783</v>
      </c>
      <c r="M48" s="34" t="s">
        <v>603</v>
      </c>
    </row>
    <row r="49" spans="1:13" s="7" customFormat="1" ht="204">
      <c r="A49" s="26" t="s">
        <v>49</v>
      </c>
      <c r="B49" s="27">
        <f>B50+B51</f>
        <v>123444.91</v>
      </c>
      <c r="C49" s="27">
        <f t="shared" ref="C49:K49" si="18">C50+C51</f>
        <v>123444.91</v>
      </c>
      <c r="D49" s="27">
        <f t="shared" si="18"/>
        <v>0</v>
      </c>
      <c r="E49" s="27">
        <f t="shared" si="18"/>
        <v>0</v>
      </c>
      <c r="F49" s="27">
        <f t="shared" si="18"/>
        <v>0</v>
      </c>
      <c r="G49" s="27">
        <f t="shared" ref="G49:G78" si="19">H49+I49+J49+K49</f>
        <v>123213.01</v>
      </c>
      <c r="H49" s="27">
        <f t="shared" si="18"/>
        <v>123213.01</v>
      </c>
      <c r="I49" s="27">
        <f t="shared" si="18"/>
        <v>0</v>
      </c>
      <c r="J49" s="27">
        <f t="shared" si="18"/>
        <v>0</v>
      </c>
      <c r="K49" s="27">
        <f t="shared" si="18"/>
        <v>0</v>
      </c>
      <c r="L49" s="28">
        <f t="shared" si="4"/>
        <v>0.99812142922701297</v>
      </c>
      <c r="M49" s="34"/>
    </row>
    <row r="50" spans="1:13" s="10" customFormat="1" ht="102">
      <c r="A50" s="26" t="s">
        <v>50</v>
      </c>
      <c r="B50" s="27">
        <f>C50+D50+E50+F50</f>
        <v>17823.84</v>
      </c>
      <c r="C50" s="27">
        <v>17823.84</v>
      </c>
      <c r="D50" s="27">
        <v>0</v>
      </c>
      <c r="E50" s="27">
        <v>0</v>
      </c>
      <c r="F50" s="27">
        <v>0</v>
      </c>
      <c r="G50" s="27">
        <f t="shared" si="19"/>
        <v>17805.14</v>
      </c>
      <c r="H50" s="27">
        <v>17805.14</v>
      </c>
      <c r="I50" s="27">
        <v>0</v>
      </c>
      <c r="J50" s="27">
        <v>0</v>
      </c>
      <c r="K50" s="27">
        <v>0</v>
      </c>
      <c r="L50" s="28">
        <f t="shared" si="4"/>
        <v>0.99895084336484163</v>
      </c>
      <c r="M50" s="34" t="s">
        <v>600</v>
      </c>
    </row>
    <row r="51" spans="1:13" s="10" customFormat="1" ht="127.5">
      <c r="A51" s="26" t="s">
        <v>51</v>
      </c>
      <c r="B51" s="27">
        <f>C51+D51+E51+F51</f>
        <v>105621.07</v>
      </c>
      <c r="C51" s="27">
        <v>105621.07</v>
      </c>
      <c r="D51" s="27">
        <v>0</v>
      </c>
      <c r="E51" s="27">
        <v>0</v>
      </c>
      <c r="F51" s="27">
        <v>0</v>
      </c>
      <c r="G51" s="27">
        <f t="shared" si="19"/>
        <v>105407.87</v>
      </c>
      <c r="H51" s="27">
        <v>105407.87</v>
      </c>
      <c r="I51" s="27">
        <v>0</v>
      </c>
      <c r="J51" s="27">
        <v>0</v>
      </c>
      <c r="K51" s="27">
        <v>0</v>
      </c>
      <c r="L51" s="28">
        <f t="shared" si="4"/>
        <v>0.99798146335764248</v>
      </c>
      <c r="M51" s="34" t="s">
        <v>600</v>
      </c>
    </row>
    <row r="52" spans="1:13" s="7" customFormat="1" ht="102">
      <c r="A52" s="26" t="s">
        <v>52</v>
      </c>
      <c r="B52" s="27">
        <f>B53</f>
        <v>24061.01</v>
      </c>
      <c r="C52" s="27">
        <f t="shared" ref="C52:K52" si="20">C53</f>
        <v>0</v>
      </c>
      <c r="D52" s="27">
        <f t="shared" si="20"/>
        <v>24061.01</v>
      </c>
      <c r="E52" s="27">
        <f t="shared" si="20"/>
        <v>0</v>
      </c>
      <c r="F52" s="27">
        <f t="shared" si="20"/>
        <v>0</v>
      </c>
      <c r="G52" s="27">
        <f t="shared" si="19"/>
        <v>24061.02</v>
      </c>
      <c r="H52" s="27">
        <f t="shared" si="20"/>
        <v>0</v>
      </c>
      <c r="I52" s="27">
        <f t="shared" si="20"/>
        <v>24061.02</v>
      </c>
      <c r="J52" s="27">
        <f t="shared" si="20"/>
        <v>0</v>
      </c>
      <c r="K52" s="27">
        <f t="shared" si="20"/>
        <v>0</v>
      </c>
      <c r="L52" s="28">
        <f t="shared" si="4"/>
        <v>1.0000004156101512</v>
      </c>
      <c r="M52" s="34"/>
    </row>
    <row r="53" spans="1:13" s="10" customFormat="1" ht="102">
      <c r="A53" s="26" t="s">
        <v>53</v>
      </c>
      <c r="B53" s="27">
        <f>C53+D53+E53+F53</f>
        <v>24061.01</v>
      </c>
      <c r="C53" s="27">
        <v>0</v>
      </c>
      <c r="D53" s="27">
        <v>24061.01</v>
      </c>
      <c r="E53" s="27">
        <v>0</v>
      </c>
      <c r="F53" s="27">
        <v>0</v>
      </c>
      <c r="G53" s="27">
        <f t="shared" si="19"/>
        <v>24061.02</v>
      </c>
      <c r="H53" s="27">
        <v>0</v>
      </c>
      <c r="I53" s="27">
        <v>24061.02</v>
      </c>
      <c r="J53" s="27">
        <v>0</v>
      </c>
      <c r="K53" s="27">
        <v>0</v>
      </c>
      <c r="L53" s="28">
        <f t="shared" si="4"/>
        <v>1.0000004156101512</v>
      </c>
      <c r="M53" s="34" t="s">
        <v>600</v>
      </c>
    </row>
    <row r="54" spans="1:13" s="7" customFormat="1" ht="89.25">
      <c r="A54" s="37" t="s">
        <v>54</v>
      </c>
      <c r="B54" s="25">
        <f>B55</f>
        <v>82.74</v>
      </c>
      <c r="C54" s="25">
        <f>C55</f>
        <v>24.83</v>
      </c>
      <c r="D54" s="25">
        <f>D55</f>
        <v>57.91</v>
      </c>
      <c r="E54" s="25">
        <f>E55</f>
        <v>0</v>
      </c>
      <c r="F54" s="25">
        <f>F55</f>
        <v>0</v>
      </c>
      <c r="G54" s="25">
        <f>H54+I54+J54+K54</f>
        <v>82.74</v>
      </c>
      <c r="H54" s="25">
        <f>H55</f>
        <v>24.83</v>
      </c>
      <c r="I54" s="25">
        <f>I55</f>
        <v>57.91</v>
      </c>
      <c r="J54" s="25">
        <f>J55</f>
        <v>0</v>
      </c>
      <c r="K54" s="25">
        <f>K55</f>
        <v>0</v>
      </c>
      <c r="L54" s="47">
        <f t="shared" si="4"/>
        <v>1</v>
      </c>
      <c r="M54" s="34"/>
    </row>
    <row r="55" spans="1:13" s="7" customFormat="1" ht="51">
      <c r="A55" s="26" t="s">
        <v>55</v>
      </c>
      <c r="B55" s="27">
        <f>C55+D55+E55+F55</f>
        <v>82.74</v>
      </c>
      <c r="C55" s="27">
        <f t="shared" ref="C55:F55" si="21">C56</f>
        <v>24.83</v>
      </c>
      <c r="D55" s="27">
        <f>D56</f>
        <v>57.91</v>
      </c>
      <c r="E55" s="27">
        <f t="shared" si="21"/>
        <v>0</v>
      </c>
      <c r="F55" s="27">
        <f t="shared" si="21"/>
        <v>0</v>
      </c>
      <c r="G55" s="27">
        <f>H55+I55+J55+K55</f>
        <v>82.74</v>
      </c>
      <c r="H55" s="27">
        <f>H56</f>
        <v>24.83</v>
      </c>
      <c r="I55" s="27">
        <f>I56</f>
        <v>57.91</v>
      </c>
      <c r="J55" s="27">
        <f>+J56</f>
        <v>0</v>
      </c>
      <c r="K55" s="25">
        <f>K56</f>
        <v>0</v>
      </c>
      <c r="L55" s="28">
        <f t="shared" si="4"/>
        <v>1</v>
      </c>
      <c r="M55" s="34"/>
    </row>
    <row r="56" spans="1:13" s="7" customFormat="1" ht="76.5">
      <c r="A56" s="26" t="s">
        <v>56</v>
      </c>
      <c r="B56" s="27">
        <f>C56+D56+E56+F56</f>
        <v>82.74</v>
      </c>
      <c r="C56" s="27">
        <v>24.83</v>
      </c>
      <c r="D56" s="27">
        <v>57.91</v>
      </c>
      <c r="E56" s="27">
        <v>0</v>
      </c>
      <c r="F56" s="27">
        <v>0</v>
      </c>
      <c r="G56" s="27">
        <f t="shared" si="19"/>
        <v>82.74</v>
      </c>
      <c r="H56" s="27">
        <v>24.83</v>
      </c>
      <c r="I56" s="27">
        <v>57.91</v>
      </c>
      <c r="J56" s="27">
        <v>0</v>
      </c>
      <c r="K56" s="27">
        <v>0</v>
      </c>
      <c r="L56" s="28">
        <f t="shared" si="4"/>
        <v>1</v>
      </c>
      <c r="M56" s="34" t="s">
        <v>600</v>
      </c>
    </row>
    <row r="57" spans="1:13" s="7" customFormat="1" ht="38.25">
      <c r="A57" s="37" t="s">
        <v>57</v>
      </c>
      <c r="B57" s="25">
        <f>B58</f>
        <v>332159.49</v>
      </c>
      <c r="C57" s="25">
        <f t="shared" ref="C57:K58" si="22">C58</f>
        <v>306196.81</v>
      </c>
      <c r="D57" s="25">
        <f t="shared" si="22"/>
        <v>0</v>
      </c>
      <c r="E57" s="25">
        <f t="shared" si="22"/>
        <v>0</v>
      </c>
      <c r="F57" s="25">
        <f t="shared" si="22"/>
        <v>25962.68</v>
      </c>
      <c r="G57" s="25">
        <f>H57+I57+J57+K57</f>
        <v>332159.5</v>
      </c>
      <c r="H57" s="25">
        <f t="shared" si="22"/>
        <v>306196.81</v>
      </c>
      <c r="I57" s="25">
        <f t="shared" si="22"/>
        <v>0</v>
      </c>
      <c r="J57" s="25">
        <f t="shared" si="22"/>
        <v>0</v>
      </c>
      <c r="K57" s="25">
        <f t="shared" si="22"/>
        <v>25962.69</v>
      </c>
      <c r="L57" s="47">
        <f t="shared" si="4"/>
        <v>1.0000000301060192</v>
      </c>
      <c r="M57" s="34"/>
    </row>
    <row r="58" spans="1:13" s="7" customFormat="1" ht="114.75">
      <c r="A58" s="26" t="s">
        <v>58</v>
      </c>
      <c r="B58" s="27">
        <f>B59</f>
        <v>332159.49</v>
      </c>
      <c r="C58" s="27">
        <f t="shared" si="22"/>
        <v>306196.81</v>
      </c>
      <c r="D58" s="27">
        <f t="shared" si="22"/>
        <v>0</v>
      </c>
      <c r="E58" s="27">
        <f t="shared" si="22"/>
        <v>0</v>
      </c>
      <c r="F58" s="27">
        <f t="shared" si="22"/>
        <v>25962.68</v>
      </c>
      <c r="G58" s="27">
        <f t="shared" si="19"/>
        <v>332159.5</v>
      </c>
      <c r="H58" s="27">
        <f t="shared" si="22"/>
        <v>306196.81</v>
      </c>
      <c r="I58" s="27">
        <f t="shared" si="22"/>
        <v>0</v>
      </c>
      <c r="J58" s="27">
        <f t="shared" si="22"/>
        <v>0</v>
      </c>
      <c r="K58" s="27">
        <f t="shared" si="22"/>
        <v>25962.69</v>
      </c>
      <c r="L58" s="28">
        <f t="shared" si="4"/>
        <v>1.0000000301060192</v>
      </c>
      <c r="M58" s="34"/>
    </row>
    <row r="59" spans="1:13" s="10" customFormat="1" ht="127.5">
      <c r="A59" s="26" t="s">
        <v>59</v>
      </c>
      <c r="B59" s="27">
        <f>C59+D59+E59+F59</f>
        <v>332159.49</v>
      </c>
      <c r="C59" s="27">
        <v>306196.81</v>
      </c>
      <c r="D59" s="27">
        <v>0</v>
      </c>
      <c r="E59" s="27">
        <v>0</v>
      </c>
      <c r="F59" s="27">
        <v>25962.68</v>
      </c>
      <c r="G59" s="27">
        <f t="shared" si="19"/>
        <v>332159.5</v>
      </c>
      <c r="H59" s="27">
        <v>306196.81</v>
      </c>
      <c r="I59" s="27">
        <v>0</v>
      </c>
      <c r="J59" s="27">
        <v>0</v>
      </c>
      <c r="K59" s="27">
        <v>25962.69</v>
      </c>
      <c r="L59" s="28">
        <f t="shared" si="4"/>
        <v>1.0000000301060192</v>
      </c>
      <c r="M59" s="34" t="s">
        <v>599</v>
      </c>
    </row>
    <row r="60" spans="1:13" s="7" customFormat="1" ht="38.25">
      <c r="A60" s="37" t="s">
        <v>60</v>
      </c>
      <c r="B60" s="25">
        <f>B61</f>
        <v>23779.35</v>
      </c>
      <c r="C60" s="25">
        <f t="shared" ref="C60:K60" si="23">C61</f>
        <v>23523.89</v>
      </c>
      <c r="D60" s="25">
        <f t="shared" si="23"/>
        <v>255.46</v>
      </c>
      <c r="E60" s="25">
        <f t="shared" si="23"/>
        <v>0</v>
      </c>
      <c r="F60" s="25">
        <f t="shared" si="23"/>
        <v>0</v>
      </c>
      <c r="G60" s="25">
        <f t="shared" si="19"/>
        <v>23303.52</v>
      </c>
      <c r="H60" s="25">
        <f t="shared" si="23"/>
        <v>23048.06</v>
      </c>
      <c r="I60" s="25">
        <f t="shared" si="23"/>
        <v>255.46</v>
      </c>
      <c r="J60" s="25">
        <f t="shared" si="23"/>
        <v>0</v>
      </c>
      <c r="K60" s="25">
        <f t="shared" si="23"/>
        <v>0</v>
      </c>
      <c r="L60" s="47">
        <f t="shared" si="4"/>
        <v>0.97998978104952417</v>
      </c>
      <c r="M60" s="34"/>
    </row>
    <row r="61" spans="1:13" s="10" customFormat="1" ht="89.25">
      <c r="A61" s="26" t="s">
        <v>61</v>
      </c>
      <c r="B61" s="27">
        <f>B62+B63</f>
        <v>23779.35</v>
      </c>
      <c r="C61" s="27">
        <f t="shared" ref="C61:K61" si="24">C62+C63</f>
        <v>23523.89</v>
      </c>
      <c r="D61" s="27">
        <f t="shared" si="24"/>
        <v>255.46</v>
      </c>
      <c r="E61" s="27">
        <f t="shared" si="24"/>
        <v>0</v>
      </c>
      <c r="F61" s="27">
        <f t="shared" si="24"/>
        <v>0</v>
      </c>
      <c r="G61" s="27">
        <f t="shared" si="19"/>
        <v>23303.52</v>
      </c>
      <c r="H61" s="27">
        <f t="shared" si="24"/>
        <v>23048.06</v>
      </c>
      <c r="I61" s="27">
        <f t="shared" si="24"/>
        <v>255.46</v>
      </c>
      <c r="J61" s="27">
        <f t="shared" si="24"/>
        <v>0</v>
      </c>
      <c r="K61" s="27">
        <f t="shared" si="24"/>
        <v>0</v>
      </c>
      <c r="L61" s="28">
        <f t="shared" si="4"/>
        <v>0.97998978104952417</v>
      </c>
      <c r="M61" s="34"/>
    </row>
    <row r="62" spans="1:13" s="10" customFormat="1" ht="76.5">
      <c r="A62" s="26" t="s">
        <v>62</v>
      </c>
      <c r="B62" s="27">
        <f>C62+D62+E62+F62</f>
        <v>23720.35</v>
      </c>
      <c r="C62" s="27">
        <v>23464.89</v>
      </c>
      <c r="D62" s="27">
        <v>255.46</v>
      </c>
      <c r="E62" s="27">
        <v>0</v>
      </c>
      <c r="F62" s="27">
        <v>0</v>
      </c>
      <c r="G62" s="27">
        <f t="shared" si="19"/>
        <v>23256.02</v>
      </c>
      <c r="H62" s="27">
        <v>23000.560000000001</v>
      </c>
      <c r="I62" s="27">
        <v>255.46</v>
      </c>
      <c r="J62" s="27">
        <v>0</v>
      </c>
      <c r="K62" s="27">
        <v>0</v>
      </c>
      <c r="L62" s="28">
        <f t="shared" si="4"/>
        <v>0.98042482509743756</v>
      </c>
      <c r="M62" s="34" t="s">
        <v>601</v>
      </c>
    </row>
    <row r="63" spans="1:13" s="10" customFormat="1" ht="50.25" customHeight="1">
      <c r="A63" s="26" t="s">
        <v>42</v>
      </c>
      <c r="B63" s="27">
        <f>C63+D63+E63+F63</f>
        <v>59</v>
      </c>
      <c r="C63" s="27">
        <v>59</v>
      </c>
      <c r="D63" s="27">
        <v>0</v>
      </c>
      <c r="E63" s="27">
        <v>0</v>
      </c>
      <c r="F63" s="27">
        <v>0</v>
      </c>
      <c r="G63" s="27">
        <f t="shared" si="19"/>
        <v>47.5</v>
      </c>
      <c r="H63" s="27">
        <v>47.5</v>
      </c>
      <c r="I63" s="27">
        <v>0</v>
      </c>
      <c r="J63" s="27">
        <v>0</v>
      </c>
      <c r="K63" s="27">
        <v>0</v>
      </c>
      <c r="L63" s="28">
        <f t="shared" si="4"/>
        <v>0.80508474576271183</v>
      </c>
      <c r="M63" s="34" t="s">
        <v>602</v>
      </c>
    </row>
    <row r="64" spans="1:13" s="9" customFormat="1" ht="25.5">
      <c r="A64" s="37" t="s">
        <v>63</v>
      </c>
      <c r="B64" s="25">
        <f>C64+D64+E64+F64</f>
        <v>5567040.6821799995</v>
      </c>
      <c r="C64" s="25">
        <f t="shared" ref="C64:K64" si="25">C65+C112+C133</f>
        <v>1678392.82311</v>
      </c>
      <c r="D64" s="25">
        <f t="shared" si="25"/>
        <v>3586281.1721899998</v>
      </c>
      <c r="E64" s="25">
        <f t="shared" si="25"/>
        <v>157238.71328</v>
      </c>
      <c r="F64" s="25">
        <f t="shared" si="25"/>
        <v>145127.9736</v>
      </c>
      <c r="G64" s="25">
        <f t="shared" si="19"/>
        <v>5510392.9284199988</v>
      </c>
      <c r="H64" s="25">
        <f t="shared" si="25"/>
        <v>1664074.27724</v>
      </c>
      <c r="I64" s="25">
        <f t="shared" si="25"/>
        <v>3544971.0216499995</v>
      </c>
      <c r="J64" s="25">
        <f t="shared" si="25"/>
        <v>156219.65193000002</v>
      </c>
      <c r="K64" s="25">
        <f t="shared" si="25"/>
        <v>145127.97759999998</v>
      </c>
      <c r="L64" s="47">
        <f t="shared" si="4"/>
        <v>0.98982444048930174</v>
      </c>
      <c r="M64" s="48"/>
    </row>
    <row r="65" spans="1:13" s="7" customFormat="1" ht="25.5">
      <c r="A65" s="37" t="s">
        <v>64</v>
      </c>
      <c r="B65" s="25">
        <f>C65+D65+E65+F65</f>
        <v>5237804.9905300001</v>
      </c>
      <c r="C65" s="25">
        <f t="shared" ref="C65:J65" si="26">C66+C80+C87+C89+C94+C96+C98+C100+C102+C107+C109</f>
        <v>1395439.1991399999</v>
      </c>
      <c r="D65" s="25">
        <f t="shared" si="26"/>
        <v>3585676.8221899997</v>
      </c>
      <c r="E65" s="25">
        <f t="shared" si="26"/>
        <v>156829.66328000001</v>
      </c>
      <c r="F65" s="25">
        <f t="shared" si="26"/>
        <v>99859.305919999999</v>
      </c>
      <c r="G65" s="25">
        <f>H65+I65+J65+K65</f>
        <v>5183505.2910499992</v>
      </c>
      <c r="H65" s="25">
        <f t="shared" si="26"/>
        <v>1383468.6046200001</v>
      </c>
      <c r="I65" s="25">
        <f t="shared" si="26"/>
        <v>3544366.6973799993</v>
      </c>
      <c r="J65" s="25">
        <f t="shared" si="26"/>
        <v>155810.67913000003</v>
      </c>
      <c r="K65" s="25">
        <f>K66+K80+K87+K89+K94+K96+K98+K100+K102+K107+K109</f>
        <v>99859.30992</v>
      </c>
      <c r="L65" s="47">
        <f t="shared" si="4"/>
        <v>0.98963311929745856</v>
      </c>
      <c r="M65" s="34"/>
    </row>
    <row r="66" spans="1:13" s="7" customFormat="1" ht="89.25">
      <c r="A66" s="26" t="s">
        <v>65</v>
      </c>
      <c r="B66" s="27">
        <f>B67+B68+B69+B71+B72+B73+B74+B75+B76+B77+B78+B79</f>
        <v>4770592.2186799999</v>
      </c>
      <c r="C66" s="27">
        <f t="shared" ref="C66:K66" si="27">C67+C68+C69+C71+C72+C73+C74+C75+C76+C77+C78+C79</f>
        <v>1285528.91276</v>
      </c>
      <c r="D66" s="27">
        <f>D67+D68+D69+D70+D71+D72+D73+D74+D75+D76+D77+D78+D79</f>
        <v>3370883</v>
      </c>
      <c r="E66" s="27">
        <f t="shared" si="27"/>
        <v>75594</v>
      </c>
      <c r="F66" s="27">
        <f t="shared" si="27"/>
        <v>99859.305919999999</v>
      </c>
      <c r="G66" s="27">
        <f>H66+I66+J66+K66</f>
        <v>4787734.2821399998</v>
      </c>
      <c r="H66" s="27">
        <f t="shared" si="27"/>
        <v>1277417.8621900002</v>
      </c>
      <c r="I66" s="27">
        <f>I67+I68+I69+I70+I71+I72+I73+I74+I75+I76+I77+I78+I79</f>
        <v>3334863.1100299996</v>
      </c>
      <c r="J66" s="27">
        <f t="shared" si="27"/>
        <v>75594</v>
      </c>
      <c r="K66" s="27">
        <f t="shared" si="27"/>
        <v>99859.30992</v>
      </c>
      <c r="L66" s="28">
        <f t="shared" si="4"/>
        <v>1.0035932778728975</v>
      </c>
      <c r="M66" s="34"/>
    </row>
    <row r="67" spans="1:13" s="7" customFormat="1" ht="127.5">
      <c r="A67" s="26" t="s">
        <v>66</v>
      </c>
      <c r="B67" s="27">
        <f t="shared" ref="B67:B86" si="28">C67+D67+E67+F67</f>
        <v>0</v>
      </c>
      <c r="C67" s="27">
        <v>0</v>
      </c>
      <c r="D67" s="27">
        <v>0</v>
      </c>
      <c r="E67" s="27">
        <v>0</v>
      </c>
      <c r="F67" s="27">
        <v>0</v>
      </c>
      <c r="G67" s="27">
        <f t="shared" si="19"/>
        <v>0</v>
      </c>
      <c r="H67" s="27">
        <v>0</v>
      </c>
      <c r="I67" s="27">
        <v>0</v>
      </c>
      <c r="J67" s="27">
        <v>0</v>
      </c>
      <c r="K67" s="27">
        <v>0</v>
      </c>
      <c r="L67" s="28" t="s">
        <v>598</v>
      </c>
      <c r="M67" s="34" t="s">
        <v>597</v>
      </c>
    </row>
    <row r="68" spans="1:13" s="7" customFormat="1" ht="178.5">
      <c r="A68" s="26" t="s">
        <v>67</v>
      </c>
      <c r="B68" s="27">
        <f t="shared" si="28"/>
        <v>31059.444459999999</v>
      </c>
      <c r="C68" s="27">
        <v>31059.444459999999</v>
      </c>
      <c r="D68" s="27">
        <v>0</v>
      </c>
      <c r="E68" s="27">
        <v>0</v>
      </c>
      <c r="F68" s="27">
        <v>0</v>
      </c>
      <c r="G68" s="27">
        <f t="shared" si="19"/>
        <v>30285.910029999999</v>
      </c>
      <c r="H68" s="27">
        <v>30285.910029999999</v>
      </c>
      <c r="I68" s="27">
        <v>0</v>
      </c>
      <c r="J68" s="27">
        <v>0</v>
      </c>
      <c r="K68" s="27">
        <v>0</v>
      </c>
      <c r="L68" s="28">
        <f t="shared" si="4"/>
        <v>0.975095033299897</v>
      </c>
      <c r="M68" s="34" t="s">
        <v>605</v>
      </c>
    </row>
    <row r="69" spans="1:13" s="7" customFormat="1" ht="409.5">
      <c r="A69" s="26" t="s">
        <v>68</v>
      </c>
      <c r="B69" s="27">
        <f t="shared" si="28"/>
        <v>3321529</v>
      </c>
      <c r="C69" s="27">
        <v>0</v>
      </c>
      <c r="D69" s="27">
        <v>3245935</v>
      </c>
      <c r="E69" s="27">
        <v>75594</v>
      </c>
      <c r="F69" s="27">
        <v>0</v>
      </c>
      <c r="G69" s="27">
        <f t="shared" si="19"/>
        <v>3308311.4882299998</v>
      </c>
      <c r="H69" s="27">
        <v>0</v>
      </c>
      <c r="I69" s="27">
        <v>3232717.4882299998</v>
      </c>
      <c r="J69" s="27">
        <v>75594</v>
      </c>
      <c r="K69" s="27">
        <v>0</v>
      </c>
      <c r="L69" s="28">
        <f t="shared" si="4"/>
        <v>0.99602065441247079</v>
      </c>
      <c r="M69" s="34" t="s">
        <v>599</v>
      </c>
    </row>
    <row r="70" spans="1:13" s="7" customFormat="1" ht="409.5">
      <c r="A70" s="26" t="s">
        <v>69</v>
      </c>
      <c r="B70" s="27">
        <f t="shared" si="28"/>
        <v>61273</v>
      </c>
      <c r="C70" s="27">
        <v>0</v>
      </c>
      <c r="D70" s="27">
        <v>61273</v>
      </c>
      <c r="E70" s="27">
        <v>0</v>
      </c>
      <c r="F70" s="27">
        <v>0</v>
      </c>
      <c r="G70" s="27">
        <f t="shared" si="19"/>
        <v>60694.414499999999</v>
      </c>
      <c r="H70" s="27">
        <v>0</v>
      </c>
      <c r="I70" s="27">
        <v>60694.414499999999</v>
      </c>
      <c r="J70" s="27">
        <v>0</v>
      </c>
      <c r="K70" s="27">
        <v>0</v>
      </c>
      <c r="L70" s="28">
        <f t="shared" si="4"/>
        <v>0.99055725197068856</v>
      </c>
      <c r="M70" s="34" t="s">
        <v>599</v>
      </c>
    </row>
    <row r="71" spans="1:13" s="7" customFormat="1" ht="204">
      <c r="A71" s="26" t="s">
        <v>70</v>
      </c>
      <c r="B71" s="27">
        <f t="shared" si="28"/>
        <v>63675</v>
      </c>
      <c r="C71" s="27">
        <v>0</v>
      </c>
      <c r="D71" s="27">
        <v>63675</v>
      </c>
      <c r="E71" s="27">
        <v>0</v>
      </c>
      <c r="F71" s="27">
        <v>0</v>
      </c>
      <c r="G71" s="27">
        <f t="shared" si="19"/>
        <v>41451.207300000002</v>
      </c>
      <c r="H71" s="27">
        <v>0</v>
      </c>
      <c r="I71" s="27">
        <v>41451.207300000002</v>
      </c>
      <c r="J71" s="27">
        <v>0</v>
      </c>
      <c r="K71" s="27">
        <v>0</v>
      </c>
      <c r="L71" s="28">
        <f t="shared" si="4"/>
        <v>0.65098087632508839</v>
      </c>
      <c r="M71" s="34" t="s">
        <v>606</v>
      </c>
    </row>
    <row r="72" spans="1:13" s="7" customFormat="1" ht="191.25">
      <c r="A72" s="26" t="s">
        <v>71</v>
      </c>
      <c r="B72" s="27">
        <f t="shared" si="28"/>
        <v>844229.87222999998</v>
      </c>
      <c r="C72" s="27">
        <v>761838.69906000001</v>
      </c>
      <c r="D72" s="27">
        <v>0</v>
      </c>
      <c r="E72" s="27">
        <v>0</v>
      </c>
      <c r="F72" s="27">
        <v>82391.173169999995</v>
      </c>
      <c r="G72" s="27">
        <f t="shared" si="19"/>
        <v>843951.87222000002</v>
      </c>
      <c r="H72" s="27">
        <v>761560.69905000005</v>
      </c>
      <c r="I72" s="27">
        <v>0</v>
      </c>
      <c r="J72" s="27">
        <v>0</v>
      </c>
      <c r="K72" s="27">
        <v>82391.173169999995</v>
      </c>
      <c r="L72" s="28">
        <f t="shared" si="4"/>
        <v>0.99967070578861938</v>
      </c>
      <c r="M72" s="34" t="s">
        <v>599</v>
      </c>
    </row>
    <row r="73" spans="1:13" s="7" customFormat="1" ht="105.75" customHeight="1">
      <c r="A73" s="26" t="s">
        <v>72</v>
      </c>
      <c r="B73" s="27">
        <f t="shared" si="28"/>
        <v>138328.41558</v>
      </c>
      <c r="C73" s="27">
        <v>138328.41558</v>
      </c>
      <c r="D73" s="27">
        <v>0</v>
      </c>
      <c r="E73" s="27">
        <v>0</v>
      </c>
      <c r="F73" s="27">
        <v>0</v>
      </c>
      <c r="G73" s="27">
        <f t="shared" si="19"/>
        <v>131769.32272</v>
      </c>
      <c r="H73" s="27">
        <v>131769.32272</v>
      </c>
      <c r="I73" s="27">
        <v>0</v>
      </c>
      <c r="J73" s="27">
        <v>0</v>
      </c>
      <c r="K73" s="27">
        <v>0</v>
      </c>
      <c r="L73" s="28">
        <f t="shared" si="4"/>
        <v>0.95258318522265828</v>
      </c>
      <c r="M73" s="34" t="s">
        <v>607</v>
      </c>
    </row>
    <row r="74" spans="1:13" s="7" customFormat="1" ht="89.25">
      <c r="A74" s="26" t="s">
        <v>73</v>
      </c>
      <c r="B74" s="27">
        <f t="shared" si="28"/>
        <v>142032.00930000001</v>
      </c>
      <c r="C74" s="27">
        <v>142032.00930000001</v>
      </c>
      <c r="D74" s="27">
        <v>0</v>
      </c>
      <c r="E74" s="27">
        <v>0</v>
      </c>
      <c r="F74" s="27">
        <v>0</v>
      </c>
      <c r="G74" s="27">
        <f t="shared" si="19"/>
        <v>142032.00930000001</v>
      </c>
      <c r="H74" s="27">
        <v>142032.00930000001</v>
      </c>
      <c r="I74" s="27">
        <v>0</v>
      </c>
      <c r="J74" s="27">
        <v>0</v>
      </c>
      <c r="K74" s="27">
        <v>0</v>
      </c>
      <c r="L74" s="28">
        <f t="shared" si="4"/>
        <v>1</v>
      </c>
      <c r="M74" s="34" t="s">
        <v>599</v>
      </c>
    </row>
    <row r="75" spans="1:13" s="7" customFormat="1" ht="42.75" customHeight="1">
      <c r="A75" s="26" t="s">
        <v>74</v>
      </c>
      <c r="B75" s="27">
        <f t="shared" si="28"/>
        <v>6441.5</v>
      </c>
      <c r="C75" s="27">
        <v>6441.5</v>
      </c>
      <c r="D75" s="27">
        <v>0</v>
      </c>
      <c r="E75" s="27">
        <v>0</v>
      </c>
      <c r="F75" s="27">
        <v>0</v>
      </c>
      <c r="G75" s="27">
        <f t="shared" si="19"/>
        <v>6035.8608999999997</v>
      </c>
      <c r="H75" s="27">
        <v>6035.8608999999997</v>
      </c>
      <c r="I75" s="27">
        <v>0</v>
      </c>
      <c r="J75" s="27">
        <v>0</v>
      </c>
      <c r="K75" s="27">
        <v>0</v>
      </c>
      <c r="L75" s="28">
        <f t="shared" si="4"/>
        <v>0.93702722968252727</v>
      </c>
      <c r="M75" s="34" t="s">
        <v>608</v>
      </c>
    </row>
    <row r="76" spans="1:13" s="10" customFormat="1" ht="127.5">
      <c r="A76" s="26" t="s">
        <v>75</v>
      </c>
      <c r="B76" s="27">
        <f t="shared" si="28"/>
        <v>185508.49210999999</v>
      </c>
      <c r="C76" s="27">
        <v>168040.35936</v>
      </c>
      <c r="D76" s="27">
        <v>0</v>
      </c>
      <c r="E76" s="27">
        <v>0</v>
      </c>
      <c r="F76" s="27">
        <v>17468.132750000001</v>
      </c>
      <c r="G76" s="27">
        <f t="shared" si="19"/>
        <v>185472.49611000001</v>
      </c>
      <c r="H76" s="27">
        <v>168004.35936</v>
      </c>
      <c r="I76" s="27">
        <v>0</v>
      </c>
      <c r="J76" s="27">
        <v>0</v>
      </c>
      <c r="K76" s="27">
        <v>17468.136750000001</v>
      </c>
      <c r="L76" s="28">
        <f t="shared" si="4"/>
        <v>0.9998059603655306</v>
      </c>
      <c r="M76" s="34" t="s">
        <v>599</v>
      </c>
    </row>
    <row r="77" spans="1:13" s="10" customFormat="1" ht="102">
      <c r="A77" s="26" t="s">
        <v>76</v>
      </c>
      <c r="B77" s="27">
        <f t="shared" si="28"/>
        <v>13383.81071</v>
      </c>
      <c r="C77" s="27">
        <v>13383.81071</v>
      </c>
      <c r="D77" s="27">
        <v>0</v>
      </c>
      <c r="E77" s="27">
        <v>0</v>
      </c>
      <c r="F77" s="27">
        <v>0</v>
      </c>
      <c r="G77" s="27">
        <f t="shared" si="19"/>
        <v>13358.39854</v>
      </c>
      <c r="H77" s="27">
        <v>13358.39854</v>
      </c>
      <c r="I77" s="27">
        <v>0</v>
      </c>
      <c r="J77" s="27">
        <v>0</v>
      </c>
      <c r="K77" s="27">
        <v>0</v>
      </c>
      <c r="L77" s="28">
        <f t="shared" si="4"/>
        <v>0.99810127544758143</v>
      </c>
      <c r="M77" s="34" t="s">
        <v>599</v>
      </c>
    </row>
    <row r="78" spans="1:13" s="10" customFormat="1" ht="89.25">
      <c r="A78" s="26" t="s">
        <v>77</v>
      </c>
      <c r="B78" s="27">
        <f t="shared" si="28"/>
        <v>23954.674289999999</v>
      </c>
      <c r="C78" s="27">
        <v>23954.674289999999</v>
      </c>
      <c r="D78" s="27">
        <v>0</v>
      </c>
      <c r="E78" s="27">
        <v>0</v>
      </c>
      <c r="F78" s="27">
        <v>0</v>
      </c>
      <c r="G78" s="27">
        <f t="shared" si="19"/>
        <v>23954.674289999999</v>
      </c>
      <c r="H78" s="27">
        <v>23954.674289999999</v>
      </c>
      <c r="I78" s="27">
        <v>0</v>
      </c>
      <c r="J78" s="27">
        <v>0</v>
      </c>
      <c r="K78" s="27">
        <v>0</v>
      </c>
      <c r="L78" s="28">
        <f t="shared" si="4"/>
        <v>1</v>
      </c>
      <c r="M78" s="34" t="s">
        <v>599</v>
      </c>
    </row>
    <row r="79" spans="1:13" s="10" customFormat="1" ht="39" customHeight="1">
      <c r="A79" s="26" t="s">
        <v>78</v>
      </c>
      <c r="B79" s="27">
        <f t="shared" si="28"/>
        <v>450</v>
      </c>
      <c r="C79" s="27">
        <v>450</v>
      </c>
      <c r="D79" s="27">
        <v>0</v>
      </c>
      <c r="E79" s="27">
        <v>0</v>
      </c>
      <c r="F79" s="27">
        <v>0</v>
      </c>
      <c r="G79" s="27">
        <f>H79+I79+J79+K79</f>
        <v>416.62799999999999</v>
      </c>
      <c r="H79" s="27">
        <v>416.62799999999999</v>
      </c>
      <c r="I79" s="27">
        <v>0</v>
      </c>
      <c r="J79" s="27">
        <v>0</v>
      </c>
      <c r="K79" s="27">
        <v>0</v>
      </c>
      <c r="L79" s="28">
        <f t="shared" si="4"/>
        <v>0.92584</v>
      </c>
      <c r="M79" s="34" t="s">
        <v>609</v>
      </c>
    </row>
    <row r="80" spans="1:13" s="7" customFormat="1" ht="216.75">
      <c r="A80" s="26" t="s">
        <v>79</v>
      </c>
      <c r="B80" s="27">
        <f t="shared" si="28"/>
        <v>266231.43276</v>
      </c>
      <c r="C80" s="27">
        <f t="shared" ref="C80:K80" si="29">C81+C82+C83+C84+C85+C86</f>
        <v>68781.449659999998</v>
      </c>
      <c r="D80" s="27">
        <f t="shared" si="29"/>
        <v>124629.48808</v>
      </c>
      <c r="E80" s="27">
        <f t="shared" si="29"/>
        <v>72820.495020000002</v>
      </c>
      <c r="F80" s="27">
        <f t="shared" si="29"/>
        <v>0</v>
      </c>
      <c r="G80" s="27">
        <f>H80+I80+J80+K80</f>
        <v>260816.10840999999</v>
      </c>
      <c r="H80" s="27">
        <f>H81+H82+H83+H84+H85+H86</f>
        <v>66492.093800000002</v>
      </c>
      <c r="I80" s="27">
        <f>I81+I82+I83+I84+I85+I86</f>
        <v>122521.13967</v>
      </c>
      <c r="J80" s="27">
        <f t="shared" si="29"/>
        <v>71802.874939999994</v>
      </c>
      <c r="K80" s="27">
        <f t="shared" si="29"/>
        <v>0</v>
      </c>
      <c r="L80" s="28">
        <f t="shared" si="4"/>
        <v>0.97965933513612657</v>
      </c>
      <c r="M80" s="34"/>
    </row>
    <row r="81" spans="1:13" s="7" customFormat="1" ht="144" customHeight="1">
      <c r="A81" s="26" t="s">
        <v>80</v>
      </c>
      <c r="B81" s="27">
        <f t="shared" si="28"/>
        <v>31</v>
      </c>
      <c r="C81" s="27">
        <v>0</v>
      </c>
      <c r="D81" s="27">
        <v>31</v>
      </c>
      <c r="E81" s="27">
        <v>0</v>
      </c>
      <c r="F81" s="27">
        <v>0</v>
      </c>
      <c r="G81" s="27">
        <f t="shared" ref="G81:G112" si="30">H81+I81+J81+K81</f>
        <v>9.0006500000000003</v>
      </c>
      <c r="H81" s="27">
        <v>0</v>
      </c>
      <c r="I81" s="27">
        <v>9.0006500000000003</v>
      </c>
      <c r="J81" s="27">
        <v>0</v>
      </c>
      <c r="K81" s="27">
        <v>0</v>
      </c>
      <c r="L81" s="28">
        <f t="shared" ref="L81:L144" si="31">G81/B81</f>
        <v>0.29034354838709681</v>
      </c>
      <c r="M81" s="34" t="s">
        <v>610</v>
      </c>
    </row>
    <row r="82" spans="1:13" s="7" customFormat="1" ht="127.5">
      <c r="A82" s="26" t="s">
        <v>81</v>
      </c>
      <c r="B82" s="27">
        <f t="shared" si="28"/>
        <v>4972.5555999999997</v>
      </c>
      <c r="C82" s="27">
        <v>994.51112000000001</v>
      </c>
      <c r="D82" s="27">
        <v>3978.04448</v>
      </c>
      <c r="E82" s="27">
        <v>0</v>
      </c>
      <c r="F82" s="27">
        <v>0</v>
      </c>
      <c r="G82" s="27">
        <f t="shared" si="30"/>
        <v>4972.5555999999997</v>
      </c>
      <c r="H82" s="27">
        <v>994.51112000000001</v>
      </c>
      <c r="I82" s="27">
        <v>3978.04448</v>
      </c>
      <c r="J82" s="27">
        <v>0</v>
      </c>
      <c r="K82" s="27">
        <v>0</v>
      </c>
      <c r="L82" s="28">
        <f t="shared" si="31"/>
        <v>1</v>
      </c>
      <c r="M82" s="34" t="s">
        <v>599</v>
      </c>
    </row>
    <row r="83" spans="1:13" s="7" customFormat="1" ht="140.25">
      <c r="A83" s="26" t="s">
        <v>82</v>
      </c>
      <c r="B83" s="27">
        <f t="shared" si="28"/>
        <v>130036.60058</v>
      </c>
      <c r="C83" s="27">
        <v>13003.661959999999</v>
      </c>
      <c r="D83" s="27">
        <v>44212.443599999999</v>
      </c>
      <c r="E83" s="27">
        <v>72820.495020000002</v>
      </c>
      <c r="F83" s="27">
        <v>0</v>
      </c>
      <c r="G83" s="27">
        <f t="shared" si="30"/>
        <v>128219.41975999999</v>
      </c>
      <c r="H83" s="27">
        <v>12821.94198</v>
      </c>
      <c r="I83" s="27">
        <v>43594.60284</v>
      </c>
      <c r="J83" s="27">
        <v>71802.874939999994</v>
      </c>
      <c r="K83" s="27">
        <v>0</v>
      </c>
      <c r="L83" s="28">
        <f t="shared" si="31"/>
        <v>0.98602562038768415</v>
      </c>
      <c r="M83" s="34" t="s">
        <v>611</v>
      </c>
    </row>
    <row r="84" spans="1:13" s="7" customFormat="1" ht="191.25">
      <c r="A84" s="26" t="s">
        <v>83</v>
      </c>
      <c r="B84" s="27">
        <f t="shared" si="28"/>
        <v>122216.5879</v>
      </c>
      <c r="C84" s="27">
        <v>51904.587899999999</v>
      </c>
      <c r="D84" s="27">
        <v>70312</v>
      </c>
      <c r="E84" s="27">
        <v>0</v>
      </c>
      <c r="F84" s="27">
        <v>0</v>
      </c>
      <c r="G84" s="27">
        <f t="shared" si="30"/>
        <v>120366.81883999999</v>
      </c>
      <c r="H84" s="27">
        <v>50413.35714</v>
      </c>
      <c r="I84" s="27">
        <v>69953.4617</v>
      </c>
      <c r="J84" s="27">
        <v>0</v>
      </c>
      <c r="K84" s="27">
        <v>0</v>
      </c>
      <c r="L84" s="28">
        <f t="shared" si="31"/>
        <v>0.98486482815644039</v>
      </c>
      <c r="M84" s="34" t="s">
        <v>612</v>
      </c>
    </row>
    <row r="85" spans="1:13" s="7" customFormat="1" ht="127.5">
      <c r="A85" s="26" t="s">
        <v>84</v>
      </c>
      <c r="B85" s="27">
        <f t="shared" si="28"/>
        <v>4431.6886800000002</v>
      </c>
      <c r="C85" s="27">
        <v>2878.6886800000002</v>
      </c>
      <c r="D85" s="27">
        <v>1553</v>
      </c>
      <c r="E85" s="27">
        <v>0</v>
      </c>
      <c r="F85" s="27">
        <v>0</v>
      </c>
      <c r="G85" s="27">
        <f t="shared" si="30"/>
        <v>3815.2835599999999</v>
      </c>
      <c r="H85" s="27">
        <v>2262.2835599999999</v>
      </c>
      <c r="I85" s="27">
        <v>1553</v>
      </c>
      <c r="J85" s="27">
        <v>0</v>
      </c>
      <c r="K85" s="27">
        <v>0</v>
      </c>
      <c r="L85" s="28">
        <f t="shared" si="31"/>
        <v>0.86090965216446558</v>
      </c>
      <c r="M85" s="34" t="s">
        <v>613</v>
      </c>
    </row>
    <row r="86" spans="1:13" s="7" customFormat="1" ht="178.5">
      <c r="A86" s="26" t="s">
        <v>85</v>
      </c>
      <c r="B86" s="27">
        <f t="shared" si="28"/>
        <v>4543</v>
      </c>
      <c r="C86" s="27">
        <v>0</v>
      </c>
      <c r="D86" s="27">
        <v>4543</v>
      </c>
      <c r="E86" s="27">
        <v>0</v>
      </c>
      <c r="F86" s="27">
        <v>0</v>
      </c>
      <c r="G86" s="27">
        <f t="shared" si="30"/>
        <v>3433.03</v>
      </c>
      <c r="H86" s="27">
        <v>0</v>
      </c>
      <c r="I86" s="27">
        <v>3433.03</v>
      </c>
      <c r="J86" s="27">
        <v>0</v>
      </c>
      <c r="K86" s="27">
        <v>0</v>
      </c>
      <c r="L86" s="28">
        <f t="shared" si="31"/>
        <v>0.7556746643187322</v>
      </c>
      <c r="M86" s="34" t="s">
        <v>614</v>
      </c>
    </row>
    <row r="87" spans="1:13" s="10" customFormat="1" ht="63.75">
      <c r="A87" s="26" t="s">
        <v>86</v>
      </c>
      <c r="B87" s="27">
        <f>B88</f>
        <v>0</v>
      </c>
      <c r="C87" s="27">
        <f t="shared" ref="C87:K87" si="32">C88</f>
        <v>0</v>
      </c>
      <c r="D87" s="27">
        <f t="shared" si="32"/>
        <v>0</v>
      </c>
      <c r="E87" s="27">
        <f t="shared" si="32"/>
        <v>0</v>
      </c>
      <c r="F87" s="27">
        <f t="shared" si="32"/>
        <v>0</v>
      </c>
      <c r="G87" s="27">
        <f t="shared" si="30"/>
        <v>0</v>
      </c>
      <c r="H87" s="27">
        <f t="shared" si="32"/>
        <v>0</v>
      </c>
      <c r="I87" s="27">
        <f t="shared" si="32"/>
        <v>0</v>
      </c>
      <c r="J87" s="27">
        <f t="shared" si="32"/>
        <v>0</v>
      </c>
      <c r="K87" s="27">
        <f t="shared" si="32"/>
        <v>0</v>
      </c>
      <c r="L87" s="28" t="s">
        <v>598</v>
      </c>
      <c r="M87" s="34" t="s">
        <v>598</v>
      </c>
    </row>
    <row r="88" spans="1:13" s="10" customFormat="1" ht="102">
      <c r="A88" s="26" t="s">
        <v>87</v>
      </c>
      <c r="B88" s="27">
        <f t="shared" ref="B88:B93" si="33">C88+D88+E88+F88</f>
        <v>0</v>
      </c>
      <c r="C88" s="27">
        <v>0</v>
      </c>
      <c r="D88" s="27">
        <v>0</v>
      </c>
      <c r="E88" s="27">
        <v>0</v>
      </c>
      <c r="F88" s="27">
        <v>0</v>
      </c>
      <c r="G88" s="27">
        <f t="shared" si="30"/>
        <v>0</v>
      </c>
      <c r="H88" s="27">
        <v>0</v>
      </c>
      <c r="I88" s="27">
        <v>0</v>
      </c>
      <c r="J88" s="27">
        <v>0</v>
      </c>
      <c r="K88" s="27">
        <v>0</v>
      </c>
      <c r="L88" s="28" t="s">
        <v>598</v>
      </c>
      <c r="M88" s="34" t="s">
        <v>597</v>
      </c>
    </row>
    <row r="89" spans="1:13" s="7" customFormat="1" ht="38.25">
      <c r="A89" s="26" t="s">
        <v>88</v>
      </c>
      <c r="B89" s="27">
        <f t="shared" si="33"/>
        <v>3065.7090900000003</v>
      </c>
      <c r="C89" s="27">
        <f t="shared" ref="C89:K89" si="34">C90+C91+C92+C93</f>
        <v>550.38472000000002</v>
      </c>
      <c r="D89" s="27">
        <f t="shared" si="34"/>
        <v>1003.83109</v>
      </c>
      <c r="E89" s="27">
        <f t="shared" si="34"/>
        <v>1511.4932799999999</v>
      </c>
      <c r="F89" s="27">
        <f t="shared" si="34"/>
        <v>0</v>
      </c>
      <c r="G89" s="27">
        <f t="shared" si="30"/>
        <v>2866.5432600000004</v>
      </c>
      <c r="H89" s="27">
        <f t="shared" si="34"/>
        <v>451.68764000000004</v>
      </c>
      <c r="I89" s="27">
        <f t="shared" si="34"/>
        <v>904.72640999999999</v>
      </c>
      <c r="J89" s="27">
        <f t="shared" si="34"/>
        <v>1510.1292100000001</v>
      </c>
      <c r="K89" s="27">
        <f t="shared" si="34"/>
        <v>0</v>
      </c>
      <c r="L89" s="28">
        <f t="shared" si="31"/>
        <v>0.93503433491140542</v>
      </c>
      <c r="M89" s="34"/>
    </row>
    <row r="90" spans="1:13" s="7" customFormat="1" ht="165.75">
      <c r="A90" s="26" t="s">
        <v>89</v>
      </c>
      <c r="B90" s="27">
        <f t="shared" si="33"/>
        <v>2065.7090899999998</v>
      </c>
      <c r="C90" s="27">
        <v>50.384720000000002</v>
      </c>
      <c r="D90" s="27">
        <v>503.83109000000002</v>
      </c>
      <c r="E90" s="27">
        <v>1511.4932799999999</v>
      </c>
      <c r="F90" s="27">
        <v>0</v>
      </c>
      <c r="G90" s="27">
        <f t="shared" si="30"/>
        <v>2063.8432600000001</v>
      </c>
      <c r="H90" s="27">
        <v>50.33764</v>
      </c>
      <c r="I90" s="27">
        <v>503.37641000000002</v>
      </c>
      <c r="J90" s="27">
        <v>1510.1292100000001</v>
      </c>
      <c r="K90" s="27">
        <v>0</v>
      </c>
      <c r="L90" s="28">
        <f t="shared" si="31"/>
        <v>0.99909676052207341</v>
      </c>
      <c r="M90" s="34" t="s">
        <v>600</v>
      </c>
    </row>
    <row r="91" spans="1:13" s="7" customFormat="1" ht="102">
      <c r="A91" s="26" t="s">
        <v>90</v>
      </c>
      <c r="B91" s="27">
        <f t="shared" si="33"/>
        <v>1000</v>
      </c>
      <c r="C91" s="27">
        <v>500</v>
      </c>
      <c r="D91" s="27">
        <v>500</v>
      </c>
      <c r="E91" s="27">
        <v>0</v>
      </c>
      <c r="F91" s="27">
        <v>0</v>
      </c>
      <c r="G91" s="27">
        <f t="shared" si="30"/>
        <v>802.7</v>
      </c>
      <c r="H91" s="27">
        <v>401.35</v>
      </c>
      <c r="I91" s="27">
        <v>401.35</v>
      </c>
      <c r="J91" s="27">
        <v>0</v>
      </c>
      <c r="K91" s="27">
        <v>0</v>
      </c>
      <c r="L91" s="28">
        <f t="shared" si="31"/>
        <v>0.80270000000000008</v>
      </c>
      <c r="M91" s="34" t="s">
        <v>615</v>
      </c>
    </row>
    <row r="92" spans="1:13" s="7" customFormat="1" ht="165.75">
      <c r="A92" s="26" t="s">
        <v>91</v>
      </c>
      <c r="B92" s="27">
        <f t="shared" si="33"/>
        <v>0</v>
      </c>
      <c r="C92" s="27">
        <v>0</v>
      </c>
      <c r="D92" s="27">
        <v>0</v>
      </c>
      <c r="E92" s="27">
        <v>0</v>
      </c>
      <c r="F92" s="27">
        <v>0</v>
      </c>
      <c r="G92" s="27">
        <f t="shared" si="30"/>
        <v>0</v>
      </c>
      <c r="H92" s="27">
        <v>0</v>
      </c>
      <c r="I92" s="27">
        <v>0</v>
      </c>
      <c r="J92" s="27">
        <v>0</v>
      </c>
      <c r="K92" s="27">
        <v>0</v>
      </c>
      <c r="L92" s="28" t="s">
        <v>598</v>
      </c>
      <c r="M92" s="34" t="s">
        <v>598</v>
      </c>
    </row>
    <row r="93" spans="1:13" s="7" customFormat="1" ht="89.25">
      <c r="A93" s="26" t="s">
        <v>92</v>
      </c>
      <c r="B93" s="27">
        <f t="shared" si="33"/>
        <v>0</v>
      </c>
      <c r="C93" s="27">
        <v>0</v>
      </c>
      <c r="D93" s="27">
        <v>0</v>
      </c>
      <c r="E93" s="27">
        <v>0</v>
      </c>
      <c r="F93" s="27">
        <v>0</v>
      </c>
      <c r="G93" s="27">
        <f t="shared" si="30"/>
        <v>0</v>
      </c>
      <c r="H93" s="27">
        <v>0</v>
      </c>
      <c r="I93" s="27">
        <v>0</v>
      </c>
      <c r="J93" s="27">
        <v>0</v>
      </c>
      <c r="K93" s="27">
        <v>0</v>
      </c>
      <c r="L93" s="28" t="s">
        <v>598</v>
      </c>
      <c r="M93" s="34" t="s">
        <v>597</v>
      </c>
    </row>
    <row r="94" spans="1:13" s="7" customFormat="1" ht="38.25">
      <c r="A94" s="26" t="s">
        <v>93</v>
      </c>
      <c r="B94" s="27">
        <f>B95</f>
        <v>0</v>
      </c>
      <c r="C94" s="27">
        <f t="shared" ref="C94:K94" si="35">C95</f>
        <v>0</v>
      </c>
      <c r="D94" s="27">
        <f t="shared" si="35"/>
        <v>0</v>
      </c>
      <c r="E94" s="27">
        <f t="shared" si="35"/>
        <v>0</v>
      </c>
      <c r="F94" s="27">
        <f t="shared" si="35"/>
        <v>0</v>
      </c>
      <c r="G94" s="27">
        <f t="shared" si="30"/>
        <v>0</v>
      </c>
      <c r="H94" s="27">
        <f t="shared" si="35"/>
        <v>0</v>
      </c>
      <c r="I94" s="27">
        <f t="shared" si="35"/>
        <v>0</v>
      </c>
      <c r="J94" s="27">
        <f t="shared" si="35"/>
        <v>0</v>
      </c>
      <c r="K94" s="27">
        <f t="shared" si="35"/>
        <v>0</v>
      </c>
      <c r="L94" s="28" t="s">
        <v>598</v>
      </c>
      <c r="M94" s="34" t="s">
        <v>598</v>
      </c>
    </row>
    <row r="95" spans="1:13" s="7" customFormat="1" ht="178.5">
      <c r="A95" s="26" t="s">
        <v>94</v>
      </c>
      <c r="B95" s="27">
        <f>C95+D95+E95+F95</f>
        <v>0</v>
      </c>
      <c r="C95" s="27">
        <v>0</v>
      </c>
      <c r="D95" s="27">
        <v>0</v>
      </c>
      <c r="E95" s="27">
        <v>0</v>
      </c>
      <c r="F95" s="27">
        <v>0</v>
      </c>
      <c r="G95" s="27">
        <f t="shared" si="30"/>
        <v>0</v>
      </c>
      <c r="H95" s="27">
        <v>0</v>
      </c>
      <c r="I95" s="27">
        <v>0</v>
      </c>
      <c r="J95" s="27">
        <v>0</v>
      </c>
      <c r="K95" s="27">
        <v>0</v>
      </c>
      <c r="L95" s="28" t="s">
        <v>598</v>
      </c>
      <c r="M95" s="34" t="s">
        <v>597</v>
      </c>
    </row>
    <row r="96" spans="1:13" s="7" customFormat="1" ht="216.75">
      <c r="A96" s="26" t="s">
        <v>95</v>
      </c>
      <c r="B96" s="27">
        <f>B97</f>
        <v>0</v>
      </c>
      <c r="C96" s="27">
        <f t="shared" ref="C96:K96" si="36">C97</f>
        <v>0</v>
      </c>
      <c r="D96" s="27">
        <f t="shared" si="36"/>
        <v>0</v>
      </c>
      <c r="E96" s="27">
        <f t="shared" si="36"/>
        <v>0</v>
      </c>
      <c r="F96" s="27">
        <f t="shared" si="36"/>
        <v>0</v>
      </c>
      <c r="G96" s="27">
        <f t="shared" si="30"/>
        <v>0</v>
      </c>
      <c r="H96" s="27">
        <f t="shared" si="36"/>
        <v>0</v>
      </c>
      <c r="I96" s="27">
        <f t="shared" si="36"/>
        <v>0</v>
      </c>
      <c r="J96" s="27">
        <f t="shared" si="36"/>
        <v>0</v>
      </c>
      <c r="K96" s="27">
        <f t="shared" si="36"/>
        <v>0</v>
      </c>
      <c r="L96" s="28" t="s">
        <v>598</v>
      </c>
      <c r="M96" s="34" t="s">
        <v>598</v>
      </c>
    </row>
    <row r="97" spans="1:13" s="7" customFormat="1" ht="191.25">
      <c r="A97" s="26" t="s">
        <v>96</v>
      </c>
      <c r="B97" s="27">
        <f>C97+D97+E97+F97</f>
        <v>0</v>
      </c>
      <c r="C97" s="27">
        <v>0</v>
      </c>
      <c r="D97" s="27">
        <v>0</v>
      </c>
      <c r="E97" s="27">
        <v>0</v>
      </c>
      <c r="F97" s="27">
        <v>0</v>
      </c>
      <c r="G97" s="27">
        <f t="shared" si="30"/>
        <v>0</v>
      </c>
      <c r="H97" s="27">
        <v>0</v>
      </c>
      <c r="I97" s="27">
        <v>0</v>
      </c>
      <c r="J97" s="27">
        <v>0</v>
      </c>
      <c r="K97" s="27">
        <v>0</v>
      </c>
      <c r="L97" s="28" t="s">
        <v>598</v>
      </c>
      <c r="M97" s="34" t="s">
        <v>597</v>
      </c>
    </row>
    <row r="98" spans="1:13" s="9" customFormat="1" ht="63.75">
      <c r="A98" s="26" t="s">
        <v>97</v>
      </c>
      <c r="B98" s="25">
        <f>B99</f>
        <v>9204.9</v>
      </c>
      <c r="C98" s="25">
        <f t="shared" ref="C98:K98" si="37">C99</f>
        <v>0</v>
      </c>
      <c r="D98" s="25">
        <f t="shared" si="37"/>
        <v>2301.2250199999999</v>
      </c>
      <c r="E98" s="25">
        <f t="shared" si="37"/>
        <v>6903.6749799999998</v>
      </c>
      <c r="F98" s="25">
        <f t="shared" si="37"/>
        <v>0</v>
      </c>
      <c r="G98" s="25">
        <f t="shared" si="30"/>
        <v>9204.9</v>
      </c>
      <c r="H98" s="25">
        <f t="shared" si="37"/>
        <v>0</v>
      </c>
      <c r="I98" s="25">
        <f t="shared" si="37"/>
        <v>2301.2250199999999</v>
      </c>
      <c r="J98" s="25">
        <f t="shared" si="37"/>
        <v>6903.6749799999998</v>
      </c>
      <c r="K98" s="25">
        <f t="shared" si="37"/>
        <v>0</v>
      </c>
      <c r="L98" s="28">
        <f t="shared" si="31"/>
        <v>1</v>
      </c>
      <c r="M98" s="48"/>
    </row>
    <row r="99" spans="1:13" s="7" customFormat="1" ht="409.5">
      <c r="A99" s="26" t="s">
        <v>98</v>
      </c>
      <c r="B99" s="27">
        <f>C99+D99+E99+F99</f>
        <v>9204.9</v>
      </c>
      <c r="C99" s="27">
        <v>0</v>
      </c>
      <c r="D99" s="27">
        <v>2301.2250199999999</v>
      </c>
      <c r="E99" s="27">
        <v>6903.6749799999998</v>
      </c>
      <c r="F99" s="27">
        <v>0</v>
      </c>
      <c r="G99" s="27">
        <f t="shared" si="30"/>
        <v>9204.9</v>
      </c>
      <c r="H99" s="27">
        <v>0</v>
      </c>
      <c r="I99" s="27">
        <v>2301.2250199999999</v>
      </c>
      <c r="J99" s="27">
        <v>6903.6749799999998</v>
      </c>
      <c r="K99" s="27">
        <v>0</v>
      </c>
      <c r="L99" s="28">
        <f t="shared" si="31"/>
        <v>1</v>
      </c>
      <c r="M99" s="34" t="s">
        <v>599</v>
      </c>
    </row>
    <row r="100" spans="1:13" s="7" customFormat="1" ht="102">
      <c r="A100" s="26" t="s">
        <v>99</v>
      </c>
      <c r="B100" s="27">
        <f>B101</f>
        <v>116274.23999999999</v>
      </c>
      <c r="C100" s="27">
        <f t="shared" ref="C100:K100" si="38">C101</f>
        <v>37672.862000000001</v>
      </c>
      <c r="D100" s="27">
        <f t="shared" si="38"/>
        <v>78601.377999999997</v>
      </c>
      <c r="E100" s="27">
        <f t="shared" si="38"/>
        <v>0</v>
      </c>
      <c r="F100" s="27">
        <f t="shared" si="38"/>
        <v>0</v>
      </c>
      <c r="G100" s="27">
        <f t="shared" si="30"/>
        <v>112027.98895999999</v>
      </c>
      <c r="H100" s="27">
        <f t="shared" si="38"/>
        <v>36297.06841</v>
      </c>
      <c r="I100" s="27">
        <f t="shared" si="38"/>
        <v>75730.920549999995</v>
      </c>
      <c r="J100" s="27">
        <f t="shared" si="38"/>
        <v>0</v>
      </c>
      <c r="K100" s="27">
        <f t="shared" si="38"/>
        <v>0</v>
      </c>
      <c r="L100" s="28">
        <f t="shared" si="31"/>
        <v>0.96348072419135999</v>
      </c>
      <c r="M100" s="34"/>
    </row>
    <row r="101" spans="1:13" s="7" customFormat="1" ht="165.75">
      <c r="A101" s="26" t="s">
        <v>100</v>
      </c>
      <c r="B101" s="27">
        <f t="shared" ref="B101:B108" si="39">C101+D101+E101+F101</f>
        <v>116274.23999999999</v>
      </c>
      <c r="C101" s="27">
        <v>37672.862000000001</v>
      </c>
      <c r="D101" s="27">
        <v>78601.377999999997</v>
      </c>
      <c r="E101" s="27">
        <v>0</v>
      </c>
      <c r="F101" s="27">
        <v>0</v>
      </c>
      <c r="G101" s="27">
        <f t="shared" si="30"/>
        <v>112027.98895999999</v>
      </c>
      <c r="H101" s="27">
        <v>36297.06841</v>
      </c>
      <c r="I101" s="27">
        <v>75730.920549999995</v>
      </c>
      <c r="J101" s="27">
        <v>0</v>
      </c>
      <c r="K101" s="27">
        <v>0</v>
      </c>
      <c r="L101" s="28">
        <f t="shared" si="31"/>
        <v>0.96348072419135999</v>
      </c>
      <c r="M101" s="34" t="s">
        <v>616</v>
      </c>
    </row>
    <row r="102" spans="1:13" s="9" customFormat="1" ht="127.5">
      <c r="A102" s="26" t="s">
        <v>101</v>
      </c>
      <c r="B102" s="27">
        <f t="shared" si="39"/>
        <v>0</v>
      </c>
      <c r="C102" s="27">
        <f t="shared" ref="C102:K102" si="40">C103+C104+C105+C106</f>
        <v>0</v>
      </c>
      <c r="D102" s="27">
        <f t="shared" si="40"/>
        <v>0</v>
      </c>
      <c r="E102" s="27">
        <f t="shared" si="40"/>
        <v>0</v>
      </c>
      <c r="F102" s="27">
        <f t="shared" si="40"/>
        <v>0</v>
      </c>
      <c r="G102" s="27">
        <f t="shared" si="30"/>
        <v>0</v>
      </c>
      <c r="H102" s="27">
        <f t="shared" si="40"/>
        <v>0</v>
      </c>
      <c r="I102" s="27">
        <f t="shared" si="40"/>
        <v>0</v>
      </c>
      <c r="J102" s="27">
        <f t="shared" si="40"/>
        <v>0</v>
      </c>
      <c r="K102" s="27">
        <f t="shared" si="40"/>
        <v>0</v>
      </c>
      <c r="L102" s="28" t="s">
        <v>598</v>
      </c>
      <c r="M102" s="48" t="s">
        <v>598</v>
      </c>
    </row>
    <row r="103" spans="1:13" s="7" customFormat="1" ht="102">
      <c r="A103" s="26" t="s">
        <v>102</v>
      </c>
      <c r="B103" s="27">
        <f t="shared" si="39"/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f t="shared" si="30"/>
        <v>0</v>
      </c>
      <c r="H103" s="27">
        <v>0</v>
      </c>
      <c r="I103" s="27">
        <v>0</v>
      </c>
      <c r="J103" s="27">
        <v>0</v>
      </c>
      <c r="K103" s="27">
        <v>0</v>
      </c>
      <c r="L103" s="28" t="s">
        <v>598</v>
      </c>
      <c r="M103" s="34" t="s">
        <v>597</v>
      </c>
    </row>
    <row r="104" spans="1:13" s="7" customFormat="1" ht="102">
      <c r="A104" s="26" t="s">
        <v>103</v>
      </c>
      <c r="B104" s="27">
        <f t="shared" si="39"/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f t="shared" si="30"/>
        <v>0</v>
      </c>
      <c r="H104" s="27">
        <v>0</v>
      </c>
      <c r="I104" s="27">
        <v>0</v>
      </c>
      <c r="J104" s="27">
        <v>0</v>
      </c>
      <c r="K104" s="27">
        <v>0</v>
      </c>
      <c r="L104" s="28" t="s">
        <v>598</v>
      </c>
      <c r="M104" s="34" t="s">
        <v>597</v>
      </c>
    </row>
    <row r="105" spans="1:13" s="7" customFormat="1" ht="127.5">
      <c r="A105" s="26" t="s">
        <v>104</v>
      </c>
      <c r="B105" s="27">
        <f t="shared" si="39"/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f t="shared" si="30"/>
        <v>0</v>
      </c>
      <c r="H105" s="27">
        <v>0</v>
      </c>
      <c r="I105" s="27">
        <v>0</v>
      </c>
      <c r="J105" s="27">
        <v>0</v>
      </c>
      <c r="K105" s="27">
        <v>0</v>
      </c>
      <c r="L105" s="28" t="s">
        <v>598</v>
      </c>
      <c r="M105" s="34" t="s">
        <v>597</v>
      </c>
    </row>
    <row r="106" spans="1:13" s="7" customFormat="1" ht="114.75">
      <c r="A106" s="26" t="s">
        <v>105</v>
      </c>
      <c r="B106" s="27">
        <f t="shared" si="39"/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f t="shared" si="30"/>
        <v>0</v>
      </c>
      <c r="H106" s="27">
        <v>0</v>
      </c>
      <c r="I106" s="27">
        <v>0</v>
      </c>
      <c r="J106" s="27">
        <v>0</v>
      </c>
      <c r="K106" s="27">
        <v>0</v>
      </c>
      <c r="L106" s="28" t="s">
        <v>598</v>
      </c>
      <c r="M106" s="34" t="s">
        <v>597</v>
      </c>
    </row>
    <row r="107" spans="1:13" s="9" customFormat="1" ht="114.75">
      <c r="A107" s="26" t="s">
        <v>106</v>
      </c>
      <c r="B107" s="27">
        <f t="shared" si="39"/>
        <v>3053.4900000000002</v>
      </c>
      <c r="C107" s="27">
        <f t="shared" ref="C107:K107" si="41">C108</f>
        <v>277.58999999999997</v>
      </c>
      <c r="D107" s="27">
        <f t="shared" si="41"/>
        <v>2775.9</v>
      </c>
      <c r="E107" s="27">
        <f t="shared" si="41"/>
        <v>0</v>
      </c>
      <c r="F107" s="27">
        <f t="shared" si="41"/>
        <v>0</v>
      </c>
      <c r="G107" s="27">
        <f t="shared" si="30"/>
        <v>3035.1680000000001</v>
      </c>
      <c r="H107" s="27">
        <f t="shared" si="41"/>
        <v>275.89744000000002</v>
      </c>
      <c r="I107" s="27">
        <f t="shared" si="41"/>
        <v>2759.2705599999999</v>
      </c>
      <c r="J107" s="27">
        <f t="shared" si="41"/>
        <v>0</v>
      </c>
      <c r="K107" s="27">
        <f t="shared" si="41"/>
        <v>0</v>
      </c>
      <c r="L107" s="28">
        <f t="shared" si="31"/>
        <v>0.99399965285623992</v>
      </c>
      <c r="M107" s="48"/>
    </row>
    <row r="108" spans="1:13" s="10" customFormat="1" ht="293.25">
      <c r="A108" s="26" t="s">
        <v>107</v>
      </c>
      <c r="B108" s="27">
        <f t="shared" si="39"/>
        <v>3053.4900000000002</v>
      </c>
      <c r="C108" s="27">
        <v>277.58999999999997</v>
      </c>
      <c r="D108" s="27">
        <v>2775.9</v>
      </c>
      <c r="E108" s="27">
        <v>0</v>
      </c>
      <c r="F108" s="27">
        <v>0</v>
      </c>
      <c r="G108" s="27">
        <f t="shared" si="30"/>
        <v>3035.1680000000001</v>
      </c>
      <c r="H108" s="27">
        <v>275.89744000000002</v>
      </c>
      <c r="I108" s="27">
        <v>2759.2705599999999</v>
      </c>
      <c r="J108" s="27">
        <v>0</v>
      </c>
      <c r="K108" s="27">
        <v>0</v>
      </c>
      <c r="L108" s="28">
        <f t="shared" si="31"/>
        <v>0.99399965285623992</v>
      </c>
      <c r="M108" s="34" t="s">
        <v>617</v>
      </c>
    </row>
    <row r="109" spans="1:13" s="7" customFormat="1" ht="38.25">
      <c r="A109" s="26" t="s">
        <v>108</v>
      </c>
      <c r="B109" s="27">
        <f>B110+B111</f>
        <v>8110</v>
      </c>
      <c r="C109" s="27">
        <f t="shared" ref="C109:K109" si="42">C110+C111</f>
        <v>2628</v>
      </c>
      <c r="D109" s="27">
        <f t="shared" si="42"/>
        <v>5482</v>
      </c>
      <c r="E109" s="27">
        <f t="shared" si="42"/>
        <v>0</v>
      </c>
      <c r="F109" s="27">
        <f t="shared" si="42"/>
        <v>0</v>
      </c>
      <c r="G109" s="27">
        <f t="shared" si="30"/>
        <v>7820.3002800000004</v>
      </c>
      <c r="H109" s="27">
        <f t="shared" si="42"/>
        <v>2533.99514</v>
      </c>
      <c r="I109" s="27">
        <f t="shared" si="42"/>
        <v>5286.3051400000004</v>
      </c>
      <c r="J109" s="27">
        <f t="shared" si="42"/>
        <v>0</v>
      </c>
      <c r="K109" s="27">
        <f t="shared" si="42"/>
        <v>0</v>
      </c>
      <c r="L109" s="28">
        <f t="shared" si="31"/>
        <v>0.96427870283600503</v>
      </c>
      <c r="M109" s="34"/>
    </row>
    <row r="110" spans="1:13" s="7" customFormat="1" ht="318.75">
      <c r="A110" s="26" t="s">
        <v>109</v>
      </c>
      <c r="B110" s="27">
        <f>C110+D110+E110+F110</f>
        <v>8110</v>
      </c>
      <c r="C110" s="27">
        <v>2628</v>
      </c>
      <c r="D110" s="27">
        <v>5482</v>
      </c>
      <c r="E110" s="27">
        <v>0</v>
      </c>
      <c r="F110" s="27">
        <v>0</v>
      </c>
      <c r="G110" s="27">
        <f t="shared" si="30"/>
        <v>7820.3002800000004</v>
      </c>
      <c r="H110" s="27">
        <v>2533.99514</v>
      </c>
      <c r="I110" s="27">
        <v>5286.3051400000004</v>
      </c>
      <c r="J110" s="27">
        <v>0</v>
      </c>
      <c r="K110" s="27">
        <v>0</v>
      </c>
      <c r="L110" s="28">
        <f t="shared" si="31"/>
        <v>0.96427870283600503</v>
      </c>
      <c r="M110" s="34" t="s">
        <v>618</v>
      </c>
    </row>
    <row r="111" spans="1:13" s="7" customFormat="1" ht="331.5">
      <c r="A111" s="26" t="s">
        <v>110</v>
      </c>
      <c r="B111" s="27">
        <f>C111+D111+E111+F111</f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f t="shared" si="30"/>
        <v>0</v>
      </c>
      <c r="H111" s="27">
        <v>0</v>
      </c>
      <c r="I111" s="27">
        <v>0</v>
      </c>
      <c r="J111" s="27">
        <v>0</v>
      </c>
      <c r="K111" s="27">
        <v>0</v>
      </c>
      <c r="L111" s="28" t="s">
        <v>598</v>
      </c>
      <c r="M111" s="34" t="s">
        <v>597</v>
      </c>
    </row>
    <row r="112" spans="1:13" s="7" customFormat="1" ht="89.25">
      <c r="A112" s="37" t="s">
        <v>111</v>
      </c>
      <c r="B112" s="25">
        <f t="shared" ref="B112:B132" si="43">C112+D112+E112+F112</f>
        <v>283904.14288</v>
      </c>
      <c r="C112" s="25">
        <f t="shared" ref="C112:F112" si="44">C113+C115+C117+C122+C124+C127+C129+C131</f>
        <v>237622.07520000002</v>
      </c>
      <c r="D112" s="25">
        <f t="shared" si="44"/>
        <v>604.35</v>
      </c>
      <c r="E112" s="25">
        <f t="shared" si="44"/>
        <v>409.05</v>
      </c>
      <c r="F112" s="25">
        <f t="shared" si="44"/>
        <v>45268.667679999999</v>
      </c>
      <c r="G112" s="25">
        <f t="shared" si="30"/>
        <v>282964.08207000006</v>
      </c>
      <c r="H112" s="25">
        <f>H113+H115+H117+H122+H124+H127+H129+H131</f>
        <v>236682.11732000005</v>
      </c>
      <c r="I112" s="25">
        <f>I113+I115+I117+I122+I124+I127+I129+I131</f>
        <v>604.32427000000007</v>
      </c>
      <c r="J112" s="25">
        <f>J113+J115+J117+J122+J124+J127+J129+J131</f>
        <v>408.97280000000001</v>
      </c>
      <c r="K112" s="25">
        <f>K113+K115+K117+K122+K124+K127+K129+K131</f>
        <v>45268.667679999999</v>
      </c>
      <c r="L112" s="47">
        <f t="shared" si="31"/>
        <v>0.9966888091154158</v>
      </c>
      <c r="M112" s="34"/>
    </row>
    <row r="113" spans="1:13" s="7" customFormat="1" ht="178.5">
      <c r="A113" s="26" t="s">
        <v>112</v>
      </c>
      <c r="B113" s="27">
        <f t="shared" si="43"/>
        <v>0</v>
      </c>
      <c r="C113" s="27">
        <f>C114</f>
        <v>0</v>
      </c>
      <c r="D113" s="27">
        <f>D114</f>
        <v>0</v>
      </c>
      <c r="E113" s="27">
        <f>E114</f>
        <v>0</v>
      </c>
      <c r="F113" s="27">
        <f>F114</f>
        <v>0</v>
      </c>
      <c r="G113" s="27">
        <f t="shared" ref="G113:G136" si="45">H113+I113+J113+K113</f>
        <v>0</v>
      </c>
      <c r="H113" s="27">
        <f>H114</f>
        <v>0</v>
      </c>
      <c r="I113" s="27">
        <f>I114</f>
        <v>0</v>
      </c>
      <c r="J113" s="27">
        <f>J114</f>
        <v>0</v>
      </c>
      <c r="K113" s="27">
        <f>K114</f>
        <v>0</v>
      </c>
      <c r="L113" s="28" t="s">
        <v>598</v>
      </c>
      <c r="M113" s="34" t="s">
        <v>598</v>
      </c>
    </row>
    <row r="114" spans="1:13" s="10" customFormat="1" ht="76.5">
      <c r="A114" s="26" t="s">
        <v>113</v>
      </c>
      <c r="B114" s="27">
        <f t="shared" si="43"/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f t="shared" si="45"/>
        <v>0</v>
      </c>
      <c r="H114" s="27">
        <v>0</v>
      </c>
      <c r="I114" s="27">
        <v>0</v>
      </c>
      <c r="J114" s="27">
        <v>0</v>
      </c>
      <c r="K114" s="27">
        <v>0</v>
      </c>
      <c r="L114" s="28" t="s">
        <v>598</v>
      </c>
      <c r="M114" s="34" t="s">
        <v>597</v>
      </c>
    </row>
    <row r="115" spans="1:13" s="7" customFormat="1" ht="51">
      <c r="A115" s="26" t="s">
        <v>114</v>
      </c>
      <c r="B115" s="27">
        <f t="shared" si="43"/>
        <v>0</v>
      </c>
      <c r="C115" s="27">
        <f t="shared" ref="C115:K115" si="46">C116</f>
        <v>0</v>
      </c>
      <c r="D115" s="27">
        <f t="shared" si="46"/>
        <v>0</v>
      </c>
      <c r="E115" s="27">
        <f t="shared" si="46"/>
        <v>0</v>
      </c>
      <c r="F115" s="27">
        <f t="shared" si="46"/>
        <v>0</v>
      </c>
      <c r="G115" s="27">
        <f t="shared" si="45"/>
        <v>0</v>
      </c>
      <c r="H115" s="27">
        <f t="shared" si="46"/>
        <v>0</v>
      </c>
      <c r="I115" s="27">
        <f t="shared" si="46"/>
        <v>0</v>
      </c>
      <c r="J115" s="27">
        <f t="shared" si="46"/>
        <v>0</v>
      </c>
      <c r="K115" s="27">
        <f t="shared" si="46"/>
        <v>0</v>
      </c>
      <c r="L115" s="28" t="s">
        <v>598</v>
      </c>
      <c r="M115" s="34" t="s">
        <v>598</v>
      </c>
    </row>
    <row r="116" spans="1:13" s="10" customFormat="1" ht="51">
      <c r="A116" s="26" t="s">
        <v>115</v>
      </c>
      <c r="B116" s="27">
        <f t="shared" si="43"/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f t="shared" si="45"/>
        <v>0</v>
      </c>
      <c r="H116" s="27">
        <v>0</v>
      </c>
      <c r="I116" s="27">
        <v>0</v>
      </c>
      <c r="J116" s="27">
        <v>0</v>
      </c>
      <c r="K116" s="27">
        <v>0</v>
      </c>
      <c r="L116" s="28" t="s">
        <v>598</v>
      </c>
      <c r="M116" s="34" t="s">
        <v>597</v>
      </c>
    </row>
    <row r="117" spans="1:13" s="7" customFormat="1" ht="102">
      <c r="A117" s="26" t="s">
        <v>116</v>
      </c>
      <c r="B117" s="27">
        <f t="shared" si="43"/>
        <v>241157.85638000001</v>
      </c>
      <c r="C117" s="27">
        <f t="shared" ref="C117:K117" si="47">C118+C119+C120+C121</f>
        <v>195889.18870000003</v>
      </c>
      <c r="D117" s="27">
        <f t="shared" si="47"/>
        <v>0</v>
      </c>
      <c r="E117" s="27">
        <f t="shared" si="47"/>
        <v>0</v>
      </c>
      <c r="F117" s="27">
        <f t="shared" si="47"/>
        <v>45268.667679999999</v>
      </c>
      <c r="G117" s="27">
        <f t="shared" si="45"/>
        <v>240217.89979000005</v>
      </c>
      <c r="H117" s="27">
        <f>H118+H119+H120+H121</f>
        <v>194949.23211000004</v>
      </c>
      <c r="I117" s="27">
        <f t="shared" si="47"/>
        <v>0</v>
      </c>
      <c r="J117" s="27">
        <f t="shared" si="47"/>
        <v>0</v>
      </c>
      <c r="K117" s="27">
        <f t="shared" si="47"/>
        <v>45268.667679999999</v>
      </c>
      <c r="L117" s="28">
        <f t="shared" si="31"/>
        <v>0.996102318190626</v>
      </c>
      <c r="M117" s="34"/>
    </row>
    <row r="118" spans="1:13" s="10" customFormat="1" ht="127.5">
      <c r="A118" s="26" t="s">
        <v>117</v>
      </c>
      <c r="B118" s="27">
        <f t="shared" si="43"/>
        <v>221253.87041999999</v>
      </c>
      <c r="C118" s="27">
        <v>175985.20274000001</v>
      </c>
      <c r="D118" s="27">
        <v>0</v>
      </c>
      <c r="E118" s="27">
        <v>0</v>
      </c>
      <c r="F118" s="27">
        <v>45268.667679999999</v>
      </c>
      <c r="G118" s="27">
        <f t="shared" si="45"/>
        <v>221099.87041999999</v>
      </c>
      <c r="H118" s="27">
        <v>175831.20274000001</v>
      </c>
      <c r="I118" s="27">
        <v>0</v>
      </c>
      <c r="J118" s="27">
        <v>0</v>
      </c>
      <c r="K118" s="27">
        <v>45268.667679999999</v>
      </c>
      <c r="L118" s="28">
        <f t="shared" si="31"/>
        <v>0.99930396697826052</v>
      </c>
      <c r="M118" s="34" t="s">
        <v>600</v>
      </c>
    </row>
    <row r="119" spans="1:13" s="10" customFormat="1" ht="102">
      <c r="A119" s="26" t="s">
        <v>118</v>
      </c>
      <c r="B119" s="27">
        <f t="shared" si="43"/>
        <v>4998.9997000000003</v>
      </c>
      <c r="C119" s="27">
        <v>4998.9997000000003</v>
      </c>
      <c r="D119" s="27">
        <v>0</v>
      </c>
      <c r="E119" s="27">
        <v>0</v>
      </c>
      <c r="F119" s="27">
        <v>0</v>
      </c>
      <c r="G119" s="27">
        <f t="shared" si="45"/>
        <v>4998.9997000000003</v>
      </c>
      <c r="H119" s="27">
        <v>4998.9997000000003</v>
      </c>
      <c r="I119" s="27">
        <v>0</v>
      </c>
      <c r="J119" s="27">
        <v>0</v>
      </c>
      <c r="K119" s="27">
        <v>0</v>
      </c>
      <c r="L119" s="28">
        <f t="shared" si="31"/>
        <v>1</v>
      </c>
      <c r="M119" s="34" t="s">
        <v>600</v>
      </c>
    </row>
    <row r="120" spans="1:13" s="10" customFormat="1" ht="89.25">
      <c r="A120" s="26" t="s">
        <v>119</v>
      </c>
      <c r="B120" s="27">
        <f t="shared" si="43"/>
        <v>11409.98626</v>
      </c>
      <c r="C120" s="27">
        <v>11409.98626</v>
      </c>
      <c r="D120" s="27">
        <v>0</v>
      </c>
      <c r="E120" s="27">
        <v>0</v>
      </c>
      <c r="F120" s="27">
        <v>0</v>
      </c>
      <c r="G120" s="27">
        <f t="shared" si="45"/>
        <v>11409.98626</v>
      </c>
      <c r="H120" s="27">
        <v>11409.98626</v>
      </c>
      <c r="I120" s="27">
        <v>0</v>
      </c>
      <c r="J120" s="27">
        <v>0</v>
      </c>
      <c r="K120" s="27">
        <v>0</v>
      </c>
      <c r="L120" s="28">
        <f t="shared" si="31"/>
        <v>1</v>
      </c>
      <c r="M120" s="34" t="s">
        <v>600</v>
      </c>
    </row>
    <row r="121" spans="1:13" s="10" customFormat="1" ht="63.75">
      <c r="A121" s="26" t="s">
        <v>120</v>
      </c>
      <c r="B121" s="27">
        <f t="shared" si="43"/>
        <v>3495</v>
      </c>
      <c r="C121" s="27">
        <v>3495</v>
      </c>
      <c r="D121" s="27">
        <v>0</v>
      </c>
      <c r="E121" s="27">
        <v>0</v>
      </c>
      <c r="F121" s="27">
        <v>0</v>
      </c>
      <c r="G121" s="27">
        <f t="shared" si="45"/>
        <v>2709.0434100000002</v>
      </c>
      <c r="H121" s="27">
        <v>2709.0434100000002</v>
      </c>
      <c r="I121" s="27">
        <v>0</v>
      </c>
      <c r="J121" s="27">
        <v>0</v>
      </c>
      <c r="K121" s="27">
        <v>0</v>
      </c>
      <c r="L121" s="28">
        <f t="shared" si="31"/>
        <v>0.77511971673819746</v>
      </c>
      <c r="M121" s="34" t="s">
        <v>619</v>
      </c>
    </row>
    <row r="122" spans="1:13" s="7" customFormat="1" ht="191.25">
      <c r="A122" s="26" t="s">
        <v>121</v>
      </c>
      <c r="B122" s="27">
        <f t="shared" si="43"/>
        <v>468</v>
      </c>
      <c r="C122" s="27">
        <f t="shared" ref="C122:K122" si="48">C123</f>
        <v>0</v>
      </c>
      <c r="D122" s="27">
        <f t="shared" si="48"/>
        <v>468</v>
      </c>
      <c r="E122" s="27">
        <f t="shared" si="48"/>
        <v>0</v>
      </c>
      <c r="F122" s="27">
        <f t="shared" si="48"/>
        <v>0</v>
      </c>
      <c r="G122" s="27">
        <f t="shared" si="45"/>
        <v>468</v>
      </c>
      <c r="H122" s="27">
        <f t="shared" si="48"/>
        <v>0</v>
      </c>
      <c r="I122" s="27">
        <f t="shared" si="48"/>
        <v>468</v>
      </c>
      <c r="J122" s="27">
        <f t="shared" si="48"/>
        <v>0</v>
      </c>
      <c r="K122" s="27">
        <f t="shared" si="48"/>
        <v>0</v>
      </c>
      <c r="L122" s="28">
        <f t="shared" si="31"/>
        <v>1</v>
      </c>
      <c r="M122" s="34"/>
    </row>
    <row r="123" spans="1:13" s="10" customFormat="1" ht="178.5">
      <c r="A123" s="26" t="s">
        <v>122</v>
      </c>
      <c r="B123" s="27">
        <f t="shared" si="43"/>
        <v>468</v>
      </c>
      <c r="C123" s="27">
        <v>0</v>
      </c>
      <c r="D123" s="27">
        <v>468</v>
      </c>
      <c r="E123" s="27">
        <v>0</v>
      </c>
      <c r="F123" s="27">
        <v>0</v>
      </c>
      <c r="G123" s="27">
        <f t="shared" si="45"/>
        <v>468</v>
      </c>
      <c r="H123" s="27">
        <v>0</v>
      </c>
      <c r="I123" s="27">
        <v>468</v>
      </c>
      <c r="J123" s="27">
        <v>0</v>
      </c>
      <c r="K123" s="27">
        <v>0</v>
      </c>
      <c r="L123" s="28">
        <f t="shared" si="31"/>
        <v>1</v>
      </c>
      <c r="M123" s="34" t="s">
        <v>599</v>
      </c>
    </row>
    <row r="124" spans="1:13" s="7" customFormat="1" ht="114.75">
      <c r="A124" s="26" t="s">
        <v>123</v>
      </c>
      <c r="B124" s="27">
        <f t="shared" si="43"/>
        <v>41726.069000000003</v>
      </c>
      <c r="C124" s="27">
        <f t="shared" ref="C124:K124" si="49">C125+C126</f>
        <v>41726.069000000003</v>
      </c>
      <c r="D124" s="27">
        <f t="shared" si="49"/>
        <v>0</v>
      </c>
      <c r="E124" s="27">
        <f t="shared" si="49"/>
        <v>0</v>
      </c>
      <c r="F124" s="27">
        <f t="shared" si="49"/>
        <v>0</v>
      </c>
      <c r="G124" s="27">
        <f t="shared" si="45"/>
        <v>41726.069000000003</v>
      </c>
      <c r="H124" s="27">
        <f t="shared" si="49"/>
        <v>41726.069000000003</v>
      </c>
      <c r="I124" s="27">
        <f t="shared" si="49"/>
        <v>0</v>
      </c>
      <c r="J124" s="27">
        <f t="shared" si="49"/>
        <v>0</v>
      </c>
      <c r="K124" s="27">
        <f t="shared" si="49"/>
        <v>0</v>
      </c>
      <c r="L124" s="28">
        <f t="shared" si="31"/>
        <v>1</v>
      </c>
      <c r="M124" s="34"/>
    </row>
    <row r="125" spans="1:13" s="10" customFormat="1" ht="114.75">
      <c r="A125" s="26" t="s">
        <v>124</v>
      </c>
      <c r="B125" s="27">
        <f t="shared" si="43"/>
        <v>41726.069000000003</v>
      </c>
      <c r="C125" s="27">
        <v>41726.069000000003</v>
      </c>
      <c r="D125" s="27">
        <v>0</v>
      </c>
      <c r="E125" s="27">
        <v>0</v>
      </c>
      <c r="F125" s="27">
        <v>0</v>
      </c>
      <c r="G125" s="27">
        <f t="shared" si="45"/>
        <v>41726.069000000003</v>
      </c>
      <c r="H125" s="27">
        <v>41726.069000000003</v>
      </c>
      <c r="I125" s="27">
        <v>0</v>
      </c>
      <c r="J125" s="27">
        <v>0</v>
      </c>
      <c r="K125" s="27">
        <v>0</v>
      </c>
      <c r="L125" s="28">
        <f t="shared" si="31"/>
        <v>1</v>
      </c>
      <c r="M125" s="34" t="s">
        <v>599</v>
      </c>
    </row>
    <row r="126" spans="1:13" s="10" customFormat="1" ht="114.75">
      <c r="A126" s="26" t="s">
        <v>125</v>
      </c>
      <c r="B126" s="27">
        <f t="shared" si="43"/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f t="shared" si="45"/>
        <v>0</v>
      </c>
      <c r="H126" s="27">
        <v>0</v>
      </c>
      <c r="I126" s="27">
        <v>0</v>
      </c>
      <c r="J126" s="27">
        <v>0</v>
      </c>
      <c r="K126" s="27">
        <v>0</v>
      </c>
      <c r="L126" s="28" t="s">
        <v>598</v>
      </c>
      <c r="M126" s="34" t="s">
        <v>597</v>
      </c>
    </row>
    <row r="127" spans="1:13" s="7" customFormat="1" ht="63.75">
      <c r="A127" s="26" t="s">
        <v>97</v>
      </c>
      <c r="B127" s="27">
        <f t="shared" si="43"/>
        <v>552.21749999999997</v>
      </c>
      <c r="C127" s="27">
        <f t="shared" ref="C127:K127" si="50">C128</f>
        <v>6.8174999999999999</v>
      </c>
      <c r="D127" s="27">
        <f t="shared" si="50"/>
        <v>136.35</v>
      </c>
      <c r="E127" s="27">
        <f t="shared" si="50"/>
        <v>409.05</v>
      </c>
      <c r="F127" s="27">
        <f t="shared" si="50"/>
        <v>0</v>
      </c>
      <c r="G127" s="27">
        <f t="shared" si="45"/>
        <v>552.11328000000003</v>
      </c>
      <c r="H127" s="27">
        <f t="shared" si="50"/>
        <v>6.8162099999999999</v>
      </c>
      <c r="I127" s="27">
        <f t="shared" si="50"/>
        <v>136.32427000000001</v>
      </c>
      <c r="J127" s="27">
        <f t="shared" si="50"/>
        <v>408.97280000000001</v>
      </c>
      <c r="K127" s="27">
        <f t="shared" si="50"/>
        <v>0</v>
      </c>
      <c r="L127" s="28">
        <f t="shared" si="31"/>
        <v>0.99981127001589054</v>
      </c>
      <c r="M127" s="34"/>
    </row>
    <row r="128" spans="1:13" s="7" customFormat="1" ht="165.75">
      <c r="A128" s="26" t="s">
        <v>126</v>
      </c>
      <c r="B128" s="27">
        <f t="shared" si="43"/>
        <v>552.21749999999997</v>
      </c>
      <c r="C128" s="27">
        <v>6.8174999999999999</v>
      </c>
      <c r="D128" s="27">
        <v>136.35</v>
      </c>
      <c r="E128" s="27">
        <v>409.05</v>
      </c>
      <c r="F128" s="27">
        <v>0</v>
      </c>
      <c r="G128" s="27">
        <f t="shared" si="45"/>
        <v>552.11328000000003</v>
      </c>
      <c r="H128" s="27">
        <v>6.8162099999999999</v>
      </c>
      <c r="I128" s="27">
        <v>136.32427000000001</v>
      </c>
      <c r="J128" s="27">
        <v>408.97280000000001</v>
      </c>
      <c r="K128" s="27">
        <v>0</v>
      </c>
      <c r="L128" s="28">
        <f t="shared" si="31"/>
        <v>0.99981127001589054</v>
      </c>
      <c r="M128" s="34" t="s">
        <v>600</v>
      </c>
    </row>
    <row r="129" spans="1:13" s="7" customFormat="1" ht="38.25">
      <c r="A129" s="26" t="s">
        <v>88</v>
      </c>
      <c r="B129" s="27">
        <f t="shared" si="43"/>
        <v>0</v>
      </c>
      <c r="C129" s="27">
        <f t="shared" ref="C129:K129" si="51">C130</f>
        <v>0</v>
      </c>
      <c r="D129" s="27">
        <f t="shared" si="51"/>
        <v>0</v>
      </c>
      <c r="E129" s="27">
        <f t="shared" si="51"/>
        <v>0</v>
      </c>
      <c r="F129" s="27">
        <f t="shared" si="51"/>
        <v>0</v>
      </c>
      <c r="G129" s="27">
        <f t="shared" si="45"/>
        <v>0</v>
      </c>
      <c r="H129" s="27">
        <f t="shared" si="51"/>
        <v>0</v>
      </c>
      <c r="I129" s="27">
        <f t="shared" si="51"/>
        <v>0</v>
      </c>
      <c r="J129" s="27">
        <f t="shared" si="51"/>
        <v>0</v>
      </c>
      <c r="K129" s="27">
        <f t="shared" si="51"/>
        <v>0</v>
      </c>
      <c r="L129" s="28" t="s">
        <v>598</v>
      </c>
      <c r="M129" s="34"/>
    </row>
    <row r="130" spans="1:13" s="7" customFormat="1" ht="51">
      <c r="A130" s="26" t="s">
        <v>127</v>
      </c>
      <c r="B130" s="27">
        <f t="shared" si="43"/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f t="shared" si="45"/>
        <v>0</v>
      </c>
      <c r="H130" s="27">
        <v>0</v>
      </c>
      <c r="I130" s="27">
        <v>0</v>
      </c>
      <c r="J130" s="27">
        <v>0</v>
      </c>
      <c r="K130" s="27">
        <v>0</v>
      </c>
      <c r="L130" s="28" t="s">
        <v>598</v>
      </c>
      <c r="M130" s="34" t="s">
        <v>597</v>
      </c>
    </row>
    <row r="131" spans="1:13" s="7" customFormat="1" ht="76.5">
      <c r="A131" s="26" t="s">
        <v>128</v>
      </c>
      <c r="B131" s="27">
        <f t="shared" si="43"/>
        <v>0</v>
      </c>
      <c r="C131" s="27">
        <f t="shared" ref="C131:K131" si="52">C132</f>
        <v>0</v>
      </c>
      <c r="D131" s="27">
        <f t="shared" si="52"/>
        <v>0</v>
      </c>
      <c r="E131" s="27">
        <f t="shared" si="52"/>
        <v>0</v>
      </c>
      <c r="F131" s="27">
        <f t="shared" si="52"/>
        <v>0</v>
      </c>
      <c r="G131" s="27">
        <f t="shared" si="45"/>
        <v>0</v>
      </c>
      <c r="H131" s="27">
        <f t="shared" si="52"/>
        <v>0</v>
      </c>
      <c r="I131" s="27">
        <f t="shared" si="52"/>
        <v>0</v>
      </c>
      <c r="J131" s="27">
        <f t="shared" si="52"/>
        <v>0</v>
      </c>
      <c r="K131" s="27">
        <f t="shared" si="52"/>
        <v>0</v>
      </c>
      <c r="L131" s="28" t="s">
        <v>598</v>
      </c>
      <c r="M131" s="34"/>
    </row>
    <row r="132" spans="1:13" s="7" customFormat="1" ht="165.75">
      <c r="A132" s="26" t="s">
        <v>129</v>
      </c>
      <c r="B132" s="27">
        <f t="shared" si="43"/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f t="shared" si="45"/>
        <v>0</v>
      </c>
      <c r="H132" s="27">
        <v>0</v>
      </c>
      <c r="I132" s="27">
        <v>0</v>
      </c>
      <c r="J132" s="27">
        <v>0</v>
      </c>
      <c r="K132" s="27">
        <v>0</v>
      </c>
      <c r="L132" s="28" t="s">
        <v>598</v>
      </c>
      <c r="M132" s="34" t="s">
        <v>597</v>
      </c>
    </row>
    <row r="133" spans="1:13" s="7" customFormat="1" ht="38.25">
      <c r="A133" s="37" t="s">
        <v>130</v>
      </c>
      <c r="B133" s="25">
        <f>B134</f>
        <v>45331.548770000001</v>
      </c>
      <c r="C133" s="25">
        <f t="shared" ref="C133:F133" si="53">C134</f>
        <v>45331.548770000001</v>
      </c>
      <c r="D133" s="25">
        <f t="shared" si="53"/>
        <v>0</v>
      </c>
      <c r="E133" s="25">
        <f t="shared" si="53"/>
        <v>0</v>
      </c>
      <c r="F133" s="25">
        <f t="shared" si="53"/>
        <v>0</v>
      </c>
      <c r="G133" s="25">
        <f t="shared" si="45"/>
        <v>43923.5553</v>
      </c>
      <c r="H133" s="25">
        <f>H134</f>
        <v>43923.5553</v>
      </c>
      <c r="I133" s="25">
        <f>I134</f>
        <v>0</v>
      </c>
      <c r="J133" s="25">
        <f>J134</f>
        <v>0</v>
      </c>
      <c r="K133" s="25">
        <f>K134</f>
        <v>0</v>
      </c>
      <c r="L133" s="47">
        <f t="shared" si="31"/>
        <v>0.96894009783023782</v>
      </c>
      <c r="M133" s="34"/>
    </row>
    <row r="134" spans="1:13" s="9" customFormat="1" ht="89.25">
      <c r="A134" s="26" t="s">
        <v>61</v>
      </c>
      <c r="B134" s="27">
        <f t="shared" ref="B134:B158" si="54">C134+D134+E134+F134</f>
        <v>45331.548770000001</v>
      </c>
      <c r="C134" s="27">
        <f t="shared" ref="C134:K134" si="55">C135+C136</f>
        <v>45331.548770000001</v>
      </c>
      <c r="D134" s="27">
        <f t="shared" si="55"/>
        <v>0</v>
      </c>
      <c r="E134" s="27">
        <f t="shared" si="55"/>
        <v>0</v>
      </c>
      <c r="F134" s="27">
        <f t="shared" si="55"/>
        <v>0</v>
      </c>
      <c r="G134" s="27">
        <f t="shared" si="45"/>
        <v>43923.5553</v>
      </c>
      <c r="H134" s="27">
        <f t="shared" si="55"/>
        <v>43923.5553</v>
      </c>
      <c r="I134" s="27">
        <f t="shared" si="55"/>
        <v>0</v>
      </c>
      <c r="J134" s="27">
        <f t="shared" si="55"/>
        <v>0</v>
      </c>
      <c r="K134" s="27">
        <f t="shared" si="55"/>
        <v>0</v>
      </c>
      <c r="L134" s="28">
        <f t="shared" si="31"/>
        <v>0.96894009783023782</v>
      </c>
      <c r="M134" s="48"/>
    </row>
    <row r="135" spans="1:13" s="7" customFormat="1" ht="76.5">
      <c r="A135" s="26" t="s">
        <v>131</v>
      </c>
      <c r="B135" s="27">
        <f t="shared" si="54"/>
        <v>45331.548770000001</v>
      </c>
      <c r="C135" s="27">
        <v>45331.548770000001</v>
      </c>
      <c r="D135" s="27">
        <v>0</v>
      </c>
      <c r="E135" s="27">
        <v>0</v>
      </c>
      <c r="F135" s="27">
        <v>0</v>
      </c>
      <c r="G135" s="27">
        <f t="shared" si="45"/>
        <v>43923.5553</v>
      </c>
      <c r="H135" s="27">
        <v>43923.5553</v>
      </c>
      <c r="I135" s="27">
        <v>0</v>
      </c>
      <c r="J135" s="27">
        <v>0</v>
      </c>
      <c r="K135" s="27">
        <v>0</v>
      </c>
      <c r="L135" s="28">
        <f t="shared" si="31"/>
        <v>0.96894009783023782</v>
      </c>
      <c r="M135" s="34" t="s">
        <v>620</v>
      </c>
    </row>
    <row r="136" spans="1:13" s="7" customFormat="1" ht="153">
      <c r="A136" s="26" t="s">
        <v>132</v>
      </c>
      <c r="B136" s="27">
        <f t="shared" si="54"/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f t="shared" si="45"/>
        <v>0</v>
      </c>
      <c r="H136" s="27">
        <v>0</v>
      </c>
      <c r="I136" s="27">
        <v>0</v>
      </c>
      <c r="J136" s="27">
        <v>0</v>
      </c>
      <c r="K136" s="27">
        <v>0</v>
      </c>
      <c r="L136" s="28" t="s">
        <v>598</v>
      </c>
      <c r="M136" s="34" t="s">
        <v>597</v>
      </c>
    </row>
    <row r="137" spans="1:13" s="9" customFormat="1" ht="38.25">
      <c r="A137" s="37" t="s">
        <v>133</v>
      </c>
      <c r="B137" s="25">
        <f t="shared" si="54"/>
        <v>68394.600000000006</v>
      </c>
      <c r="C137" s="25">
        <f>C138+C145+C148+C151+C154</f>
        <v>42605.9</v>
      </c>
      <c r="D137" s="25">
        <f>D138+D145+D148+D151+D154+D163</f>
        <v>20161</v>
      </c>
      <c r="E137" s="25">
        <f>E138+E145+E148+E151+E154+E163</f>
        <v>5627.7</v>
      </c>
      <c r="F137" s="25">
        <f>F138+F145+F148+F151+F154+F163</f>
        <v>0</v>
      </c>
      <c r="G137" s="25">
        <f>H137+I137+J137+K137</f>
        <v>67823.299999999988</v>
      </c>
      <c r="H137" s="25">
        <f>H138+H145+H148+H151+H154+H163</f>
        <v>42034.59</v>
      </c>
      <c r="I137" s="25">
        <f>I138+I145+I148+I151+I154+I163</f>
        <v>20160.989999999998</v>
      </c>
      <c r="J137" s="25">
        <f>J138+J145+J148+J151+J154+J163</f>
        <v>5627.72</v>
      </c>
      <c r="K137" s="25">
        <f>K138+K148+K151+K154+K163</f>
        <v>0</v>
      </c>
      <c r="L137" s="47">
        <f t="shared" si="31"/>
        <v>0.99164700137145301</v>
      </c>
      <c r="M137" s="48"/>
    </row>
    <row r="138" spans="1:13" s="7" customFormat="1" ht="38.25">
      <c r="A138" s="37" t="s">
        <v>134</v>
      </c>
      <c r="B138" s="25">
        <f t="shared" si="54"/>
        <v>32269.600000000002</v>
      </c>
      <c r="C138" s="25">
        <f t="shared" ref="C138:F138" si="56">C139+C141+C143</f>
        <v>26641.9</v>
      </c>
      <c r="D138" s="25">
        <f t="shared" si="56"/>
        <v>0</v>
      </c>
      <c r="E138" s="25">
        <f t="shared" si="56"/>
        <v>5627.7</v>
      </c>
      <c r="F138" s="25">
        <f t="shared" si="56"/>
        <v>0</v>
      </c>
      <c r="G138" s="25">
        <f>H138+I138+J138+K138</f>
        <v>31900.31</v>
      </c>
      <c r="H138" s="25">
        <f>H139+H141+H143</f>
        <v>26272.59</v>
      </c>
      <c r="I138" s="25">
        <f>I139+I141+I143</f>
        <v>0</v>
      </c>
      <c r="J138" s="25">
        <f>J139+J141+J143</f>
        <v>5627.72</v>
      </c>
      <c r="K138" s="25">
        <f>K139+K141+K143</f>
        <v>0</v>
      </c>
      <c r="L138" s="47">
        <f t="shared" si="31"/>
        <v>0.988556102337804</v>
      </c>
      <c r="M138" s="34"/>
    </row>
    <row r="139" spans="1:13" s="7" customFormat="1" ht="165.75">
      <c r="A139" s="26" t="s">
        <v>135</v>
      </c>
      <c r="B139" s="27">
        <f t="shared" si="54"/>
        <v>26641.9</v>
      </c>
      <c r="C139" s="27">
        <f t="shared" ref="C139:K139" si="57">C140</f>
        <v>26641.9</v>
      </c>
      <c r="D139" s="27">
        <f t="shared" si="57"/>
        <v>0</v>
      </c>
      <c r="E139" s="27">
        <f t="shared" si="57"/>
        <v>0</v>
      </c>
      <c r="F139" s="27">
        <f t="shared" si="57"/>
        <v>0</v>
      </c>
      <c r="G139" s="27">
        <f>H139+I139+J139+K139</f>
        <v>26272.59</v>
      </c>
      <c r="H139" s="27">
        <f t="shared" si="57"/>
        <v>26272.59</v>
      </c>
      <c r="I139" s="25">
        <f t="shared" si="57"/>
        <v>0</v>
      </c>
      <c r="J139" s="27">
        <f t="shared" si="57"/>
        <v>0</v>
      </c>
      <c r="K139" s="27">
        <f t="shared" si="57"/>
        <v>0</v>
      </c>
      <c r="L139" s="28">
        <f t="shared" si="31"/>
        <v>0.98613800066812052</v>
      </c>
      <c r="M139" s="34"/>
    </row>
    <row r="140" spans="1:13" s="7" customFormat="1" ht="140.25">
      <c r="A140" s="26" t="s">
        <v>136</v>
      </c>
      <c r="B140" s="27">
        <f t="shared" si="54"/>
        <v>26641.9</v>
      </c>
      <c r="C140" s="27">
        <v>26641.9</v>
      </c>
      <c r="D140" s="27">
        <v>0</v>
      </c>
      <c r="E140" s="27">
        <v>0</v>
      </c>
      <c r="F140" s="27">
        <v>0</v>
      </c>
      <c r="G140" s="27">
        <f>H140+I140+J140+K140</f>
        <v>26272.59</v>
      </c>
      <c r="H140" s="27">
        <v>26272.59</v>
      </c>
      <c r="I140" s="27">
        <v>0</v>
      </c>
      <c r="J140" s="27">
        <v>0</v>
      </c>
      <c r="K140" s="27">
        <v>0</v>
      </c>
      <c r="L140" s="28">
        <f t="shared" si="31"/>
        <v>0.98613800066812052</v>
      </c>
      <c r="M140" s="34" t="s">
        <v>621</v>
      </c>
    </row>
    <row r="141" spans="1:13" s="7" customFormat="1" ht="114.75">
      <c r="A141" s="26" t="s">
        <v>137</v>
      </c>
      <c r="B141" s="27">
        <f t="shared" si="54"/>
        <v>0</v>
      </c>
      <c r="C141" s="27">
        <f t="shared" ref="C141:K141" si="58">C142</f>
        <v>0</v>
      </c>
      <c r="D141" s="27">
        <f t="shared" si="58"/>
        <v>0</v>
      </c>
      <c r="E141" s="27">
        <f t="shared" si="58"/>
        <v>0</v>
      </c>
      <c r="F141" s="27">
        <f t="shared" si="58"/>
        <v>0</v>
      </c>
      <c r="G141" s="27">
        <f t="shared" si="58"/>
        <v>0</v>
      </c>
      <c r="H141" s="27">
        <f t="shared" si="58"/>
        <v>0</v>
      </c>
      <c r="I141" s="27">
        <f t="shared" si="58"/>
        <v>0</v>
      </c>
      <c r="J141" s="27">
        <f t="shared" si="58"/>
        <v>0</v>
      </c>
      <c r="K141" s="27">
        <f t="shared" si="58"/>
        <v>0</v>
      </c>
      <c r="L141" s="28" t="s">
        <v>598</v>
      </c>
      <c r="M141" s="34" t="s">
        <v>598</v>
      </c>
    </row>
    <row r="142" spans="1:13" s="7" customFormat="1" ht="140.25">
      <c r="A142" s="26" t="s">
        <v>138</v>
      </c>
      <c r="B142" s="27">
        <f t="shared" si="54"/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f t="shared" ref="G142:G174" si="59">H142+I142+J142+K142</f>
        <v>0</v>
      </c>
      <c r="H142" s="27">
        <v>0</v>
      </c>
      <c r="I142" s="27">
        <v>0</v>
      </c>
      <c r="J142" s="27">
        <v>0</v>
      </c>
      <c r="K142" s="27">
        <v>0</v>
      </c>
      <c r="L142" s="28" t="s">
        <v>598</v>
      </c>
      <c r="M142" s="34" t="s">
        <v>597</v>
      </c>
    </row>
    <row r="143" spans="1:13" s="7" customFormat="1" ht="357">
      <c r="A143" s="26" t="s">
        <v>139</v>
      </c>
      <c r="B143" s="27">
        <f t="shared" si="54"/>
        <v>5627.7</v>
      </c>
      <c r="C143" s="27">
        <f t="shared" ref="C143:F143" si="60">C144</f>
        <v>0</v>
      </c>
      <c r="D143" s="27">
        <f t="shared" si="60"/>
        <v>0</v>
      </c>
      <c r="E143" s="27">
        <f t="shared" si="60"/>
        <v>5627.7</v>
      </c>
      <c r="F143" s="27">
        <f t="shared" si="60"/>
        <v>0</v>
      </c>
      <c r="G143" s="27">
        <f t="shared" si="59"/>
        <v>5627.72</v>
      </c>
      <c r="H143" s="27">
        <f>H144</f>
        <v>0</v>
      </c>
      <c r="I143" s="27">
        <f>I144</f>
        <v>0</v>
      </c>
      <c r="J143" s="27">
        <f>J144</f>
        <v>5627.72</v>
      </c>
      <c r="K143" s="27">
        <f>K144</f>
        <v>0</v>
      </c>
      <c r="L143" s="28">
        <f t="shared" si="31"/>
        <v>1.0000035538497078</v>
      </c>
      <c r="M143" s="34"/>
    </row>
    <row r="144" spans="1:13" s="7" customFormat="1" ht="409.5">
      <c r="A144" s="26" t="s">
        <v>140</v>
      </c>
      <c r="B144" s="27">
        <f t="shared" si="54"/>
        <v>5627.7</v>
      </c>
      <c r="C144" s="27">
        <v>0</v>
      </c>
      <c r="D144" s="27">
        <v>0</v>
      </c>
      <c r="E144" s="27">
        <v>5627.7</v>
      </c>
      <c r="F144" s="27">
        <v>0</v>
      </c>
      <c r="G144" s="27">
        <f t="shared" si="59"/>
        <v>5627.72</v>
      </c>
      <c r="H144" s="27">
        <v>0</v>
      </c>
      <c r="I144" s="27">
        <v>0</v>
      </c>
      <c r="J144" s="27">
        <v>5627.72</v>
      </c>
      <c r="K144" s="27">
        <v>0</v>
      </c>
      <c r="L144" s="28">
        <f t="shared" si="31"/>
        <v>1.0000035538497078</v>
      </c>
      <c r="M144" s="34" t="s">
        <v>599</v>
      </c>
    </row>
    <row r="145" spans="1:13" s="7" customFormat="1" ht="51">
      <c r="A145" s="37" t="s">
        <v>141</v>
      </c>
      <c r="B145" s="25">
        <f t="shared" si="54"/>
        <v>24989</v>
      </c>
      <c r="C145" s="25">
        <f t="shared" ref="C145:K145" si="61">C146</f>
        <v>15264</v>
      </c>
      <c r="D145" s="25">
        <f t="shared" si="61"/>
        <v>9725</v>
      </c>
      <c r="E145" s="25">
        <f t="shared" si="61"/>
        <v>0</v>
      </c>
      <c r="F145" s="25">
        <f t="shared" si="61"/>
        <v>0</v>
      </c>
      <c r="G145" s="25">
        <f t="shared" si="59"/>
        <v>24989</v>
      </c>
      <c r="H145" s="25">
        <f t="shared" si="61"/>
        <v>15264</v>
      </c>
      <c r="I145" s="25">
        <f t="shared" si="61"/>
        <v>9725</v>
      </c>
      <c r="J145" s="25">
        <f t="shared" si="61"/>
        <v>0</v>
      </c>
      <c r="K145" s="25">
        <f t="shared" si="61"/>
        <v>0</v>
      </c>
      <c r="L145" s="47">
        <f t="shared" ref="L145:L208" si="62">G145/B145</f>
        <v>1</v>
      </c>
      <c r="M145" s="34"/>
    </row>
    <row r="146" spans="1:13" s="7" customFormat="1" ht="76.5">
      <c r="A146" s="26" t="s">
        <v>142</v>
      </c>
      <c r="B146" s="27">
        <f t="shared" si="54"/>
        <v>24989</v>
      </c>
      <c r="C146" s="27">
        <f t="shared" ref="C146:K146" si="63">C147</f>
        <v>15264</v>
      </c>
      <c r="D146" s="27">
        <f t="shared" si="63"/>
        <v>9725</v>
      </c>
      <c r="E146" s="27">
        <f t="shared" si="63"/>
        <v>0</v>
      </c>
      <c r="F146" s="27">
        <f t="shared" si="63"/>
        <v>0</v>
      </c>
      <c r="G146" s="27">
        <f t="shared" si="59"/>
        <v>24989</v>
      </c>
      <c r="H146" s="27">
        <f t="shared" si="63"/>
        <v>15264</v>
      </c>
      <c r="I146" s="27">
        <f t="shared" si="63"/>
        <v>9725</v>
      </c>
      <c r="J146" s="27">
        <f t="shared" si="63"/>
        <v>0</v>
      </c>
      <c r="K146" s="27">
        <f t="shared" si="63"/>
        <v>0</v>
      </c>
      <c r="L146" s="28">
        <f t="shared" si="62"/>
        <v>1</v>
      </c>
      <c r="M146" s="34"/>
    </row>
    <row r="147" spans="1:13" s="7" customFormat="1" ht="76.5">
      <c r="A147" s="26" t="s">
        <v>143</v>
      </c>
      <c r="B147" s="27">
        <f t="shared" si="54"/>
        <v>24989</v>
      </c>
      <c r="C147" s="27">
        <v>15264</v>
      </c>
      <c r="D147" s="27">
        <v>9725</v>
      </c>
      <c r="E147" s="27">
        <v>0</v>
      </c>
      <c r="F147" s="27">
        <v>0</v>
      </c>
      <c r="G147" s="27">
        <f t="shared" si="59"/>
        <v>24989</v>
      </c>
      <c r="H147" s="27">
        <v>15264</v>
      </c>
      <c r="I147" s="27">
        <v>9725</v>
      </c>
      <c r="J147" s="27">
        <v>0</v>
      </c>
      <c r="K147" s="27">
        <v>0</v>
      </c>
      <c r="L147" s="28">
        <f t="shared" si="62"/>
        <v>1</v>
      </c>
      <c r="M147" s="34" t="s">
        <v>599</v>
      </c>
    </row>
    <row r="148" spans="1:13" s="7" customFormat="1" ht="76.5">
      <c r="A148" s="37" t="s">
        <v>144</v>
      </c>
      <c r="B148" s="25">
        <f t="shared" si="54"/>
        <v>0</v>
      </c>
      <c r="C148" s="25">
        <f t="shared" ref="C148:K148" si="64">C149</f>
        <v>0</v>
      </c>
      <c r="D148" s="25">
        <f t="shared" si="64"/>
        <v>0</v>
      </c>
      <c r="E148" s="25">
        <f t="shared" si="64"/>
        <v>0</v>
      </c>
      <c r="F148" s="25">
        <f t="shared" si="64"/>
        <v>0</v>
      </c>
      <c r="G148" s="25">
        <f t="shared" si="59"/>
        <v>0</v>
      </c>
      <c r="H148" s="25">
        <f t="shared" si="64"/>
        <v>0</v>
      </c>
      <c r="I148" s="25">
        <f t="shared" si="64"/>
        <v>0</v>
      </c>
      <c r="J148" s="25">
        <f t="shared" si="64"/>
        <v>0</v>
      </c>
      <c r="K148" s="25">
        <f t="shared" si="64"/>
        <v>0</v>
      </c>
      <c r="L148" s="47" t="s">
        <v>598</v>
      </c>
      <c r="M148" s="34" t="s">
        <v>598</v>
      </c>
    </row>
    <row r="149" spans="1:13" s="7" customFormat="1" ht="63.75">
      <c r="A149" s="26" t="s">
        <v>145</v>
      </c>
      <c r="B149" s="27">
        <f t="shared" si="54"/>
        <v>0</v>
      </c>
      <c r="C149" s="27">
        <f t="shared" ref="C149:K149" si="65">C150</f>
        <v>0</v>
      </c>
      <c r="D149" s="27">
        <f t="shared" si="65"/>
        <v>0</v>
      </c>
      <c r="E149" s="27">
        <f t="shared" si="65"/>
        <v>0</v>
      </c>
      <c r="F149" s="27">
        <f t="shared" si="65"/>
        <v>0</v>
      </c>
      <c r="G149" s="27">
        <f t="shared" si="59"/>
        <v>0</v>
      </c>
      <c r="H149" s="27">
        <f t="shared" si="65"/>
        <v>0</v>
      </c>
      <c r="I149" s="27">
        <f t="shared" si="65"/>
        <v>0</v>
      </c>
      <c r="J149" s="27">
        <f t="shared" si="65"/>
        <v>0</v>
      </c>
      <c r="K149" s="27">
        <f t="shared" si="65"/>
        <v>0</v>
      </c>
      <c r="L149" s="28" t="s">
        <v>598</v>
      </c>
      <c r="M149" s="34" t="s">
        <v>598</v>
      </c>
    </row>
    <row r="150" spans="1:13" s="7" customFormat="1" ht="153">
      <c r="A150" s="26" t="s">
        <v>146</v>
      </c>
      <c r="B150" s="27">
        <f t="shared" si="54"/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f t="shared" si="59"/>
        <v>0</v>
      </c>
      <c r="H150" s="27">
        <v>0</v>
      </c>
      <c r="I150" s="27">
        <v>0</v>
      </c>
      <c r="J150" s="27">
        <v>0</v>
      </c>
      <c r="K150" s="27">
        <v>0</v>
      </c>
      <c r="L150" s="28" t="s">
        <v>598</v>
      </c>
      <c r="M150" s="34" t="s">
        <v>597</v>
      </c>
    </row>
    <row r="151" spans="1:13" s="7" customFormat="1" ht="38.25">
      <c r="A151" s="37" t="s">
        <v>147</v>
      </c>
      <c r="B151" s="25">
        <f t="shared" si="54"/>
        <v>10436</v>
      </c>
      <c r="C151" s="25">
        <f t="shared" ref="C151:K151" si="66">C152</f>
        <v>0</v>
      </c>
      <c r="D151" s="25">
        <f t="shared" si="66"/>
        <v>10436</v>
      </c>
      <c r="E151" s="25">
        <f t="shared" si="66"/>
        <v>0</v>
      </c>
      <c r="F151" s="25">
        <f t="shared" si="66"/>
        <v>0</v>
      </c>
      <c r="G151" s="25">
        <f t="shared" si="59"/>
        <v>10435.99</v>
      </c>
      <c r="H151" s="25">
        <f t="shared" si="66"/>
        <v>0</v>
      </c>
      <c r="I151" s="25">
        <f t="shared" si="66"/>
        <v>10435.99</v>
      </c>
      <c r="J151" s="25">
        <f t="shared" si="66"/>
        <v>0</v>
      </c>
      <c r="K151" s="25">
        <f t="shared" si="66"/>
        <v>0</v>
      </c>
      <c r="L151" s="47">
        <f t="shared" si="62"/>
        <v>0.99999904177845911</v>
      </c>
      <c r="M151" s="34"/>
    </row>
    <row r="152" spans="1:13" s="7" customFormat="1" ht="165.75">
      <c r="A152" s="26" t="s">
        <v>148</v>
      </c>
      <c r="B152" s="27">
        <f t="shared" si="54"/>
        <v>10436</v>
      </c>
      <c r="C152" s="27">
        <f t="shared" ref="C152:K152" si="67">C153</f>
        <v>0</v>
      </c>
      <c r="D152" s="27">
        <f t="shared" si="67"/>
        <v>10436</v>
      </c>
      <c r="E152" s="27">
        <f t="shared" si="67"/>
        <v>0</v>
      </c>
      <c r="F152" s="27">
        <f t="shared" si="67"/>
        <v>0</v>
      </c>
      <c r="G152" s="27">
        <f t="shared" si="59"/>
        <v>10435.99</v>
      </c>
      <c r="H152" s="27">
        <f t="shared" si="67"/>
        <v>0</v>
      </c>
      <c r="I152" s="27">
        <f t="shared" si="67"/>
        <v>10435.99</v>
      </c>
      <c r="J152" s="27">
        <f t="shared" si="67"/>
        <v>0</v>
      </c>
      <c r="K152" s="27">
        <f t="shared" si="67"/>
        <v>0</v>
      </c>
      <c r="L152" s="28">
        <f t="shared" si="62"/>
        <v>0.99999904177845911</v>
      </c>
      <c r="M152" s="34"/>
    </row>
    <row r="153" spans="1:13" s="7" customFormat="1" ht="153">
      <c r="A153" s="26" t="s">
        <v>149</v>
      </c>
      <c r="B153" s="27">
        <f t="shared" si="54"/>
        <v>10436</v>
      </c>
      <c r="C153" s="27">
        <v>0</v>
      </c>
      <c r="D153" s="27">
        <v>10436</v>
      </c>
      <c r="E153" s="27">
        <v>0</v>
      </c>
      <c r="F153" s="27">
        <v>0</v>
      </c>
      <c r="G153" s="27">
        <f t="shared" si="59"/>
        <v>10435.99</v>
      </c>
      <c r="H153" s="27">
        <v>0</v>
      </c>
      <c r="I153" s="27">
        <v>10435.99</v>
      </c>
      <c r="J153" s="27">
        <v>0</v>
      </c>
      <c r="K153" s="27">
        <v>0</v>
      </c>
      <c r="L153" s="28">
        <f t="shared" si="62"/>
        <v>0.99999904177845911</v>
      </c>
      <c r="M153" s="34" t="s">
        <v>599</v>
      </c>
    </row>
    <row r="154" spans="1:13" s="7" customFormat="1" ht="76.5">
      <c r="A154" s="37" t="s">
        <v>580</v>
      </c>
      <c r="B154" s="25">
        <f t="shared" si="54"/>
        <v>700</v>
      </c>
      <c r="C154" s="25">
        <f>C155+C160</f>
        <v>700</v>
      </c>
      <c r="D154" s="25">
        <f>D155+D160</f>
        <v>0</v>
      </c>
      <c r="E154" s="25">
        <f>E155+E160</f>
        <v>0</v>
      </c>
      <c r="F154" s="25">
        <f>F155+F160</f>
        <v>0</v>
      </c>
      <c r="G154" s="25">
        <f t="shared" si="59"/>
        <v>498</v>
      </c>
      <c r="H154" s="25">
        <f>H155+H160</f>
        <v>498</v>
      </c>
      <c r="I154" s="25">
        <f>I155+I160</f>
        <v>0</v>
      </c>
      <c r="J154" s="25">
        <f>J155+J160</f>
        <v>0</v>
      </c>
      <c r="K154" s="25">
        <f>K155+K160</f>
        <v>0</v>
      </c>
      <c r="L154" s="47">
        <f t="shared" si="62"/>
        <v>0.71142857142857141</v>
      </c>
      <c r="M154" s="34"/>
    </row>
    <row r="155" spans="1:13" s="7" customFormat="1" ht="76.5">
      <c r="A155" s="26" t="s">
        <v>581</v>
      </c>
      <c r="B155" s="27">
        <f t="shared" si="54"/>
        <v>700</v>
      </c>
      <c r="C155" s="27">
        <f>C156+C157+C158+C159</f>
        <v>700</v>
      </c>
      <c r="D155" s="27">
        <f>D156+D157+D158+D159</f>
        <v>0</v>
      </c>
      <c r="E155" s="27">
        <f>E156+E157+E158+E159</f>
        <v>0</v>
      </c>
      <c r="F155" s="27">
        <f>F156+F157+F158+F159</f>
        <v>0</v>
      </c>
      <c r="G155" s="27">
        <f t="shared" si="59"/>
        <v>498</v>
      </c>
      <c r="H155" s="27">
        <f>H156+H157+H158+H159</f>
        <v>498</v>
      </c>
      <c r="I155" s="27">
        <f>I156+I157+I158+I159</f>
        <v>0</v>
      </c>
      <c r="J155" s="27">
        <f>J156+J157+J158+J159</f>
        <v>0</v>
      </c>
      <c r="K155" s="27">
        <f>K156+K157+K158+K159</f>
        <v>0</v>
      </c>
      <c r="L155" s="28">
        <f t="shared" si="62"/>
        <v>0.71142857142857141</v>
      </c>
      <c r="M155" s="34"/>
    </row>
    <row r="156" spans="1:13" s="7" customFormat="1" ht="178.5">
      <c r="A156" s="26" t="s">
        <v>582</v>
      </c>
      <c r="B156" s="27">
        <f t="shared" si="54"/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f t="shared" si="59"/>
        <v>0</v>
      </c>
      <c r="H156" s="27">
        <v>0</v>
      </c>
      <c r="I156" s="27">
        <v>0</v>
      </c>
      <c r="J156" s="27">
        <v>0</v>
      </c>
      <c r="K156" s="27">
        <v>0</v>
      </c>
      <c r="L156" s="28" t="s">
        <v>598</v>
      </c>
      <c r="M156" s="34" t="s">
        <v>597</v>
      </c>
    </row>
    <row r="157" spans="1:13" s="7" customFormat="1" ht="102">
      <c r="A157" s="26" t="s">
        <v>583</v>
      </c>
      <c r="B157" s="27">
        <f t="shared" si="54"/>
        <v>700</v>
      </c>
      <c r="C157" s="27">
        <v>700</v>
      </c>
      <c r="D157" s="27">
        <v>0</v>
      </c>
      <c r="E157" s="27">
        <v>0</v>
      </c>
      <c r="F157" s="27">
        <v>0</v>
      </c>
      <c r="G157" s="27">
        <f t="shared" si="59"/>
        <v>498</v>
      </c>
      <c r="H157" s="27">
        <v>498</v>
      </c>
      <c r="I157" s="27">
        <v>0</v>
      </c>
      <c r="J157" s="27">
        <v>0</v>
      </c>
      <c r="K157" s="27">
        <v>0</v>
      </c>
      <c r="L157" s="28">
        <f t="shared" si="62"/>
        <v>0.71142857142857141</v>
      </c>
      <c r="M157" s="34" t="s">
        <v>622</v>
      </c>
    </row>
    <row r="158" spans="1:13" s="7" customFormat="1" ht="140.25">
      <c r="A158" s="26" t="s">
        <v>584</v>
      </c>
      <c r="B158" s="27">
        <f t="shared" si="54"/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f t="shared" si="59"/>
        <v>0</v>
      </c>
      <c r="H158" s="27">
        <v>0</v>
      </c>
      <c r="I158" s="27">
        <v>0</v>
      </c>
      <c r="J158" s="27">
        <v>0</v>
      </c>
      <c r="K158" s="27">
        <v>0</v>
      </c>
      <c r="L158" s="28" t="s">
        <v>598</v>
      </c>
      <c r="M158" s="34" t="s">
        <v>597</v>
      </c>
    </row>
    <row r="159" spans="1:13" s="7" customFormat="1" ht="63.75">
      <c r="A159" s="26" t="s">
        <v>585</v>
      </c>
      <c r="B159" s="27">
        <f>C159+D159+E159+F159+F158</f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f t="shared" si="59"/>
        <v>0</v>
      </c>
      <c r="H159" s="27">
        <v>0</v>
      </c>
      <c r="I159" s="27">
        <v>0</v>
      </c>
      <c r="J159" s="27">
        <v>0</v>
      </c>
      <c r="K159" s="27">
        <v>0</v>
      </c>
      <c r="L159" s="28" t="s">
        <v>598</v>
      </c>
      <c r="M159" s="34" t="s">
        <v>597</v>
      </c>
    </row>
    <row r="160" spans="1:13" s="7" customFormat="1" ht="89.25">
      <c r="A160" s="26" t="s">
        <v>586</v>
      </c>
      <c r="B160" s="27">
        <f>C160+D160+E160+F160</f>
        <v>0</v>
      </c>
      <c r="C160" s="27">
        <f>C161+C162</f>
        <v>0</v>
      </c>
      <c r="D160" s="27">
        <f>D161+D162</f>
        <v>0</v>
      </c>
      <c r="E160" s="27">
        <f>E161+E162</f>
        <v>0</v>
      </c>
      <c r="F160" s="27">
        <f>F161+F162</f>
        <v>0</v>
      </c>
      <c r="G160" s="27">
        <f t="shared" si="59"/>
        <v>0</v>
      </c>
      <c r="H160" s="27">
        <f>H161+H162</f>
        <v>0</v>
      </c>
      <c r="I160" s="27">
        <f>I161+I162</f>
        <v>0</v>
      </c>
      <c r="J160" s="27">
        <f>J161+J162</f>
        <v>0</v>
      </c>
      <c r="K160" s="27">
        <f>K161+K162</f>
        <v>0</v>
      </c>
      <c r="L160" s="28" t="s">
        <v>598</v>
      </c>
      <c r="M160" s="34"/>
    </row>
    <row r="161" spans="1:13" s="7" customFormat="1" ht="63.75">
      <c r="A161" s="26" t="s">
        <v>587</v>
      </c>
      <c r="B161" s="27">
        <f>C161+D161+E161+F161</f>
        <v>0</v>
      </c>
      <c r="C161" s="27">
        <f t="shared" ref="C161:F161" si="68">C162+C163</f>
        <v>0</v>
      </c>
      <c r="D161" s="27">
        <f t="shared" si="68"/>
        <v>0</v>
      </c>
      <c r="E161" s="27">
        <f t="shared" si="68"/>
        <v>0</v>
      </c>
      <c r="F161" s="27">
        <f t="shared" si="68"/>
        <v>0</v>
      </c>
      <c r="G161" s="27">
        <f t="shared" si="59"/>
        <v>0</v>
      </c>
      <c r="H161" s="27">
        <v>0</v>
      </c>
      <c r="I161" s="27">
        <v>0</v>
      </c>
      <c r="J161" s="27">
        <v>0</v>
      </c>
      <c r="K161" s="27">
        <v>0</v>
      </c>
      <c r="L161" s="28" t="s">
        <v>598</v>
      </c>
      <c r="M161" s="34" t="s">
        <v>597</v>
      </c>
    </row>
    <row r="162" spans="1:13" s="7" customFormat="1" ht="216.75">
      <c r="A162" s="26" t="s">
        <v>588</v>
      </c>
      <c r="B162" s="27">
        <f>C162+D162+E162+F162</f>
        <v>0</v>
      </c>
      <c r="C162" s="27">
        <f t="shared" ref="C162:F162" si="69">C163+C164</f>
        <v>0</v>
      </c>
      <c r="D162" s="27">
        <f t="shared" si="69"/>
        <v>0</v>
      </c>
      <c r="E162" s="27">
        <f t="shared" si="69"/>
        <v>0</v>
      </c>
      <c r="F162" s="27">
        <f t="shared" si="69"/>
        <v>0</v>
      </c>
      <c r="G162" s="27">
        <f t="shared" si="59"/>
        <v>0</v>
      </c>
      <c r="H162" s="27">
        <v>0</v>
      </c>
      <c r="I162" s="27">
        <v>0</v>
      </c>
      <c r="J162" s="27">
        <v>0</v>
      </c>
      <c r="K162" s="27">
        <v>0</v>
      </c>
      <c r="L162" s="28" t="s">
        <v>598</v>
      </c>
      <c r="M162" s="34" t="s">
        <v>597</v>
      </c>
    </row>
    <row r="163" spans="1:13" s="7" customFormat="1" ht="114.75">
      <c r="A163" s="37" t="s">
        <v>589</v>
      </c>
      <c r="B163" s="25">
        <f t="shared" ref="B163:F164" si="70">B164</f>
        <v>0</v>
      </c>
      <c r="C163" s="25">
        <f t="shared" si="70"/>
        <v>0</v>
      </c>
      <c r="D163" s="25">
        <f t="shared" si="70"/>
        <v>0</v>
      </c>
      <c r="E163" s="25">
        <f t="shared" si="70"/>
        <v>0</v>
      </c>
      <c r="F163" s="25">
        <f t="shared" si="70"/>
        <v>0</v>
      </c>
      <c r="G163" s="25">
        <f t="shared" si="59"/>
        <v>0</v>
      </c>
      <c r="H163" s="25">
        <f t="shared" ref="H163:K164" si="71">H164</f>
        <v>0</v>
      </c>
      <c r="I163" s="25">
        <f t="shared" si="71"/>
        <v>0</v>
      </c>
      <c r="J163" s="25">
        <f t="shared" si="71"/>
        <v>0</v>
      </c>
      <c r="K163" s="25">
        <f t="shared" si="71"/>
        <v>0</v>
      </c>
      <c r="L163" s="28" t="s">
        <v>598</v>
      </c>
      <c r="M163" s="34"/>
    </row>
    <row r="164" spans="1:13" s="7" customFormat="1" ht="165.75">
      <c r="A164" s="26" t="s">
        <v>590</v>
      </c>
      <c r="B164" s="27">
        <f t="shared" si="70"/>
        <v>0</v>
      </c>
      <c r="C164" s="27">
        <f t="shared" si="70"/>
        <v>0</v>
      </c>
      <c r="D164" s="27">
        <f t="shared" si="70"/>
        <v>0</v>
      </c>
      <c r="E164" s="27">
        <f t="shared" si="70"/>
        <v>0</v>
      </c>
      <c r="F164" s="27">
        <f t="shared" si="70"/>
        <v>0</v>
      </c>
      <c r="G164" s="27">
        <f t="shared" si="59"/>
        <v>0</v>
      </c>
      <c r="H164" s="27">
        <f t="shared" si="71"/>
        <v>0</v>
      </c>
      <c r="I164" s="27">
        <f t="shared" si="71"/>
        <v>0</v>
      </c>
      <c r="J164" s="27">
        <f t="shared" si="71"/>
        <v>0</v>
      </c>
      <c r="K164" s="27">
        <f t="shared" si="71"/>
        <v>0</v>
      </c>
      <c r="L164" s="28" t="s">
        <v>598</v>
      </c>
      <c r="M164" s="34" t="s">
        <v>598</v>
      </c>
    </row>
    <row r="165" spans="1:13" s="7" customFormat="1" ht="153">
      <c r="A165" s="26" t="s">
        <v>591</v>
      </c>
      <c r="B165" s="27">
        <f t="shared" ref="B165:B184" si="72">C165+D165+E165+F165</f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f t="shared" si="59"/>
        <v>0</v>
      </c>
      <c r="H165" s="27">
        <v>0</v>
      </c>
      <c r="I165" s="27">
        <v>0</v>
      </c>
      <c r="J165" s="27">
        <v>0</v>
      </c>
      <c r="K165" s="27">
        <v>0</v>
      </c>
      <c r="L165" s="28" t="s">
        <v>598</v>
      </c>
      <c r="M165" s="34" t="s">
        <v>597</v>
      </c>
    </row>
    <row r="166" spans="1:13" s="9" customFormat="1">
      <c r="A166" s="37" t="s">
        <v>150</v>
      </c>
      <c r="B166" s="25">
        <f t="shared" si="72"/>
        <v>574517.19999999995</v>
      </c>
      <c r="C166" s="25">
        <f>C167+C176+C182</f>
        <v>504597.2</v>
      </c>
      <c r="D166" s="25">
        <f>D167+D176+D182</f>
        <v>4912.8</v>
      </c>
      <c r="E166" s="25">
        <f>E167+E176+E182</f>
        <v>0</v>
      </c>
      <c r="F166" s="25">
        <f>F167+F176+F182</f>
        <v>65007.200000000004</v>
      </c>
      <c r="G166" s="25">
        <f t="shared" si="59"/>
        <v>573721</v>
      </c>
      <c r="H166" s="25">
        <f>H167+H176+H182</f>
        <v>504120.2</v>
      </c>
      <c r="I166" s="25">
        <f>I167+I176+I182</f>
        <v>4868</v>
      </c>
      <c r="J166" s="25">
        <f>J167+J176+J182</f>
        <v>0</v>
      </c>
      <c r="K166" s="25">
        <f>K167+K176+K182</f>
        <v>64732.800000000003</v>
      </c>
      <c r="L166" s="47">
        <f t="shared" si="62"/>
        <v>0.99861414070805898</v>
      </c>
      <c r="M166" s="48"/>
    </row>
    <row r="167" spans="1:13" s="7" customFormat="1" ht="38.25">
      <c r="A167" s="37" t="s">
        <v>151</v>
      </c>
      <c r="B167" s="25">
        <f t="shared" si="72"/>
        <v>390505.3</v>
      </c>
      <c r="C167" s="25">
        <f>C168</f>
        <v>327801.5</v>
      </c>
      <c r="D167" s="25">
        <f>D168</f>
        <v>190</v>
      </c>
      <c r="E167" s="25">
        <f>E168</f>
        <v>0</v>
      </c>
      <c r="F167" s="25">
        <f>F168</f>
        <v>62513.8</v>
      </c>
      <c r="G167" s="25">
        <f t="shared" si="59"/>
        <v>390113.9</v>
      </c>
      <c r="H167" s="25">
        <f>H168+H174</f>
        <v>327684.5</v>
      </c>
      <c r="I167" s="25">
        <f>I168+I174</f>
        <v>190</v>
      </c>
      <c r="J167" s="25">
        <f>J168+J174</f>
        <v>0</v>
      </c>
      <c r="K167" s="25">
        <f>K168+K174</f>
        <v>62239.4</v>
      </c>
      <c r="L167" s="47">
        <f t="shared" si="62"/>
        <v>0.99899770886592332</v>
      </c>
      <c r="M167" s="34"/>
    </row>
    <row r="168" spans="1:13" s="7" customFormat="1" ht="127.5">
      <c r="A168" s="26" t="s">
        <v>152</v>
      </c>
      <c r="B168" s="27">
        <f t="shared" si="72"/>
        <v>390505.3</v>
      </c>
      <c r="C168" s="27">
        <f>C169+C170+C171+C172+C173</f>
        <v>327801.5</v>
      </c>
      <c r="D168" s="27">
        <f>D169+D170+D171+D172+D173</f>
        <v>190</v>
      </c>
      <c r="E168" s="27">
        <f t="shared" ref="E168" si="73">E169+E170+E171+E172+E173</f>
        <v>0</v>
      </c>
      <c r="F168" s="27">
        <f>F169+F170+F171+F172+F173</f>
        <v>62513.8</v>
      </c>
      <c r="G168" s="27">
        <f t="shared" si="59"/>
        <v>390113.9</v>
      </c>
      <c r="H168" s="27">
        <f>H169+H170+H171+H172+H173</f>
        <v>327684.5</v>
      </c>
      <c r="I168" s="27">
        <f>I169+I170+I171+I172+I173</f>
        <v>190</v>
      </c>
      <c r="J168" s="27">
        <f>J169+J170+J171+J172+J173</f>
        <v>0</v>
      </c>
      <c r="K168" s="27">
        <f>K169+K170+K171+K172+K173</f>
        <v>62239.4</v>
      </c>
      <c r="L168" s="28">
        <f t="shared" si="62"/>
        <v>0.99899770886592332</v>
      </c>
      <c r="M168" s="34"/>
    </row>
    <row r="169" spans="1:13" s="7" customFormat="1" ht="114.75">
      <c r="A169" s="26" t="s">
        <v>153</v>
      </c>
      <c r="B169" s="27">
        <f t="shared" si="72"/>
        <v>344743</v>
      </c>
      <c r="C169" s="27">
        <v>282229.2</v>
      </c>
      <c r="D169" s="27">
        <v>0</v>
      </c>
      <c r="E169" s="27">
        <v>0</v>
      </c>
      <c r="F169" s="27">
        <v>62513.8</v>
      </c>
      <c r="G169" s="27">
        <f t="shared" si="59"/>
        <v>344468.60000000003</v>
      </c>
      <c r="H169" s="27">
        <v>282229.2</v>
      </c>
      <c r="I169" s="27">
        <v>0</v>
      </c>
      <c r="J169" s="27">
        <v>0</v>
      </c>
      <c r="K169" s="27">
        <v>62239.4</v>
      </c>
      <c r="L169" s="28">
        <f t="shared" si="62"/>
        <v>0.99920404475217783</v>
      </c>
      <c r="M169" s="34" t="s">
        <v>600</v>
      </c>
    </row>
    <row r="170" spans="1:13" s="7" customFormat="1" ht="127.5">
      <c r="A170" s="26" t="s">
        <v>154</v>
      </c>
      <c r="B170" s="27">
        <f t="shared" si="72"/>
        <v>3812.7</v>
      </c>
      <c r="C170" s="27">
        <v>3812.7</v>
      </c>
      <c r="D170" s="27">
        <v>0</v>
      </c>
      <c r="E170" s="27">
        <v>0</v>
      </c>
      <c r="F170" s="27">
        <v>0</v>
      </c>
      <c r="G170" s="27">
        <f t="shared" si="59"/>
        <v>3808.2</v>
      </c>
      <c r="H170" s="27">
        <v>3808.2</v>
      </c>
      <c r="I170" s="27">
        <v>0</v>
      </c>
      <c r="J170" s="27">
        <v>0</v>
      </c>
      <c r="K170" s="27">
        <v>0</v>
      </c>
      <c r="L170" s="28">
        <f t="shared" si="62"/>
        <v>0.99881973404673852</v>
      </c>
      <c r="M170" s="34" t="s">
        <v>600</v>
      </c>
    </row>
    <row r="171" spans="1:13" s="7" customFormat="1" ht="114.75">
      <c r="A171" s="26" t="s">
        <v>155</v>
      </c>
      <c r="B171" s="27">
        <f t="shared" si="72"/>
        <v>32955.800000000003</v>
      </c>
      <c r="C171" s="27">
        <v>32955.800000000003</v>
      </c>
      <c r="D171" s="27">
        <v>0</v>
      </c>
      <c r="E171" s="27">
        <v>0</v>
      </c>
      <c r="F171" s="27">
        <v>0</v>
      </c>
      <c r="G171" s="27">
        <f t="shared" si="59"/>
        <v>32955.800000000003</v>
      </c>
      <c r="H171" s="27">
        <v>32955.800000000003</v>
      </c>
      <c r="I171" s="27">
        <v>0</v>
      </c>
      <c r="J171" s="27">
        <v>0</v>
      </c>
      <c r="K171" s="27">
        <v>0</v>
      </c>
      <c r="L171" s="28">
        <f t="shared" si="62"/>
        <v>1</v>
      </c>
      <c r="M171" s="34" t="s">
        <v>600</v>
      </c>
    </row>
    <row r="172" spans="1:13" s="7" customFormat="1" ht="89.25">
      <c r="A172" s="26" t="s">
        <v>156</v>
      </c>
      <c r="B172" s="27">
        <f t="shared" si="72"/>
        <v>8803.7999999999993</v>
      </c>
      <c r="C172" s="27">
        <v>8803.7999999999993</v>
      </c>
      <c r="D172" s="27">
        <v>0</v>
      </c>
      <c r="E172" s="27">
        <v>0</v>
      </c>
      <c r="F172" s="27">
        <v>0</v>
      </c>
      <c r="G172" s="27">
        <f t="shared" si="59"/>
        <v>8691.2999999999993</v>
      </c>
      <c r="H172" s="27">
        <v>8691.2999999999993</v>
      </c>
      <c r="I172" s="27">
        <v>0</v>
      </c>
      <c r="J172" s="27">
        <v>0</v>
      </c>
      <c r="K172" s="27">
        <v>0</v>
      </c>
      <c r="L172" s="28">
        <f t="shared" si="62"/>
        <v>0.98722142711102023</v>
      </c>
      <c r="M172" s="34" t="s">
        <v>623</v>
      </c>
    </row>
    <row r="173" spans="1:13" s="7" customFormat="1" ht="127.5">
      <c r="A173" s="26" t="s">
        <v>157</v>
      </c>
      <c r="B173" s="27">
        <f t="shared" si="72"/>
        <v>190</v>
      </c>
      <c r="C173" s="27">
        <v>0</v>
      </c>
      <c r="D173" s="27">
        <v>190</v>
      </c>
      <c r="E173" s="27">
        <v>0</v>
      </c>
      <c r="F173" s="27">
        <v>0</v>
      </c>
      <c r="G173" s="27">
        <f t="shared" si="59"/>
        <v>190</v>
      </c>
      <c r="H173" s="27">
        <v>0</v>
      </c>
      <c r="I173" s="27">
        <v>190</v>
      </c>
      <c r="J173" s="27">
        <v>0</v>
      </c>
      <c r="K173" s="27">
        <v>0</v>
      </c>
      <c r="L173" s="28">
        <f t="shared" si="62"/>
        <v>1</v>
      </c>
      <c r="M173" s="34" t="s">
        <v>599</v>
      </c>
    </row>
    <row r="174" spans="1:13" s="7" customFormat="1" ht="165.75">
      <c r="A174" s="26" t="s">
        <v>158</v>
      </c>
      <c r="B174" s="27">
        <f t="shared" si="72"/>
        <v>153993.80000000002</v>
      </c>
      <c r="C174" s="27">
        <f t="shared" ref="C174:F175" si="74">C175</f>
        <v>147126.40000000002</v>
      </c>
      <c r="D174" s="27">
        <f t="shared" si="74"/>
        <v>4374</v>
      </c>
      <c r="E174" s="27">
        <f t="shared" si="74"/>
        <v>0</v>
      </c>
      <c r="F174" s="27">
        <f t="shared" si="74"/>
        <v>2493.4</v>
      </c>
      <c r="G174" s="25">
        <f t="shared" si="59"/>
        <v>0</v>
      </c>
      <c r="H174" s="27">
        <f>H175</f>
        <v>0</v>
      </c>
      <c r="I174" s="27">
        <f>I175</f>
        <v>0</v>
      </c>
      <c r="J174" s="27">
        <f>J175</f>
        <v>0</v>
      </c>
      <c r="K174" s="27">
        <f>K175</f>
        <v>0</v>
      </c>
      <c r="L174" s="28">
        <f t="shared" si="62"/>
        <v>0</v>
      </c>
      <c r="M174" s="34"/>
    </row>
    <row r="175" spans="1:13" s="7" customFormat="1" ht="89.25">
      <c r="A175" s="26" t="s">
        <v>159</v>
      </c>
      <c r="B175" s="27">
        <f t="shared" si="72"/>
        <v>153993.80000000002</v>
      </c>
      <c r="C175" s="27">
        <f t="shared" si="74"/>
        <v>147126.40000000002</v>
      </c>
      <c r="D175" s="27">
        <f t="shared" si="74"/>
        <v>4374</v>
      </c>
      <c r="E175" s="27">
        <f t="shared" si="74"/>
        <v>0</v>
      </c>
      <c r="F175" s="27">
        <f t="shared" si="74"/>
        <v>2493.4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8">
        <f t="shared" si="62"/>
        <v>0</v>
      </c>
      <c r="M175" s="34" t="s">
        <v>597</v>
      </c>
    </row>
    <row r="176" spans="1:13" s="8" customFormat="1" ht="38.25">
      <c r="A176" s="37" t="s">
        <v>160</v>
      </c>
      <c r="B176" s="25">
        <f t="shared" si="72"/>
        <v>153993.80000000002</v>
      </c>
      <c r="C176" s="25">
        <f t="shared" ref="C176:K176" si="75">C177+C180</f>
        <v>147126.40000000002</v>
      </c>
      <c r="D176" s="25">
        <f t="shared" si="75"/>
        <v>4374</v>
      </c>
      <c r="E176" s="25">
        <f t="shared" si="75"/>
        <v>0</v>
      </c>
      <c r="F176" s="25">
        <f t="shared" si="75"/>
        <v>2493.4</v>
      </c>
      <c r="G176" s="25">
        <f t="shared" ref="G176:G203" si="76">H176+I176+J176+K176</f>
        <v>153944</v>
      </c>
      <c r="H176" s="25">
        <f t="shared" si="75"/>
        <v>147121.4</v>
      </c>
      <c r="I176" s="25">
        <f t="shared" si="75"/>
        <v>4329.2</v>
      </c>
      <c r="J176" s="25">
        <f t="shared" si="75"/>
        <v>0</v>
      </c>
      <c r="K176" s="25">
        <f t="shared" si="75"/>
        <v>2493.4</v>
      </c>
      <c r="L176" s="47">
        <f t="shared" si="62"/>
        <v>0.99967661035704025</v>
      </c>
      <c r="M176" s="34"/>
    </row>
    <row r="177" spans="1:13" s="8" customFormat="1" ht="63.75">
      <c r="A177" s="26" t="s">
        <v>161</v>
      </c>
      <c r="B177" s="27">
        <f t="shared" si="72"/>
        <v>149619.80000000002</v>
      </c>
      <c r="C177" s="27">
        <f t="shared" ref="C177:F177" si="77">C178+C179</f>
        <v>147126.40000000002</v>
      </c>
      <c r="D177" s="27">
        <f t="shared" si="77"/>
        <v>0</v>
      </c>
      <c r="E177" s="27">
        <f t="shared" si="77"/>
        <v>0</v>
      </c>
      <c r="F177" s="27">
        <f t="shared" si="77"/>
        <v>2493.4</v>
      </c>
      <c r="G177" s="27">
        <f t="shared" si="76"/>
        <v>149614.79999999999</v>
      </c>
      <c r="H177" s="27">
        <f>H178+H179</f>
        <v>147121.4</v>
      </c>
      <c r="I177" s="27">
        <f>I178+I179</f>
        <v>0</v>
      </c>
      <c r="J177" s="27">
        <f>J178+J179</f>
        <v>0</v>
      </c>
      <c r="K177" s="27">
        <f>K178+K179</f>
        <v>2493.4</v>
      </c>
      <c r="L177" s="28">
        <f t="shared" si="62"/>
        <v>0.99996658196308219</v>
      </c>
      <c r="M177" s="34"/>
    </row>
    <row r="178" spans="1:13" s="7" customFormat="1" ht="153">
      <c r="A178" s="26" t="s">
        <v>162</v>
      </c>
      <c r="B178" s="27">
        <f t="shared" si="72"/>
        <v>149456.6</v>
      </c>
      <c r="C178" s="27">
        <v>146963.20000000001</v>
      </c>
      <c r="D178" s="27">
        <v>0</v>
      </c>
      <c r="E178" s="27">
        <v>0</v>
      </c>
      <c r="F178" s="27">
        <v>2493.4</v>
      </c>
      <c r="G178" s="27">
        <f t="shared" si="76"/>
        <v>149456.5</v>
      </c>
      <c r="H178" s="27">
        <v>146963.1</v>
      </c>
      <c r="I178" s="27">
        <v>0</v>
      </c>
      <c r="J178" s="27">
        <v>0</v>
      </c>
      <c r="K178" s="27">
        <v>2493.4</v>
      </c>
      <c r="L178" s="28">
        <f t="shared" si="62"/>
        <v>0.99999933090944126</v>
      </c>
      <c r="M178" s="34" t="s">
        <v>600</v>
      </c>
    </row>
    <row r="179" spans="1:13" s="7" customFormat="1" ht="140.25">
      <c r="A179" s="26" t="s">
        <v>163</v>
      </c>
      <c r="B179" s="27">
        <f t="shared" si="72"/>
        <v>163.19999999999999</v>
      </c>
      <c r="C179" s="27">
        <v>163.19999999999999</v>
      </c>
      <c r="D179" s="27">
        <v>0</v>
      </c>
      <c r="E179" s="27">
        <v>0</v>
      </c>
      <c r="F179" s="27">
        <v>0</v>
      </c>
      <c r="G179" s="27">
        <f t="shared" si="76"/>
        <v>158.30000000000001</v>
      </c>
      <c r="H179" s="27">
        <v>158.30000000000001</v>
      </c>
      <c r="I179" s="27">
        <v>0</v>
      </c>
      <c r="J179" s="27">
        <v>0</v>
      </c>
      <c r="K179" s="27">
        <v>0</v>
      </c>
      <c r="L179" s="28">
        <f t="shared" si="62"/>
        <v>0.96997549019607854</v>
      </c>
      <c r="M179" s="34" t="s">
        <v>624</v>
      </c>
    </row>
    <row r="180" spans="1:13" s="7" customFormat="1" ht="127.5">
      <c r="A180" s="26" t="s">
        <v>164</v>
      </c>
      <c r="B180" s="27">
        <f t="shared" si="72"/>
        <v>4374</v>
      </c>
      <c r="C180" s="27">
        <f t="shared" ref="C180:K180" si="78">C181</f>
        <v>0</v>
      </c>
      <c r="D180" s="27">
        <f t="shared" si="78"/>
        <v>4374</v>
      </c>
      <c r="E180" s="27">
        <f t="shared" si="78"/>
        <v>0</v>
      </c>
      <c r="F180" s="27">
        <f t="shared" si="78"/>
        <v>0</v>
      </c>
      <c r="G180" s="27">
        <f t="shared" si="76"/>
        <v>4329.2</v>
      </c>
      <c r="H180" s="27">
        <f t="shared" si="78"/>
        <v>0</v>
      </c>
      <c r="I180" s="27">
        <f t="shared" si="78"/>
        <v>4329.2</v>
      </c>
      <c r="J180" s="27">
        <f t="shared" si="78"/>
        <v>0</v>
      </c>
      <c r="K180" s="27">
        <f t="shared" si="78"/>
        <v>0</v>
      </c>
      <c r="L180" s="28">
        <f t="shared" si="62"/>
        <v>0.98975765889346135</v>
      </c>
      <c r="M180" s="34"/>
    </row>
    <row r="181" spans="1:13" s="7" customFormat="1" ht="140.25">
      <c r="A181" s="26" t="s">
        <v>165</v>
      </c>
      <c r="B181" s="27">
        <f t="shared" si="72"/>
        <v>4374</v>
      </c>
      <c r="C181" s="27">
        <v>0</v>
      </c>
      <c r="D181" s="27">
        <v>4374</v>
      </c>
      <c r="E181" s="27">
        <v>0</v>
      </c>
      <c r="F181" s="27">
        <v>0</v>
      </c>
      <c r="G181" s="27">
        <f t="shared" si="76"/>
        <v>4329.2</v>
      </c>
      <c r="H181" s="27">
        <v>0</v>
      </c>
      <c r="I181" s="27">
        <v>4329.2</v>
      </c>
      <c r="J181" s="27">
        <v>0</v>
      </c>
      <c r="K181" s="27">
        <v>0</v>
      </c>
      <c r="L181" s="28">
        <f t="shared" si="62"/>
        <v>0.98975765889346135</v>
      </c>
      <c r="M181" s="34" t="s">
        <v>665</v>
      </c>
    </row>
    <row r="182" spans="1:13" s="8" customFormat="1" ht="38.25">
      <c r="A182" s="37" t="s">
        <v>166</v>
      </c>
      <c r="B182" s="25">
        <f t="shared" si="72"/>
        <v>30018.1</v>
      </c>
      <c r="C182" s="25">
        <f t="shared" ref="C182:F182" si="79">C183</f>
        <v>29669.3</v>
      </c>
      <c r="D182" s="25">
        <f t="shared" si="79"/>
        <v>348.8</v>
      </c>
      <c r="E182" s="25">
        <f t="shared" si="79"/>
        <v>0</v>
      </c>
      <c r="F182" s="25">
        <f t="shared" si="79"/>
        <v>0</v>
      </c>
      <c r="G182" s="25">
        <f t="shared" si="76"/>
        <v>29663.1</v>
      </c>
      <c r="H182" s="25">
        <f>H183</f>
        <v>29314.3</v>
      </c>
      <c r="I182" s="25">
        <f>I183</f>
        <v>348.8</v>
      </c>
      <c r="J182" s="25">
        <f>J183</f>
        <v>0</v>
      </c>
      <c r="K182" s="25">
        <f>K183</f>
        <v>0</v>
      </c>
      <c r="L182" s="47">
        <f t="shared" si="62"/>
        <v>0.98817380180624359</v>
      </c>
      <c r="M182" s="48"/>
    </row>
    <row r="183" spans="1:13" s="7" customFormat="1" ht="89.25">
      <c r="A183" s="26" t="s">
        <v>61</v>
      </c>
      <c r="B183" s="27">
        <f t="shared" si="72"/>
        <v>30018.1</v>
      </c>
      <c r="C183" s="27">
        <f t="shared" ref="C183:K183" si="80">C184</f>
        <v>29669.3</v>
      </c>
      <c r="D183" s="27">
        <f t="shared" si="80"/>
        <v>348.8</v>
      </c>
      <c r="E183" s="27">
        <f t="shared" si="80"/>
        <v>0</v>
      </c>
      <c r="F183" s="27">
        <f t="shared" si="80"/>
        <v>0</v>
      </c>
      <c r="G183" s="27">
        <f t="shared" si="76"/>
        <v>29663.1</v>
      </c>
      <c r="H183" s="27">
        <f t="shared" si="80"/>
        <v>29314.3</v>
      </c>
      <c r="I183" s="27">
        <f t="shared" si="80"/>
        <v>348.8</v>
      </c>
      <c r="J183" s="27">
        <f t="shared" si="80"/>
        <v>0</v>
      </c>
      <c r="K183" s="27">
        <f t="shared" si="80"/>
        <v>0</v>
      </c>
      <c r="L183" s="28">
        <f t="shared" si="62"/>
        <v>0.98817380180624359</v>
      </c>
      <c r="M183" s="34"/>
    </row>
    <row r="184" spans="1:13" s="7" customFormat="1" ht="63.75">
      <c r="A184" s="26" t="s">
        <v>167</v>
      </c>
      <c r="B184" s="27">
        <f t="shared" si="72"/>
        <v>30018.1</v>
      </c>
      <c r="C184" s="27">
        <v>29669.3</v>
      </c>
      <c r="D184" s="27">
        <v>348.8</v>
      </c>
      <c r="E184" s="27">
        <v>0</v>
      </c>
      <c r="F184" s="27">
        <v>0</v>
      </c>
      <c r="G184" s="27">
        <f t="shared" si="76"/>
        <v>29663.1</v>
      </c>
      <c r="H184" s="27">
        <v>29314.3</v>
      </c>
      <c r="I184" s="27">
        <v>348.8</v>
      </c>
      <c r="J184" s="27">
        <v>0</v>
      </c>
      <c r="K184" s="27">
        <v>0</v>
      </c>
      <c r="L184" s="28">
        <f t="shared" si="62"/>
        <v>0.98817380180624359</v>
      </c>
      <c r="M184" s="34" t="s">
        <v>625</v>
      </c>
    </row>
    <row r="185" spans="1:13" s="9" customFormat="1" ht="38.25">
      <c r="A185" s="37" t="s">
        <v>168</v>
      </c>
      <c r="B185" s="25">
        <f>B186+B189+B193</f>
        <v>18343</v>
      </c>
      <c r="C185" s="25">
        <f t="shared" ref="C185:K185" si="81">C186+C189+C193</f>
        <v>2591</v>
      </c>
      <c r="D185" s="25">
        <f t="shared" si="81"/>
        <v>9309</v>
      </c>
      <c r="E185" s="25">
        <f t="shared" si="81"/>
        <v>0</v>
      </c>
      <c r="F185" s="25">
        <f t="shared" si="81"/>
        <v>6443</v>
      </c>
      <c r="G185" s="25">
        <f t="shared" si="76"/>
        <v>17296.77</v>
      </c>
      <c r="H185" s="25">
        <f t="shared" si="81"/>
        <v>2546.66</v>
      </c>
      <c r="I185" s="25">
        <f t="shared" si="81"/>
        <v>8307.11</v>
      </c>
      <c r="J185" s="25">
        <f t="shared" si="81"/>
        <v>0</v>
      </c>
      <c r="K185" s="25">
        <f t="shared" si="81"/>
        <v>6443</v>
      </c>
      <c r="L185" s="47">
        <f t="shared" si="62"/>
        <v>0.9429629831543368</v>
      </c>
      <c r="M185" s="48"/>
    </row>
    <row r="186" spans="1:13" s="8" customFormat="1" ht="63.75">
      <c r="A186" s="37" t="s">
        <v>169</v>
      </c>
      <c r="B186" s="25">
        <f t="shared" ref="B186:B220" si="82">C186+D186+E186+F186</f>
        <v>2653</v>
      </c>
      <c r="C186" s="25">
        <f t="shared" ref="C186:K186" si="83">C187</f>
        <v>0</v>
      </c>
      <c r="D186" s="25">
        <f t="shared" si="83"/>
        <v>0</v>
      </c>
      <c r="E186" s="25">
        <f t="shared" si="83"/>
        <v>0</v>
      </c>
      <c r="F186" s="25">
        <f t="shared" si="83"/>
        <v>2653</v>
      </c>
      <c r="G186" s="25">
        <f t="shared" si="76"/>
        <v>2653</v>
      </c>
      <c r="H186" s="25">
        <f t="shared" si="83"/>
        <v>0</v>
      </c>
      <c r="I186" s="25">
        <f t="shared" si="83"/>
        <v>0</v>
      </c>
      <c r="J186" s="25">
        <f t="shared" si="83"/>
        <v>0</v>
      </c>
      <c r="K186" s="25">
        <f t="shared" si="83"/>
        <v>2653</v>
      </c>
      <c r="L186" s="47">
        <f t="shared" si="62"/>
        <v>1</v>
      </c>
      <c r="M186" s="34"/>
    </row>
    <row r="187" spans="1:13" s="8" customFormat="1" ht="127.5">
      <c r="A187" s="26" t="s">
        <v>170</v>
      </c>
      <c r="B187" s="27">
        <f t="shared" si="82"/>
        <v>2653</v>
      </c>
      <c r="C187" s="27">
        <f t="shared" ref="C187:K187" si="84">C188</f>
        <v>0</v>
      </c>
      <c r="D187" s="27">
        <f t="shared" si="84"/>
        <v>0</v>
      </c>
      <c r="E187" s="27">
        <f t="shared" si="84"/>
        <v>0</v>
      </c>
      <c r="F187" s="27">
        <f t="shared" si="84"/>
        <v>2653</v>
      </c>
      <c r="G187" s="27">
        <f t="shared" si="76"/>
        <v>2653</v>
      </c>
      <c r="H187" s="27">
        <f t="shared" si="84"/>
        <v>0</v>
      </c>
      <c r="I187" s="27">
        <f t="shared" si="84"/>
        <v>0</v>
      </c>
      <c r="J187" s="27">
        <f t="shared" si="84"/>
        <v>0</v>
      </c>
      <c r="K187" s="27">
        <f t="shared" si="84"/>
        <v>2653</v>
      </c>
      <c r="L187" s="28">
        <f t="shared" si="62"/>
        <v>1</v>
      </c>
      <c r="M187" s="34"/>
    </row>
    <row r="188" spans="1:13" s="10" customFormat="1" ht="51">
      <c r="A188" s="26" t="s">
        <v>171</v>
      </c>
      <c r="B188" s="27">
        <f t="shared" si="82"/>
        <v>2653</v>
      </c>
      <c r="C188" s="27">
        <v>0</v>
      </c>
      <c r="D188" s="27">
        <v>0</v>
      </c>
      <c r="E188" s="27">
        <v>0</v>
      </c>
      <c r="F188" s="27">
        <v>2653</v>
      </c>
      <c r="G188" s="27">
        <f t="shared" si="76"/>
        <v>2653</v>
      </c>
      <c r="H188" s="27">
        <v>0</v>
      </c>
      <c r="I188" s="27">
        <v>0</v>
      </c>
      <c r="J188" s="27">
        <v>0</v>
      </c>
      <c r="K188" s="27">
        <v>2653</v>
      </c>
      <c r="L188" s="28">
        <f t="shared" si="62"/>
        <v>1</v>
      </c>
      <c r="M188" s="34" t="s">
        <v>599</v>
      </c>
    </row>
    <row r="189" spans="1:13" s="7" customFormat="1" ht="76.5">
      <c r="A189" s="37" t="s">
        <v>172</v>
      </c>
      <c r="B189" s="25">
        <f t="shared" si="82"/>
        <v>6381</v>
      </c>
      <c r="C189" s="25">
        <f t="shared" ref="C189:K189" si="85">C190</f>
        <v>2591</v>
      </c>
      <c r="D189" s="25">
        <f t="shared" si="85"/>
        <v>0</v>
      </c>
      <c r="E189" s="25">
        <f t="shared" si="85"/>
        <v>0</v>
      </c>
      <c r="F189" s="25">
        <f t="shared" si="85"/>
        <v>3790</v>
      </c>
      <c r="G189" s="25">
        <f t="shared" si="76"/>
        <v>6336.66</v>
      </c>
      <c r="H189" s="25">
        <f t="shared" si="85"/>
        <v>2546.66</v>
      </c>
      <c r="I189" s="25">
        <f t="shared" si="85"/>
        <v>0</v>
      </c>
      <c r="J189" s="25">
        <f t="shared" si="85"/>
        <v>0</v>
      </c>
      <c r="K189" s="25">
        <f t="shared" si="85"/>
        <v>3790</v>
      </c>
      <c r="L189" s="47">
        <f t="shared" si="62"/>
        <v>0.99305124588622473</v>
      </c>
      <c r="M189" s="34"/>
    </row>
    <row r="190" spans="1:13" s="7" customFormat="1" ht="102">
      <c r="A190" s="26" t="s">
        <v>173</v>
      </c>
      <c r="B190" s="27">
        <f t="shared" si="82"/>
        <v>6381</v>
      </c>
      <c r="C190" s="27">
        <f t="shared" ref="C190:K190" si="86">C191+C192</f>
        <v>2591</v>
      </c>
      <c r="D190" s="27">
        <f t="shared" si="86"/>
        <v>0</v>
      </c>
      <c r="E190" s="27">
        <f t="shared" si="86"/>
        <v>0</v>
      </c>
      <c r="F190" s="27">
        <f t="shared" si="86"/>
        <v>3790</v>
      </c>
      <c r="G190" s="27">
        <f t="shared" si="76"/>
        <v>6336.66</v>
      </c>
      <c r="H190" s="27">
        <f t="shared" si="86"/>
        <v>2546.66</v>
      </c>
      <c r="I190" s="27">
        <f t="shared" si="86"/>
        <v>0</v>
      </c>
      <c r="J190" s="27">
        <f t="shared" si="86"/>
        <v>0</v>
      </c>
      <c r="K190" s="27">
        <f t="shared" si="86"/>
        <v>3790</v>
      </c>
      <c r="L190" s="28">
        <f t="shared" si="62"/>
        <v>0.99305124588622473</v>
      </c>
      <c r="M190" s="34"/>
    </row>
    <row r="191" spans="1:13" s="7" customFormat="1" ht="204">
      <c r="A191" s="26" t="s">
        <v>174</v>
      </c>
      <c r="B191" s="27">
        <f t="shared" si="82"/>
        <v>3790</v>
      </c>
      <c r="C191" s="27">
        <v>0</v>
      </c>
      <c r="D191" s="27">
        <v>0</v>
      </c>
      <c r="E191" s="27">
        <v>0</v>
      </c>
      <c r="F191" s="27">
        <v>3790</v>
      </c>
      <c r="G191" s="27">
        <f t="shared" si="76"/>
        <v>3790</v>
      </c>
      <c r="H191" s="27">
        <v>0</v>
      </c>
      <c r="I191" s="27">
        <v>0</v>
      </c>
      <c r="J191" s="27">
        <v>0</v>
      </c>
      <c r="K191" s="27">
        <v>3790</v>
      </c>
      <c r="L191" s="28">
        <f t="shared" si="62"/>
        <v>1</v>
      </c>
      <c r="M191" s="34" t="s">
        <v>599</v>
      </c>
    </row>
    <row r="192" spans="1:13" s="7" customFormat="1" ht="76.5">
      <c r="A192" s="26" t="s">
        <v>175</v>
      </c>
      <c r="B192" s="27">
        <f t="shared" si="82"/>
        <v>2591</v>
      </c>
      <c r="C192" s="27">
        <v>2591</v>
      </c>
      <c r="D192" s="27">
        <v>0</v>
      </c>
      <c r="E192" s="27">
        <v>0</v>
      </c>
      <c r="F192" s="27">
        <v>0</v>
      </c>
      <c r="G192" s="27">
        <f t="shared" si="76"/>
        <v>2546.66</v>
      </c>
      <c r="H192" s="27">
        <v>2546.66</v>
      </c>
      <c r="I192" s="27">
        <v>0</v>
      </c>
      <c r="J192" s="27">
        <v>0</v>
      </c>
      <c r="K192" s="27">
        <v>0</v>
      </c>
      <c r="L192" s="28">
        <f t="shared" si="62"/>
        <v>0.98288691624855262</v>
      </c>
      <c r="M192" s="34" t="s">
        <v>626</v>
      </c>
    </row>
    <row r="193" spans="1:13" s="7" customFormat="1" ht="127.5">
      <c r="A193" s="37" t="s">
        <v>176</v>
      </c>
      <c r="B193" s="25">
        <f t="shared" si="82"/>
        <v>9309</v>
      </c>
      <c r="C193" s="25">
        <f t="shared" ref="C193:K193" si="87">C194</f>
        <v>0</v>
      </c>
      <c r="D193" s="25">
        <f t="shared" si="87"/>
        <v>9309</v>
      </c>
      <c r="E193" s="25">
        <f t="shared" si="87"/>
        <v>0</v>
      </c>
      <c r="F193" s="25">
        <f t="shared" si="87"/>
        <v>0</v>
      </c>
      <c r="G193" s="25">
        <f t="shared" si="76"/>
        <v>8307.11</v>
      </c>
      <c r="H193" s="25">
        <f t="shared" si="87"/>
        <v>0</v>
      </c>
      <c r="I193" s="25">
        <f t="shared" si="87"/>
        <v>8307.11</v>
      </c>
      <c r="J193" s="25">
        <f t="shared" si="87"/>
        <v>0</v>
      </c>
      <c r="K193" s="25">
        <f t="shared" si="87"/>
        <v>0</v>
      </c>
      <c r="L193" s="47">
        <f t="shared" si="62"/>
        <v>0.89237404662154907</v>
      </c>
      <c r="M193" s="34"/>
    </row>
    <row r="194" spans="1:13" s="7" customFormat="1" ht="76.5">
      <c r="A194" s="26" t="s">
        <v>177</v>
      </c>
      <c r="B194" s="27">
        <f t="shared" si="82"/>
        <v>9309</v>
      </c>
      <c r="C194" s="27">
        <f t="shared" ref="C194:K194" si="88">C195+C196</f>
        <v>0</v>
      </c>
      <c r="D194" s="27">
        <f t="shared" si="88"/>
        <v>9309</v>
      </c>
      <c r="E194" s="27">
        <f t="shared" si="88"/>
        <v>0</v>
      </c>
      <c r="F194" s="27">
        <f t="shared" si="88"/>
        <v>0</v>
      </c>
      <c r="G194" s="27">
        <f t="shared" si="76"/>
        <v>8307.11</v>
      </c>
      <c r="H194" s="27">
        <f t="shared" si="88"/>
        <v>0</v>
      </c>
      <c r="I194" s="27">
        <f t="shared" si="88"/>
        <v>8307.11</v>
      </c>
      <c r="J194" s="27">
        <f t="shared" si="88"/>
        <v>0</v>
      </c>
      <c r="K194" s="27">
        <f t="shared" si="88"/>
        <v>0</v>
      </c>
      <c r="L194" s="28">
        <f t="shared" si="62"/>
        <v>0.89237404662154907</v>
      </c>
      <c r="M194" s="34"/>
    </row>
    <row r="195" spans="1:13" s="7" customFormat="1" ht="153">
      <c r="A195" s="26" t="s">
        <v>178</v>
      </c>
      <c r="B195" s="27">
        <f t="shared" si="82"/>
        <v>6675</v>
      </c>
      <c r="C195" s="27">
        <v>0</v>
      </c>
      <c r="D195" s="27">
        <v>6675</v>
      </c>
      <c r="E195" s="27">
        <v>0</v>
      </c>
      <c r="F195" s="27">
        <v>0</v>
      </c>
      <c r="G195" s="27">
        <f t="shared" si="76"/>
        <v>6673.45</v>
      </c>
      <c r="H195" s="27">
        <v>0</v>
      </c>
      <c r="I195" s="27">
        <v>6673.45</v>
      </c>
      <c r="J195" s="27">
        <v>0</v>
      </c>
      <c r="K195" s="27">
        <v>0</v>
      </c>
      <c r="L195" s="28">
        <f t="shared" si="62"/>
        <v>0.99976779026217222</v>
      </c>
      <c r="M195" s="34" t="s">
        <v>600</v>
      </c>
    </row>
    <row r="196" spans="1:13" s="7" customFormat="1" ht="178.5">
      <c r="A196" s="26" t="s">
        <v>179</v>
      </c>
      <c r="B196" s="27">
        <f t="shared" si="82"/>
        <v>2634</v>
      </c>
      <c r="C196" s="27">
        <v>0</v>
      </c>
      <c r="D196" s="27">
        <v>2634</v>
      </c>
      <c r="E196" s="27">
        <v>0</v>
      </c>
      <c r="F196" s="27">
        <v>0</v>
      </c>
      <c r="G196" s="27">
        <f t="shared" si="76"/>
        <v>1633.66</v>
      </c>
      <c r="H196" s="27">
        <v>0</v>
      </c>
      <c r="I196" s="27">
        <v>1633.66</v>
      </c>
      <c r="J196" s="27">
        <v>0</v>
      </c>
      <c r="K196" s="27">
        <v>0</v>
      </c>
      <c r="L196" s="28">
        <f t="shared" si="62"/>
        <v>0.62022019741837509</v>
      </c>
      <c r="M196" s="34" t="s">
        <v>627</v>
      </c>
    </row>
    <row r="197" spans="1:13" s="9" customFormat="1" ht="38.25">
      <c r="A197" s="37" t="s">
        <v>180</v>
      </c>
      <c r="B197" s="25">
        <f t="shared" si="82"/>
        <v>36939.599999999999</v>
      </c>
      <c r="C197" s="25">
        <f t="shared" ref="C197:K197" si="89">C198+C207+C216</f>
        <v>18107</v>
      </c>
      <c r="D197" s="25">
        <f t="shared" si="89"/>
        <v>18832.599999999999</v>
      </c>
      <c r="E197" s="25">
        <f t="shared" si="89"/>
        <v>0</v>
      </c>
      <c r="F197" s="25">
        <f t="shared" si="89"/>
        <v>0</v>
      </c>
      <c r="G197" s="25">
        <f t="shared" si="76"/>
        <v>35399.899999999994</v>
      </c>
      <c r="H197" s="25">
        <f t="shared" si="89"/>
        <v>16637.8</v>
      </c>
      <c r="I197" s="25">
        <f t="shared" si="89"/>
        <v>18762.099999999999</v>
      </c>
      <c r="J197" s="25">
        <f t="shared" si="89"/>
        <v>0</v>
      </c>
      <c r="K197" s="25">
        <f t="shared" si="89"/>
        <v>0</v>
      </c>
      <c r="L197" s="47">
        <f t="shared" si="62"/>
        <v>0.95831844416290368</v>
      </c>
      <c r="M197" s="48"/>
    </row>
    <row r="198" spans="1:13" s="7" customFormat="1" ht="38.25">
      <c r="A198" s="37" t="s">
        <v>181</v>
      </c>
      <c r="B198" s="25">
        <f t="shared" si="82"/>
        <v>3434.3</v>
      </c>
      <c r="C198" s="25">
        <f t="shared" ref="C198:K198" si="90">C199+C202+C204</f>
        <v>3434.3</v>
      </c>
      <c r="D198" s="25">
        <f t="shared" si="90"/>
        <v>0</v>
      </c>
      <c r="E198" s="25">
        <f t="shared" si="90"/>
        <v>0</v>
      </c>
      <c r="F198" s="25">
        <f t="shared" si="90"/>
        <v>0</v>
      </c>
      <c r="G198" s="25">
        <f t="shared" si="76"/>
        <v>3402.8999999999996</v>
      </c>
      <c r="H198" s="25">
        <f t="shared" si="90"/>
        <v>3402.8999999999996</v>
      </c>
      <c r="I198" s="25">
        <f t="shared" si="90"/>
        <v>0</v>
      </c>
      <c r="J198" s="25">
        <f t="shared" si="90"/>
        <v>0</v>
      </c>
      <c r="K198" s="25">
        <f t="shared" si="90"/>
        <v>0</v>
      </c>
      <c r="L198" s="47">
        <f t="shared" si="62"/>
        <v>0.99085694319075202</v>
      </c>
      <c r="M198" s="34"/>
    </row>
    <row r="199" spans="1:13" s="7" customFormat="1" ht="76.5">
      <c r="A199" s="26" t="s">
        <v>182</v>
      </c>
      <c r="B199" s="27">
        <f t="shared" si="82"/>
        <v>2140.3000000000002</v>
      </c>
      <c r="C199" s="27">
        <f t="shared" ref="C199:K199" si="91">C200+C201</f>
        <v>2140.3000000000002</v>
      </c>
      <c r="D199" s="27">
        <f t="shared" si="91"/>
        <v>0</v>
      </c>
      <c r="E199" s="27">
        <f t="shared" si="91"/>
        <v>0</v>
      </c>
      <c r="F199" s="27">
        <f t="shared" si="91"/>
        <v>0</v>
      </c>
      <c r="G199" s="27">
        <f t="shared" si="76"/>
        <v>2109.3999999999996</v>
      </c>
      <c r="H199" s="27">
        <f t="shared" si="91"/>
        <v>2109.3999999999996</v>
      </c>
      <c r="I199" s="27">
        <f t="shared" si="91"/>
        <v>0</v>
      </c>
      <c r="J199" s="27">
        <f t="shared" si="91"/>
        <v>0</v>
      </c>
      <c r="K199" s="27">
        <f t="shared" si="91"/>
        <v>0</v>
      </c>
      <c r="L199" s="28">
        <f t="shared" si="62"/>
        <v>0.98556277157407812</v>
      </c>
      <c r="M199" s="34"/>
    </row>
    <row r="200" spans="1:13" s="7" customFormat="1" ht="51">
      <c r="A200" s="26" t="s">
        <v>183</v>
      </c>
      <c r="B200" s="27">
        <f t="shared" si="82"/>
        <v>610.29999999999995</v>
      </c>
      <c r="C200" s="27">
        <v>610.29999999999995</v>
      </c>
      <c r="D200" s="27">
        <v>0</v>
      </c>
      <c r="E200" s="27">
        <v>0</v>
      </c>
      <c r="F200" s="27">
        <v>0</v>
      </c>
      <c r="G200" s="27">
        <f t="shared" si="76"/>
        <v>610.29999999999995</v>
      </c>
      <c r="H200" s="27">
        <v>610.29999999999995</v>
      </c>
      <c r="I200" s="27">
        <v>0</v>
      </c>
      <c r="J200" s="27">
        <v>0</v>
      </c>
      <c r="K200" s="27">
        <v>0</v>
      </c>
      <c r="L200" s="28">
        <f t="shared" si="62"/>
        <v>1</v>
      </c>
      <c r="M200" s="34" t="s">
        <v>599</v>
      </c>
    </row>
    <row r="201" spans="1:13" s="7" customFormat="1" ht="76.5">
      <c r="A201" s="26" t="s">
        <v>184</v>
      </c>
      <c r="B201" s="27">
        <f t="shared" si="82"/>
        <v>1530</v>
      </c>
      <c r="C201" s="27">
        <v>1530</v>
      </c>
      <c r="D201" s="27">
        <v>0</v>
      </c>
      <c r="E201" s="27">
        <v>0</v>
      </c>
      <c r="F201" s="27">
        <v>0</v>
      </c>
      <c r="G201" s="27">
        <f t="shared" si="76"/>
        <v>1499.1</v>
      </c>
      <c r="H201" s="27">
        <v>1499.1</v>
      </c>
      <c r="I201" s="27">
        <v>0</v>
      </c>
      <c r="J201" s="27">
        <v>0</v>
      </c>
      <c r="K201" s="27">
        <v>0</v>
      </c>
      <c r="L201" s="28">
        <f t="shared" si="62"/>
        <v>0.97980392156862739</v>
      </c>
      <c r="M201" s="34" t="s">
        <v>628</v>
      </c>
    </row>
    <row r="202" spans="1:13" s="7" customFormat="1" ht="89.25">
      <c r="A202" s="26" t="s">
        <v>185</v>
      </c>
      <c r="B202" s="27">
        <f t="shared" si="82"/>
        <v>294</v>
      </c>
      <c r="C202" s="27">
        <f t="shared" ref="C202:K202" si="92">C203</f>
        <v>294</v>
      </c>
      <c r="D202" s="27">
        <f t="shared" si="92"/>
        <v>0</v>
      </c>
      <c r="E202" s="27">
        <f t="shared" si="92"/>
        <v>0</v>
      </c>
      <c r="F202" s="27">
        <f t="shared" si="92"/>
        <v>0</v>
      </c>
      <c r="G202" s="27">
        <f t="shared" si="76"/>
        <v>293.5</v>
      </c>
      <c r="H202" s="27">
        <f t="shared" si="92"/>
        <v>293.5</v>
      </c>
      <c r="I202" s="27">
        <f t="shared" si="92"/>
        <v>0</v>
      </c>
      <c r="J202" s="27">
        <f t="shared" si="92"/>
        <v>0</v>
      </c>
      <c r="K202" s="27">
        <f t="shared" si="92"/>
        <v>0</v>
      </c>
      <c r="L202" s="28">
        <f t="shared" si="62"/>
        <v>0.99829931972789121</v>
      </c>
      <c r="M202" s="34"/>
    </row>
    <row r="203" spans="1:13" s="7" customFormat="1" ht="38.25">
      <c r="A203" s="26" t="s">
        <v>186</v>
      </c>
      <c r="B203" s="27">
        <f t="shared" si="82"/>
        <v>294</v>
      </c>
      <c r="C203" s="27">
        <v>294</v>
      </c>
      <c r="D203" s="27">
        <v>0</v>
      </c>
      <c r="E203" s="27">
        <v>0</v>
      </c>
      <c r="F203" s="27">
        <v>0</v>
      </c>
      <c r="G203" s="27">
        <f t="shared" si="76"/>
        <v>293.5</v>
      </c>
      <c r="H203" s="27">
        <v>293.5</v>
      </c>
      <c r="I203" s="27">
        <v>0</v>
      </c>
      <c r="J203" s="27">
        <v>0</v>
      </c>
      <c r="K203" s="27">
        <v>0</v>
      </c>
      <c r="L203" s="28">
        <f t="shared" si="62"/>
        <v>0.99829931972789121</v>
      </c>
      <c r="M203" s="34" t="s">
        <v>599</v>
      </c>
    </row>
    <row r="204" spans="1:13" s="7" customFormat="1" ht="76.5">
      <c r="A204" s="26" t="s">
        <v>187</v>
      </c>
      <c r="B204" s="27">
        <f t="shared" si="82"/>
        <v>1000</v>
      </c>
      <c r="C204" s="27">
        <f t="shared" ref="C204:K204" si="93">C205+C206</f>
        <v>1000</v>
      </c>
      <c r="D204" s="27">
        <f t="shared" si="93"/>
        <v>0</v>
      </c>
      <c r="E204" s="27">
        <f t="shared" si="93"/>
        <v>0</v>
      </c>
      <c r="F204" s="27">
        <f t="shared" si="93"/>
        <v>0</v>
      </c>
      <c r="G204" s="27">
        <f t="shared" si="93"/>
        <v>1000</v>
      </c>
      <c r="H204" s="27">
        <f t="shared" si="93"/>
        <v>1000</v>
      </c>
      <c r="I204" s="27">
        <f t="shared" si="93"/>
        <v>0</v>
      </c>
      <c r="J204" s="27">
        <f t="shared" si="93"/>
        <v>0</v>
      </c>
      <c r="K204" s="27">
        <f t="shared" si="93"/>
        <v>0</v>
      </c>
      <c r="L204" s="28">
        <f t="shared" si="62"/>
        <v>1</v>
      </c>
      <c r="M204" s="34"/>
    </row>
    <row r="205" spans="1:13" s="7" customFormat="1" ht="51">
      <c r="A205" s="26" t="s">
        <v>188</v>
      </c>
      <c r="B205" s="27">
        <f t="shared" si="82"/>
        <v>1000</v>
      </c>
      <c r="C205" s="27">
        <v>1000</v>
      </c>
      <c r="D205" s="27">
        <v>0</v>
      </c>
      <c r="E205" s="27">
        <v>0</v>
      </c>
      <c r="F205" s="27">
        <v>0</v>
      </c>
      <c r="G205" s="27">
        <f t="shared" ref="G205:G221" si="94">H205+I205+J205+K205</f>
        <v>1000</v>
      </c>
      <c r="H205" s="27">
        <v>1000</v>
      </c>
      <c r="I205" s="27">
        <v>0</v>
      </c>
      <c r="J205" s="27">
        <v>0</v>
      </c>
      <c r="K205" s="27">
        <v>0</v>
      </c>
      <c r="L205" s="28">
        <f t="shared" si="62"/>
        <v>1</v>
      </c>
      <c r="M205" s="34" t="s">
        <v>600</v>
      </c>
    </row>
    <row r="206" spans="1:13" s="7" customFormat="1" ht="63.75">
      <c r="A206" s="26" t="s">
        <v>189</v>
      </c>
      <c r="B206" s="27">
        <f t="shared" si="82"/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f t="shared" si="94"/>
        <v>0</v>
      </c>
      <c r="H206" s="27">
        <v>0</v>
      </c>
      <c r="I206" s="27">
        <v>0</v>
      </c>
      <c r="J206" s="27">
        <v>0</v>
      </c>
      <c r="K206" s="27">
        <v>0</v>
      </c>
      <c r="L206" s="28" t="s">
        <v>598</v>
      </c>
      <c r="M206" s="34" t="s">
        <v>597</v>
      </c>
    </row>
    <row r="207" spans="1:13" s="7" customFormat="1" ht="51">
      <c r="A207" s="37" t="s">
        <v>190</v>
      </c>
      <c r="B207" s="25">
        <f t="shared" si="82"/>
        <v>30968.5</v>
      </c>
      <c r="C207" s="25">
        <f t="shared" ref="C207:K207" si="95">C208+C212</f>
        <v>14372.7</v>
      </c>
      <c r="D207" s="25">
        <f t="shared" si="95"/>
        <v>16595.8</v>
      </c>
      <c r="E207" s="25">
        <f t="shared" si="95"/>
        <v>0</v>
      </c>
      <c r="F207" s="25">
        <f t="shared" si="95"/>
        <v>0</v>
      </c>
      <c r="G207" s="25">
        <f t="shared" si="94"/>
        <v>29676.199999999997</v>
      </c>
      <c r="H207" s="25">
        <f t="shared" si="95"/>
        <v>13080.4</v>
      </c>
      <c r="I207" s="25">
        <f t="shared" si="95"/>
        <v>16595.8</v>
      </c>
      <c r="J207" s="25">
        <f t="shared" si="95"/>
        <v>0</v>
      </c>
      <c r="K207" s="25">
        <f t="shared" si="95"/>
        <v>0</v>
      </c>
      <c r="L207" s="47">
        <f t="shared" si="62"/>
        <v>0.95827050067003561</v>
      </c>
      <c r="M207" s="34"/>
    </row>
    <row r="208" spans="1:13" s="7" customFormat="1" ht="114.75">
      <c r="A208" s="26" t="s">
        <v>191</v>
      </c>
      <c r="B208" s="27">
        <f t="shared" si="82"/>
        <v>27040</v>
      </c>
      <c r="C208" s="27">
        <f t="shared" ref="C208:K208" si="96">C209+C210+C211</f>
        <v>10444.200000000001</v>
      </c>
      <c r="D208" s="27">
        <f t="shared" si="96"/>
        <v>16595.8</v>
      </c>
      <c r="E208" s="27">
        <f t="shared" si="96"/>
        <v>0</v>
      </c>
      <c r="F208" s="27">
        <f t="shared" si="96"/>
        <v>0</v>
      </c>
      <c r="G208" s="27">
        <f t="shared" si="94"/>
        <v>26020.3</v>
      </c>
      <c r="H208" s="27">
        <f t="shared" si="96"/>
        <v>9424.5</v>
      </c>
      <c r="I208" s="27">
        <f t="shared" si="96"/>
        <v>16595.8</v>
      </c>
      <c r="J208" s="27">
        <f t="shared" si="96"/>
        <v>0</v>
      </c>
      <c r="K208" s="27">
        <f t="shared" si="96"/>
        <v>0</v>
      </c>
      <c r="L208" s="28">
        <f t="shared" si="62"/>
        <v>0.96228920118343197</v>
      </c>
      <c r="M208" s="34"/>
    </row>
    <row r="209" spans="1:16" s="7" customFormat="1" ht="140.25">
      <c r="A209" s="26" t="s">
        <v>192</v>
      </c>
      <c r="B209" s="27">
        <f t="shared" si="82"/>
        <v>1449.6</v>
      </c>
      <c r="C209" s="27">
        <v>1449.6</v>
      </c>
      <c r="D209" s="27">
        <v>0</v>
      </c>
      <c r="E209" s="27">
        <v>0</v>
      </c>
      <c r="F209" s="27">
        <v>0</v>
      </c>
      <c r="G209" s="27">
        <f t="shared" si="94"/>
        <v>429.9</v>
      </c>
      <c r="H209" s="27">
        <v>429.9</v>
      </c>
      <c r="I209" s="27">
        <v>0</v>
      </c>
      <c r="J209" s="27">
        <v>0</v>
      </c>
      <c r="K209" s="27">
        <v>0</v>
      </c>
      <c r="L209" s="28">
        <f t="shared" ref="L209:L264" si="97">G209/B209</f>
        <v>0.29656456953642385</v>
      </c>
      <c r="M209" s="34" t="s">
        <v>698</v>
      </c>
    </row>
    <row r="210" spans="1:16" s="7" customFormat="1" ht="140.25">
      <c r="A210" s="26" t="s">
        <v>193</v>
      </c>
      <c r="B210" s="27">
        <f t="shared" si="82"/>
        <v>24994</v>
      </c>
      <c r="C210" s="27">
        <v>8398.2000000000007</v>
      </c>
      <c r="D210" s="27">
        <v>16595.8</v>
      </c>
      <c r="E210" s="27">
        <v>0</v>
      </c>
      <c r="F210" s="27">
        <v>0</v>
      </c>
      <c r="G210" s="27">
        <f t="shared" si="94"/>
        <v>24994</v>
      </c>
      <c r="H210" s="27">
        <v>8398.2000000000007</v>
      </c>
      <c r="I210" s="27">
        <v>16595.8</v>
      </c>
      <c r="J210" s="27">
        <v>0</v>
      </c>
      <c r="K210" s="27">
        <v>0</v>
      </c>
      <c r="L210" s="28">
        <f t="shared" si="97"/>
        <v>1</v>
      </c>
      <c r="M210" s="34" t="s">
        <v>600</v>
      </c>
    </row>
    <row r="211" spans="1:16" s="7" customFormat="1" ht="63.75">
      <c r="A211" s="26" t="s">
        <v>194</v>
      </c>
      <c r="B211" s="27">
        <f t="shared" si="82"/>
        <v>596.4</v>
      </c>
      <c r="C211" s="27">
        <v>596.4</v>
      </c>
      <c r="D211" s="27">
        <v>0</v>
      </c>
      <c r="E211" s="27">
        <v>0</v>
      </c>
      <c r="F211" s="27">
        <v>0</v>
      </c>
      <c r="G211" s="27">
        <f t="shared" si="94"/>
        <v>596.4</v>
      </c>
      <c r="H211" s="27">
        <v>596.4</v>
      </c>
      <c r="I211" s="27">
        <v>0</v>
      </c>
      <c r="J211" s="27">
        <v>0</v>
      </c>
      <c r="K211" s="27">
        <v>0</v>
      </c>
      <c r="L211" s="28">
        <f t="shared" si="97"/>
        <v>1</v>
      </c>
      <c r="M211" s="34" t="s">
        <v>599</v>
      </c>
    </row>
    <row r="212" spans="1:16" s="7" customFormat="1" ht="76.5">
      <c r="A212" s="26" t="s">
        <v>195</v>
      </c>
      <c r="B212" s="27">
        <f t="shared" si="82"/>
        <v>3928.5</v>
      </c>
      <c r="C212" s="27">
        <f t="shared" ref="C212:K212" si="98">C213+C214+C215</f>
        <v>3928.5</v>
      </c>
      <c r="D212" s="27">
        <f t="shared" si="98"/>
        <v>0</v>
      </c>
      <c r="E212" s="27">
        <f t="shared" si="98"/>
        <v>0</v>
      </c>
      <c r="F212" s="27">
        <f t="shared" si="98"/>
        <v>0</v>
      </c>
      <c r="G212" s="27">
        <f t="shared" si="94"/>
        <v>3655.9</v>
      </c>
      <c r="H212" s="27">
        <f t="shared" si="98"/>
        <v>3655.9</v>
      </c>
      <c r="I212" s="27">
        <f t="shared" si="98"/>
        <v>0</v>
      </c>
      <c r="J212" s="27">
        <f t="shared" si="98"/>
        <v>0</v>
      </c>
      <c r="K212" s="27">
        <f t="shared" si="98"/>
        <v>0</v>
      </c>
      <c r="L212" s="28">
        <f t="shared" si="97"/>
        <v>0.93060964744813546</v>
      </c>
      <c r="M212" s="34"/>
    </row>
    <row r="213" spans="1:16" s="7" customFormat="1" ht="140.25">
      <c r="A213" s="26" t="s">
        <v>196</v>
      </c>
      <c r="B213" s="27">
        <f t="shared" si="82"/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f t="shared" si="94"/>
        <v>0</v>
      </c>
      <c r="H213" s="27">
        <v>0</v>
      </c>
      <c r="I213" s="27">
        <v>0</v>
      </c>
      <c r="J213" s="27">
        <v>0</v>
      </c>
      <c r="K213" s="27">
        <v>0</v>
      </c>
      <c r="L213" s="28" t="s">
        <v>598</v>
      </c>
      <c r="M213" s="34" t="s">
        <v>597</v>
      </c>
    </row>
    <row r="214" spans="1:16" s="7" customFormat="1" ht="102">
      <c r="A214" s="26" t="s">
        <v>197</v>
      </c>
      <c r="B214" s="27">
        <f t="shared" si="82"/>
        <v>180</v>
      </c>
      <c r="C214" s="27">
        <v>180</v>
      </c>
      <c r="D214" s="27">
        <v>0</v>
      </c>
      <c r="E214" s="27">
        <v>0</v>
      </c>
      <c r="F214" s="27">
        <v>0</v>
      </c>
      <c r="G214" s="27">
        <f t="shared" si="94"/>
        <v>0</v>
      </c>
      <c r="H214" s="27">
        <v>0</v>
      </c>
      <c r="I214" s="27">
        <v>0</v>
      </c>
      <c r="J214" s="27">
        <v>0</v>
      </c>
      <c r="K214" s="27">
        <v>0</v>
      </c>
      <c r="L214" s="28">
        <f t="shared" si="97"/>
        <v>0</v>
      </c>
      <c r="M214" s="34" t="s">
        <v>597</v>
      </c>
    </row>
    <row r="215" spans="1:16" s="7" customFormat="1" ht="51">
      <c r="A215" s="26" t="s">
        <v>198</v>
      </c>
      <c r="B215" s="27">
        <f t="shared" si="82"/>
        <v>3748.5</v>
      </c>
      <c r="C215" s="27">
        <v>3748.5</v>
      </c>
      <c r="D215" s="27">
        <v>0</v>
      </c>
      <c r="E215" s="27">
        <v>0</v>
      </c>
      <c r="F215" s="27">
        <v>0</v>
      </c>
      <c r="G215" s="27">
        <f t="shared" si="94"/>
        <v>3655.9</v>
      </c>
      <c r="H215" s="27">
        <v>3655.9</v>
      </c>
      <c r="I215" s="27">
        <v>0</v>
      </c>
      <c r="J215" s="27">
        <v>0</v>
      </c>
      <c r="K215" s="27">
        <v>0</v>
      </c>
      <c r="L215" s="28">
        <f t="shared" si="97"/>
        <v>0.97529678538081899</v>
      </c>
      <c r="M215" s="34" t="s">
        <v>666</v>
      </c>
    </row>
    <row r="216" spans="1:16" s="7" customFormat="1" ht="38.25">
      <c r="A216" s="37" t="s">
        <v>199</v>
      </c>
      <c r="B216" s="25">
        <f t="shared" si="82"/>
        <v>2536.8000000000002</v>
      </c>
      <c r="C216" s="25">
        <f t="shared" ref="C216:K216" si="99">C217+C219</f>
        <v>300</v>
      </c>
      <c r="D216" s="25">
        <f t="shared" si="99"/>
        <v>2236.8000000000002</v>
      </c>
      <c r="E216" s="25">
        <f t="shared" si="99"/>
        <v>0</v>
      </c>
      <c r="F216" s="25">
        <f t="shared" si="99"/>
        <v>0</v>
      </c>
      <c r="G216" s="25">
        <f t="shared" si="94"/>
        <v>2320.8000000000002</v>
      </c>
      <c r="H216" s="25">
        <f t="shared" si="99"/>
        <v>154.5</v>
      </c>
      <c r="I216" s="25">
        <f t="shared" si="99"/>
        <v>2166.3000000000002</v>
      </c>
      <c r="J216" s="25">
        <f t="shared" si="99"/>
        <v>0</v>
      </c>
      <c r="K216" s="25">
        <f t="shared" si="99"/>
        <v>0</v>
      </c>
      <c r="L216" s="28">
        <f t="shared" si="97"/>
        <v>0.91485335856196781</v>
      </c>
      <c r="M216" s="34"/>
    </row>
    <row r="217" spans="1:16" s="7" customFormat="1" ht="89.25">
      <c r="A217" s="26" t="s">
        <v>200</v>
      </c>
      <c r="B217" s="27">
        <f t="shared" si="82"/>
        <v>2236.8000000000002</v>
      </c>
      <c r="C217" s="27">
        <f t="shared" ref="C217:K217" si="100">C218</f>
        <v>0</v>
      </c>
      <c r="D217" s="27">
        <f t="shared" si="100"/>
        <v>2236.8000000000002</v>
      </c>
      <c r="E217" s="27">
        <f t="shared" si="100"/>
        <v>0</v>
      </c>
      <c r="F217" s="27">
        <f t="shared" si="100"/>
        <v>0</v>
      </c>
      <c r="G217" s="27">
        <f t="shared" si="94"/>
        <v>2166.3000000000002</v>
      </c>
      <c r="H217" s="27">
        <f t="shared" si="100"/>
        <v>0</v>
      </c>
      <c r="I217" s="27">
        <f t="shared" si="100"/>
        <v>2166.3000000000002</v>
      </c>
      <c r="J217" s="27">
        <f t="shared" si="100"/>
        <v>0</v>
      </c>
      <c r="K217" s="27">
        <f t="shared" si="100"/>
        <v>0</v>
      </c>
      <c r="L217" s="28">
        <f t="shared" si="97"/>
        <v>0.9684817596566524</v>
      </c>
      <c r="M217" s="34"/>
    </row>
    <row r="218" spans="1:16" s="7" customFormat="1" ht="280.5">
      <c r="A218" s="26" t="s">
        <v>201</v>
      </c>
      <c r="B218" s="27">
        <f t="shared" si="82"/>
        <v>2236.8000000000002</v>
      </c>
      <c r="C218" s="27">
        <v>0</v>
      </c>
      <c r="D218" s="27">
        <v>2236.8000000000002</v>
      </c>
      <c r="E218" s="27">
        <v>0</v>
      </c>
      <c r="F218" s="27">
        <v>0</v>
      </c>
      <c r="G218" s="27">
        <f t="shared" si="94"/>
        <v>2166.3000000000002</v>
      </c>
      <c r="H218" s="27">
        <v>0</v>
      </c>
      <c r="I218" s="27">
        <v>2166.3000000000002</v>
      </c>
      <c r="J218" s="27">
        <v>0</v>
      </c>
      <c r="K218" s="27">
        <v>0</v>
      </c>
      <c r="L218" s="28">
        <f t="shared" si="97"/>
        <v>0.9684817596566524</v>
      </c>
      <c r="M218" s="34" t="s">
        <v>667</v>
      </c>
    </row>
    <row r="219" spans="1:16" s="7" customFormat="1" ht="76.5">
      <c r="A219" s="26" t="s">
        <v>202</v>
      </c>
      <c r="B219" s="27">
        <f t="shared" si="82"/>
        <v>300</v>
      </c>
      <c r="C219" s="27">
        <f t="shared" ref="C219:K219" si="101">C220</f>
        <v>300</v>
      </c>
      <c r="D219" s="27">
        <f t="shared" si="101"/>
        <v>0</v>
      </c>
      <c r="E219" s="27">
        <f t="shared" si="101"/>
        <v>0</v>
      </c>
      <c r="F219" s="27">
        <f t="shared" si="101"/>
        <v>0</v>
      </c>
      <c r="G219" s="27">
        <f t="shared" si="94"/>
        <v>154.5</v>
      </c>
      <c r="H219" s="27">
        <f t="shared" si="101"/>
        <v>154.5</v>
      </c>
      <c r="I219" s="27">
        <f t="shared" si="101"/>
        <v>0</v>
      </c>
      <c r="J219" s="27">
        <f t="shared" si="101"/>
        <v>0</v>
      </c>
      <c r="K219" s="25">
        <f t="shared" si="101"/>
        <v>0</v>
      </c>
      <c r="L219" s="28">
        <f t="shared" si="97"/>
        <v>0.51500000000000001</v>
      </c>
      <c r="M219" s="34"/>
    </row>
    <row r="220" spans="1:16" s="7" customFormat="1" ht="51">
      <c r="A220" s="26" t="s">
        <v>203</v>
      </c>
      <c r="B220" s="27">
        <f t="shared" si="82"/>
        <v>300</v>
      </c>
      <c r="C220" s="27">
        <v>300</v>
      </c>
      <c r="D220" s="27">
        <v>0</v>
      </c>
      <c r="E220" s="27">
        <v>0</v>
      </c>
      <c r="F220" s="27">
        <v>0</v>
      </c>
      <c r="G220" s="27">
        <f t="shared" si="94"/>
        <v>154.5</v>
      </c>
      <c r="H220" s="27">
        <v>154.5</v>
      </c>
      <c r="I220" s="27">
        <v>0</v>
      </c>
      <c r="J220" s="27">
        <v>0</v>
      </c>
      <c r="K220" s="27">
        <v>0</v>
      </c>
      <c r="L220" s="28">
        <f t="shared" si="97"/>
        <v>0.51500000000000001</v>
      </c>
      <c r="M220" s="34" t="s">
        <v>629</v>
      </c>
    </row>
    <row r="221" spans="1:16" s="9" customFormat="1" ht="76.5">
      <c r="A221" s="37" t="s">
        <v>204</v>
      </c>
      <c r="B221" s="25">
        <f>B222+B259+B274+B286+B300+B305</f>
        <v>203532.25</v>
      </c>
      <c r="C221" s="25">
        <f t="shared" ref="C221:K221" si="102">C222+C259+C274+C286+C300+C305</f>
        <v>202500.83000000002</v>
      </c>
      <c r="D221" s="25">
        <f t="shared" si="102"/>
        <v>1031.42</v>
      </c>
      <c r="E221" s="25">
        <f t="shared" si="102"/>
        <v>0</v>
      </c>
      <c r="F221" s="25">
        <f t="shared" si="102"/>
        <v>0</v>
      </c>
      <c r="G221" s="25">
        <f t="shared" si="94"/>
        <v>185455.68</v>
      </c>
      <c r="H221" s="25">
        <f t="shared" si="102"/>
        <v>184462.06</v>
      </c>
      <c r="I221" s="25">
        <f t="shared" si="102"/>
        <v>993.62</v>
      </c>
      <c r="J221" s="25">
        <f t="shared" si="102"/>
        <v>0</v>
      </c>
      <c r="K221" s="25">
        <f t="shared" si="102"/>
        <v>0</v>
      </c>
      <c r="L221" s="47">
        <f t="shared" si="97"/>
        <v>0.91118572118177832</v>
      </c>
      <c r="M221" s="48"/>
      <c r="P221" s="11"/>
    </row>
    <row r="222" spans="1:16" s="8" customFormat="1" ht="51">
      <c r="A222" s="37" t="s">
        <v>205</v>
      </c>
      <c r="B222" s="25">
        <f>B223+B227+B233+B238+B243+B249</f>
        <v>89005.42</v>
      </c>
      <c r="C222" s="25">
        <f t="shared" ref="C222:K222" si="103">C223+C227+C233+C238+C243+C249</f>
        <v>87974</v>
      </c>
      <c r="D222" s="25">
        <f t="shared" si="103"/>
        <v>1031.42</v>
      </c>
      <c r="E222" s="25">
        <f t="shared" si="103"/>
        <v>0</v>
      </c>
      <c r="F222" s="25">
        <f t="shared" si="103"/>
        <v>0</v>
      </c>
      <c r="G222" s="25">
        <f t="shared" si="103"/>
        <v>85760.66</v>
      </c>
      <c r="H222" s="25">
        <f t="shared" si="103"/>
        <v>84767.040000000008</v>
      </c>
      <c r="I222" s="25">
        <f t="shared" si="103"/>
        <v>993.62</v>
      </c>
      <c r="J222" s="25">
        <f t="shared" si="103"/>
        <v>0</v>
      </c>
      <c r="K222" s="25">
        <f t="shared" si="103"/>
        <v>0</v>
      </c>
      <c r="L222" s="47">
        <f t="shared" si="97"/>
        <v>0.96354424258657512</v>
      </c>
      <c r="M222" s="34"/>
    </row>
    <row r="223" spans="1:16" s="12" customFormat="1" ht="153">
      <c r="A223" s="26" t="s">
        <v>206</v>
      </c>
      <c r="B223" s="27">
        <f t="shared" ref="B223:B258" si="104">C223+D223+E223+F223</f>
        <v>750</v>
      </c>
      <c r="C223" s="27">
        <f t="shared" ref="C223:F223" si="105">C224+C225+C226</f>
        <v>750</v>
      </c>
      <c r="D223" s="27">
        <f t="shared" si="105"/>
        <v>0</v>
      </c>
      <c r="E223" s="27">
        <f t="shared" si="105"/>
        <v>0</v>
      </c>
      <c r="F223" s="27">
        <f t="shared" si="105"/>
        <v>0</v>
      </c>
      <c r="G223" s="27">
        <f>H223+I223+J223+K223</f>
        <v>647.31999999999994</v>
      </c>
      <c r="H223" s="27">
        <f>H224+H225+H226</f>
        <v>647.31999999999994</v>
      </c>
      <c r="I223" s="27">
        <f>I224+I225+I226</f>
        <v>0</v>
      </c>
      <c r="J223" s="27">
        <f>J224+J225+J226</f>
        <v>0</v>
      </c>
      <c r="K223" s="27">
        <f>K224+K225+K226</f>
        <v>0</v>
      </c>
      <c r="L223" s="28">
        <f t="shared" si="97"/>
        <v>0.86309333333333327</v>
      </c>
      <c r="M223" s="34"/>
    </row>
    <row r="224" spans="1:16" s="12" customFormat="1" ht="63.75">
      <c r="A224" s="26" t="s">
        <v>207</v>
      </c>
      <c r="B224" s="27">
        <f t="shared" si="104"/>
        <v>200</v>
      </c>
      <c r="C224" s="27">
        <v>200</v>
      </c>
      <c r="D224" s="27">
        <v>0</v>
      </c>
      <c r="E224" s="27">
        <v>0</v>
      </c>
      <c r="F224" s="27">
        <v>0</v>
      </c>
      <c r="G224" s="27">
        <f>H224+I224+J224+K224</f>
        <v>132.82</v>
      </c>
      <c r="H224" s="27">
        <v>132.82</v>
      </c>
      <c r="I224" s="27">
        <v>0</v>
      </c>
      <c r="J224" s="27">
        <v>0</v>
      </c>
      <c r="K224" s="27">
        <v>0</v>
      </c>
      <c r="L224" s="28">
        <f t="shared" si="97"/>
        <v>0.66409999999999991</v>
      </c>
      <c r="M224" s="34" t="s">
        <v>668</v>
      </c>
    </row>
    <row r="225" spans="1:13" s="12" customFormat="1" ht="140.25">
      <c r="A225" s="26" t="s">
        <v>208</v>
      </c>
      <c r="B225" s="27">
        <f t="shared" si="104"/>
        <v>50</v>
      </c>
      <c r="C225" s="27">
        <v>50</v>
      </c>
      <c r="D225" s="27">
        <v>0</v>
      </c>
      <c r="E225" s="27">
        <v>0</v>
      </c>
      <c r="F225" s="27">
        <v>0</v>
      </c>
      <c r="G225" s="27">
        <f>H225+I225+J225+K225</f>
        <v>28.5</v>
      </c>
      <c r="H225" s="27">
        <v>28.5</v>
      </c>
      <c r="I225" s="27">
        <v>0</v>
      </c>
      <c r="J225" s="27">
        <v>0</v>
      </c>
      <c r="K225" s="27">
        <v>0</v>
      </c>
      <c r="L225" s="28">
        <f t="shared" si="97"/>
        <v>0.56999999999999995</v>
      </c>
      <c r="M225" s="34" t="s">
        <v>669</v>
      </c>
    </row>
    <row r="226" spans="1:13" s="12" customFormat="1" ht="255">
      <c r="A226" s="26" t="s">
        <v>209</v>
      </c>
      <c r="B226" s="27">
        <f t="shared" si="104"/>
        <v>500</v>
      </c>
      <c r="C226" s="27">
        <v>500</v>
      </c>
      <c r="D226" s="27">
        <v>0</v>
      </c>
      <c r="E226" s="27">
        <v>0</v>
      </c>
      <c r="F226" s="27">
        <v>0</v>
      </c>
      <c r="G226" s="27">
        <f>H226+I226+J226+K226</f>
        <v>486</v>
      </c>
      <c r="H226" s="27">
        <v>486</v>
      </c>
      <c r="I226" s="27">
        <v>0</v>
      </c>
      <c r="J226" s="27">
        <v>0</v>
      </c>
      <c r="K226" s="27">
        <v>0</v>
      </c>
      <c r="L226" s="28">
        <f t="shared" si="97"/>
        <v>0.97199999999999998</v>
      </c>
      <c r="M226" s="34" t="s">
        <v>670</v>
      </c>
    </row>
    <row r="227" spans="1:13" s="12" customFormat="1" ht="102">
      <c r="A227" s="26" t="s">
        <v>210</v>
      </c>
      <c r="B227" s="27">
        <f t="shared" si="104"/>
        <v>695</v>
      </c>
      <c r="C227" s="27">
        <f t="shared" ref="C227:F227" si="106">C228+C229+C230+C231+C232</f>
        <v>695</v>
      </c>
      <c r="D227" s="27">
        <f t="shared" si="106"/>
        <v>0</v>
      </c>
      <c r="E227" s="27">
        <f t="shared" si="106"/>
        <v>0</v>
      </c>
      <c r="F227" s="27">
        <f t="shared" si="106"/>
        <v>0</v>
      </c>
      <c r="G227" s="27">
        <f>G228+G229+G230+G231+G232</f>
        <v>585.5</v>
      </c>
      <c r="H227" s="27">
        <f>H228+H229+H230+H231+H232</f>
        <v>585.5</v>
      </c>
      <c r="I227" s="27">
        <f>I228+I229+I230+I231+I232</f>
        <v>0</v>
      </c>
      <c r="J227" s="27">
        <f>J228+J229+J230+J231+J232</f>
        <v>0</v>
      </c>
      <c r="K227" s="27">
        <f>K228+K229+K230+K231+K232</f>
        <v>0</v>
      </c>
      <c r="L227" s="28">
        <f t="shared" si="97"/>
        <v>0.84244604316546767</v>
      </c>
      <c r="M227" s="34"/>
    </row>
    <row r="228" spans="1:13" s="12" customFormat="1" ht="114.75">
      <c r="A228" s="26" t="s">
        <v>211</v>
      </c>
      <c r="B228" s="27">
        <f t="shared" si="104"/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f t="shared" ref="G228:G242" si="107">H228+I228+J228+K228</f>
        <v>0</v>
      </c>
      <c r="H228" s="27">
        <v>0</v>
      </c>
      <c r="I228" s="27">
        <v>0</v>
      </c>
      <c r="J228" s="27">
        <v>0</v>
      </c>
      <c r="K228" s="27">
        <v>0</v>
      </c>
      <c r="L228" s="28" t="s">
        <v>598</v>
      </c>
      <c r="M228" s="34" t="s">
        <v>597</v>
      </c>
    </row>
    <row r="229" spans="1:13" s="12" customFormat="1" ht="63.75">
      <c r="A229" s="26" t="s">
        <v>212</v>
      </c>
      <c r="B229" s="27">
        <f t="shared" si="104"/>
        <v>410.49</v>
      </c>
      <c r="C229" s="27">
        <v>410.49</v>
      </c>
      <c r="D229" s="27">
        <v>0</v>
      </c>
      <c r="E229" s="27">
        <v>0</v>
      </c>
      <c r="F229" s="27">
        <v>0</v>
      </c>
      <c r="G229" s="27">
        <f t="shared" si="107"/>
        <v>309.3</v>
      </c>
      <c r="H229" s="27">
        <v>309.3</v>
      </c>
      <c r="I229" s="27">
        <v>0</v>
      </c>
      <c r="J229" s="27">
        <v>0</v>
      </c>
      <c r="K229" s="27">
        <v>0</v>
      </c>
      <c r="L229" s="28">
        <f t="shared" si="97"/>
        <v>0.7534897317839655</v>
      </c>
      <c r="M229" s="34" t="s">
        <v>630</v>
      </c>
    </row>
    <row r="230" spans="1:13" s="12" customFormat="1" ht="76.5">
      <c r="A230" s="26" t="s">
        <v>213</v>
      </c>
      <c r="B230" s="27">
        <f t="shared" si="104"/>
        <v>284.51</v>
      </c>
      <c r="C230" s="27">
        <v>284.51</v>
      </c>
      <c r="D230" s="27">
        <v>0</v>
      </c>
      <c r="E230" s="27">
        <v>0</v>
      </c>
      <c r="F230" s="27">
        <v>0</v>
      </c>
      <c r="G230" s="27">
        <f t="shared" si="107"/>
        <v>276.2</v>
      </c>
      <c r="H230" s="27">
        <v>276.2</v>
      </c>
      <c r="I230" s="27">
        <v>0</v>
      </c>
      <c r="J230" s="27">
        <v>0</v>
      </c>
      <c r="K230" s="27">
        <v>0</v>
      </c>
      <c r="L230" s="28">
        <f t="shared" si="97"/>
        <v>0.9707918878071069</v>
      </c>
      <c r="M230" s="34" t="s">
        <v>631</v>
      </c>
    </row>
    <row r="231" spans="1:13" s="12" customFormat="1" ht="89.25">
      <c r="A231" s="26" t="s">
        <v>214</v>
      </c>
      <c r="B231" s="27">
        <f t="shared" si="104"/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f t="shared" si="107"/>
        <v>0</v>
      </c>
      <c r="H231" s="27">
        <v>0</v>
      </c>
      <c r="I231" s="27">
        <v>0</v>
      </c>
      <c r="J231" s="27">
        <v>0</v>
      </c>
      <c r="K231" s="27">
        <v>0</v>
      </c>
      <c r="L231" s="28" t="s">
        <v>598</v>
      </c>
      <c r="M231" s="34" t="s">
        <v>597</v>
      </c>
    </row>
    <row r="232" spans="1:13" s="12" customFormat="1" ht="63.75">
      <c r="A232" s="26" t="s">
        <v>215</v>
      </c>
      <c r="B232" s="27">
        <f t="shared" si="104"/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f t="shared" si="107"/>
        <v>0</v>
      </c>
      <c r="H232" s="27">
        <v>0</v>
      </c>
      <c r="I232" s="27">
        <v>0</v>
      </c>
      <c r="J232" s="27">
        <v>0</v>
      </c>
      <c r="K232" s="27">
        <v>0</v>
      </c>
      <c r="L232" s="28" t="s">
        <v>598</v>
      </c>
      <c r="M232" s="34" t="s">
        <v>597</v>
      </c>
    </row>
    <row r="233" spans="1:13" s="12" customFormat="1" ht="153">
      <c r="A233" s="26" t="s">
        <v>216</v>
      </c>
      <c r="B233" s="27">
        <f t="shared" si="104"/>
        <v>150</v>
      </c>
      <c r="C233" s="27">
        <f t="shared" ref="C233:F233" si="108">C234+C235+C236+C237</f>
        <v>150</v>
      </c>
      <c r="D233" s="27">
        <f t="shared" si="108"/>
        <v>0</v>
      </c>
      <c r="E233" s="27">
        <f t="shared" si="108"/>
        <v>0</v>
      </c>
      <c r="F233" s="27">
        <f t="shared" si="108"/>
        <v>0</v>
      </c>
      <c r="G233" s="27">
        <f t="shared" si="107"/>
        <v>48.11</v>
      </c>
      <c r="H233" s="27">
        <f>H234+H235+H236+H237</f>
        <v>48.11</v>
      </c>
      <c r="I233" s="27">
        <f>I234+I235+I236+I237</f>
        <v>0</v>
      </c>
      <c r="J233" s="27">
        <f>J234+J235+J236+J237</f>
        <v>0</v>
      </c>
      <c r="K233" s="27">
        <f>K234+K235+K236+K237</f>
        <v>0</v>
      </c>
      <c r="L233" s="28">
        <f t="shared" si="97"/>
        <v>0.32073333333333331</v>
      </c>
      <c r="M233" s="34"/>
    </row>
    <row r="234" spans="1:13" s="12" customFormat="1" ht="140.25">
      <c r="A234" s="26" t="s">
        <v>217</v>
      </c>
      <c r="B234" s="27">
        <f t="shared" si="104"/>
        <v>100</v>
      </c>
      <c r="C234" s="27">
        <v>100</v>
      </c>
      <c r="D234" s="27">
        <v>0</v>
      </c>
      <c r="E234" s="27">
        <v>0</v>
      </c>
      <c r="F234" s="27">
        <v>0</v>
      </c>
      <c r="G234" s="27">
        <f t="shared" si="107"/>
        <v>0</v>
      </c>
      <c r="H234" s="27">
        <v>0</v>
      </c>
      <c r="I234" s="27">
        <v>0</v>
      </c>
      <c r="J234" s="27">
        <v>0</v>
      </c>
      <c r="K234" s="27">
        <v>0</v>
      </c>
      <c r="L234" s="28">
        <f t="shared" si="97"/>
        <v>0</v>
      </c>
      <c r="M234" s="34" t="s">
        <v>597</v>
      </c>
    </row>
    <row r="235" spans="1:13" s="12" customFormat="1" ht="63.75">
      <c r="A235" s="26" t="s">
        <v>218</v>
      </c>
      <c r="B235" s="27">
        <f t="shared" si="104"/>
        <v>50</v>
      </c>
      <c r="C235" s="27">
        <v>50</v>
      </c>
      <c r="D235" s="27">
        <v>0</v>
      </c>
      <c r="E235" s="27">
        <v>0</v>
      </c>
      <c r="F235" s="27">
        <v>0</v>
      </c>
      <c r="G235" s="27">
        <f t="shared" si="107"/>
        <v>48.11</v>
      </c>
      <c r="H235" s="27">
        <v>48.11</v>
      </c>
      <c r="I235" s="27">
        <v>0</v>
      </c>
      <c r="J235" s="27">
        <v>0</v>
      </c>
      <c r="K235" s="27">
        <v>0</v>
      </c>
      <c r="L235" s="28">
        <f t="shared" si="97"/>
        <v>0.96219999999999994</v>
      </c>
      <c r="M235" s="34" t="s">
        <v>699</v>
      </c>
    </row>
    <row r="236" spans="1:13" s="12" customFormat="1" ht="255">
      <c r="A236" s="26" t="s">
        <v>219</v>
      </c>
      <c r="B236" s="27">
        <f t="shared" si="104"/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f t="shared" si="107"/>
        <v>0</v>
      </c>
      <c r="H236" s="27">
        <v>0</v>
      </c>
      <c r="I236" s="27">
        <v>0</v>
      </c>
      <c r="J236" s="27">
        <v>0</v>
      </c>
      <c r="K236" s="27">
        <v>0</v>
      </c>
      <c r="L236" s="28" t="s">
        <v>598</v>
      </c>
      <c r="M236" s="34" t="s">
        <v>597</v>
      </c>
    </row>
    <row r="237" spans="1:13" s="12" customFormat="1" ht="178.5">
      <c r="A237" s="26" t="s">
        <v>220</v>
      </c>
      <c r="B237" s="27">
        <f t="shared" si="104"/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f t="shared" si="107"/>
        <v>0</v>
      </c>
      <c r="H237" s="27">
        <v>0</v>
      </c>
      <c r="I237" s="27">
        <v>0</v>
      </c>
      <c r="J237" s="27">
        <v>0</v>
      </c>
      <c r="K237" s="27">
        <v>0</v>
      </c>
      <c r="L237" s="28" t="s">
        <v>598</v>
      </c>
      <c r="M237" s="34" t="s">
        <v>597</v>
      </c>
    </row>
    <row r="238" spans="1:13" s="12" customFormat="1" ht="165.75">
      <c r="A238" s="26" t="s">
        <v>221</v>
      </c>
      <c r="B238" s="27">
        <f t="shared" si="104"/>
        <v>52180</v>
      </c>
      <c r="C238" s="27">
        <f t="shared" ref="C238:K238" si="109">C239+C240+C241+C242</f>
        <v>52180</v>
      </c>
      <c r="D238" s="27">
        <f t="shared" si="109"/>
        <v>0</v>
      </c>
      <c r="E238" s="27">
        <f t="shared" si="109"/>
        <v>0</v>
      </c>
      <c r="F238" s="27">
        <f t="shared" si="109"/>
        <v>0</v>
      </c>
      <c r="G238" s="27">
        <f t="shared" si="107"/>
        <v>50983.23</v>
      </c>
      <c r="H238" s="27">
        <f t="shared" si="109"/>
        <v>50983.23</v>
      </c>
      <c r="I238" s="27">
        <f t="shared" si="109"/>
        <v>0</v>
      </c>
      <c r="J238" s="27">
        <f t="shared" si="109"/>
        <v>0</v>
      </c>
      <c r="K238" s="27">
        <f t="shared" si="109"/>
        <v>0</v>
      </c>
      <c r="L238" s="28">
        <f t="shared" si="97"/>
        <v>0.97706458413185138</v>
      </c>
      <c r="M238" s="48"/>
    </row>
    <row r="239" spans="1:13" s="12" customFormat="1" ht="191.25">
      <c r="A239" s="26" t="s">
        <v>222</v>
      </c>
      <c r="B239" s="27">
        <f t="shared" si="104"/>
        <v>51078</v>
      </c>
      <c r="C239" s="27">
        <v>51078</v>
      </c>
      <c r="D239" s="27">
        <v>0</v>
      </c>
      <c r="E239" s="27">
        <v>0</v>
      </c>
      <c r="F239" s="27">
        <v>0</v>
      </c>
      <c r="G239" s="27">
        <f t="shared" si="107"/>
        <v>50285.57</v>
      </c>
      <c r="H239" s="27">
        <v>50285.57</v>
      </c>
      <c r="I239" s="27">
        <v>0</v>
      </c>
      <c r="J239" s="27">
        <v>0</v>
      </c>
      <c r="K239" s="27">
        <v>0</v>
      </c>
      <c r="L239" s="28">
        <f t="shared" si="97"/>
        <v>0.98448588433376405</v>
      </c>
      <c r="M239" s="34" t="s">
        <v>671</v>
      </c>
    </row>
    <row r="240" spans="1:13" s="12" customFormat="1" ht="242.25">
      <c r="A240" s="26" t="s">
        <v>223</v>
      </c>
      <c r="B240" s="27">
        <f t="shared" si="104"/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f t="shared" si="107"/>
        <v>0</v>
      </c>
      <c r="H240" s="27">
        <v>0</v>
      </c>
      <c r="I240" s="27">
        <v>0</v>
      </c>
      <c r="J240" s="27">
        <v>0</v>
      </c>
      <c r="K240" s="27">
        <v>0</v>
      </c>
      <c r="L240" s="28" t="s">
        <v>598</v>
      </c>
      <c r="M240" s="34" t="s">
        <v>597</v>
      </c>
    </row>
    <row r="241" spans="1:13" s="12" customFormat="1" ht="89.25">
      <c r="A241" s="26" t="s">
        <v>224</v>
      </c>
      <c r="B241" s="27">
        <f t="shared" si="104"/>
        <v>1102</v>
      </c>
      <c r="C241" s="27">
        <v>1102</v>
      </c>
      <c r="D241" s="27">
        <v>0</v>
      </c>
      <c r="E241" s="27">
        <v>0</v>
      </c>
      <c r="F241" s="27">
        <v>0</v>
      </c>
      <c r="G241" s="27">
        <f t="shared" si="107"/>
        <v>697.66</v>
      </c>
      <c r="H241" s="27">
        <v>697.66</v>
      </c>
      <c r="I241" s="27">
        <v>0</v>
      </c>
      <c r="J241" s="27">
        <v>0</v>
      </c>
      <c r="K241" s="27">
        <v>0</v>
      </c>
      <c r="L241" s="28">
        <f t="shared" si="97"/>
        <v>0.63308529945553538</v>
      </c>
      <c r="M241" s="34" t="s">
        <v>672</v>
      </c>
    </row>
    <row r="242" spans="1:13" s="12" customFormat="1" ht="89.25">
      <c r="A242" s="26" t="s">
        <v>225</v>
      </c>
      <c r="B242" s="27">
        <f t="shared" si="104"/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f t="shared" si="107"/>
        <v>0</v>
      </c>
      <c r="H242" s="27">
        <v>0</v>
      </c>
      <c r="I242" s="27">
        <v>0</v>
      </c>
      <c r="J242" s="27">
        <v>0</v>
      </c>
      <c r="K242" s="27">
        <v>0</v>
      </c>
      <c r="L242" s="28" t="s">
        <v>598</v>
      </c>
      <c r="M242" s="34" t="s">
        <v>597</v>
      </c>
    </row>
    <row r="243" spans="1:13" s="12" customFormat="1" ht="357">
      <c r="A243" s="26" t="s">
        <v>226</v>
      </c>
      <c r="B243" s="27">
        <f t="shared" si="104"/>
        <v>120</v>
      </c>
      <c r="C243" s="27">
        <f t="shared" ref="C243:F243" si="110">C244+C245+C246+C247+C248</f>
        <v>120</v>
      </c>
      <c r="D243" s="27">
        <f t="shared" si="110"/>
        <v>0</v>
      </c>
      <c r="E243" s="27">
        <f t="shared" si="110"/>
        <v>0</v>
      </c>
      <c r="F243" s="27">
        <f t="shared" si="110"/>
        <v>0</v>
      </c>
      <c r="G243" s="27">
        <f>G244+G245+G246+G247+G248</f>
        <v>106.91</v>
      </c>
      <c r="H243" s="27">
        <f>H244+H245+H246+H247+H248</f>
        <v>106.91</v>
      </c>
      <c r="I243" s="27">
        <f>I244+I245+I246+I247+I248</f>
        <v>0</v>
      </c>
      <c r="J243" s="27">
        <f>J244+J245+J246+J247+J248</f>
        <v>0</v>
      </c>
      <c r="K243" s="27">
        <f>K244+K245+K246+K247+K248</f>
        <v>0</v>
      </c>
      <c r="L243" s="28">
        <f t="shared" si="97"/>
        <v>0.89091666666666669</v>
      </c>
      <c r="M243" s="48"/>
    </row>
    <row r="244" spans="1:13" s="12" customFormat="1" ht="280.5">
      <c r="A244" s="26" t="s">
        <v>227</v>
      </c>
      <c r="B244" s="27">
        <f t="shared" si="104"/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f>H244+I244+J244+K244</f>
        <v>0</v>
      </c>
      <c r="H244" s="27">
        <v>0</v>
      </c>
      <c r="I244" s="27">
        <v>0</v>
      </c>
      <c r="J244" s="27">
        <v>0</v>
      </c>
      <c r="K244" s="27">
        <v>0</v>
      </c>
      <c r="L244" s="28" t="s">
        <v>598</v>
      </c>
      <c r="M244" s="34" t="s">
        <v>597</v>
      </c>
    </row>
    <row r="245" spans="1:13" s="12" customFormat="1" ht="140.25">
      <c r="A245" s="26" t="s">
        <v>228</v>
      </c>
      <c r="B245" s="27">
        <f t="shared" si="104"/>
        <v>0</v>
      </c>
      <c r="C245" s="27">
        <v>0</v>
      </c>
      <c r="D245" s="27">
        <v>0</v>
      </c>
      <c r="E245" s="27">
        <v>0</v>
      </c>
      <c r="F245" s="27">
        <v>0</v>
      </c>
      <c r="G245" s="27">
        <f>H245+I245+J245+K245</f>
        <v>0</v>
      </c>
      <c r="H245" s="27">
        <v>0</v>
      </c>
      <c r="I245" s="27">
        <v>0</v>
      </c>
      <c r="J245" s="27">
        <v>0</v>
      </c>
      <c r="K245" s="27">
        <v>0</v>
      </c>
      <c r="L245" s="28" t="s">
        <v>598</v>
      </c>
      <c r="M245" s="34" t="s">
        <v>597</v>
      </c>
    </row>
    <row r="246" spans="1:13" s="12" customFormat="1" ht="165.75">
      <c r="A246" s="26" t="s">
        <v>229</v>
      </c>
      <c r="B246" s="27">
        <f t="shared" si="104"/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f>H246+K246</f>
        <v>0</v>
      </c>
      <c r="H246" s="27">
        <v>0</v>
      </c>
      <c r="I246" s="27">
        <v>0</v>
      </c>
      <c r="J246" s="27">
        <v>0</v>
      </c>
      <c r="K246" s="27">
        <v>0</v>
      </c>
      <c r="L246" s="28" t="s">
        <v>598</v>
      </c>
      <c r="M246" s="34" t="s">
        <v>597</v>
      </c>
    </row>
    <row r="247" spans="1:13" s="12" customFormat="1" ht="409.5">
      <c r="A247" s="26" t="s">
        <v>230</v>
      </c>
      <c r="B247" s="27">
        <f t="shared" si="104"/>
        <v>120</v>
      </c>
      <c r="C247" s="27">
        <v>120</v>
      </c>
      <c r="D247" s="27">
        <v>0</v>
      </c>
      <c r="E247" s="27">
        <v>0</v>
      </c>
      <c r="F247" s="27">
        <v>0</v>
      </c>
      <c r="G247" s="27">
        <f t="shared" ref="G247:G269" si="111">H247+I247+J247+K247</f>
        <v>106.91</v>
      </c>
      <c r="H247" s="27">
        <v>106.91</v>
      </c>
      <c r="I247" s="27">
        <v>0</v>
      </c>
      <c r="J247" s="27">
        <v>0</v>
      </c>
      <c r="K247" s="27">
        <v>0</v>
      </c>
      <c r="L247" s="28">
        <f t="shared" si="97"/>
        <v>0.89091666666666669</v>
      </c>
      <c r="M247" s="34" t="s">
        <v>673</v>
      </c>
    </row>
    <row r="248" spans="1:13" s="12" customFormat="1" ht="242.25">
      <c r="A248" s="26" t="s">
        <v>231</v>
      </c>
      <c r="B248" s="27">
        <f t="shared" si="104"/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f t="shared" si="111"/>
        <v>0</v>
      </c>
      <c r="H248" s="27">
        <v>0</v>
      </c>
      <c r="I248" s="27">
        <v>0</v>
      </c>
      <c r="J248" s="27">
        <v>0</v>
      </c>
      <c r="K248" s="27">
        <v>0</v>
      </c>
      <c r="L248" s="28" t="s">
        <v>598</v>
      </c>
      <c r="M248" s="34" t="s">
        <v>597</v>
      </c>
    </row>
    <row r="249" spans="1:13" s="12" customFormat="1" ht="51">
      <c r="A249" s="26" t="s">
        <v>232</v>
      </c>
      <c r="B249" s="25">
        <f t="shared" si="104"/>
        <v>35110.42</v>
      </c>
      <c r="C249" s="25">
        <f t="shared" ref="C249:K249" si="112">C250+C251+C252+C253+C254+C255+C256+C257+C258</f>
        <v>34079</v>
      </c>
      <c r="D249" s="25">
        <f t="shared" si="112"/>
        <v>1031.42</v>
      </c>
      <c r="E249" s="25">
        <f t="shared" si="112"/>
        <v>0</v>
      </c>
      <c r="F249" s="25">
        <f t="shared" si="112"/>
        <v>0</v>
      </c>
      <c r="G249" s="25">
        <f t="shared" si="111"/>
        <v>33389.590000000004</v>
      </c>
      <c r="H249" s="25">
        <f t="shared" si="112"/>
        <v>32395.97</v>
      </c>
      <c r="I249" s="25">
        <f t="shared" si="112"/>
        <v>993.62</v>
      </c>
      <c r="J249" s="25">
        <f t="shared" si="112"/>
        <v>0</v>
      </c>
      <c r="K249" s="25">
        <f t="shared" si="112"/>
        <v>0</v>
      </c>
      <c r="L249" s="28">
        <f t="shared" si="97"/>
        <v>0.9509880542585365</v>
      </c>
      <c r="M249" s="34"/>
    </row>
    <row r="250" spans="1:13" s="12" customFormat="1" ht="102">
      <c r="A250" s="26" t="s">
        <v>233</v>
      </c>
      <c r="B250" s="27">
        <f t="shared" si="104"/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f t="shared" si="111"/>
        <v>0</v>
      </c>
      <c r="H250" s="27">
        <v>0</v>
      </c>
      <c r="I250" s="27">
        <v>0</v>
      </c>
      <c r="J250" s="27">
        <v>0</v>
      </c>
      <c r="K250" s="27">
        <v>0</v>
      </c>
      <c r="L250" s="28" t="s">
        <v>598</v>
      </c>
      <c r="M250" s="34" t="s">
        <v>597</v>
      </c>
    </row>
    <row r="251" spans="1:13" s="12" customFormat="1" ht="165.75">
      <c r="A251" s="26" t="s">
        <v>234</v>
      </c>
      <c r="B251" s="27">
        <f t="shared" si="104"/>
        <v>1031.42</v>
      </c>
      <c r="C251" s="27">
        <v>0</v>
      </c>
      <c r="D251" s="27">
        <v>1031.42</v>
      </c>
      <c r="E251" s="27">
        <v>0</v>
      </c>
      <c r="F251" s="27">
        <v>0</v>
      </c>
      <c r="G251" s="27">
        <f t="shared" si="111"/>
        <v>993.62</v>
      </c>
      <c r="H251" s="27">
        <v>0</v>
      </c>
      <c r="I251" s="27">
        <v>993.62</v>
      </c>
      <c r="J251" s="27">
        <v>0</v>
      </c>
      <c r="K251" s="27">
        <v>0</v>
      </c>
      <c r="L251" s="28">
        <f t="shared" si="97"/>
        <v>0.96335149599581149</v>
      </c>
      <c r="M251" s="34" t="s">
        <v>632</v>
      </c>
    </row>
    <row r="252" spans="1:13" s="12" customFormat="1" ht="165.75">
      <c r="A252" s="26" t="s">
        <v>235</v>
      </c>
      <c r="B252" s="27">
        <f t="shared" si="104"/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f t="shared" si="111"/>
        <v>0</v>
      </c>
      <c r="H252" s="27">
        <v>0</v>
      </c>
      <c r="I252" s="27">
        <v>0</v>
      </c>
      <c r="J252" s="27">
        <v>0</v>
      </c>
      <c r="K252" s="27">
        <v>0</v>
      </c>
      <c r="L252" s="28" t="s">
        <v>598</v>
      </c>
      <c r="M252" s="34" t="s">
        <v>597</v>
      </c>
    </row>
    <row r="253" spans="1:13" s="12" customFormat="1" ht="89.25">
      <c r="A253" s="26" t="s">
        <v>236</v>
      </c>
      <c r="B253" s="27">
        <f t="shared" si="104"/>
        <v>18762.650000000001</v>
      </c>
      <c r="C253" s="27">
        <v>18762.650000000001</v>
      </c>
      <c r="D253" s="27">
        <v>0</v>
      </c>
      <c r="E253" s="27">
        <v>0</v>
      </c>
      <c r="F253" s="27">
        <v>0</v>
      </c>
      <c r="G253" s="27">
        <f t="shared" si="111"/>
        <v>17494.98</v>
      </c>
      <c r="H253" s="27">
        <v>17494.98</v>
      </c>
      <c r="I253" s="27">
        <v>0</v>
      </c>
      <c r="J253" s="27">
        <v>0</v>
      </c>
      <c r="K253" s="27">
        <v>0</v>
      </c>
      <c r="L253" s="28">
        <f t="shared" si="97"/>
        <v>0.93243651616376144</v>
      </c>
      <c r="M253" s="34" t="s">
        <v>633</v>
      </c>
    </row>
    <row r="254" spans="1:13" s="12" customFormat="1" ht="102">
      <c r="A254" s="26" t="s">
        <v>237</v>
      </c>
      <c r="B254" s="27">
        <f t="shared" si="104"/>
        <v>0</v>
      </c>
      <c r="C254" s="27">
        <v>0</v>
      </c>
      <c r="D254" s="27">
        <v>0</v>
      </c>
      <c r="E254" s="27">
        <v>0</v>
      </c>
      <c r="F254" s="27">
        <v>0</v>
      </c>
      <c r="G254" s="27">
        <f t="shared" si="111"/>
        <v>0</v>
      </c>
      <c r="H254" s="27">
        <v>0</v>
      </c>
      <c r="I254" s="27">
        <v>0</v>
      </c>
      <c r="J254" s="27">
        <v>0</v>
      </c>
      <c r="K254" s="27">
        <v>0</v>
      </c>
      <c r="L254" s="28" t="s">
        <v>598</v>
      </c>
      <c r="M254" s="34" t="s">
        <v>597</v>
      </c>
    </row>
    <row r="255" spans="1:13" s="12" customFormat="1" ht="102">
      <c r="A255" s="26" t="s">
        <v>238</v>
      </c>
      <c r="B255" s="27">
        <f t="shared" si="104"/>
        <v>15316.35</v>
      </c>
      <c r="C255" s="27">
        <v>15316.35</v>
      </c>
      <c r="D255" s="27">
        <v>0</v>
      </c>
      <c r="E255" s="27">
        <v>0</v>
      </c>
      <c r="F255" s="27">
        <v>0</v>
      </c>
      <c r="G255" s="27">
        <f t="shared" si="111"/>
        <v>14900.99</v>
      </c>
      <c r="H255" s="27">
        <v>14900.99</v>
      </c>
      <c r="I255" s="27">
        <v>0</v>
      </c>
      <c r="J255" s="27">
        <v>0</v>
      </c>
      <c r="K255" s="27">
        <v>0</v>
      </c>
      <c r="L255" s="28">
        <f t="shared" si="97"/>
        <v>0.97288126740378744</v>
      </c>
      <c r="M255" s="34" t="s">
        <v>674</v>
      </c>
    </row>
    <row r="256" spans="1:13" s="12" customFormat="1" ht="267.75">
      <c r="A256" s="26" t="s">
        <v>239</v>
      </c>
      <c r="B256" s="27">
        <f t="shared" si="104"/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f t="shared" si="111"/>
        <v>0</v>
      </c>
      <c r="H256" s="27">
        <v>0</v>
      </c>
      <c r="I256" s="27">
        <v>0</v>
      </c>
      <c r="J256" s="27">
        <v>0</v>
      </c>
      <c r="K256" s="27">
        <v>0</v>
      </c>
      <c r="L256" s="28" t="s">
        <v>598</v>
      </c>
      <c r="M256" s="34" t="s">
        <v>597</v>
      </c>
    </row>
    <row r="257" spans="1:13" s="12" customFormat="1" ht="204">
      <c r="A257" s="26" t="s">
        <v>240</v>
      </c>
      <c r="B257" s="27">
        <f t="shared" si="104"/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f t="shared" si="111"/>
        <v>0</v>
      </c>
      <c r="H257" s="27">
        <v>0</v>
      </c>
      <c r="I257" s="27">
        <v>0</v>
      </c>
      <c r="J257" s="27">
        <v>0</v>
      </c>
      <c r="K257" s="27">
        <v>0</v>
      </c>
      <c r="L257" s="28" t="s">
        <v>598</v>
      </c>
      <c r="M257" s="34" t="s">
        <v>597</v>
      </c>
    </row>
    <row r="258" spans="1:13" s="12" customFormat="1" ht="51">
      <c r="A258" s="26" t="s">
        <v>241</v>
      </c>
      <c r="B258" s="27">
        <f t="shared" si="104"/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f t="shared" si="111"/>
        <v>0</v>
      </c>
      <c r="H258" s="27">
        <v>0</v>
      </c>
      <c r="I258" s="27">
        <v>0</v>
      </c>
      <c r="J258" s="27">
        <v>0</v>
      </c>
      <c r="K258" s="27">
        <v>0</v>
      </c>
      <c r="L258" s="28" t="s">
        <v>598</v>
      </c>
      <c r="M258" s="34" t="s">
        <v>597</v>
      </c>
    </row>
    <row r="259" spans="1:13" s="12" customFormat="1" ht="140.25">
      <c r="A259" s="37" t="s">
        <v>242</v>
      </c>
      <c r="B259" s="25">
        <f>B260+B263+B265+B270+B272</f>
        <v>1677</v>
      </c>
      <c r="C259" s="25">
        <f>C260+C263+C265+C270+C272</f>
        <v>1677</v>
      </c>
      <c r="D259" s="25">
        <f>D260+D263+D265+D270+D272</f>
        <v>0</v>
      </c>
      <c r="E259" s="25">
        <f>E260+E263+E265+E270+E272</f>
        <v>0</v>
      </c>
      <c r="F259" s="25">
        <f>F260+F263+F272</f>
        <v>0</v>
      </c>
      <c r="G259" s="25">
        <f t="shared" si="111"/>
        <v>1677</v>
      </c>
      <c r="H259" s="25">
        <f>H260+H263+H265+H270</f>
        <v>1677</v>
      </c>
      <c r="I259" s="25">
        <f t="shared" ref="I259:K259" si="113">I260+I263+I265+I270+I272</f>
        <v>0</v>
      </c>
      <c r="J259" s="25">
        <f t="shared" si="113"/>
        <v>0</v>
      </c>
      <c r="K259" s="25">
        <f t="shared" si="113"/>
        <v>0</v>
      </c>
      <c r="L259" s="47">
        <f t="shared" si="97"/>
        <v>1</v>
      </c>
      <c r="M259" s="34"/>
    </row>
    <row r="260" spans="1:13" s="12" customFormat="1" ht="89.25">
      <c r="A260" s="26" t="s">
        <v>243</v>
      </c>
      <c r="B260" s="27">
        <v>0</v>
      </c>
      <c r="C260" s="27">
        <v>0</v>
      </c>
      <c r="D260" s="27">
        <f t="shared" ref="D260:J260" si="114">D261+D262</f>
        <v>0</v>
      </c>
      <c r="E260" s="27">
        <f t="shared" si="114"/>
        <v>0</v>
      </c>
      <c r="F260" s="27">
        <f t="shared" si="114"/>
        <v>0</v>
      </c>
      <c r="G260" s="27">
        <f t="shared" si="111"/>
        <v>0</v>
      </c>
      <c r="H260" s="27">
        <f t="shared" si="114"/>
        <v>0</v>
      </c>
      <c r="I260" s="27">
        <f t="shared" si="114"/>
        <v>0</v>
      </c>
      <c r="J260" s="27">
        <f t="shared" si="114"/>
        <v>0</v>
      </c>
      <c r="K260" s="27">
        <f>K261+K262</f>
        <v>0</v>
      </c>
      <c r="L260" s="28" t="s">
        <v>598</v>
      </c>
      <c r="M260" s="34"/>
    </row>
    <row r="261" spans="1:13" s="12" customFormat="1" ht="51">
      <c r="A261" s="26" t="s">
        <v>244</v>
      </c>
      <c r="B261" s="27">
        <v>0</v>
      </c>
      <c r="C261" s="27">
        <v>0</v>
      </c>
      <c r="D261" s="27">
        <f t="shared" ref="D261:F261" si="115">D262+D263</f>
        <v>0</v>
      </c>
      <c r="E261" s="27">
        <f t="shared" si="115"/>
        <v>0</v>
      </c>
      <c r="F261" s="27">
        <f t="shared" si="115"/>
        <v>0</v>
      </c>
      <c r="G261" s="27">
        <f t="shared" si="111"/>
        <v>0</v>
      </c>
      <c r="H261" s="27">
        <v>0</v>
      </c>
      <c r="I261" s="27">
        <v>0</v>
      </c>
      <c r="J261" s="27">
        <v>0</v>
      </c>
      <c r="K261" s="27">
        <v>0</v>
      </c>
      <c r="L261" s="28" t="s">
        <v>598</v>
      </c>
      <c r="M261" s="34" t="s">
        <v>597</v>
      </c>
    </row>
    <row r="262" spans="1:13" s="12" customFormat="1" ht="76.5">
      <c r="A262" s="26" t="s">
        <v>245</v>
      </c>
      <c r="B262" s="27">
        <v>0</v>
      </c>
      <c r="C262" s="27">
        <v>0</v>
      </c>
      <c r="D262" s="27">
        <f t="shared" ref="D262:F262" si="116">D263+D264</f>
        <v>0</v>
      </c>
      <c r="E262" s="27">
        <f t="shared" si="116"/>
        <v>0</v>
      </c>
      <c r="F262" s="27">
        <f t="shared" si="116"/>
        <v>0</v>
      </c>
      <c r="G262" s="27">
        <f t="shared" si="111"/>
        <v>0</v>
      </c>
      <c r="H262" s="27">
        <v>0</v>
      </c>
      <c r="I262" s="27">
        <v>0</v>
      </c>
      <c r="J262" s="27">
        <v>0</v>
      </c>
      <c r="K262" s="27">
        <v>0</v>
      </c>
      <c r="L262" s="28" t="s">
        <v>598</v>
      </c>
      <c r="M262" s="34" t="s">
        <v>597</v>
      </c>
    </row>
    <row r="263" spans="1:13" s="12" customFormat="1" ht="153">
      <c r="A263" s="26" t="s">
        <v>246</v>
      </c>
      <c r="B263" s="27">
        <f>C263+D263+E263+F263</f>
        <v>1677</v>
      </c>
      <c r="C263" s="27">
        <f t="shared" ref="C263:K263" si="117">C264</f>
        <v>1677</v>
      </c>
      <c r="D263" s="27">
        <f t="shared" si="117"/>
        <v>0</v>
      </c>
      <c r="E263" s="27">
        <f t="shared" si="117"/>
        <v>0</v>
      </c>
      <c r="F263" s="27">
        <f t="shared" si="117"/>
        <v>0</v>
      </c>
      <c r="G263" s="27">
        <f t="shared" si="111"/>
        <v>1677</v>
      </c>
      <c r="H263" s="27">
        <f t="shared" si="117"/>
        <v>1677</v>
      </c>
      <c r="I263" s="27">
        <f t="shared" si="117"/>
        <v>0</v>
      </c>
      <c r="J263" s="27">
        <f t="shared" si="117"/>
        <v>0</v>
      </c>
      <c r="K263" s="27">
        <f t="shared" si="117"/>
        <v>0</v>
      </c>
      <c r="L263" s="28">
        <f t="shared" si="97"/>
        <v>1</v>
      </c>
      <c r="M263" s="34"/>
    </row>
    <row r="264" spans="1:13" s="12" customFormat="1" ht="140.25">
      <c r="A264" s="26" t="s">
        <v>247</v>
      </c>
      <c r="B264" s="27">
        <f>C264+D264+E264+F264</f>
        <v>1677</v>
      </c>
      <c r="C264" s="27">
        <v>1677</v>
      </c>
      <c r="D264" s="27">
        <v>0</v>
      </c>
      <c r="E264" s="27">
        <v>0</v>
      </c>
      <c r="F264" s="27">
        <v>0</v>
      </c>
      <c r="G264" s="27">
        <f t="shared" si="111"/>
        <v>1677</v>
      </c>
      <c r="H264" s="27">
        <v>1677</v>
      </c>
      <c r="I264" s="27">
        <v>0</v>
      </c>
      <c r="J264" s="27">
        <v>0</v>
      </c>
      <c r="K264" s="27">
        <v>0</v>
      </c>
      <c r="L264" s="28">
        <f t="shared" si="97"/>
        <v>1</v>
      </c>
      <c r="M264" s="34" t="s">
        <v>599</v>
      </c>
    </row>
    <row r="265" spans="1:13" s="12" customFormat="1" ht="191.25">
      <c r="A265" s="26" t="s">
        <v>248</v>
      </c>
      <c r="B265" s="27">
        <v>0</v>
      </c>
      <c r="C265" s="27">
        <v>0</v>
      </c>
      <c r="D265" s="27">
        <f t="shared" ref="D265:K266" si="118">D266+D267+D268+D269</f>
        <v>0</v>
      </c>
      <c r="E265" s="27">
        <f t="shared" si="118"/>
        <v>0</v>
      </c>
      <c r="F265" s="27">
        <f t="shared" si="118"/>
        <v>0</v>
      </c>
      <c r="G265" s="27">
        <f t="shared" si="111"/>
        <v>0</v>
      </c>
      <c r="H265" s="27">
        <f t="shared" si="118"/>
        <v>0</v>
      </c>
      <c r="I265" s="27">
        <f t="shared" si="118"/>
        <v>0</v>
      </c>
      <c r="J265" s="27">
        <f t="shared" si="118"/>
        <v>0</v>
      </c>
      <c r="K265" s="27">
        <f t="shared" si="118"/>
        <v>0</v>
      </c>
      <c r="L265" s="28" t="s">
        <v>598</v>
      </c>
      <c r="M265" s="34"/>
    </row>
    <row r="266" spans="1:13" s="12" customFormat="1" ht="127.5">
      <c r="A266" s="26" t="s">
        <v>249</v>
      </c>
      <c r="B266" s="27">
        <v>0</v>
      </c>
      <c r="C266" s="27">
        <v>0</v>
      </c>
      <c r="D266" s="27">
        <f t="shared" si="118"/>
        <v>0</v>
      </c>
      <c r="E266" s="27">
        <f t="shared" si="118"/>
        <v>0</v>
      </c>
      <c r="F266" s="27">
        <f t="shared" si="118"/>
        <v>0</v>
      </c>
      <c r="G266" s="27">
        <f t="shared" si="111"/>
        <v>0</v>
      </c>
      <c r="H266" s="27">
        <v>0</v>
      </c>
      <c r="I266" s="27">
        <v>0</v>
      </c>
      <c r="J266" s="27">
        <v>0</v>
      </c>
      <c r="K266" s="27">
        <v>0</v>
      </c>
      <c r="L266" s="28" t="s">
        <v>598</v>
      </c>
      <c r="M266" s="34" t="s">
        <v>597</v>
      </c>
    </row>
    <row r="267" spans="1:13" s="12" customFormat="1" ht="140.25">
      <c r="A267" s="26" t="s">
        <v>250</v>
      </c>
      <c r="B267" s="27">
        <v>0</v>
      </c>
      <c r="C267" s="27">
        <v>0</v>
      </c>
      <c r="D267" s="27">
        <f t="shared" ref="D267:F267" si="119">D268+D269+D270+D271</f>
        <v>0</v>
      </c>
      <c r="E267" s="27">
        <f t="shared" si="119"/>
        <v>0</v>
      </c>
      <c r="F267" s="27">
        <f t="shared" si="119"/>
        <v>0</v>
      </c>
      <c r="G267" s="27">
        <f t="shared" si="111"/>
        <v>0</v>
      </c>
      <c r="H267" s="27">
        <v>0</v>
      </c>
      <c r="I267" s="27">
        <v>0</v>
      </c>
      <c r="J267" s="27">
        <v>0</v>
      </c>
      <c r="K267" s="27">
        <v>0</v>
      </c>
      <c r="L267" s="28" t="s">
        <v>598</v>
      </c>
      <c r="M267" s="34" t="s">
        <v>597</v>
      </c>
    </row>
    <row r="268" spans="1:13" s="12" customFormat="1" ht="102">
      <c r="A268" s="26" t="s">
        <v>251</v>
      </c>
      <c r="B268" s="27">
        <v>0</v>
      </c>
      <c r="C268" s="27">
        <v>0</v>
      </c>
      <c r="D268" s="27">
        <f t="shared" ref="D268:F268" si="120">D269+D270+D271+D272</f>
        <v>0</v>
      </c>
      <c r="E268" s="27">
        <f t="shared" si="120"/>
        <v>0</v>
      </c>
      <c r="F268" s="27">
        <f t="shared" si="120"/>
        <v>0</v>
      </c>
      <c r="G268" s="27">
        <f t="shared" si="111"/>
        <v>0</v>
      </c>
      <c r="H268" s="27">
        <v>0</v>
      </c>
      <c r="I268" s="27">
        <v>0</v>
      </c>
      <c r="J268" s="27">
        <v>0</v>
      </c>
      <c r="K268" s="27">
        <v>0</v>
      </c>
      <c r="L268" s="28" t="s">
        <v>598</v>
      </c>
      <c r="M268" s="34" t="s">
        <v>597</v>
      </c>
    </row>
    <row r="269" spans="1:13" s="12" customFormat="1" ht="127.5">
      <c r="A269" s="26" t="s">
        <v>252</v>
      </c>
      <c r="B269" s="27">
        <v>0</v>
      </c>
      <c r="C269" s="27">
        <v>0</v>
      </c>
      <c r="D269" s="27">
        <f t="shared" ref="D269:F269" si="121">D270+D271+D272+D273</f>
        <v>0</v>
      </c>
      <c r="E269" s="27">
        <f t="shared" si="121"/>
        <v>0</v>
      </c>
      <c r="F269" s="27">
        <f t="shared" si="121"/>
        <v>0</v>
      </c>
      <c r="G269" s="27">
        <f t="shared" si="111"/>
        <v>0</v>
      </c>
      <c r="H269" s="27">
        <v>0</v>
      </c>
      <c r="I269" s="27">
        <v>0</v>
      </c>
      <c r="J269" s="27">
        <v>0</v>
      </c>
      <c r="K269" s="27">
        <v>0</v>
      </c>
      <c r="L269" s="28" t="s">
        <v>598</v>
      </c>
      <c r="M269" s="34" t="s">
        <v>597</v>
      </c>
    </row>
    <row r="270" spans="1:13" s="12" customFormat="1" ht="140.25">
      <c r="A270" s="26" t="s">
        <v>253</v>
      </c>
      <c r="B270" s="27">
        <v>0</v>
      </c>
      <c r="C270" s="27">
        <v>0</v>
      </c>
      <c r="D270" s="27">
        <f t="shared" ref="D270:K270" si="122">D271</f>
        <v>0</v>
      </c>
      <c r="E270" s="27">
        <f t="shared" si="122"/>
        <v>0</v>
      </c>
      <c r="F270" s="27">
        <f t="shared" si="122"/>
        <v>0</v>
      </c>
      <c r="G270" s="25">
        <f t="shared" si="122"/>
        <v>0</v>
      </c>
      <c r="H270" s="25">
        <f t="shared" si="122"/>
        <v>0</v>
      </c>
      <c r="I270" s="25">
        <f t="shared" si="122"/>
        <v>0</v>
      </c>
      <c r="J270" s="25">
        <f t="shared" si="122"/>
        <v>0</v>
      </c>
      <c r="K270" s="25">
        <f t="shared" si="122"/>
        <v>0</v>
      </c>
      <c r="L270" s="28" t="s">
        <v>598</v>
      </c>
      <c r="M270" s="34"/>
    </row>
    <row r="271" spans="1:13" s="12" customFormat="1" ht="102">
      <c r="A271" s="26" t="s">
        <v>254</v>
      </c>
      <c r="B271" s="27">
        <v>0</v>
      </c>
      <c r="C271" s="27">
        <v>0</v>
      </c>
      <c r="D271" s="27">
        <f t="shared" ref="D271:F271" si="123">D272+D273+D274+D275</f>
        <v>0</v>
      </c>
      <c r="E271" s="27">
        <f t="shared" si="123"/>
        <v>0</v>
      </c>
      <c r="F271" s="27">
        <f t="shared" si="123"/>
        <v>0</v>
      </c>
      <c r="G271" s="27">
        <f>H271+I271+J271+K271</f>
        <v>0</v>
      </c>
      <c r="H271" s="27">
        <v>0</v>
      </c>
      <c r="I271" s="27">
        <v>0</v>
      </c>
      <c r="J271" s="27">
        <v>0</v>
      </c>
      <c r="K271" s="27">
        <v>0</v>
      </c>
      <c r="L271" s="28" t="s">
        <v>598</v>
      </c>
      <c r="M271" s="34" t="s">
        <v>597</v>
      </c>
    </row>
    <row r="272" spans="1:13" s="12" customFormat="1" ht="140.25">
      <c r="A272" s="26" t="s">
        <v>255</v>
      </c>
      <c r="B272" s="27">
        <v>0</v>
      </c>
      <c r="C272" s="27">
        <v>0</v>
      </c>
      <c r="D272" s="27">
        <f t="shared" ref="D272:K272" si="124">D273</f>
        <v>0</v>
      </c>
      <c r="E272" s="27">
        <f t="shared" si="124"/>
        <v>0</v>
      </c>
      <c r="F272" s="27">
        <f t="shared" si="124"/>
        <v>0</v>
      </c>
      <c r="G272" s="27">
        <f t="shared" si="124"/>
        <v>0</v>
      </c>
      <c r="H272" s="27">
        <f t="shared" si="124"/>
        <v>0</v>
      </c>
      <c r="I272" s="27">
        <f t="shared" si="124"/>
        <v>0</v>
      </c>
      <c r="J272" s="27">
        <f t="shared" si="124"/>
        <v>0</v>
      </c>
      <c r="K272" s="27">
        <f t="shared" si="124"/>
        <v>0</v>
      </c>
      <c r="L272" s="28" t="s">
        <v>598</v>
      </c>
      <c r="M272" s="34"/>
    </row>
    <row r="273" spans="1:13" s="12" customFormat="1" ht="76.5">
      <c r="A273" s="26" t="s">
        <v>256</v>
      </c>
      <c r="B273" s="27">
        <v>0</v>
      </c>
      <c r="C273" s="27">
        <v>0</v>
      </c>
      <c r="D273" s="27">
        <f t="shared" ref="D273:F273" si="125">D274+D275+D276+D277</f>
        <v>0</v>
      </c>
      <c r="E273" s="27">
        <f t="shared" si="125"/>
        <v>0</v>
      </c>
      <c r="F273" s="27">
        <f t="shared" si="125"/>
        <v>0</v>
      </c>
      <c r="G273" s="27">
        <f>H273+I273+J273+K273</f>
        <v>0</v>
      </c>
      <c r="H273" s="27">
        <v>0</v>
      </c>
      <c r="I273" s="27">
        <v>0</v>
      </c>
      <c r="J273" s="27">
        <v>0</v>
      </c>
      <c r="K273" s="27">
        <v>0</v>
      </c>
      <c r="L273" s="28" t="s">
        <v>598</v>
      </c>
      <c r="M273" s="34" t="s">
        <v>597</v>
      </c>
    </row>
    <row r="274" spans="1:13" s="8" customFormat="1" ht="102">
      <c r="A274" s="37" t="s">
        <v>257</v>
      </c>
      <c r="B274" s="25">
        <f>C274+D274+E274+F274</f>
        <v>3638.74</v>
      </c>
      <c r="C274" s="25">
        <f>C275+C278+C280</f>
        <v>3638.74</v>
      </c>
      <c r="D274" s="25">
        <f>D275+D278+D280</f>
        <v>0</v>
      </c>
      <c r="E274" s="25">
        <f>E275+E278+E280</f>
        <v>0</v>
      </c>
      <c r="F274" s="25">
        <f>F275+F278+F280</f>
        <v>0</v>
      </c>
      <c r="G274" s="25">
        <f t="shared" ref="G274:K274" si="126">G275+G278+G280</f>
        <v>3522.71</v>
      </c>
      <c r="H274" s="25">
        <f t="shared" si="126"/>
        <v>3522.71</v>
      </c>
      <c r="I274" s="25">
        <f t="shared" si="126"/>
        <v>0</v>
      </c>
      <c r="J274" s="25">
        <f t="shared" si="126"/>
        <v>0</v>
      </c>
      <c r="K274" s="25">
        <f t="shared" si="126"/>
        <v>0</v>
      </c>
      <c r="L274" s="47">
        <f t="shared" ref="L274:L336" si="127">G274/B274</f>
        <v>0.96811258842346537</v>
      </c>
      <c r="M274" s="34"/>
    </row>
    <row r="275" spans="1:13" s="12" customFormat="1" ht="293.25">
      <c r="A275" s="26" t="s">
        <v>258</v>
      </c>
      <c r="B275" s="27">
        <f>C275+D275+E275+F275</f>
        <v>3555.74</v>
      </c>
      <c r="C275" s="27">
        <f t="shared" ref="C275:K275" si="128">C276+C277</f>
        <v>3555.74</v>
      </c>
      <c r="D275" s="27">
        <f t="shared" si="128"/>
        <v>0</v>
      </c>
      <c r="E275" s="27">
        <f t="shared" si="128"/>
        <v>0</v>
      </c>
      <c r="F275" s="27">
        <f t="shared" si="128"/>
        <v>0</v>
      </c>
      <c r="G275" s="27">
        <f>H275+I275+J275+K275</f>
        <v>3439.71</v>
      </c>
      <c r="H275" s="27">
        <f t="shared" si="128"/>
        <v>3439.71</v>
      </c>
      <c r="I275" s="27">
        <f t="shared" si="128"/>
        <v>0</v>
      </c>
      <c r="J275" s="27">
        <f t="shared" si="128"/>
        <v>0</v>
      </c>
      <c r="K275" s="27">
        <f t="shared" si="128"/>
        <v>0</v>
      </c>
      <c r="L275" s="28">
        <f t="shared" si="127"/>
        <v>0.96736825527175785</v>
      </c>
      <c r="M275" s="48"/>
    </row>
    <row r="276" spans="1:13" s="12" customFormat="1" ht="127.5">
      <c r="A276" s="26" t="s">
        <v>259</v>
      </c>
      <c r="B276" s="27">
        <f>C276+D276+E276+F276</f>
        <v>1935.74</v>
      </c>
      <c r="C276" s="27">
        <v>1935.74</v>
      </c>
      <c r="D276" s="27">
        <v>0</v>
      </c>
      <c r="E276" s="27">
        <v>0</v>
      </c>
      <c r="F276" s="27">
        <v>0</v>
      </c>
      <c r="G276" s="27">
        <f>H276+I276+J276+K276</f>
        <v>1819.71</v>
      </c>
      <c r="H276" s="27">
        <v>1819.71</v>
      </c>
      <c r="I276" s="27">
        <v>0</v>
      </c>
      <c r="J276" s="27">
        <v>0</v>
      </c>
      <c r="K276" s="27">
        <v>0</v>
      </c>
      <c r="L276" s="28">
        <f t="shared" si="127"/>
        <v>0.94005909884591943</v>
      </c>
      <c r="M276" s="34" t="s">
        <v>675</v>
      </c>
    </row>
    <row r="277" spans="1:13" s="12" customFormat="1" ht="51">
      <c r="A277" s="26" t="s">
        <v>260</v>
      </c>
      <c r="B277" s="27">
        <f>C277+D277+E277+F277</f>
        <v>1620</v>
      </c>
      <c r="C277" s="27">
        <v>1620</v>
      </c>
      <c r="D277" s="27">
        <v>0</v>
      </c>
      <c r="E277" s="27">
        <v>0</v>
      </c>
      <c r="F277" s="27">
        <v>0</v>
      </c>
      <c r="G277" s="27">
        <f>H277+I277+J277+K277</f>
        <v>1620</v>
      </c>
      <c r="H277" s="27">
        <v>1620</v>
      </c>
      <c r="I277" s="27">
        <v>0</v>
      </c>
      <c r="J277" s="27">
        <v>0</v>
      </c>
      <c r="K277" s="27">
        <v>0</v>
      </c>
      <c r="L277" s="28">
        <f t="shared" si="127"/>
        <v>1</v>
      </c>
      <c r="M277" s="34" t="s">
        <v>599</v>
      </c>
    </row>
    <row r="278" spans="1:13" s="12" customFormat="1" ht="153">
      <c r="A278" s="26" t="s">
        <v>261</v>
      </c>
      <c r="B278" s="25">
        <f>+B280</f>
        <v>0</v>
      </c>
      <c r="C278" s="25">
        <f t="shared" ref="C278:K278" si="129">C279</f>
        <v>83</v>
      </c>
      <c r="D278" s="25">
        <f t="shared" si="129"/>
        <v>0</v>
      </c>
      <c r="E278" s="25">
        <f t="shared" si="129"/>
        <v>0</v>
      </c>
      <c r="F278" s="25">
        <f t="shared" si="129"/>
        <v>0</v>
      </c>
      <c r="G278" s="25">
        <f t="shared" si="129"/>
        <v>83</v>
      </c>
      <c r="H278" s="25">
        <f t="shared" si="129"/>
        <v>83</v>
      </c>
      <c r="I278" s="25">
        <f t="shared" si="129"/>
        <v>0</v>
      </c>
      <c r="J278" s="25">
        <f t="shared" si="129"/>
        <v>0</v>
      </c>
      <c r="K278" s="25">
        <f t="shared" si="129"/>
        <v>0</v>
      </c>
      <c r="L278" s="28" t="s">
        <v>598</v>
      </c>
      <c r="M278" s="34"/>
    </row>
    <row r="279" spans="1:13" s="12" customFormat="1" ht="140.25">
      <c r="A279" s="26" t="s">
        <v>262</v>
      </c>
      <c r="B279" s="27">
        <f>C279+D279+E279+F279</f>
        <v>83</v>
      </c>
      <c r="C279" s="27">
        <v>83</v>
      </c>
      <c r="D279" s="27">
        <v>0</v>
      </c>
      <c r="E279" s="27">
        <v>0</v>
      </c>
      <c r="F279" s="27">
        <v>0</v>
      </c>
      <c r="G279" s="27">
        <f t="shared" ref="G279:G285" si="130">H279+I279+J279+K279</f>
        <v>83</v>
      </c>
      <c r="H279" s="27">
        <v>83</v>
      </c>
      <c r="I279" s="27">
        <v>0</v>
      </c>
      <c r="J279" s="27">
        <v>0</v>
      </c>
      <c r="K279" s="27">
        <v>0</v>
      </c>
      <c r="L279" s="28">
        <f t="shared" si="127"/>
        <v>1</v>
      </c>
      <c r="M279" s="34" t="s">
        <v>600</v>
      </c>
    </row>
    <row r="280" spans="1:13" s="12" customFormat="1" ht="165.75">
      <c r="A280" s="26" t="s">
        <v>263</v>
      </c>
      <c r="B280" s="27">
        <f>C280+D280+E280+F280</f>
        <v>0</v>
      </c>
      <c r="C280" s="27">
        <v>0</v>
      </c>
      <c r="D280" s="27">
        <f t="shared" ref="D280:K280" si="131">D281+D282+D283+D284+D285</f>
        <v>0</v>
      </c>
      <c r="E280" s="27">
        <f t="shared" si="131"/>
        <v>0</v>
      </c>
      <c r="F280" s="27">
        <f t="shared" si="131"/>
        <v>0</v>
      </c>
      <c r="G280" s="27">
        <f t="shared" si="130"/>
        <v>0</v>
      </c>
      <c r="H280" s="27">
        <f t="shared" si="131"/>
        <v>0</v>
      </c>
      <c r="I280" s="27">
        <f t="shared" si="131"/>
        <v>0</v>
      </c>
      <c r="J280" s="27">
        <f t="shared" si="131"/>
        <v>0</v>
      </c>
      <c r="K280" s="27">
        <f t="shared" si="131"/>
        <v>0</v>
      </c>
      <c r="L280" s="28" t="s">
        <v>598</v>
      </c>
      <c r="M280" s="34"/>
    </row>
    <row r="281" spans="1:13" s="12" customFormat="1" ht="63.75">
      <c r="A281" s="26" t="s">
        <v>264</v>
      </c>
      <c r="B281" s="27">
        <v>0</v>
      </c>
      <c r="C281" s="27">
        <v>0</v>
      </c>
      <c r="D281" s="27">
        <f t="shared" ref="D281:F281" si="132">D282+D283+D284+D285+D286</f>
        <v>0</v>
      </c>
      <c r="E281" s="27">
        <f t="shared" si="132"/>
        <v>0</v>
      </c>
      <c r="F281" s="27">
        <f t="shared" si="132"/>
        <v>0</v>
      </c>
      <c r="G281" s="27">
        <f t="shared" si="130"/>
        <v>0</v>
      </c>
      <c r="H281" s="27">
        <v>0</v>
      </c>
      <c r="I281" s="27">
        <v>0</v>
      </c>
      <c r="J281" s="27">
        <v>0</v>
      </c>
      <c r="K281" s="27">
        <v>0</v>
      </c>
      <c r="L281" s="28" t="s">
        <v>598</v>
      </c>
      <c r="M281" s="34" t="s">
        <v>597</v>
      </c>
    </row>
    <row r="282" spans="1:13" s="12" customFormat="1" ht="63.75">
      <c r="A282" s="26" t="s">
        <v>265</v>
      </c>
      <c r="B282" s="27">
        <v>0</v>
      </c>
      <c r="C282" s="27">
        <v>0</v>
      </c>
      <c r="D282" s="27">
        <f t="shared" ref="D282:F282" si="133">D283+D284+D285+D286+D287</f>
        <v>0</v>
      </c>
      <c r="E282" s="27">
        <f t="shared" si="133"/>
        <v>0</v>
      </c>
      <c r="F282" s="27">
        <f t="shared" si="133"/>
        <v>0</v>
      </c>
      <c r="G282" s="27">
        <f t="shared" si="130"/>
        <v>0</v>
      </c>
      <c r="H282" s="27">
        <v>0</v>
      </c>
      <c r="I282" s="27">
        <v>0</v>
      </c>
      <c r="J282" s="27">
        <v>0</v>
      </c>
      <c r="K282" s="27">
        <v>0</v>
      </c>
      <c r="L282" s="28" t="s">
        <v>598</v>
      </c>
      <c r="M282" s="34" t="s">
        <v>597</v>
      </c>
    </row>
    <row r="283" spans="1:13" s="12" customFormat="1" ht="89.25">
      <c r="A283" s="26" t="s">
        <v>266</v>
      </c>
      <c r="B283" s="27">
        <v>0</v>
      </c>
      <c r="C283" s="27">
        <v>0</v>
      </c>
      <c r="D283" s="27">
        <f t="shared" ref="D283:F283" si="134">D284+D285+D286+D287+D288</f>
        <v>0</v>
      </c>
      <c r="E283" s="27">
        <f t="shared" si="134"/>
        <v>0</v>
      </c>
      <c r="F283" s="27">
        <f t="shared" si="134"/>
        <v>0</v>
      </c>
      <c r="G283" s="27">
        <f t="shared" si="130"/>
        <v>0</v>
      </c>
      <c r="H283" s="27">
        <v>0</v>
      </c>
      <c r="I283" s="27">
        <v>0</v>
      </c>
      <c r="J283" s="27">
        <v>0</v>
      </c>
      <c r="K283" s="27">
        <v>0</v>
      </c>
      <c r="L283" s="28" t="s">
        <v>598</v>
      </c>
      <c r="M283" s="34" t="s">
        <v>597</v>
      </c>
    </row>
    <row r="284" spans="1:13" s="12" customFormat="1" ht="51">
      <c r="A284" s="26" t="s">
        <v>267</v>
      </c>
      <c r="B284" s="27">
        <v>0</v>
      </c>
      <c r="C284" s="27">
        <v>0</v>
      </c>
      <c r="D284" s="27">
        <f t="shared" ref="D284:F284" si="135">D285+D286+D287+D288+D289</f>
        <v>0</v>
      </c>
      <c r="E284" s="27">
        <f t="shared" si="135"/>
        <v>0</v>
      </c>
      <c r="F284" s="27">
        <f t="shared" si="135"/>
        <v>0</v>
      </c>
      <c r="G284" s="27">
        <f t="shared" si="130"/>
        <v>0</v>
      </c>
      <c r="H284" s="27">
        <v>0</v>
      </c>
      <c r="I284" s="27">
        <v>0</v>
      </c>
      <c r="J284" s="27">
        <v>0</v>
      </c>
      <c r="K284" s="27">
        <v>0</v>
      </c>
      <c r="L284" s="28" t="s">
        <v>598</v>
      </c>
      <c r="M284" s="34" t="s">
        <v>597</v>
      </c>
    </row>
    <row r="285" spans="1:13" s="12" customFormat="1" ht="127.5">
      <c r="A285" s="26" t="s">
        <v>268</v>
      </c>
      <c r="B285" s="27">
        <v>0</v>
      </c>
      <c r="C285" s="27">
        <v>0</v>
      </c>
      <c r="D285" s="27">
        <f t="shared" ref="D285:F285" si="136">D286+D287+D288+D289+D290</f>
        <v>0</v>
      </c>
      <c r="E285" s="27">
        <f t="shared" si="136"/>
        <v>0</v>
      </c>
      <c r="F285" s="27">
        <f t="shared" si="136"/>
        <v>0</v>
      </c>
      <c r="G285" s="27">
        <f t="shared" si="130"/>
        <v>0</v>
      </c>
      <c r="H285" s="27">
        <v>0</v>
      </c>
      <c r="I285" s="27">
        <v>0</v>
      </c>
      <c r="J285" s="27">
        <v>0</v>
      </c>
      <c r="K285" s="27">
        <v>0</v>
      </c>
      <c r="L285" s="28" t="s">
        <v>598</v>
      </c>
      <c r="M285" s="34" t="s">
        <v>597</v>
      </c>
    </row>
    <row r="286" spans="1:13" s="12" customFormat="1" ht="102">
      <c r="A286" s="37" t="s">
        <v>269</v>
      </c>
      <c r="B286" s="25">
        <f t="shared" ref="B286:K286" si="137">B287</f>
        <v>16076.58</v>
      </c>
      <c r="C286" s="25">
        <f t="shared" si="137"/>
        <v>16076.58</v>
      </c>
      <c r="D286" s="25">
        <f t="shared" si="137"/>
        <v>0</v>
      </c>
      <c r="E286" s="25">
        <f t="shared" si="137"/>
        <v>0</v>
      </c>
      <c r="F286" s="25">
        <f t="shared" si="137"/>
        <v>0</v>
      </c>
      <c r="G286" s="25">
        <f t="shared" si="137"/>
        <v>2386.37</v>
      </c>
      <c r="H286" s="25">
        <f t="shared" si="137"/>
        <v>2386.37</v>
      </c>
      <c r="I286" s="25">
        <f t="shared" si="137"/>
        <v>0</v>
      </c>
      <c r="J286" s="25">
        <f t="shared" si="137"/>
        <v>0</v>
      </c>
      <c r="K286" s="25">
        <f t="shared" si="137"/>
        <v>0</v>
      </c>
      <c r="L286" s="47">
        <f t="shared" si="127"/>
        <v>0.14843766522481772</v>
      </c>
      <c r="M286" s="34"/>
    </row>
    <row r="287" spans="1:13" s="12" customFormat="1" ht="114.75">
      <c r="A287" s="26" t="s">
        <v>270</v>
      </c>
      <c r="B287" s="27">
        <f t="shared" ref="B287:B299" si="138">C287+D287+E287+F287</f>
        <v>16076.58</v>
      </c>
      <c r="C287" s="27">
        <f t="shared" ref="C287:K287" si="139">C288+C289+C290+C291+C292+C293+C294+C295+C296+C297+C298+C299</f>
        <v>16076.58</v>
      </c>
      <c r="D287" s="27">
        <f t="shared" si="139"/>
        <v>0</v>
      </c>
      <c r="E287" s="27">
        <f t="shared" si="139"/>
        <v>0</v>
      </c>
      <c r="F287" s="27">
        <f t="shared" si="139"/>
        <v>0</v>
      </c>
      <c r="G287" s="27">
        <f t="shared" si="139"/>
        <v>2386.37</v>
      </c>
      <c r="H287" s="27">
        <f>H288+H289+H290+H291+H292+H293+H294+H295+H296+H297+H298+H299</f>
        <v>2386.37</v>
      </c>
      <c r="I287" s="27">
        <f t="shared" si="139"/>
        <v>0</v>
      </c>
      <c r="J287" s="27">
        <f t="shared" si="139"/>
        <v>0</v>
      </c>
      <c r="K287" s="27">
        <f t="shared" si="139"/>
        <v>0</v>
      </c>
      <c r="L287" s="28">
        <f t="shared" si="127"/>
        <v>0.14843766522481772</v>
      </c>
      <c r="M287" s="48"/>
    </row>
    <row r="288" spans="1:13" s="12" customFormat="1" ht="89.25">
      <c r="A288" s="26" t="s">
        <v>271</v>
      </c>
      <c r="B288" s="27">
        <f t="shared" si="138"/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f t="shared" ref="G288:G300" si="140">H288+I288+J288+K288</f>
        <v>0</v>
      </c>
      <c r="H288" s="27">
        <v>0</v>
      </c>
      <c r="I288" s="27">
        <v>0</v>
      </c>
      <c r="J288" s="27">
        <v>0</v>
      </c>
      <c r="K288" s="27">
        <v>0</v>
      </c>
      <c r="L288" s="28" t="s">
        <v>598</v>
      </c>
      <c r="M288" s="34" t="s">
        <v>597</v>
      </c>
    </row>
    <row r="289" spans="1:13" s="12" customFormat="1" ht="114.75">
      <c r="A289" s="26" t="s">
        <v>272</v>
      </c>
      <c r="B289" s="27">
        <f t="shared" si="138"/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f t="shared" si="140"/>
        <v>0</v>
      </c>
      <c r="H289" s="27">
        <v>0</v>
      </c>
      <c r="I289" s="27">
        <v>0</v>
      </c>
      <c r="J289" s="27">
        <v>0</v>
      </c>
      <c r="K289" s="27">
        <v>0</v>
      </c>
      <c r="L289" s="28" t="s">
        <v>598</v>
      </c>
      <c r="M289" s="34" t="s">
        <v>597</v>
      </c>
    </row>
    <row r="290" spans="1:13" s="12" customFormat="1" ht="178.5">
      <c r="A290" s="26" t="s">
        <v>273</v>
      </c>
      <c r="B290" s="27">
        <f t="shared" si="138"/>
        <v>1485</v>
      </c>
      <c r="C290" s="27">
        <v>1485</v>
      </c>
      <c r="D290" s="27">
        <v>0</v>
      </c>
      <c r="E290" s="27">
        <v>0</v>
      </c>
      <c r="F290" s="27">
        <v>0</v>
      </c>
      <c r="G290" s="27">
        <f t="shared" si="140"/>
        <v>1483.03</v>
      </c>
      <c r="H290" s="27">
        <v>1483.03</v>
      </c>
      <c r="I290" s="27">
        <v>0</v>
      </c>
      <c r="J290" s="27">
        <v>0</v>
      </c>
      <c r="K290" s="27">
        <v>0</v>
      </c>
      <c r="L290" s="28">
        <f t="shared" si="127"/>
        <v>0.9986734006734006</v>
      </c>
      <c r="M290" s="34" t="s">
        <v>634</v>
      </c>
    </row>
    <row r="291" spans="1:13" s="12" customFormat="1" ht="165.75">
      <c r="A291" s="26" t="s">
        <v>274</v>
      </c>
      <c r="B291" s="27">
        <f t="shared" si="138"/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f t="shared" si="140"/>
        <v>0</v>
      </c>
      <c r="H291" s="27">
        <v>0</v>
      </c>
      <c r="I291" s="27">
        <v>0</v>
      </c>
      <c r="J291" s="27">
        <v>0</v>
      </c>
      <c r="K291" s="27">
        <v>0</v>
      </c>
      <c r="L291" s="28" t="s">
        <v>598</v>
      </c>
      <c r="M291" s="34" t="s">
        <v>597</v>
      </c>
    </row>
    <row r="292" spans="1:13" s="12" customFormat="1" ht="127.5">
      <c r="A292" s="26" t="s">
        <v>275</v>
      </c>
      <c r="B292" s="27">
        <f t="shared" si="138"/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f t="shared" si="140"/>
        <v>0</v>
      </c>
      <c r="H292" s="27">
        <v>0</v>
      </c>
      <c r="I292" s="27">
        <v>0</v>
      </c>
      <c r="J292" s="27">
        <v>0</v>
      </c>
      <c r="K292" s="27">
        <v>0</v>
      </c>
      <c r="L292" s="28" t="s">
        <v>598</v>
      </c>
      <c r="M292" s="34" t="s">
        <v>597</v>
      </c>
    </row>
    <row r="293" spans="1:13" s="12" customFormat="1" ht="63.75">
      <c r="A293" s="26" t="s">
        <v>276</v>
      </c>
      <c r="B293" s="27">
        <f t="shared" si="138"/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f t="shared" si="140"/>
        <v>0</v>
      </c>
      <c r="H293" s="27">
        <v>0</v>
      </c>
      <c r="I293" s="27">
        <v>0</v>
      </c>
      <c r="J293" s="27">
        <v>0</v>
      </c>
      <c r="K293" s="27">
        <v>0</v>
      </c>
      <c r="L293" s="28" t="s">
        <v>598</v>
      </c>
      <c r="M293" s="34" t="s">
        <v>597</v>
      </c>
    </row>
    <row r="294" spans="1:13" s="12" customFormat="1" ht="102">
      <c r="A294" s="26" t="s">
        <v>277</v>
      </c>
      <c r="B294" s="27">
        <f t="shared" si="138"/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f t="shared" si="140"/>
        <v>0</v>
      </c>
      <c r="H294" s="27">
        <v>0</v>
      </c>
      <c r="I294" s="27">
        <v>0</v>
      </c>
      <c r="J294" s="27">
        <v>0</v>
      </c>
      <c r="K294" s="27">
        <v>0</v>
      </c>
      <c r="L294" s="28" t="s">
        <v>598</v>
      </c>
      <c r="M294" s="34" t="s">
        <v>597</v>
      </c>
    </row>
    <row r="295" spans="1:13" s="12" customFormat="1" ht="76.5">
      <c r="A295" s="26" t="s">
        <v>278</v>
      </c>
      <c r="B295" s="27">
        <f t="shared" si="138"/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f t="shared" si="140"/>
        <v>0</v>
      </c>
      <c r="H295" s="27">
        <v>0</v>
      </c>
      <c r="I295" s="27">
        <v>0</v>
      </c>
      <c r="J295" s="27">
        <v>0</v>
      </c>
      <c r="K295" s="27">
        <v>0</v>
      </c>
      <c r="L295" s="28" t="s">
        <v>598</v>
      </c>
      <c r="M295" s="34" t="s">
        <v>597</v>
      </c>
    </row>
    <row r="296" spans="1:13" s="12" customFormat="1" ht="76.5">
      <c r="A296" s="26" t="s">
        <v>279</v>
      </c>
      <c r="B296" s="27">
        <f t="shared" si="138"/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f t="shared" si="140"/>
        <v>0</v>
      </c>
      <c r="H296" s="27">
        <v>0</v>
      </c>
      <c r="I296" s="27">
        <v>0</v>
      </c>
      <c r="J296" s="27">
        <v>0</v>
      </c>
      <c r="K296" s="27">
        <v>0</v>
      </c>
      <c r="L296" s="28" t="s">
        <v>598</v>
      </c>
      <c r="M296" s="34" t="s">
        <v>597</v>
      </c>
    </row>
    <row r="297" spans="1:13" s="12" customFormat="1" ht="89.25">
      <c r="A297" s="26" t="s">
        <v>280</v>
      </c>
      <c r="B297" s="27">
        <f t="shared" si="138"/>
        <v>903.34</v>
      </c>
      <c r="C297" s="27">
        <v>903.34</v>
      </c>
      <c r="D297" s="27">
        <v>0</v>
      </c>
      <c r="E297" s="27">
        <v>0</v>
      </c>
      <c r="F297" s="27">
        <v>0</v>
      </c>
      <c r="G297" s="27">
        <f t="shared" si="140"/>
        <v>903.34</v>
      </c>
      <c r="H297" s="27">
        <v>903.34</v>
      </c>
      <c r="I297" s="27">
        <v>0</v>
      </c>
      <c r="J297" s="27">
        <v>0</v>
      </c>
      <c r="K297" s="27">
        <v>0</v>
      </c>
      <c r="L297" s="28">
        <f t="shared" si="127"/>
        <v>1</v>
      </c>
      <c r="M297" s="34" t="s">
        <v>599</v>
      </c>
    </row>
    <row r="298" spans="1:13" s="12" customFormat="1" ht="114.75">
      <c r="A298" s="26" t="s">
        <v>281</v>
      </c>
      <c r="B298" s="27">
        <f t="shared" si="138"/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f t="shared" si="140"/>
        <v>0</v>
      </c>
      <c r="H298" s="27">
        <v>0</v>
      </c>
      <c r="I298" s="27">
        <v>0</v>
      </c>
      <c r="J298" s="27">
        <v>0</v>
      </c>
      <c r="K298" s="27">
        <v>0</v>
      </c>
      <c r="L298" s="28" t="s">
        <v>598</v>
      </c>
      <c r="M298" s="34" t="s">
        <v>597</v>
      </c>
    </row>
    <row r="299" spans="1:13" s="12" customFormat="1" ht="191.25">
      <c r="A299" s="26" t="s">
        <v>282</v>
      </c>
      <c r="B299" s="27">
        <f t="shared" si="138"/>
        <v>13688.24</v>
      </c>
      <c r="C299" s="27">
        <v>13688.24</v>
      </c>
      <c r="D299" s="27">
        <v>0</v>
      </c>
      <c r="E299" s="27">
        <v>0</v>
      </c>
      <c r="F299" s="27">
        <v>0</v>
      </c>
      <c r="G299" s="27">
        <f t="shared" si="140"/>
        <v>0</v>
      </c>
      <c r="H299" s="27">
        <v>0</v>
      </c>
      <c r="I299" s="27">
        <v>0</v>
      </c>
      <c r="J299" s="27">
        <v>0</v>
      </c>
      <c r="K299" s="27">
        <v>0</v>
      </c>
      <c r="L299" s="28">
        <f t="shared" si="127"/>
        <v>0</v>
      </c>
      <c r="M299" s="34" t="s">
        <v>635</v>
      </c>
    </row>
    <row r="300" spans="1:13" s="8" customFormat="1" ht="127.5">
      <c r="A300" s="37" t="s">
        <v>283</v>
      </c>
      <c r="B300" s="25">
        <f>B301</f>
        <v>693.43</v>
      </c>
      <c r="C300" s="25">
        <f>C301</f>
        <v>693.43</v>
      </c>
      <c r="D300" s="25">
        <f>D301</f>
        <v>0</v>
      </c>
      <c r="E300" s="25">
        <f>E301</f>
        <v>0</v>
      </c>
      <c r="F300" s="25">
        <f>F301</f>
        <v>0</v>
      </c>
      <c r="G300" s="25">
        <f t="shared" si="140"/>
        <v>102.5</v>
      </c>
      <c r="H300" s="25">
        <f>H301</f>
        <v>102.5</v>
      </c>
      <c r="I300" s="25">
        <f>I301</f>
        <v>0</v>
      </c>
      <c r="J300" s="25">
        <f>J301</f>
        <v>0</v>
      </c>
      <c r="K300" s="25">
        <f>K301</f>
        <v>0</v>
      </c>
      <c r="L300" s="47">
        <f t="shared" si="127"/>
        <v>0.14781592950982797</v>
      </c>
      <c r="M300" s="34"/>
    </row>
    <row r="301" spans="1:13" s="12" customFormat="1" ht="127.5">
      <c r="A301" s="26" t="s">
        <v>284</v>
      </c>
      <c r="B301" s="27">
        <f>C301+D301+E301+F301</f>
        <v>693.43</v>
      </c>
      <c r="C301" s="27">
        <f t="shared" ref="C301:I301" si="141">C302+C303+C304</f>
        <v>693.43</v>
      </c>
      <c r="D301" s="27">
        <f t="shared" si="141"/>
        <v>0</v>
      </c>
      <c r="E301" s="27">
        <f t="shared" si="141"/>
        <v>0</v>
      </c>
      <c r="F301" s="27">
        <f t="shared" si="141"/>
        <v>0</v>
      </c>
      <c r="G301" s="27">
        <f t="shared" si="141"/>
        <v>102.5</v>
      </c>
      <c r="H301" s="27">
        <f t="shared" si="141"/>
        <v>102.5</v>
      </c>
      <c r="I301" s="27">
        <f t="shared" si="141"/>
        <v>0</v>
      </c>
      <c r="J301" s="27">
        <f>J302+J303+J304</f>
        <v>0</v>
      </c>
      <c r="K301" s="27">
        <f>K302+K303+K304</f>
        <v>0</v>
      </c>
      <c r="L301" s="28">
        <f t="shared" si="127"/>
        <v>0.14781592950982797</v>
      </c>
      <c r="M301" s="34"/>
    </row>
    <row r="302" spans="1:13" s="12" customFormat="1" ht="153">
      <c r="A302" s="26" t="s">
        <v>285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f>H302+I302+J302+K302</f>
        <v>0</v>
      </c>
      <c r="H302" s="27">
        <v>0</v>
      </c>
      <c r="I302" s="27">
        <v>0</v>
      </c>
      <c r="J302" s="27">
        <v>0</v>
      </c>
      <c r="K302" s="27">
        <v>0</v>
      </c>
      <c r="L302" s="28" t="s">
        <v>598</v>
      </c>
      <c r="M302" s="34" t="s">
        <v>597</v>
      </c>
    </row>
    <row r="303" spans="1:13" s="12" customFormat="1" ht="76.5">
      <c r="A303" s="26" t="s">
        <v>286</v>
      </c>
      <c r="B303" s="27">
        <f>C303+D303+E303+F303</f>
        <v>693.43</v>
      </c>
      <c r="C303" s="27">
        <v>693.43</v>
      </c>
      <c r="D303" s="27">
        <v>0</v>
      </c>
      <c r="E303" s="27">
        <v>0</v>
      </c>
      <c r="F303" s="27">
        <v>0</v>
      </c>
      <c r="G303" s="27">
        <f>H303+I303+J303+K303</f>
        <v>102.5</v>
      </c>
      <c r="H303" s="27">
        <v>102.5</v>
      </c>
      <c r="I303" s="27">
        <v>0</v>
      </c>
      <c r="J303" s="27">
        <v>0</v>
      </c>
      <c r="K303" s="27">
        <v>0</v>
      </c>
      <c r="L303" s="28">
        <f t="shared" si="127"/>
        <v>0.14781592950982797</v>
      </c>
      <c r="M303" s="34" t="s">
        <v>636</v>
      </c>
    </row>
    <row r="304" spans="1:13" s="12" customFormat="1" ht="76.5">
      <c r="A304" s="26" t="s">
        <v>287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f>H304+I304+J304+K304</f>
        <v>0</v>
      </c>
      <c r="H304" s="27">
        <v>0</v>
      </c>
      <c r="I304" s="27">
        <v>0</v>
      </c>
      <c r="J304" s="27">
        <v>0</v>
      </c>
      <c r="K304" s="27">
        <v>0</v>
      </c>
      <c r="L304" s="28" t="s">
        <v>598</v>
      </c>
      <c r="M304" s="34" t="s">
        <v>597</v>
      </c>
    </row>
    <row r="305" spans="1:13" s="12" customFormat="1" ht="38.25">
      <c r="A305" s="37" t="s">
        <v>288</v>
      </c>
      <c r="B305" s="25">
        <f>C305+D305+E305+F305</f>
        <v>92441.08</v>
      </c>
      <c r="C305" s="25">
        <f t="shared" ref="C305:K305" si="142">C306</f>
        <v>92441.08</v>
      </c>
      <c r="D305" s="25">
        <f t="shared" si="142"/>
        <v>0</v>
      </c>
      <c r="E305" s="25">
        <f t="shared" si="142"/>
        <v>0</v>
      </c>
      <c r="F305" s="25">
        <f t="shared" si="142"/>
        <v>0</v>
      </c>
      <c r="G305" s="25">
        <f>H305+I305+J305+K305</f>
        <v>92006.44</v>
      </c>
      <c r="H305" s="25">
        <f t="shared" si="142"/>
        <v>92006.44</v>
      </c>
      <c r="I305" s="25">
        <f t="shared" si="142"/>
        <v>0</v>
      </c>
      <c r="J305" s="25">
        <f t="shared" si="142"/>
        <v>0</v>
      </c>
      <c r="K305" s="25">
        <f t="shared" si="142"/>
        <v>0</v>
      </c>
      <c r="L305" s="47">
        <f t="shared" si="127"/>
        <v>0.99529819426601251</v>
      </c>
      <c r="M305" s="34"/>
    </row>
    <row r="306" spans="1:13" s="12" customFormat="1" ht="89.25">
      <c r="A306" s="26" t="s">
        <v>61</v>
      </c>
      <c r="B306" s="27">
        <f>C306+D306+E306+F306</f>
        <v>92441.08</v>
      </c>
      <c r="C306" s="27">
        <f t="shared" ref="C306:H306" si="143">C307+C308+C309+C310</f>
        <v>92441.08</v>
      </c>
      <c r="D306" s="27">
        <f t="shared" si="143"/>
        <v>0</v>
      </c>
      <c r="E306" s="27">
        <f t="shared" si="143"/>
        <v>0</v>
      </c>
      <c r="F306" s="27">
        <f t="shared" si="143"/>
        <v>0</v>
      </c>
      <c r="G306" s="27">
        <f t="shared" si="143"/>
        <v>92006.44</v>
      </c>
      <c r="H306" s="27">
        <f t="shared" si="143"/>
        <v>92006.44</v>
      </c>
      <c r="I306" s="27">
        <f>I307+I308+I309+I310</f>
        <v>0</v>
      </c>
      <c r="J306" s="27">
        <f>J307+J308+J309+J310</f>
        <v>0</v>
      </c>
      <c r="K306" s="27">
        <f>K307+K308+K309+K310</f>
        <v>0</v>
      </c>
      <c r="L306" s="28">
        <f t="shared" si="127"/>
        <v>0.99529819426601251</v>
      </c>
      <c r="M306" s="34"/>
    </row>
    <row r="307" spans="1:13" s="12" customFormat="1" ht="153">
      <c r="A307" s="26" t="s">
        <v>289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f t="shared" ref="G307:G321" si="144">H307+I307+J307+K307</f>
        <v>0</v>
      </c>
      <c r="H307" s="27">
        <v>0</v>
      </c>
      <c r="I307" s="27">
        <v>0</v>
      </c>
      <c r="J307" s="27">
        <v>0</v>
      </c>
      <c r="K307" s="27">
        <v>0</v>
      </c>
      <c r="L307" s="28" t="s">
        <v>598</v>
      </c>
      <c r="M307" s="34" t="s">
        <v>597</v>
      </c>
    </row>
    <row r="308" spans="1:13" s="12" customFormat="1" ht="229.5">
      <c r="A308" s="26" t="s">
        <v>290</v>
      </c>
      <c r="B308" s="27">
        <f>C308+D308+E308+F308</f>
        <v>92441.08</v>
      </c>
      <c r="C308" s="27">
        <v>92441.08</v>
      </c>
      <c r="D308" s="27">
        <v>0</v>
      </c>
      <c r="E308" s="27">
        <v>0</v>
      </c>
      <c r="F308" s="27">
        <v>0</v>
      </c>
      <c r="G308" s="27">
        <f t="shared" si="144"/>
        <v>92006.44</v>
      </c>
      <c r="H308" s="27">
        <v>92006.44</v>
      </c>
      <c r="I308" s="27">
        <v>0</v>
      </c>
      <c r="J308" s="27">
        <v>0</v>
      </c>
      <c r="K308" s="27">
        <v>0</v>
      </c>
      <c r="L308" s="28">
        <f t="shared" si="127"/>
        <v>0.99529819426601251</v>
      </c>
      <c r="M308" s="34" t="s">
        <v>600</v>
      </c>
    </row>
    <row r="309" spans="1:13" s="12" customFormat="1" ht="242.25">
      <c r="A309" s="26" t="s">
        <v>291</v>
      </c>
      <c r="B309" s="27">
        <f>C309+D309+E309+F309</f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f t="shared" si="144"/>
        <v>0</v>
      </c>
      <c r="H309" s="27">
        <v>0</v>
      </c>
      <c r="I309" s="27">
        <v>0</v>
      </c>
      <c r="J309" s="27">
        <v>0</v>
      </c>
      <c r="K309" s="27">
        <v>0</v>
      </c>
      <c r="L309" s="28" t="s">
        <v>598</v>
      </c>
      <c r="M309" s="34" t="s">
        <v>597</v>
      </c>
    </row>
    <row r="310" spans="1:13" s="12" customFormat="1" ht="114.75">
      <c r="A310" s="26" t="s">
        <v>292</v>
      </c>
      <c r="B310" s="27">
        <f>C310+D310+E310+F310</f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f t="shared" si="144"/>
        <v>0</v>
      </c>
      <c r="H310" s="27">
        <v>0</v>
      </c>
      <c r="I310" s="27">
        <v>0</v>
      </c>
      <c r="J310" s="27">
        <v>0</v>
      </c>
      <c r="K310" s="27">
        <v>0</v>
      </c>
      <c r="L310" s="28" t="s">
        <v>598</v>
      </c>
      <c r="M310" s="34" t="s">
        <v>597</v>
      </c>
    </row>
    <row r="311" spans="1:13" s="13" customFormat="1" ht="25.5">
      <c r="A311" s="37" t="s">
        <v>293</v>
      </c>
      <c r="B311" s="25">
        <f>C311+D311+E311+F311</f>
        <v>8434583.7000000011</v>
      </c>
      <c r="C311" s="25">
        <f>C312+C318+C321+C324+C327+C333</f>
        <v>11146.6</v>
      </c>
      <c r="D311" s="25">
        <f>D312+D318+D321+D324+++D327+D333</f>
        <v>113867.6</v>
      </c>
      <c r="E311" s="25">
        <f>E312+E318+E321+E324+E327+E333</f>
        <v>3970.4</v>
      </c>
      <c r="F311" s="25">
        <f>F312+F318+F321+F324+F327+F333</f>
        <v>8305599.1000000006</v>
      </c>
      <c r="G311" s="25">
        <f t="shared" si="144"/>
        <v>8434451.1099999994</v>
      </c>
      <c r="H311" s="25">
        <f>H312+H318+H321+H324+H327+H333</f>
        <v>11145.970000000001</v>
      </c>
      <c r="I311" s="25">
        <f>I312+I318+I321+I324+I327+I333</f>
        <v>113735.71</v>
      </c>
      <c r="J311" s="25">
        <f>J312+J318+J321+J324+J327+J333</f>
        <v>3970.36</v>
      </c>
      <c r="K311" s="25">
        <f>K312+K318+K321+K324+K327+K333</f>
        <v>8305599.0700000003</v>
      </c>
      <c r="L311" s="47">
        <f t="shared" si="127"/>
        <v>0.99998428019630636</v>
      </c>
      <c r="M311" s="48"/>
    </row>
    <row r="312" spans="1:13" s="8" customFormat="1" ht="51">
      <c r="A312" s="37" t="s">
        <v>294</v>
      </c>
      <c r="B312" s="25">
        <f>B313+B316</f>
        <v>8275770.2000000002</v>
      </c>
      <c r="C312" s="25">
        <f>C313+C316</f>
        <v>0</v>
      </c>
      <c r="D312" s="25">
        <f>D313+D316</f>
        <v>996</v>
      </c>
      <c r="E312" s="25">
        <f>E313+E316</f>
        <v>0</v>
      </c>
      <c r="F312" s="25">
        <f>F313+F316</f>
        <v>8274774.2000000002</v>
      </c>
      <c r="G312" s="25">
        <f t="shared" si="144"/>
        <v>8275768.9900000002</v>
      </c>
      <c r="H312" s="25">
        <f>H313+H316</f>
        <v>0</v>
      </c>
      <c r="I312" s="25">
        <f>I313+I316</f>
        <v>994.79</v>
      </c>
      <c r="J312" s="25">
        <f>J313+J316</f>
        <v>0</v>
      </c>
      <c r="K312" s="25">
        <f>K313+K316</f>
        <v>8274774.2000000002</v>
      </c>
      <c r="L312" s="47">
        <f t="shared" si="127"/>
        <v>0.99999985379004364</v>
      </c>
      <c r="M312" s="34"/>
    </row>
    <row r="313" spans="1:13" s="8" customFormat="1" ht="76.5">
      <c r="A313" s="26" t="s">
        <v>295</v>
      </c>
      <c r="B313" s="27">
        <f t="shared" ref="B313:B320" si="145">C313+D313+E313+F313</f>
        <v>8274774.2000000002</v>
      </c>
      <c r="C313" s="27">
        <f>C314+C315</f>
        <v>0</v>
      </c>
      <c r="D313" s="27">
        <f>D314+D315</f>
        <v>0</v>
      </c>
      <c r="E313" s="27">
        <f>E314+E315</f>
        <v>0</v>
      </c>
      <c r="F313" s="27">
        <f>F314+F315</f>
        <v>8274774.2000000002</v>
      </c>
      <c r="G313" s="27">
        <f t="shared" si="144"/>
        <v>8274774.2000000002</v>
      </c>
      <c r="H313" s="27">
        <f>H314+H315</f>
        <v>0</v>
      </c>
      <c r="I313" s="27">
        <f>I314+I315</f>
        <v>0</v>
      </c>
      <c r="J313" s="27">
        <f>J314+J315</f>
        <v>0</v>
      </c>
      <c r="K313" s="27">
        <f>K314+K315</f>
        <v>8274774.2000000002</v>
      </c>
      <c r="L313" s="28">
        <f t="shared" si="127"/>
        <v>1</v>
      </c>
      <c r="M313" s="48"/>
    </row>
    <row r="314" spans="1:13" s="8" customFormat="1" ht="51">
      <c r="A314" s="26" t="s">
        <v>296</v>
      </c>
      <c r="B314" s="27">
        <f t="shared" si="145"/>
        <v>8274774.2000000002</v>
      </c>
      <c r="C314" s="27">
        <v>0</v>
      </c>
      <c r="D314" s="27">
        <v>0</v>
      </c>
      <c r="E314" s="27">
        <v>0</v>
      </c>
      <c r="F314" s="27">
        <v>8274774.2000000002</v>
      </c>
      <c r="G314" s="27">
        <f t="shared" si="144"/>
        <v>8274774.2000000002</v>
      </c>
      <c r="H314" s="27">
        <v>0</v>
      </c>
      <c r="I314" s="27">
        <v>0</v>
      </c>
      <c r="J314" s="27">
        <v>0</v>
      </c>
      <c r="K314" s="27">
        <v>8274774.2000000002</v>
      </c>
      <c r="L314" s="28">
        <f t="shared" si="127"/>
        <v>1</v>
      </c>
      <c r="M314" s="34" t="s">
        <v>637</v>
      </c>
    </row>
    <row r="315" spans="1:13" s="8" customFormat="1" ht="114.75">
      <c r="A315" s="26" t="s">
        <v>297</v>
      </c>
      <c r="B315" s="27">
        <f t="shared" si="145"/>
        <v>0</v>
      </c>
      <c r="C315" s="27">
        <v>0</v>
      </c>
      <c r="D315" s="27">
        <v>0</v>
      </c>
      <c r="E315" s="27">
        <v>0</v>
      </c>
      <c r="F315" s="27">
        <v>0</v>
      </c>
      <c r="G315" s="27">
        <f t="shared" si="144"/>
        <v>0</v>
      </c>
      <c r="H315" s="27">
        <v>0</v>
      </c>
      <c r="I315" s="27">
        <v>0</v>
      </c>
      <c r="J315" s="27">
        <v>0</v>
      </c>
      <c r="K315" s="27">
        <v>0</v>
      </c>
      <c r="L315" s="28" t="s">
        <v>598</v>
      </c>
      <c r="M315" s="34" t="s">
        <v>597</v>
      </c>
    </row>
    <row r="316" spans="1:13" s="8" customFormat="1" ht="102">
      <c r="A316" s="26" t="s">
        <v>298</v>
      </c>
      <c r="B316" s="27">
        <f t="shared" si="145"/>
        <v>996</v>
      </c>
      <c r="C316" s="27">
        <f>C317</f>
        <v>0</v>
      </c>
      <c r="D316" s="27">
        <f>D317</f>
        <v>996</v>
      </c>
      <c r="E316" s="27">
        <f>E317</f>
        <v>0</v>
      </c>
      <c r="F316" s="27">
        <f>F317</f>
        <v>0</v>
      </c>
      <c r="G316" s="27">
        <f t="shared" si="144"/>
        <v>994.79</v>
      </c>
      <c r="H316" s="27">
        <f>H317</f>
        <v>0</v>
      </c>
      <c r="I316" s="27">
        <f>I317</f>
        <v>994.79</v>
      </c>
      <c r="J316" s="27">
        <f>J317</f>
        <v>0</v>
      </c>
      <c r="K316" s="27">
        <f>K317</f>
        <v>0</v>
      </c>
      <c r="L316" s="28">
        <f t="shared" si="127"/>
        <v>0.99878514056224899</v>
      </c>
      <c r="M316" s="48"/>
    </row>
    <row r="317" spans="1:13" s="8" customFormat="1" ht="409.5">
      <c r="A317" s="26" t="s">
        <v>299</v>
      </c>
      <c r="B317" s="27">
        <f t="shared" si="145"/>
        <v>996</v>
      </c>
      <c r="C317" s="27">
        <v>0</v>
      </c>
      <c r="D317" s="27">
        <v>996</v>
      </c>
      <c r="E317" s="27">
        <v>0</v>
      </c>
      <c r="F317" s="27">
        <v>0</v>
      </c>
      <c r="G317" s="27">
        <f t="shared" si="144"/>
        <v>994.79</v>
      </c>
      <c r="H317" s="27">
        <v>0</v>
      </c>
      <c r="I317" s="27">
        <v>994.79</v>
      </c>
      <c r="J317" s="27">
        <v>0</v>
      </c>
      <c r="K317" s="27">
        <v>0</v>
      </c>
      <c r="L317" s="28">
        <f t="shared" si="127"/>
        <v>0.99878514056224899</v>
      </c>
      <c r="M317" s="34" t="s">
        <v>600</v>
      </c>
    </row>
    <row r="318" spans="1:13" s="8" customFormat="1" ht="38.25">
      <c r="A318" s="37" t="s">
        <v>300</v>
      </c>
      <c r="B318" s="27">
        <f t="shared" si="145"/>
        <v>56025.5</v>
      </c>
      <c r="C318" s="27">
        <f t="shared" ref="C318:F319" si="146">C319</f>
        <v>10950.6</v>
      </c>
      <c r="D318" s="27">
        <f t="shared" si="146"/>
        <v>10279.6</v>
      </c>
      <c r="E318" s="27">
        <f t="shared" si="146"/>
        <v>3970.4</v>
      </c>
      <c r="F318" s="27">
        <f t="shared" si="146"/>
        <v>30824.9</v>
      </c>
      <c r="G318" s="25">
        <f t="shared" si="144"/>
        <v>56025.41</v>
      </c>
      <c r="H318" s="25">
        <f t="shared" ref="H318:K319" si="147">H319</f>
        <v>10950.6</v>
      </c>
      <c r="I318" s="25">
        <f t="shared" si="147"/>
        <v>10279.58</v>
      </c>
      <c r="J318" s="25">
        <f t="shared" si="147"/>
        <v>3970.36</v>
      </c>
      <c r="K318" s="25">
        <f t="shared" si="147"/>
        <v>30824.87</v>
      </c>
      <c r="L318" s="28">
        <f t="shared" si="127"/>
        <v>0.99999839358863385</v>
      </c>
      <c r="M318" s="34" t="s">
        <v>600</v>
      </c>
    </row>
    <row r="319" spans="1:13" s="8" customFormat="1" ht="165.75">
      <c r="A319" s="26" t="s">
        <v>301</v>
      </c>
      <c r="B319" s="27">
        <f t="shared" si="145"/>
        <v>56025.5</v>
      </c>
      <c r="C319" s="27">
        <f t="shared" si="146"/>
        <v>10950.6</v>
      </c>
      <c r="D319" s="27">
        <f t="shared" si="146"/>
        <v>10279.6</v>
      </c>
      <c r="E319" s="27">
        <f t="shared" si="146"/>
        <v>3970.4</v>
      </c>
      <c r="F319" s="27">
        <f t="shared" si="146"/>
        <v>30824.9</v>
      </c>
      <c r="G319" s="27">
        <f t="shared" si="144"/>
        <v>56025.41</v>
      </c>
      <c r="H319" s="27">
        <f t="shared" si="147"/>
        <v>10950.6</v>
      </c>
      <c r="I319" s="27">
        <f t="shared" si="147"/>
        <v>10279.58</v>
      </c>
      <c r="J319" s="27">
        <f t="shared" si="147"/>
        <v>3970.36</v>
      </c>
      <c r="K319" s="27">
        <f t="shared" si="147"/>
        <v>30824.87</v>
      </c>
      <c r="L319" s="28">
        <f t="shared" si="127"/>
        <v>0.99999839358863385</v>
      </c>
      <c r="M319" s="34" t="s">
        <v>600</v>
      </c>
    </row>
    <row r="320" spans="1:13" s="8" customFormat="1" ht="63.75">
      <c r="A320" s="26" t="s">
        <v>302</v>
      </c>
      <c r="B320" s="27">
        <f t="shared" si="145"/>
        <v>56025.5</v>
      </c>
      <c r="C320" s="27">
        <v>10950.6</v>
      </c>
      <c r="D320" s="27">
        <v>10279.6</v>
      </c>
      <c r="E320" s="27">
        <v>3970.4</v>
      </c>
      <c r="F320" s="27">
        <v>30824.9</v>
      </c>
      <c r="G320" s="27">
        <f t="shared" si="144"/>
        <v>56025.41</v>
      </c>
      <c r="H320" s="27">
        <v>10950.6</v>
      </c>
      <c r="I320" s="27">
        <v>10279.58</v>
      </c>
      <c r="J320" s="27">
        <v>3970.36</v>
      </c>
      <c r="K320" s="27">
        <v>30824.87</v>
      </c>
      <c r="L320" s="28">
        <f t="shared" si="127"/>
        <v>0.99999839358863385</v>
      </c>
      <c r="M320" s="34" t="s">
        <v>599</v>
      </c>
    </row>
    <row r="321" spans="1:13" s="8" customFormat="1" ht="114.75">
      <c r="A321" s="37" t="s">
        <v>303</v>
      </c>
      <c r="B321" s="25">
        <f>B322</f>
        <v>83249</v>
      </c>
      <c r="C321" s="25">
        <f>C322</f>
        <v>0</v>
      </c>
      <c r="D321" s="25">
        <f>D322</f>
        <v>83249</v>
      </c>
      <c r="E321" s="25">
        <f>E322</f>
        <v>0</v>
      </c>
      <c r="F321" s="25">
        <f>F322</f>
        <v>0</v>
      </c>
      <c r="G321" s="25">
        <f t="shared" si="144"/>
        <v>83119.100000000006</v>
      </c>
      <c r="H321" s="25">
        <f t="shared" ref="H321:K322" si="148">H322</f>
        <v>0</v>
      </c>
      <c r="I321" s="25">
        <f t="shared" si="148"/>
        <v>83119.100000000006</v>
      </c>
      <c r="J321" s="25">
        <f t="shared" si="148"/>
        <v>0</v>
      </c>
      <c r="K321" s="25">
        <f t="shared" si="148"/>
        <v>0</v>
      </c>
      <c r="L321" s="47">
        <f t="shared" si="127"/>
        <v>0.99843962089634719</v>
      </c>
      <c r="M321" s="34"/>
    </row>
    <row r="322" spans="1:13" s="8" customFormat="1" ht="178.5">
      <c r="A322" s="26" t="s">
        <v>304</v>
      </c>
      <c r="B322" s="27">
        <f>C322+D322+E322+F322</f>
        <v>83249</v>
      </c>
      <c r="C322" s="27">
        <f>C323</f>
        <v>0</v>
      </c>
      <c r="D322" s="27">
        <f>D323</f>
        <v>83249</v>
      </c>
      <c r="E322" s="27">
        <f>E323</f>
        <v>0</v>
      </c>
      <c r="F322" s="27">
        <f>F323</f>
        <v>0</v>
      </c>
      <c r="G322" s="27">
        <f>G323</f>
        <v>83119.100000000006</v>
      </c>
      <c r="H322" s="27">
        <f t="shared" si="148"/>
        <v>0</v>
      </c>
      <c r="I322" s="27">
        <f t="shared" si="148"/>
        <v>83119.100000000006</v>
      </c>
      <c r="J322" s="27">
        <f t="shared" si="148"/>
        <v>0</v>
      </c>
      <c r="K322" s="27">
        <f t="shared" si="148"/>
        <v>0</v>
      </c>
      <c r="L322" s="28">
        <f t="shared" si="127"/>
        <v>0.99843962089634719</v>
      </c>
      <c r="M322" s="34"/>
    </row>
    <row r="323" spans="1:13" s="8" customFormat="1" ht="153">
      <c r="A323" s="26" t="s">
        <v>305</v>
      </c>
      <c r="B323" s="27">
        <f>C323+D323+E323+F323</f>
        <v>83249</v>
      </c>
      <c r="C323" s="27">
        <v>0</v>
      </c>
      <c r="D323" s="27">
        <v>83249</v>
      </c>
      <c r="E323" s="27">
        <v>0</v>
      </c>
      <c r="F323" s="27">
        <v>0</v>
      </c>
      <c r="G323" s="27">
        <f>H323+I323+J323+K323</f>
        <v>83119.100000000006</v>
      </c>
      <c r="H323" s="27">
        <v>0</v>
      </c>
      <c r="I323" s="27">
        <v>83119.100000000006</v>
      </c>
      <c r="J323" s="27">
        <v>0</v>
      </c>
      <c r="K323" s="27">
        <v>0</v>
      </c>
      <c r="L323" s="28">
        <f t="shared" si="127"/>
        <v>0.99843962089634719</v>
      </c>
      <c r="M323" s="34" t="s">
        <v>600</v>
      </c>
    </row>
    <row r="324" spans="1:13" s="8" customFormat="1" ht="25.5">
      <c r="A324" s="37" t="s">
        <v>306</v>
      </c>
      <c r="B324" s="25">
        <f t="shared" ref="B324:K324" si="149">B325</f>
        <v>0</v>
      </c>
      <c r="C324" s="25">
        <f t="shared" si="149"/>
        <v>0</v>
      </c>
      <c r="D324" s="25">
        <f t="shared" si="149"/>
        <v>0</v>
      </c>
      <c r="E324" s="25">
        <f t="shared" si="149"/>
        <v>0</v>
      </c>
      <c r="F324" s="25">
        <f t="shared" si="149"/>
        <v>0</v>
      </c>
      <c r="G324" s="25">
        <f t="shared" si="149"/>
        <v>0</v>
      </c>
      <c r="H324" s="25">
        <f t="shared" si="149"/>
        <v>0</v>
      </c>
      <c r="I324" s="25">
        <f t="shared" si="149"/>
        <v>0</v>
      </c>
      <c r="J324" s="25">
        <f t="shared" si="149"/>
        <v>0</v>
      </c>
      <c r="K324" s="25">
        <f t="shared" si="149"/>
        <v>0</v>
      </c>
      <c r="L324" s="28" t="s">
        <v>598</v>
      </c>
      <c r="M324" s="34"/>
    </row>
    <row r="325" spans="1:13" s="8" customFormat="1" ht="102">
      <c r="A325" s="26" t="s">
        <v>307</v>
      </c>
      <c r="B325" s="27">
        <f>C325+D325+E325+F325</f>
        <v>0</v>
      </c>
      <c r="C325" s="27">
        <f>C326</f>
        <v>0</v>
      </c>
      <c r="D325" s="27">
        <f>D326</f>
        <v>0</v>
      </c>
      <c r="E325" s="27">
        <f>E326</f>
        <v>0</v>
      </c>
      <c r="F325" s="27">
        <f>F326</f>
        <v>0</v>
      </c>
      <c r="G325" s="27">
        <f>H325+I325+J325+K325</f>
        <v>0</v>
      </c>
      <c r="H325" s="27">
        <f>H326</f>
        <v>0</v>
      </c>
      <c r="I325" s="27">
        <f>I326</f>
        <v>0</v>
      </c>
      <c r="J325" s="27">
        <f>J326</f>
        <v>0</v>
      </c>
      <c r="K325" s="27">
        <f>+K326</f>
        <v>0</v>
      </c>
      <c r="L325" s="47" t="s">
        <v>598</v>
      </c>
      <c r="M325" s="34"/>
    </row>
    <row r="326" spans="1:13" s="8" customFormat="1" ht="102">
      <c r="A326" s="26" t="s">
        <v>308</v>
      </c>
      <c r="B326" s="27">
        <f>C326+D326+E326+F326</f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f>H326+I326+J326+K326</f>
        <v>0</v>
      </c>
      <c r="H326" s="27">
        <v>0</v>
      </c>
      <c r="I326" s="27">
        <v>0</v>
      </c>
      <c r="J326" s="27">
        <v>0</v>
      </c>
      <c r="K326" s="27">
        <v>0</v>
      </c>
      <c r="L326" s="28" t="s">
        <v>598</v>
      </c>
      <c r="M326" s="34" t="s">
        <v>597</v>
      </c>
    </row>
    <row r="327" spans="1:13" s="8" customFormat="1" ht="89.25">
      <c r="A327" s="37" t="s">
        <v>309</v>
      </c>
      <c r="B327" s="25">
        <f>B330</f>
        <v>0</v>
      </c>
      <c r="C327" s="25">
        <f>C328+C330</f>
        <v>0</v>
      </c>
      <c r="D327" s="25">
        <f>D328+D330</f>
        <v>0</v>
      </c>
      <c r="E327" s="25">
        <f>E328+E330</f>
        <v>0</v>
      </c>
      <c r="F327" s="25">
        <f>F328+F330</f>
        <v>0</v>
      </c>
      <c r="G327" s="25">
        <f>H327+I327+J327+K327</f>
        <v>0</v>
      </c>
      <c r="H327" s="25">
        <f t="shared" ref="H327:K328" si="150">H328</f>
        <v>0</v>
      </c>
      <c r="I327" s="25">
        <f t="shared" si="150"/>
        <v>0</v>
      </c>
      <c r="J327" s="25">
        <f t="shared" si="150"/>
        <v>0</v>
      </c>
      <c r="K327" s="25">
        <f t="shared" si="150"/>
        <v>0</v>
      </c>
      <c r="L327" s="28" t="s">
        <v>598</v>
      </c>
      <c r="M327" s="34"/>
    </row>
    <row r="328" spans="1:13" s="8" customFormat="1" ht="280.5">
      <c r="A328" s="26" t="s">
        <v>310</v>
      </c>
      <c r="B328" s="27">
        <f t="shared" ref="B328:G328" si="151">B329</f>
        <v>0</v>
      </c>
      <c r="C328" s="27">
        <f t="shared" si="151"/>
        <v>0</v>
      </c>
      <c r="D328" s="27">
        <f t="shared" si="151"/>
        <v>0</v>
      </c>
      <c r="E328" s="27">
        <f t="shared" si="151"/>
        <v>0</v>
      </c>
      <c r="F328" s="27">
        <f t="shared" si="151"/>
        <v>0</v>
      </c>
      <c r="G328" s="27">
        <f t="shared" si="151"/>
        <v>0</v>
      </c>
      <c r="H328" s="27">
        <f t="shared" si="150"/>
        <v>0</v>
      </c>
      <c r="I328" s="27">
        <f t="shared" si="150"/>
        <v>0</v>
      </c>
      <c r="J328" s="27">
        <f t="shared" si="150"/>
        <v>0</v>
      </c>
      <c r="K328" s="27">
        <f t="shared" si="150"/>
        <v>0</v>
      </c>
      <c r="L328" s="47" t="s">
        <v>598</v>
      </c>
      <c r="M328" s="34"/>
    </row>
    <row r="329" spans="1:13" s="8" customFormat="1" ht="242.25">
      <c r="A329" s="26" t="s">
        <v>311</v>
      </c>
      <c r="B329" s="27">
        <f>C329+D329+E329+F329</f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f t="shared" ref="G329:G336" si="152">H329+I329+J329+K329</f>
        <v>0</v>
      </c>
      <c r="H329" s="27">
        <v>0</v>
      </c>
      <c r="I329" s="27">
        <v>0</v>
      </c>
      <c r="J329" s="27">
        <v>0</v>
      </c>
      <c r="K329" s="27">
        <v>0</v>
      </c>
      <c r="L329" s="28" t="s">
        <v>598</v>
      </c>
      <c r="M329" s="34" t="s">
        <v>597</v>
      </c>
    </row>
    <row r="330" spans="1:13" s="8" customFormat="1" ht="229.5">
      <c r="A330" s="26" t="s">
        <v>312</v>
      </c>
      <c r="B330" s="27">
        <f>C330+D330+E330+F330</f>
        <v>0</v>
      </c>
      <c r="C330" s="27">
        <f>C331+C332</f>
        <v>0</v>
      </c>
      <c r="D330" s="27">
        <f>D331+D332</f>
        <v>0</v>
      </c>
      <c r="E330" s="27">
        <f>E331+E332</f>
        <v>0</v>
      </c>
      <c r="F330" s="27">
        <f>F331+F332</f>
        <v>0</v>
      </c>
      <c r="G330" s="27">
        <f t="shared" si="152"/>
        <v>0</v>
      </c>
      <c r="H330" s="27">
        <f>H331+H332</f>
        <v>0</v>
      </c>
      <c r="I330" s="27">
        <f>I331+I332</f>
        <v>0</v>
      </c>
      <c r="J330" s="27">
        <f>J331+J332</f>
        <v>0</v>
      </c>
      <c r="K330" s="27">
        <f>K331+K332</f>
        <v>0</v>
      </c>
      <c r="L330" s="28" t="s">
        <v>598</v>
      </c>
      <c r="M330" s="34"/>
    </row>
    <row r="331" spans="1:13" s="8" customFormat="1" ht="127.5">
      <c r="A331" s="26" t="s">
        <v>313</v>
      </c>
      <c r="B331" s="27">
        <f>C331+D331+E331+F331</f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f t="shared" si="152"/>
        <v>0</v>
      </c>
      <c r="H331" s="27">
        <v>0</v>
      </c>
      <c r="I331" s="27">
        <v>0</v>
      </c>
      <c r="J331" s="27">
        <v>0</v>
      </c>
      <c r="K331" s="27">
        <v>0</v>
      </c>
      <c r="L331" s="28" t="s">
        <v>598</v>
      </c>
      <c r="M331" s="34" t="s">
        <v>597</v>
      </c>
    </row>
    <row r="332" spans="1:13" s="8" customFormat="1" ht="165.75">
      <c r="A332" s="26" t="s">
        <v>314</v>
      </c>
      <c r="B332" s="27">
        <f>C332+D332+E332+F332</f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f t="shared" si="152"/>
        <v>0</v>
      </c>
      <c r="H332" s="27">
        <v>0</v>
      </c>
      <c r="I332" s="27">
        <v>0</v>
      </c>
      <c r="J332" s="27">
        <v>0</v>
      </c>
      <c r="K332" s="27">
        <v>0</v>
      </c>
      <c r="L332" s="28" t="s">
        <v>598</v>
      </c>
      <c r="M332" s="34" t="s">
        <v>597</v>
      </c>
    </row>
    <row r="333" spans="1:13" s="8" customFormat="1" ht="63.75">
      <c r="A333" s="37" t="s">
        <v>315</v>
      </c>
      <c r="B333" s="27">
        <f t="shared" ref="B333:F334" si="153">B334</f>
        <v>19539</v>
      </c>
      <c r="C333" s="27">
        <f t="shared" si="153"/>
        <v>196</v>
      </c>
      <c r="D333" s="27">
        <f t="shared" si="153"/>
        <v>19343</v>
      </c>
      <c r="E333" s="27">
        <f t="shared" si="153"/>
        <v>0</v>
      </c>
      <c r="F333" s="27">
        <f t="shared" si="153"/>
        <v>0</v>
      </c>
      <c r="G333" s="25">
        <f t="shared" si="152"/>
        <v>19537.61</v>
      </c>
      <c r="H333" s="25">
        <f t="shared" ref="H333:K334" si="154">H334</f>
        <v>195.37</v>
      </c>
      <c r="I333" s="25">
        <f t="shared" si="154"/>
        <v>19342.240000000002</v>
      </c>
      <c r="J333" s="25">
        <f t="shared" si="154"/>
        <v>0</v>
      </c>
      <c r="K333" s="25">
        <f t="shared" si="154"/>
        <v>0</v>
      </c>
      <c r="L333" s="28">
        <f t="shared" si="127"/>
        <v>0.99992886022826144</v>
      </c>
      <c r="M333" s="34"/>
    </row>
    <row r="334" spans="1:13" s="8" customFormat="1" ht="127.5">
      <c r="A334" s="26" t="s">
        <v>316</v>
      </c>
      <c r="B334" s="27">
        <f t="shared" si="153"/>
        <v>19539</v>
      </c>
      <c r="C334" s="27">
        <f t="shared" si="153"/>
        <v>196</v>
      </c>
      <c r="D334" s="27">
        <f t="shared" si="153"/>
        <v>19343</v>
      </c>
      <c r="E334" s="27">
        <f t="shared" si="153"/>
        <v>0</v>
      </c>
      <c r="F334" s="27">
        <f t="shared" si="153"/>
        <v>0</v>
      </c>
      <c r="G334" s="27">
        <f t="shared" si="152"/>
        <v>19537.61</v>
      </c>
      <c r="H334" s="27">
        <f t="shared" si="154"/>
        <v>195.37</v>
      </c>
      <c r="I334" s="27">
        <f t="shared" si="154"/>
        <v>19342.240000000002</v>
      </c>
      <c r="J334" s="27">
        <f t="shared" si="154"/>
        <v>0</v>
      </c>
      <c r="K334" s="27">
        <f t="shared" si="154"/>
        <v>0</v>
      </c>
      <c r="L334" s="28">
        <f t="shared" si="127"/>
        <v>0.99992886022826144</v>
      </c>
      <c r="M334" s="34"/>
    </row>
    <row r="335" spans="1:13" s="8" customFormat="1" ht="76.5">
      <c r="A335" s="26" t="s">
        <v>317</v>
      </c>
      <c r="B335" s="27">
        <f>C335+D335+E335+F335</f>
        <v>19539</v>
      </c>
      <c r="C335" s="27">
        <v>196</v>
      </c>
      <c r="D335" s="27">
        <v>19343</v>
      </c>
      <c r="E335" s="27">
        <v>0</v>
      </c>
      <c r="F335" s="27">
        <v>0</v>
      </c>
      <c r="G335" s="27">
        <f t="shared" si="152"/>
        <v>19537.61</v>
      </c>
      <c r="H335" s="27">
        <v>195.37</v>
      </c>
      <c r="I335" s="27">
        <v>19342.240000000002</v>
      </c>
      <c r="J335" s="27">
        <v>0</v>
      </c>
      <c r="K335" s="27">
        <v>0</v>
      </c>
      <c r="L335" s="28">
        <f t="shared" si="127"/>
        <v>0.99992886022826144</v>
      </c>
      <c r="M335" s="34" t="s">
        <v>600</v>
      </c>
    </row>
    <row r="336" spans="1:13" s="13" customFormat="1" ht="89.25">
      <c r="A336" s="37" t="s">
        <v>318</v>
      </c>
      <c r="B336" s="25">
        <f>B337+B342+B349+B362+B372+B375</f>
        <v>503587.31</v>
      </c>
      <c r="C336" s="25">
        <f t="shared" ref="C336:K336" si="155">C337+C342+C349+C362+C372+C375</f>
        <v>93592.42</v>
      </c>
      <c r="D336" s="25">
        <f t="shared" si="155"/>
        <v>407144.89</v>
      </c>
      <c r="E336" s="25">
        <f t="shared" si="155"/>
        <v>0</v>
      </c>
      <c r="F336" s="25">
        <f t="shared" si="155"/>
        <v>2850</v>
      </c>
      <c r="G336" s="25">
        <f t="shared" si="152"/>
        <v>480038.22</v>
      </c>
      <c r="H336" s="25">
        <f t="shared" si="155"/>
        <v>89754.559999999998</v>
      </c>
      <c r="I336" s="25">
        <f t="shared" si="155"/>
        <v>387723.66</v>
      </c>
      <c r="J336" s="25">
        <f t="shared" si="155"/>
        <v>0</v>
      </c>
      <c r="K336" s="25">
        <f t="shared" si="155"/>
        <v>2560</v>
      </c>
      <c r="L336" s="47">
        <f t="shared" si="127"/>
        <v>0.95323732442741649</v>
      </c>
      <c r="M336" s="48"/>
    </row>
    <row r="337" spans="1:13" s="8" customFormat="1" ht="25.5">
      <c r="A337" s="37" t="s">
        <v>319</v>
      </c>
      <c r="B337" s="25">
        <f t="shared" ref="B337:B379" si="156">C337+D337+E337+F337</f>
        <v>1992.92</v>
      </c>
      <c r="C337" s="25">
        <f>C338</f>
        <v>1992.92</v>
      </c>
      <c r="D337" s="25">
        <f>D338</f>
        <v>0</v>
      </c>
      <c r="E337" s="25">
        <f>E338</f>
        <v>0</v>
      </c>
      <c r="F337" s="25">
        <f>F338</f>
        <v>0</v>
      </c>
      <c r="G337" s="25">
        <f t="shared" ref="G337:K337" si="157">G338</f>
        <v>1991.24</v>
      </c>
      <c r="H337" s="25">
        <f t="shared" si="157"/>
        <v>1991.24</v>
      </c>
      <c r="I337" s="25">
        <f t="shared" si="157"/>
        <v>0</v>
      </c>
      <c r="J337" s="25">
        <f t="shared" si="157"/>
        <v>0</v>
      </c>
      <c r="K337" s="25">
        <f t="shared" si="157"/>
        <v>0</v>
      </c>
      <c r="L337" s="47">
        <f t="shared" ref="L337:L400" si="158">G337/B337</f>
        <v>0.99915701583605965</v>
      </c>
      <c r="M337" s="34"/>
    </row>
    <row r="338" spans="1:13" s="8" customFormat="1" ht="178.5">
      <c r="A338" s="26" t="s">
        <v>320</v>
      </c>
      <c r="B338" s="27">
        <f t="shared" si="156"/>
        <v>1992.92</v>
      </c>
      <c r="C338" s="27">
        <f t="shared" ref="C338:K338" si="159">C339+C340+C341</f>
        <v>1992.92</v>
      </c>
      <c r="D338" s="27">
        <f t="shared" si="159"/>
        <v>0</v>
      </c>
      <c r="E338" s="27">
        <f t="shared" si="159"/>
        <v>0</v>
      </c>
      <c r="F338" s="27">
        <f t="shared" si="159"/>
        <v>0</v>
      </c>
      <c r="G338" s="27">
        <f>H338+I338+J338+K338</f>
        <v>1991.24</v>
      </c>
      <c r="H338" s="27">
        <f t="shared" si="159"/>
        <v>1991.24</v>
      </c>
      <c r="I338" s="27">
        <f t="shared" si="159"/>
        <v>0</v>
      </c>
      <c r="J338" s="27">
        <f t="shared" si="159"/>
        <v>0</v>
      </c>
      <c r="K338" s="27">
        <f t="shared" si="159"/>
        <v>0</v>
      </c>
      <c r="L338" s="28">
        <f t="shared" si="158"/>
        <v>0.99915701583605965</v>
      </c>
      <c r="M338" s="34"/>
    </row>
    <row r="339" spans="1:13" s="8" customFormat="1" ht="127.5">
      <c r="A339" s="26" t="s">
        <v>321</v>
      </c>
      <c r="B339" s="27">
        <f t="shared" si="156"/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f>H339+I339+J339+K339</f>
        <v>0</v>
      </c>
      <c r="H339" s="27">
        <v>0</v>
      </c>
      <c r="I339" s="27">
        <v>0</v>
      </c>
      <c r="J339" s="27">
        <v>0</v>
      </c>
      <c r="K339" s="27">
        <v>0</v>
      </c>
      <c r="L339" s="28" t="s">
        <v>598</v>
      </c>
      <c r="M339" s="34" t="s">
        <v>597</v>
      </c>
    </row>
    <row r="340" spans="1:13" s="8" customFormat="1" ht="89.25">
      <c r="A340" s="26" t="s">
        <v>322</v>
      </c>
      <c r="B340" s="27">
        <f t="shared" si="156"/>
        <v>1013.01</v>
      </c>
      <c r="C340" s="27">
        <v>1013.01</v>
      </c>
      <c r="D340" s="27">
        <v>0</v>
      </c>
      <c r="E340" s="27">
        <v>0</v>
      </c>
      <c r="F340" s="27">
        <v>0</v>
      </c>
      <c r="G340" s="27">
        <f>H340+I340+J340+K340</f>
        <v>1013.01</v>
      </c>
      <c r="H340" s="27">
        <v>1013.01</v>
      </c>
      <c r="I340" s="27">
        <v>0</v>
      </c>
      <c r="J340" s="27">
        <v>0</v>
      </c>
      <c r="K340" s="27">
        <v>0</v>
      </c>
      <c r="L340" s="28">
        <f t="shared" si="158"/>
        <v>1</v>
      </c>
      <c r="M340" s="34" t="s">
        <v>600</v>
      </c>
    </row>
    <row r="341" spans="1:13" s="8" customFormat="1" ht="51">
      <c r="A341" s="26" t="s">
        <v>323</v>
      </c>
      <c r="B341" s="27">
        <f t="shared" si="156"/>
        <v>979.91</v>
      </c>
      <c r="C341" s="27">
        <v>979.91</v>
      </c>
      <c r="D341" s="27">
        <v>0</v>
      </c>
      <c r="E341" s="27">
        <v>0</v>
      </c>
      <c r="F341" s="27">
        <v>0</v>
      </c>
      <c r="G341" s="27">
        <f>H341+I341+J341+K341</f>
        <v>978.23</v>
      </c>
      <c r="H341" s="27">
        <v>978.23</v>
      </c>
      <c r="I341" s="27">
        <v>0</v>
      </c>
      <c r="J341" s="27">
        <v>0</v>
      </c>
      <c r="K341" s="27">
        <v>0</v>
      </c>
      <c r="L341" s="28">
        <f t="shared" si="158"/>
        <v>0.99828555683685238</v>
      </c>
      <c r="M341" s="34" t="s">
        <v>600</v>
      </c>
    </row>
    <row r="342" spans="1:13" s="8" customFormat="1" ht="38.25">
      <c r="A342" s="37" t="s">
        <v>324</v>
      </c>
      <c r="B342" s="25">
        <f t="shared" si="156"/>
        <v>115719.26000000001</v>
      </c>
      <c r="C342" s="25">
        <f t="shared" ref="C342:K342" si="160">C343+C345</f>
        <v>36394.04</v>
      </c>
      <c r="D342" s="25">
        <f t="shared" si="160"/>
        <v>79325.22</v>
      </c>
      <c r="E342" s="25">
        <f t="shared" si="160"/>
        <v>0</v>
      </c>
      <c r="F342" s="25">
        <f t="shared" si="160"/>
        <v>0</v>
      </c>
      <c r="G342" s="25">
        <f t="shared" si="160"/>
        <v>110656.82</v>
      </c>
      <c r="H342" s="25">
        <f t="shared" si="160"/>
        <v>34762.47</v>
      </c>
      <c r="I342" s="25">
        <f t="shared" si="160"/>
        <v>75894.350000000006</v>
      </c>
      <c r="J342" s="25">
        <f t="shared" si="160"/>
        <v>0</v>
      </c>
      <c r="K342" s="25">
        <f t="shared" si="160"/>
        <v>0</v>
      </c>
      <c r="L342" s="47">
        <f t="shared" si="158"/>
        <v>0.95625239912526228</v>
      </c>
      <c r="M342" s="34"/>
    </row>
    <row r="343" spans="1:13" s="8" customFormat="1" ht="191.25">
      <c r="A343" s="26" t="s">
        <v>325</v>
      </c>
      <c r="B343" s="27">
        <f t="shared" si="156"/>
        <v>0</v>
      </c>
      <c r="C343" s="27">
        <f t="shared" ref="C343:K343" si="161">C344</f>
        <v>0</v>
      </c>
      <c r="D343" s="27">
        <f t="shared" si="161"/>
        <v>0</v>
      </c>
      <c r="E343" s="27">
        <f t="shared" si="161"/>
        <v>0</v>
      </c>
      <c r="F343" s="27">
        <f t="shared" si="161"/>
        <v>0</v>
      </c>
      <c r="G343" s="27">
        <f t="shared" si="161"/>
        <v>0</v>
      </c>
      <c r="H343" s="27">
        <f t="shared" si="161"/>
        <v>0</v>
      </c>
      <c r="I343" s="27">
        <f t="shared" si="161"/>
        <v>0</v>
      </c>
      <c r="J343" s="27">
        <f t="shared" si="161"/>
        <v>0</v>
      </c>
      <c r="K343" s="27">
        <f t="shared" si="161"/>
        <v>0</v>
      </c>
      <c r="L343" s="28" t="s">
        <v>598</v>
      </c>
      <c r="M343" s="34"/>
    </row>
    <row r="344" spans="1:13" s="8" customFormat="1" ht="76.5">
      <c r="A344" s="26" t="s">
        <v>326</v>
      </c>
      <c r="B344" s="27">
        <f t="shared" si="156"/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f>H344+I344+J344+K344</f>
        <v>0</v>
      </c>
      <c r="H344" s="27">
        <v>0</v>
      </c>
      <c r="I344" s="27">
        <v>0</v>
      </c>
      <c r="J344" s="27">
        <v>0</v>
      </c>
      <c r="K344" s="27">
        <v>0</v>
      </c>
      <c r="L344" s="28" t="s">
        <v>598</v>
      </c>
      <c r="M344" s="34" t="s">
        <v>597</v>
      </c>
    </row>
    <row r="345" spans="1:13" s="8" customFormat="1" ht="178.5">
      <c r="A345" s="26" t="s">
        <v>327</v>
      </c>
      <c r="B345" s="27">
        <f t="shared" si="156"/>
        <v>115719.26000000001</v>
      </c>
      <c r="C345" s="27">
        <f t="shared" ref="C345:K345" si="162">C346+C347+C348</f>
        <v>36394.04</v>
      </c>
      <c r="D345" s="27">
        <f t="shared" si="162"/>
        <v>79325.22</v>
      </c>
      <c r="E345" s="27">
        <f t="shared" si="162"/>
        <v>0</v>
      </c>
      <c r="F345" s="27">
        <f t="shared" si="162"/>
        <v>0</v>
      </c>
      <c r="G345" s="27">
        <f t="shared" si="162"/>
        <v>110656.82</v>
      </c>
      <c r="H345" s="27">
        <f t="shared" si="162"/>
        <v>34762.47</v>
      </c>
      <c r="I345" s="27">
        <f t="shared" si="162"/>
        <v>75894.350000000006</v>
      </c>
      <c r="J345" s="27">
        <f t="shared" si="162"/>
        <v>0</v>
      </c>
      <c r="K345" s="27">
        <f t="shared" si="162"/>
        <v>0</v>
      </c>
      <c r="L345" s="28">
        <f t="shared" si="158"/>
        <v>0.95625239912526228</v>
      </c>
      <c r="M345" s="34"/>
    </row>
    <row r="346" spans="1:13" s="8" customFormat="1" ht="114.75">
      <c r="A346" s="26" t="s">
        <v>328</v>
      </c>
      <c r="B346" s="27">
        <f t="shared" si="156"/>
        <v>6015.2</v>
      </c>
      <c r="C346" s="27">
        <v>849.92</v>
      </c>
      <c r="D346" s="27">
        <v>5165.28</v>
      </c>
      <c r="E346" s="27">
        <v>0</v>
      </c>
      <c r="F346" s="27">
        <v>0</v>
      </c>
      <c r="G346" s="27">
        <f>H346+I346+J346+K346</f>
        <v>6015.2</v>
      </c>
      <c r="H346" s="27">
        <v>849.92</v>
      </c>
      <c r="I346" s="27">
        <v>5165.28</v>
      </c>
      <c r="J346" s="27">
        <v>0</v>
      </c>
      <c r="K346" s="27">
        <v>0</v>
      </c>
      <c r="L346" s="28">
        <f t="shared" si="158"/>
        <v>1</v>
      </c>
      <c r="M346" s="34" t="s">
        <v>599</v>
      </c>
    </row>
    <row r="347" spans="1:13" s="8" customFormat="1" ht="114.75">
      <c r="A347" s="26" t="s">
        <v>329</v>
      </c>
      <c r="B347" s="27">
        <f t="shared" si="156"/>
        <v>0</v>
      </c>
      <c r="C347" s="27">
        <v>0</v>
      </c>
      <c r="D347" s="27">
        <v>0</v>
      </c>
      <c r="E347" s="27">
        <v>0</v>
      </c>
      <c r="F347" s="27">
        <v>0</v>
      </c>
      <c r="G347" s="27">
        <f>H347+I347+J347+K347</f>
        <v>0</v>
      </c>
      <c r="H347" s="27">
        <v>0</v>
      </c>
      <c r="I347" s="27">
        <v>0</v>
      </c>
      <c r="J347" s="27">
        <v>0</v>
      </c>
      <c r="K347" s="27">
        <v>0</v>
      </c>
      <c r="L347" s="28" t="s">
        <v>598</v>
      </c>
      <c r="M347" s="34" t="s">
        <v>597</v>
      </c>
    </row>
    <row r="348" spans="1:13" s="8" customFormat="1" ht="63.75">
      <c r="A348" s="26" t="s">
        <v>330</v>
      </c>
      <c r="B348" s="27">
        <f t="shared" si="156"/>
        <v>109704.06</v>
      </c>
      <c r="C348" s="27">
        <v>35544.120000000003</v>
      </c>
      <c r="D348" s="27">
        <v>74159.94</v>
      </c>
      <c r="E348" s="27">
        <v>0</v>
      </c>
      <c r="F348" s="27">
        <v>0</v>
      </c>
      <c r="G348" s="27">
        <f>H348+I348+J348+K348</f>
        <v>104641.62000000001</v>
      </c>
      <c r="H348" s="27">
        <v>33912.550000000003</v>
      </c>
      <c r="I348" s="27">
        <v>70729.070000000007</v>
      </c>
      <c r="J348" s="27">
        <v>0</v>
      </c>
      <c r="K348" s="27">
        <v>0</v>
      </c>
      <c r="L348" s="28">
        <f t="shared" si="158"/>
        <v>0.95385366776762881</v>
      </c>
      <c r="M348" s="34" t="s">
        <v>638</v>
      </c>
    </row>
    <row r="349" spans="1:13" s="8" customFormat="1" ht="63.75">
      <c r="A349" s="37" t="s">
        <v>331</v>
      </c>
      <c r="B349" s="25">
        <f t="shared" si="156"/>
        <v>376159.86</v>
      </c>
      <c r="C349" s="25">
        <f t="shared" ref="C349:K349" si="163">C350+C353+C356+C358</f>
        <v>49567.19</v>
      </c>
      <c r="D349" s="25">
        <f t="shared" si="163"/>
        <v>326592.67</v>
      </c>
      <c r="E349" s="25">
        <f t="shared" si="163"/>
        <v>0</v>
      </c>
      <c r="F349" s="25">
        <f t="shared" si="163"/>
        <v>0</v>
      </c>
      <c r="G349" s="25">
        <f t="shared" si="163"/>
        <v>358298.54</v>
      </c>
      <c r="H349" s="25">
        <f t="shared" si="163"/>
        <v>47622.41</v>
      </c>
      <c r="I349" s="25">
        <f t="shared" si="163"/>
        <v>310676.13</v>
      </c>
      <c r="J349" s="25">
        <f t="shared" si="163"/>
        <v>0</v>
      </c>
      <c r="K349" s="25">
        <f t="shared" si="163"/>
        <v>0</v>
      </c>
      <c r="L349" s="28">
        <f t="shared" si="158"/>
        <v>0.95251667735095391</v>
      </c>
      <c r="M349" s="34"/>
    </row>
    <row r="350" spans="1:13" s="8" customFormat="1" ht="127.5">
      <c r="A350" s="26" t="s">
        <v>332</v>
      </c>
      <c r="B350" s="27">
        <f t="shared" si="156"/>
        <v>248926.62</v>
      </c>
      <c r="C350" s="27">
        <f t="shared" ref="C350:K350" si="164">C351+C352</f>
        <v>12446.34</v>
      </c>
      <c r="D350" s="27">
        <f t="shared" si="164"/>
        <v>236480.28</v>
      </c>
      <c r="E350" s="27">
        <f t="shared" si="164"/>
        <v>0</v>
      </c>
      <c r="F350" s="27">
        <f t="shared" si="164"/>
        <v>0</v>
      </c>
      <c r="G350" s="27">
        <f t="shared" si="164"/>
        <v>240922.91999999998</v>
      </c>
      <c r="H350" s="27">
        <f t="shared" si="164"/>
        <v>12046.15</v>
      </c>
      <c r="I350" s="27">
        <f t="shared" si="164"/>
        <v>228876.77</v>
      </c>
      <c r="J350" s="27">
        <f t="shared" si="164"/>
        <v>0</v>
      </c>
      <c r="K350" s="27">
        <f t="shared" si="164"/>
        <v>0</v>
      </c>
      <c r="L350" s="28">
        <f t="shared" si="158"/>
        <v>0.96784715110019159</v>
      </c>
      <c r="M350" s="34"/>
    </row>
    <row r="351" spans="1:13" s="8" customFormat="1" ht="111.75" customHeight="1">
      <c r="A351" s="26" t="s">
        <v>333</v>
      </c>
      <c r="B351" s="27">
        <f t="shared" si="156"/>
        <v>248926.62</v>
      </c>
      <c r="C351" s="27">
        <v>12446.34</v>
      </c>
      <c r="D351" s="27">
        <v>236480.28</v>
      </c>
      <c r="E351" s="27">
        <v>0</v>
      </c>
      <c r="F351" s="27">
        <v>0</v>
      </c>
      <c r="G351" s="27">
        <f>H351+I351+J351+K351</f>
        <v>240922.91999999998</v>
      </c>
      <c r="H351" s="27">
        <v>12046.15</v>
      </c>
      <c r="I351" s="27">
        <v>228876.77</v>
      </c>
      <c r="J351" s="27">
        <v>0</v>
      </c>
      <c r="K351" s="27">
        <v>0</v>
      </c>
      <c r="L351" s="28">
        <f t="shared" si="158"/>
        <v>0.96784715110019159</v>
      </c>
      <c r="M351" s="34" t="s">
        <v>676</v>
      </c>
    </row>
    <row r="352" spans="1:13" s="8" customFormat="1" ht="102">
      <c r="A352" s="26" t="s">
        <v>334</v>
      </c>
      <c r="B352" s="27">
        <f t="shared" si="156"/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f>H352+I352+J352+K352</f>
        <v>0</v>
      </c>
      <c r="H352" s="27">
        <v>0</v>
      </c>
      <c r="I352" s="27">
        <v>0</v>
      </c>
      <c r="J352" s="27">
        <v>0</v>
      </c>
      <c r="K352" s="27">
        <v>0</v>
      </c>
      <c r="L352" s="28" t="s">
        <v>598</v>
      </c>
      <c r="M352" s="34" t="s">
        <v>597</v>
      </c>
    </row>
    <row r="353" spans="1:13" s="8" customFormat="1" ht="165.75">
      <c r="A353" s="26" t="s">
        <v>335</v>
      </c>
      <c r="B353" s="27">
        <f t="shared" si="156"/>
        <v>104732.39</v>
      </c>
      <c r="C353" s="27">
        <f t="shared" ref="C353:K353" si="165">C354+C355</f>
        <v>14620</v>
      </c>
      <c r="D353" s="27">
        <f t="shared" si="165"/>
        <v>90112.39</v>
      </c>
      <c r="E353" s="27">
        <f t="shared" si="165"/>
        <v>0</v>
      </c>
      <c r="F353" s="27">
        <f t="shared" si="165"/>
        <v>0</v>
      </c>
      <c r="G353" s="25">
        <f t="shared" si="165"/>
        <v>95451.430000000008</v>
      </c>
      <c r="H353" s="25">
        <f t="shared" si="165"/>
        <v>13652.07</v>
      </c>
      <c r="I353" s="25">
        <f t="shared" si="165"/>
        <v>81799.360000000001</v>
      </c>
      <c r="J353" s="25">
        <f t="shared" si="165"/>
        <v>0</v>
      </c>
      <c r="K353" s="25">
        <f t="shared" si="165"/>
        <v>0</v>
      </c>
      <c r="L353" s="28">
        <f t="shared" si="158"/>
        <v>0.91138405224973862</v>
      </c>
      <c r="M353" s="34"/>
    </row>
    <row r="354" spans="1:13" s="8" customFormat="1" ht="178.5">
      <c r="A354" s="26" t="s">
        <v>336</v>
      </c>
      <c r="B354" s="27">
        <f t="shared" si="156"/>
        <v>51.95</v>
      </c>
      <c r="C354" s="27">
        <v>51.95</v>
      </c>
      <c r="D354" s="27">
        <v>0</v>
      </c>
      <c r="E354" s="27">
        <v>0</v>
      </c>
      <c r="F354" s="27">
        <v>0</v>
      </c>
      <c r="G354" s="27">
        <f>H354+I354+J354+K354</f>
        <v>51.94</v>
      </c>
      <c r="H354" s="27">
        <v>51.94</v>
      </c>
      <c r="I354" s="27">
        <v>0</v>
      </c>
      <c r="J354" s="27">
        <v>0</v>
      </c>
      <c r="K354" s="27">
        <v>0</v>
      </c>
      <c r="L354" s="28">
        <f t="shared" si="158"/>
        <v>0.99980750721847922</v>
      </c>
      <c r="M354" s="34" t="s">
        <v>600</v>
      </c>
    </row>
    <row r="355" spans="1:13" s="8" customFormat="1" ht="89.25">
      <c r="A355" s="26" t="s">
        <v>337</v>
      </c>
      <c r="B355" s="27">
        <f t="shared" si="156"/>
        <v>104680.44</v>
      </c>
      <c r="C355" s="27">
        <v>14568.05</v>
      </c>
      <c r="D355" s="27">
        <v>90112.39</v>
      </c>
      <c r="E355" s="27">
        <v>0</v>
      </c>
      <c r="F355" s="27">
        <v>0</v>
      </c>
      <c r="G355" s="27">
        <f>H355+I355+J355+K355</f>
        <v>95399.49</v>
      </c>
      <c r="H355" s="27">
        <v>13600.13</v>
      </c>
      <c r="I355" s="27">
        <v>81799.360000000001</v>
      </c>
      <c r="J355" s="27">
        <v>0</v>
      </c>
      <c r="K355" s="27">
        <v>0</v>
      </c>
      <c r="L355" s="28">
        <f t="shared" si="158"/>
        <v>0.91134017014066815</v>
      </c>
      <c r="M355" s="34" t="s">
        <v>677</v>
      </c>
    </row>
    <row r="356" spans="1:13" s="8" customFormat="1" ht="178.5">
      <c r="A356" s="26" t="s">
        <v>338</v>
      </c>
      <c r="B356" s="27">
        <f t="shared" si="156"/>
        <v>22500.85</v>
      </c>
      <c r="C356" s="27">
        <f t="shared" ref="C356:K356" si="166">C357</f>
        <v>22500.85</v>
      </c>
      <c r="D356" s="27">
        <f t="shared" si="166"/>
        <v>0</v>
      </c>
      <c r="E356" s="27">
        <f t="shared" si="166"/>
        <v>0</v>
      </c>
      <c r="F356" s="27">
        <f t="shared" si="166"/>
        <v>0</v>
      </c>
      <c r="G356" s="27">
        <f t="shared" si="166"/>
        <v>21924.19</v>
      </c>
      <c r="H356" s="27">
        <f t="shared" si="166"/>
        <v>21924.19</v>
      </c>
      <c r="I356" s="27">
        <f t="shared" si="166"/>
        <v>0</v>
      </c>
      <c r="J356" s="27">
        <f t="shared" si="166"/>
        <v>0</v>
      </c>
      <c r="K356" s="27">
        <f t="shared" si="166"/>
        <v>0</v>
      </c>
      <c r="L356" s="28">
        <f t="shared" si="158"/>
        <v>0.97437163484935019</v>
      </c>
      <c r="M356" s="34"/>
    </row>
    <row r="357" spans="1:13" s="8" customFormat="1" ht="204">
      <c r="A357" s="26" t="s">
        <v>339</v>
      </c>
      <c r="B357" s="27">
        <f t="shared" si="156"/>
        <v>22500.85</v>
      </c>
      <c r="C357" s="27">
        <v>22500.85</v>
      </c>
      <c r="D357" s="27">
        <v>0</v>
      </c>
      <c r="E357" s="27">
        <v>0</v>
      </c>
      <c r="F357" s="27">
        <v>0</v>
      </c>
      <c r="G357" s="27">
        <f>H357+I357+J357+K357</f>
        <v>21924.19</v>
      </c>
      <c r="H357" s="27">
        <v>21924.19</v>
      </c>
      <c r="I357" s="27">
        <v>0</v>
      </c>
      <c r="J357" s="27">
        <v>0</v>
      </c>
      <c r="K357" s="27">
        <v>0</v>
      </c>
      <c r="L357" s="28">
        <f t="shared" si="158"/>
        <v>0.97437163484935019</v>
      </c>
      <c r="M357" s="34" t="s">
        <v>678</v>
      </c>
    </row>
    <row r="358" spans="1:13" s="8" customFormat="1" ht="178.5">
      <c r="A358" s="26" t="s">
        <v>340</v>
      </c>
      <c r="B358" s="27">
        <f t="shared" si="156"/>
        <v>0</v>
      </c>
      <c r="C358" s="27">
        <f t="shared" ref="C358:K358" si="167">C359+C360+C361</f>
        <v>0</v>
      </c>
      <c r="D358" s="27">
        <f t="shared" si="167"/>
        <v>0</v>
      </c>
      <c r="E358" s="27">
        <f t="shared" si="167"/>
        <v>0</v>
      </c>
      <c r="F358" s="27">
        <f t="shared" si="167"/>
        <v>0</v>
      </c>
      <c r="G358" s="25">
        <f t="shared" si="167"/>
        <v>0</v>
      </c>
      <c r="H358" s="25">
        <v>0</v>
      </c>
      <c r="I358" s="25">
        <f t="shared" si="167"/>
        <v>0</v>
      </c>
      <c r="J358" s="25">
        <f t="shared" si="167"/>
        <v>0</v>
      </c>
      <c r="K358" s="25">
        <f t="shared" si="167"/>
        <v>0</v>
      </c>
      <c r="L358" s="28" t="s">
        <v>598</v>
      </c>
      <c r="M358" s="34"/>
    </row>
    <row r="359" spans="1:13" s="8" customFormat="1" ht="89.25">
      <c r="A359" s="26" t="s">
        <v>341</v>
      </c>
      <c r="B359" s="27">
        <f t="shared" si="156"/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f>H359+I359+J359+K359</f>
        <v>0</v>
      </c>
      <c r="H359" s="27">
        <v>0</v>
      </c>
      <c r="I359" s="27">
        <v>0</v>
      </c>
      <c r="J359" s="27">
        <v>0</v>
      </c>
      <c r="K359" s="27">
        <v>0</v>
      </c>
      <c r="L359" s="28" t="s">
        <v>598</v>
      </c>
      <c r="M359" s="34" t="s">
        <v>597</v>
      </c>
    </row>
    <row r="360" spans="1:13" s="8" customFormat="1" ht="114.75">
      <c r="A360" s="26" t="s">
        <v>342</v>
      </c>
      <c r="B360" s="27">
        <f t="shared" si="156"/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f>H360+I360+J360+K360</f>
        <v>0</v>
      </c>
      <c r="H360" s="27">
        <v>0</v>
      </c>
      <c r="I360" s="27">
        <v>0</v>
      </c>
      <c r="J360" s="27">
        <v>0</v>
      </c>
      <c r="K360" s="27">
        <v>0</v>
      </c>
      <c r="L360" s="28" t="s">
        <v>598</v>
      </c>
      <c r="M360" s="34" t="s">
        <v>597</v>
      </c>
    </row>
    <row r="361" spans="1:13" s="8" customFormat="1" ht="102">
      <c r="A361" s="26" t="s">
        <v>343</v>
      </c>
      <c r="B361" s="27">
        <f t="shared" si="156"/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f>H361+I361+J361+K361</f>
        <v>0</v>
      </c>
      <c r="H361" s="27">
        <v>0</v>
      </c>
      <c r="I361" s="27">
        <v>0</v>
      </c>
      <c r="J361" s="27">
        <v>0</v>
      </c>
      <c r="K361" s="27">
        <v>0</v>
      </c>
      <c r="L361" s="28" t="s">
        <v>598</v>
      </c>
      <c r="M361" s="34" t="s">
        <v>597</v>
      </c>
    </row>
    <row r="362" spans="1:13" s="8" customFormat="1" ht="63.75">
      <c r="A362" s="37" t="s">
        <v>344</v>
      </c>
      <c r="B362" s="27">
        <f t="shared" si="156"/>
        <v>7969.39</v>
      </c>
      <c r="C362" s="27">
        <f t="shared" ref="C362:K362" si="168">C363+C366+C370</f>
        <v>5119.3900000000003</v>
      </c>
      <c r="D362" s="27">
        <f t="shared" si="168"/>
        <v>0</v>
      </c>
      <c r="E362" s="27">
        <f t="shared" si="168"/>
        <v>0</v>
      </c>
      <c r="F362" s="27">
        <f t="shared" si="168"/>
        <v>2850</v>
      </c>
      <c r="G362" s="25">
        <f t="shared" si="168"/>
        <v>7679</v>
      </c>
      <c r="H362" s="25">
        <f t="shared" si="168"/>
        <v>5119</v>
      </c>
      <c r="I362" s="25">
        <f t="shared" si="168"/>
        <v>0</v>
      </c>
      <c r="J362" s="25">
        <f t="shared" si="168"/>
        <v>0</v>
      </c>
      <c r="K362" s="25">
        <f t="shared" si="168"/>
        <v>2560</v>
      </c>
      <c r="L362" s="28">
        <f t="shared" si="158"/>
        <v>0.96356182844609184</v>
      </c>
      <c r="M362" s="34"/>
    </row>
    <row r="363" spans="1:13" s="8" customFormat="1" ht="102">
      <c r="A363" s="26" t="s">
        <v>345</v>
      </c>
      <c r="B363" s="27">
        <f t="shared" si="156"/>
        <v>850</v>
      </c>
      <c r="C363" s="27">
        <f t="shared" ref="C363:K363" si="169">C364+C365</f>
        <v>0</v>
      </c>
      <c r="D363" s="27">
        <f t="shared" si="169"/>
        <v>0</v>
      </c>
      <c r="E363" s="27">
        <f t="shared" si="169"/>
        <v>0</v>
      </c>
      <c r="F363" s="27">
        <f t="shared" si="169"/>
        <v>850</v>
      </c>
      <c r="G363" s="25">
        <f t="shared" si="169"/>
        <v>560</v>
      </c>
      <c r="H363" s="25">
        <f t="shared" si="169"/>
        <v>0</v>
      </c>
      <c r="I363" s="25">
        <f t="shared" si="169"/>
        <v>0</v>
      </c>
      <c r="J363" s="25">
        <f t="shared" si="169"/>
        <v>0</v>
      </c>
      <c r="K363" s="25">
        <f t="shared" si="169"/>
        <v>560</v>
      </c>
      <c r="L363" s="28">
        <f t="shared" si="158"/>
        <v>0.6588235294117647</v>
      </c>
      <c r="M363" s="34"/>
    </row>
    <row r="364" spans="1:13" s="8" customFormat="1" ht="76.5">
      <c r="A364" s="26" t="s">
        <v>346</v>
      </c>
      <c r="B364" s="27">
        <f t="shared" si="156"/>
        <v>500</v>
      </c>
      <c r="C364" s="27">
        <v>0</v>
      </c>
      <c r="D364" s="27">
        <v>0</v>
      </c>
      <c r="E364" s="27">
        <v>0</v>
      </c>
      <c r="F364" s="27">
        <v>500</v>
      </c>
      <c r="G364" s="27">
        <f>H364+I364+J364+K364</f>
        <v>500</v>
      </c>
      <c r="H364" s="27">
        <v>0</v>
      </c>
      <c r="I364" s="27">
        <v>0</v>
      </c>
      <c r="J364" s="27">
        <v>0</v>
      </c>
      <c r="K364" s="27">
        <v>500</v>
      </c>
      <c r="L364" s="28">
        <f t="shared" si="158"/>
        <v>1</v>
      </c>
      <c r="M364" s="34" t="s">
        <v>600</v>
      </c>
    </row>
    <row r="365" spans="1:13" s="8" customFormat="1" ht="76.5">
      <c r="A365" s="26" t="s">
        <v>347</v>
      </c>
      <c r="B365" s="27">
        <f t="shared" si="156"/>
        <v>350</v>
      </c>
      <c r="C365" s="27">
        <v>0</v>
      </c>
      <c r="D365" s="27">
        <v>0</v>
      </c>
      <c r="E365" s="27">
        <v>0</v>
      </c>
      <c r="F365" s="27">
        <v>350</v>
      </c>
      <c r="G365" s="27">
        <f>H365+I365+J365+K365</f>
        <v>60</v>
      </c>
      <c r="H365" s="27">
        <v>0</v>
      </c>
      <c r="I365" s="27">
        <v>0</v>
      </c>
      <c r="J365" s="27">
        <v>0</v>
      </c>
      <c r="K365" s="27">
        <v>60</v>
      </c>
      <c r="L365" s="28">
        <f t="shared" si="158"/>
        <v>0.17142857142857143</v>
      </c>
      <c r="M365" s="34" t="s">
        <v>639</v>
      </c>
    </row>
    <row r="366" spans="1:13" s="8" customFormat="1" ht="76.5">
      <c r="A366" s="26" t="s">
        <v>348</v>
      </c>
      <c r="B366" s="27">
        <f t="shared" si="156"/>
        <v>7119.39</v>
      </c>
      <c r="C366" s="27">
        <f t="shared" ref="C366:K366" si="170">C367+C368+C369</f>
        <v>5119.3900000000003</v>
      </c>
      <c r="D366" s="27">
        <f t="shared" si="170"/>
        <v>0</v>
      </c>
      <c r="E366" s="27">
        <f t="shared" si="170"/>
        <v>0</v>
      </c>
      <c r="F366" s="27">
        <f t="shared" si="170"/>
        <v>2000</v>
      </c>
      <c r="G366" s="25">
        <f t="shared" si="170"/>
        <v>7119</v>
      </c>
      <c r="H366" s="25">
        <f t="shared" si="170"/>
        <v>5119</v>
      </c>
      <c r="I366" s="25">
        <f t="shared" si="170"/>
        <v>0</v>
      </c>
      <c r="J366" s="25">
        <f t="shared" si="170"/>
        <v>0</v>
      </c>
      <c r="K366" s="25">
        <f t="shared" si="170"/>
        <v>2000</v>
      </c>
      <c r="L366" s="28">
        <f t="shared" si="158"/>
        <v>0.99994522002587294</v>
      </c>
      <c r="M366" s="34"/>
    </row>
    <row r="367" spans="1:13" s="8" customFormat="1" ht="114.75">
      <c r="A367" s="26" t="s">
        <v>349</v>
      </c>
      <c r="B367" s="27">
        <f t="shared" si="156"/>
        <v>2000</v>
      </c>
      <c r="C367" s="27">
        <v>0</v>
      </c>
      <c r="D367" s="27">
        <v>0</v>
      </c>
      <c r="E367" s="27">
        <v>0</v>
      </c>
      <c r="F367" s="27">
        <v>2000</v>
      </c>
      <c r="G367" s="27">
        <f>H367+I367+J367+K367</f>
        <v>2000</v>
      </c>
      <c r="H367" s="27">
        <v>0</v>
      </c>
      <c r="I367" s="27">
        <v>0</v>
      </c>
      <c r="J367" s="27">
        <v>0</v>
      </c>
      <c r="K367" s="27">
        <v>2000</v>
      </c>
      <c r="L367" s="28">
        <f t="shared" si="158"/>
        <v>1</v>
      </c>
      <c r="M367" s="34" t="s">
        <v>599</v>
      </c>
    </row>
    <row r="368" spans="1:13" s="8" customFormat="1" ht="140.25">
      <c r="A368" s="26" t="s">
        <v>350</v>
      </c>
      <c r="B368" s="27">
        <f t="shared" si="156"/>
        <v>4919.3900000000003</v>
      </c>
      <c r="C368" s="27">
        <v>4919.3900000000003</v>
      </c>
      <c r="D368" s="27">
        <v>0</v>
      </c>
      <c r="E368" s="27">
        <v>0</v>
      </c>
      <c r="F368" s="27">
        <v>0</v>
      </c>
      <c r="G368" s="27">
        <f>H368+I368+J368+K368</f>
        <v>4919.38</v>
      </c>
      <c r="H368" s="27">
        <v>4919.38</v>
      </c>
      <c r="I368" s="27">
        <v>0</v>
      </c>
      <c r="J368" s="27">
        <v>0</v>
      </c>
      <c r="K368" s="27">
        <v>0</v>
      </c>
      <c r="L368" s="28">
        <f t="shared" si="158"/>
        <v>0.999997967227644</v>
      </c>
      <c r="M368" s="34" t="s">
        <v>600</v>
      </c>
    </row>
    <row r="369" spans="1:13" s="8" customFormat="1" ht="114.75">
      <c r="A369" s="26" t="s">
        <v>351</v>
      </c>
      <c r="B369" s="27">
        <f t="shared" si="156"/>
        <v>200</v>
      </c>
      <c r="C369" s="27">
        <v>200</v>
      </c>
      <c r="D369" s="27">
        <v>0</v>
      </c>
      <c r="E369" s="27">
        <v>0</v>
      </c>
      <c r="F369" s="27">
        <v>0</v>
      </c>
      <c r="G369" s="27">
        <f>H369+I369+J369+K369</f>
        <v>199.62</v>
      </c>
      <c r="H369" s="27">
        <v>199.62</v>
      </c>
      <c r="I369" s="27">
        <v>0</v>
      </c>
      <c r="J369" s="27">
        <v>0</v>
      </c>
      <c r="K369" s="27">
        <v>0</v>
      </c>
      <c r="L369" s="28">
        <f t="shared" si="158"/>
        <v>0.99809999999999999</v>
      </c>
      <c r="M369" s="34" t="s">
        <v>600</v>
      </c>
    </row>
    <row r="370" spans="1:13" s="8" customFormat="1" ht="89.25">
      <c r="A370" s="26" t="s">
        <v>352</v>
      </c>
      <c r="B370" s="27">
        <f t="shared" si="156"/>
        <v>0</v>
      </c>
      <c r="C370" s="27">
        <f t="shared" ref="C370:K370" si="171">C371</f>
        <v>0</v>
      </c>
      <c r="D370" s="27">
        <f t="shared" si="171"/>
        <v>0</v>
      </c>
      <c r="E370" s="27">
        <f t="shared" si="171"/>
        <v>0</v>
      </c>
      <c r="F370" s="27">
        <f t="shared" si="171"/>
        <v>0</v>
      </c>
      <c r="G370" s="25">
        <f t="shared" si="171"/>
        <v>0</v>
      </c>
      <c r="H370" s="25">
        <f t="shared" si="171"/>
        <v>0</v>
      </c>
      <c r="I370" s="25">
        <f t="shared" si="171"/>
        <v>0</v>
      </c>
      <c r="J370" s="25">
        <f t="shared" si="171"/>
        <v>0</v>
      </c>
      <c r="K370" s="25">
        <f t="shared" si="171"/>
        <v>0</v>
      </c>
      <c r="L370" s="28" t="s">
        <v>598</v>
      </c>
      <c r="M370" s="34"/>
    </row>
    <row r="371" spans="1:13" s="8" customFormat="1" ht="102">
      <c r="A371" s="26" t="s">
        <v>353</v>
      </c>
      <c r="B371" s="27">
        <f t="shared" si="156"/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f>H371+I371+J371+K371</f>
        <v>0</v>
      </c>
      <c r="H371" s="27">
        <v>0</v>
      </c>
      <c r="I371" s="27">
        <v>0</v>
      </c>
      <c r="J371" s="27">
        <v>0</v>
      </c>
      <c r="K371" s="27">
        <v>0</v>
      </c>
      <c r="L371" s="28" t="s">
        <v>598</v>
      </c>
      <c r="M371" s="34" t="s">
        <v>597</v>
      </c>
    </row>
    <row r="372" spans="1:13" s="8" customFormat="1" ht="76.5">
      <c r="A372" s="37" t="s">
        <v>354</v>
      </c>
      <c r="B372" s="27">
        <f t="shared" si="156"/>
        <v>518.88</v>
      </c>
      <c r="C372" s="27">
        <f t="shared" ref="C372:K372" si="172">C373</f>
        <v>518.88</v>
      </c>
      <c r="D372" s="27">
        <f t="shared" si="172"/>
        <v>0</v>
      </c>
      <c r="E372" s="27">
        <f t="shared" si="172"/>
        <v>0</v>
      </c>
      <c r="F372" s="27">
        <f t="shared" si="172"/>
        <v>0</v>
      </c>
      <c r="G372" s="25">
        <f t="shared" si="172"/>
        <v>259.44</v>
      </c>
      <c r="H372" s="25">
        <f t="shared" si="172"/>
        <v>259.44</v>
      </c>
      <c r="I372" s="25">
        <f t="shared" si="172"/>
        <v>0</v>
      </c>
      <c r="J372" s="25">
        <f t="shared" si="172"/>
        <v>0</v>
      </c>
      <c r="K372" s="25">
        <f t="shared" si="172"/>
        <v>0</v>
      </c>
      <c r="L372" s="28">
        <f t="shared" si="158"/>
        <v>0.5</v>
      </c>
      <c r="M372" s="34"/>
    </row>
    <row r="373" spans="1:13" s="8" customFormat="1" ht="76.5">
      <c r="A373" s="26" t="s">
        <v>355</v>
      </c>
      <c r="B373" s="27">
        <f t="shared" si="156"/>
        <v>518.88</v>
      </c>
      <c r="C373" s="27">
        <f t="shared" ref="C373:K373" si="173">C374</f>
        <v>518.88</v>
      </c>
      <c r="D373" s="27">
        <f t="shared" si="173"/>
        <v>0</v>
      </c>
      <c r="E373" s="27">
        <f t="shared" si="173"/>
        <v>0</v>
      </c>
      <c r="F373" s="27">
        <f t="shared" si="173"/>
        <v>0</v>
      </c>
      <c r="G373" s="27">
        <f t="shared" si="173"/>
        <v>259.44</v>
      </c>
      <c r="H373" s="27">
        <f t="shared" si="173"/>
        <v>259.44</v>
      </c>
      <c r="I373" s="27">
        <f t="shared" si="173"/>
        <v>0</v>
      </c>
      <c r="J373" s="27">
        <f t="shared" si="173"/>
        <v>0</v>
      </c>
      <c r="K373" s="27">
        <f t="shared" si="173"/>
        <v>0</v>
      </c>
      <c r="L373" s="28">
        <f t="shared" si="158"/>
        <v>0.5</v>
      </c>
      <c r="M373" s="34"/>
    </row>
    <row r="374" spans="1:13" s="8" customFormat="1" ht="76.5">
      <c r="A374" s="26" t="s">
        <v>356</v>
      </c>
      <c r="B374" s="27">
        <f t="shared" si="156"/>
        <v>518.88</v>
      </c>
      <c r="C374" s="27">
        <v>518.88</v>
      </c>
      <c r="D374" s="27">
        <v>0</v>
      </c>
      <c r="E374" s="27">
        <v>0</v>
      </c>
      <c r="F374" s="27">
        <v>0</v>
      </c>
      <c r="G374" s="27">
        <f>H374+I374+J374+K374</f>
        <v>259.44</v>
      </c>
      <c r="H374" s="27">
        <v>259.44</v>
      </c>
      <c r="I374" s="27">
        <v>0</v>
      </c>
      <c r="J374" s="27">
        <v>0</v>
      </c>
      <c r="K374" s="27">
        <v>0</v>
      </c>
      <c r="L374" s="28">
        <f t="shared" si="158"/>
        <v>0.5</v>
      </c>
      <c r="M374" s="34" t="s">
        <v>640</v>
      </c>
    </row>
    <row r="375" spans="1:13" s="8" customFormat="1" ht="76.5">
      <c r="A375" s="37" t="s">
        <v>357</v>
      </c>
      <c r="B375" s="27">
        <f t="shared" si="156"/>
        <v>1227</v>
      </c>
      <c r="C375" s="27">
        <f t="shared" ref="C375:K375" si="174">C376+C378</f>
        <v>0</v>
      </c>
      <c r="D375" s="27">
        <f t="shared" si="174"/>
        <v>1227</v>
      </c>
      <c r="E375" s="27">
        <f t="shared" si="174"/>
        <v>0</v>
      </c>
      <c r="F375" s="27">
        <f t="shared" si="174"/>
        <v>0</v>
      </c>
      <c r="G375" s="25">
        <f t="shared" si="174"/>
        <v>1153.18</v>
      </c>
      <c r="H375" s="25">
        <f t="shared" si="174"/>
        <v>0</v>
      </c>
      <c r="I375" s="25">
        <f t="shared" si="174"/>
        <v>1153.18</v>
      </c>
      <c r="J375" s="25">
        <f t="shared" si="174"/>
        <v>0</v>
      </c>
      <c r="K375" s="25">
        <f t="shared" si="174"/>
        <v>0</v>
      </c>
      <c r="L375" s="28">
        <f t="shared" si="158"/>
        <v>0.93983700081499599</v>
      </c>
      <c r="M375" s="34"/>
    </row>
    <row r="376" spans="1:13" s="8" customFormat="1" ht="153">
      <c r="A376" s="26" t="s">
        <v>358</v>
      </c>
      <c r="B376" s="27">
        <f t="shared" si="156"/>
        <v>0</v>
      </c>
      <c r="C376" s="27">
        <f t="shared" ref="C376:K376" si="175">C377</f>
        <v>0</v>
      </c>
      <c r="D376" s="27">
        <f t="shared" si="175"/>
        <v>0</v>
      </c>
      <c r="E376" s="27">
        <f t="shared" si="175"/>
        <v>0</v>
      </c>
      <c r="F376" s="27">
        <f t="shared" si="175"/>
        <v>0</v>
      </c>
      <c r="G376" s="27">
        <f t="shared" si="175"/>
        <v>0</v>
      </c>
      <c r="H376" s="27">
        <f t="shared" si="175"/>
        <v>0</v>
      </c>
      <c r="I376" s="27">
        <f t="shared" si="175"/>
        <v>0</v>
      </c>
      <c r="J376" s="27">
        <f t="shared" si="175"/>
        <v>0</v>
      </c>
      <c r="K376" s="27">
        <f t="shared" si="175"/>
        <v>0</v>
      </c>
      <c r="L376" s="28" t="s">
        <v>598</v>
      </c>
      <c r="M376" s="34"/>
    </row>
    <row r="377" spans="1:13" s="8" customFormat="1" ht="63.75">
      <c r="A377" s="26" t="s">
        <v>359</v>
      </c>
      <c r="B377" s="27">
        <f t="shared" si="156"/>
        <v>0</v>
      </c>
      <c r="C377" s="27">
        <v>0</v>
      </c>
      <c r="D377" s="27">
        <v>0</v>
      </c>
      <c r="E377" s="27">
        <v>0</v>
      </c>
      <c r="F377" s="27">
        <v>0</v>
      </c>
      <c r="G377" s="27">
        <f>H377+I377+J377+K377</f>
        <v>0</v>
      </c>
      <c r="H377" s="27">
        <v>0</v>
      </c>
      <c r="I377" s="27">
        <v>0</v>
      </c>
      <c r="J377" s="27">
        <v>0</v>
      </c>
      <c r="K377" s="27">
        <v>0</v>
      </c>
      <c r="L377" s="28" t="s">
        <v>598</v>
      </c>
      <c r="M377" s="34" t="s">
        <v>597</v>
      </c>
    </row>
    <row r="378" spans="1:13" s="8" customFormat="1" ht="140.25">
      <c r="A378" s="26" t="s">
        <v>360</v>
      </c>
      <c r="B378" s="27">
        <f t="shared" si="156"/>
        <v>1227</v>
      </c>
      <c r="C378" s="27">
        <f t="shared" ref="C378:K378" si="176">C379</f>
        <v>0</v>
      </c>
      <c r="D378" s="27">
        <f t="shared" si="176"/>
        <v>1227</v>
      </c>
      <c r="E378" s="27">
        <f t="shared" si="176"/>
        <v>0</v>
      </c>
      <c r="F378" s="27">
        <f t="shared" si="176"/>
        <v>0</v>
      </c>
      <c r="G378" s="27">
        <f t="shared" si="176"/>
        <v>1153.18</v>
      </c>
      <c r="H378" s="27">
        <f t="shared" si="176"/>
        <v>0</v>
      </c>
      <c r="I378" s="27">
        <f t="shared" si="176"/>
        <v>1153.18</v>
      </c>
      <c r="J378" s="27">
        <f t="shared" si="176"/>
        <v>0</v>
      </c>
      <c r="K378" s="27">
        <f t="shared" si="176"/>
        <v>0</v>
      </c>
      <c r="L378" s="28">
        <f t="shared" si="158"/>
        <v>0.93983700081499599</v>
      </c>
      <c r="M378" s="34"/>
    </row>
    <row r="379" spans="1:13" s="8" customFormat="1" ht="178.5">
      <c r="A379" s="26" t="s">
        <v>361</v>
      </c>
      <c r="B379" s="27">
        <f t="shared" si="156"/>
        <v>1227</v>
      </c>
      <c r="C379" s="27">
        <v>0</v>
      </c>
      <c r="D379" s="27">
        <v>1227</v>
      </c>
      <c r="E379" s="27">
        <v>0</v>
      </c>
      <c r="F379" s="27">
        <v>0</v>
      </c>
      <c r="G379" s="27">
        <f>H379+I379+J379+K379</f>
        <v>1153.18</v>
      </c>
      <c r="H379" s="27">
        <v>0</v>
      </c>
      <c r="I379" s="27">
        <v>1153.18</v>
      </c>
      <c r="J379" s="27">
        <v>0</v>
      </c>
      <c r="K379" s="27">
        <v>0</v>
      </c>
      <c r="L379" s="28">
        <f t="shared" si="158"/>
        <v>0.93983700081499599</v>
      </c>
      <c r="M379" s="34" t="s">
        <v>679</v>
      </c>
    </row>
    <row r="380" spans="1:13" s="13" customFormat="1" ht="38.25">
      <c r="A380" s="37" t="s">
        <v>362</v>
      </c>
      <c r="B380" s="25">
        <f>B381+B388+B399+B404</f>
        <v>4000</v>
      </c>
      <c r="C380" s="25">
        <f t="shared" ref="C380:K380" si="177">C381+C388+C399+C404</f>
        <v>2000</v>
      </c>
      <c r="D380" s="25">
        <f t="shared" si="177"/>
        <v>0</v>
      </c>
      <c r="E380" s="25">
        <f t="shared" si="177"/>
        <v>0</v>
      </c>
      <c r="F380" s="25">
        <f t="shared" si="177"/>
        <v>2000</v>
      </c>
      <c r="G380" s="25">
        <f>H380+I380+J380+K380</f>
        <v>3488.0200000000004</v>
      </c>
      <c r="H380" s="25">
        <f t="shared" si="177"/>
        <v>1488.0200000000002</v>
      </c>
      <c r="I380" s="25">
        <f t="shared" si="177"/>
        <v>0</v>
      </c>
      <c r="J380" s="25">
        <f t="shared" si="177"/>
        <v>0</v>
      </c>
      <c r="K380" s="25">
        <f t="shared" si="177"/>
        <v>2000</v>
      </c>
      <c r="L380" s="47">
        <f t="shared" si="158"/>
        <v>0.87200500000000014</v>
      </c>
      <c r="M380" s="48"/>
    </row>
    <row r="381" spans="1:13" s="8" customFormat="1" ht="25.5">
      <c r="A381" s="37" t="s">
        <v>363</v>
      </c>
      <c r="B381" s="27">
        <f>B382+B384+B386</f>
        <v>0</v>
      </c>
      <c r="C381" s="27">
        <f t="shared" ref="C381:K381" si="178">C382+C384+C386</f>
        <v>0</v>
      </c>
      <c r="D381" s="27">
        <f t="shared" si="178"/>
        <v>0</v>
      </c>
      <c r="E381" s="27">
        <f t="shared" si="178"/>
        <v>0</v>
      </c>
      <c r="F381" s="27">
        <f t="shared" si="178"/>
        <v>0</v>
      </c>
      <c r="G381" s="25">
        <f t="shared" si="178"/>
        <v>0</v>
      </c>
      <c r="H381" s="25">
        <f t="shared" si="178"/>
        <v>0</v>
      </c>
      <c r="I381" s="25">
        <f t="shared" si="178"/>
        <v>0</v>
      </c>
      <c r="J381" s="25">
        <f t="shared" si="178"/>
        <v>0</v>
      </c>
      <c r="K381" s="25">
        <f t="shared" si="178"/>
        <v>0</v>
      </c>
      <c r="L381" s="28" t="s">
        <v>598</v>
      </c>
      <c r="M381" s="34"/>
    </row>
    <row r="382" spans="1:13" s="8" customFormat="1" ht="191.25">
      <c r="A382" s="26" t="s">
        <v>364</v>
      </c>
      <c r="B382" s="27">
        <f t="shared" ref="B382:B387" si="179">C382+D382+E382+F382</f>
        <v>0</v>
      </c>
      <c r="C382" s="27">
        <f t="shared" ref="C382:K382" si="180">C383</f>
        <v>0</v>
      </c>
      <c r="D382" s="27">
        <f t="shared" si="180"/>
        <v>0</v>
      </c>
      <c r="E382" s="27">
        <f t="shared" si="180"/>
        <v>0</v>
      </c>
      <c r="F382" s="27">
        <f t="shared" si="180"/>
        <v>0</v>
      </c>
      <c r="G382" s="27">
        <f>H382+I382+J382+K382</f>
        <v>0</v>
      </c>
      <c r="H382" s="27">
        <f t="shared" si="180"/>
        <v>0</v>
      </c>
      <c r="I382" s="27">
        <f t="shared" si="180"/>
        <v>0</v>
      </c>
      <c r="J382" s="27">
        <f t="shared" si="180"/>
        <v>0</v>
      </c>
      <c r="K382" s="27">
        <f t="shared" si="180"/>
        <v>0</v>
      </c>
      <c r="L382" s="28" t="s">
        <v>598</v>
      </c>
      <c r="M382" s="34"/>
    </row>
    <row r="383" spans="1:13" s="8" customFormat="1" ht="140.25">
      <c r="A383" s="26" t="s">
        <v>365</v>
      </c>
      <c r="B383" s="27">
        <f t="shared" si="179"/>
        <v>0</v>
      </c>
      <c r="C383" s="27">
        <v>0</v>
      </c>
      <c r="D383" s="27">
        <v>0</v>
      </c>
      <c r="E383" s="27">
        <v>0</v>
      </c>
      <c r="F383" s="27">
        <v>0</v>
      </c>
      <c r="G383" s="27">
        <f>H383+I383+J383+K383</f>
        <v>0</v>
      </c>
      <c r="H383" s="27">
        <v>0</v>
      </c>
      <c r="I383" s="27">
        <v>0</v>
      </c>
      <c r="J383" s="27">
        <v>0</v>
      </c>
      <c r="K383" s="27">
        <v>0</v>
      </c>
      <c r="L383" s="28" t="s">
        <v>598</v>
      </c>
      <c r="M383" s="34" t="s">
        <v>597</v>
      </c>
    </row>
    <row r="384" spans="1:13" s="8" customFormat="1" ht="89.25">
      <c r="A384" s="26" t="s">
        <v>366</v>
      </c>
      <c r="B384" s="27">
        <f t="shared" si="179"/>
        <v>0</v>
      </c>
      <c r="C384" s="27">
        <f t="shared" ref="C384:K384" si="181">C385</f>
        <v>0</v>
      </c>
      <c r="D384" s="27">
        <f t="shared" si="181"/>
        <v>0</v>
      </c>
      <c r="E384" s="27">
        <f t="shared" si="181"/>
        <v>0</v>
      </c>
      <c r="F384" s="27">
        <f t="shared" si="181"/>
        <v>0</v>
      </c>
      <c r="G384" s="27">
        <f t="shared" si="181"/>
        <v>0</v>
      </c>
      <c r="H384" s="27">
        <f t="shared" si="181"/>
        <v>0</v>
      </c>
      <c r="I384" s="27">
        <f t="shared" si="181"/>
        <v>0</v>
      </c>
      <c r="J384" s="27">
        <f t="shared" si="181"/>
        <v>0</v>
      </c>
      <c r="K384" s="27">
        <f t="shared" si="181"/>
        <v>0</v>
      </c>
      <c r="L384" s="28" t="s">
        <v>598</v>
      </c>
      <c r="M384" s="34"/>
    </row>
    <row r="385" spans="1:13" s="8" customFormat="1" ht="114.75">
      <c r="A385" s="26" t="s">
        <v>367</v>
      </c>
      <c r="B385" s="27">
        <f t="shared" si="179"/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f>H385+I385+J385+K385</f>
        <v>0</v>
      </c>
      <c r="H385" s="27">
        <v>0</v>
      </c>
      <c r="I385" s="27">
        <v>0</v>
      </c>
      <c r="J385" s="27">
        <v>0</v>
      </c>
      <c r="K385" s="27">
        <v>0</v>
      </c>
      <c r="L385" s="28" t="s">
        <v>598</v>
      </c>
      <c r="M385" s="34" t="s">
        <v>597</v>
      </c>
    </row>
    <row r="386" spans="1:13" s="8" customFormat="1" ht="63.75">
      <c r="A386" s="26" t="s">
        <v>368</v>
      </c>
      <c r="B386" s="27">
        <f t="shared" si="179"/>
        <v>0</v>
      </c>
      <c r="C386" s="27">
        <f t="shared" ref="C386:K386" si="182">C387</f>
        <v>0</v>
      </c>
      <c r="D386" s="27">
        <f t="shared" si="182"/>
        <v>0</v>
      </c>
      <c r="E386" s="27">
        <f t="shared" si="182"/>
        <v>0</v>
      </c>
      <c r="F386" s="27">
        <f t="shared" si="182"/>
        <v>0</v>
      </c>
      <c r="G386" s="25">
        <f>H386+I386+J386+K386</f>
        <v>0</v>
      </c>
      <c r="H386" s="25">
        <f t="shared" si="182"/>
        <v>0</v>
      </c>
      <c r="I386" s="25">
        <f t="shared" si="182"/>
        <v>0</v>
      </c>
      <c r="J386" s="25">
        <f t="shared" si="182"/>
        <v>0</v>
      </c>
      <c r="K386" s="25">
        <f t="shared" si="182"/>
        <v>0</v>
      </c>
      <c r="L386" s="28" t="s">
        <v>598</v>
      </c>
      <c r="M386" s="34"/>
    </row>
    <row r="387" spans="1:13" s="8" customFormat="1" ht="102">
      <c r="A387" s="26" t="s">
        <v>369</v>
      </c>
      <c r="B387" s="27">
        <f t="shared" si="179"/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f>H387+I387+J387+K387</f>
        <v>0</v>
      </c>
      <c r="H387" s="27">
        <v>0</v>
      </c>
      <c r="I387" s="27">
        <v>0</v>
      </c>
      <c r="J387" s="27">
        <v>0</v>
      </c>
      <c r="K387" s="27">
        <v>0</v>
      </c>
      <c r="L387" s="28" t="s">
        <v>598</v>
      </c>
      <c r="M387" s="34" t="s">
        <v>597</v>
      </c>
    </row>
    <row r="388" spans="1:13" s="8" customFormat="1" ht="38.25">
      <c r="A388" s="37" t="s">
        <v>370</v>
      </c>
      <c r="B388" s="27">
        <v>0</v>
      </c>
      <c r="C388" s="27">
        <v>0</v>
      </c>
      <c r="D388" s="27">
        <f t="shared" ref="D388:K388" si="183">D389+D396</f>
        <v>0</v>
      </c>
      <c r="E388" s="27">
        <f t="shared" si="183"/>
        <v>0</v>
      </c>
      <c r="F388" s="27">
        <v>0</v>
      </c>
      <c r="G388" s="25">
        <f t="shared" si="183"/>
        <v>0</v>
      </c>
      <c r="H388" s="25">
        <f t="shared" si="183"/>
        <v>0</v>
      </c>
      <c r="I388" s="25">
        <f t="shared" si="183"/>
        <v>0</v>
      </c>
      <c r="J388" s="25">
        <f t="shared" si="183"/>
        <v>0</v>
      </c>
      <c r="K388" s="25">
        <f t="shared" si="183"/>
        <v>0</v>
      </c>
      <c r="L388" s="28" t="s">
        <v>598</v>
      </c>
      <c r="M388" s="34"/>
    </row>
    <row r="389" spans="1:13" s="8" customFormat="1" ht="127.5">
      <c r="A389" s="26" t="s">
        <v>371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f t="shared" ref="G389:G421" si="184">H389+I389+J389+K389</f>
        <v>0</v>
      </c>
      <c r="H389" s="27">
        <f t="shared" ref="H389:K389" si="185">H390+H391+H392+H393+H394+H395</f>
        <v>0</v>
      </c>
      <c r="I389" s="27">
        <f t="shared" si="185"/>
        <v>0</v>
      </c>
      <c r="J389" s="27">
        <f t="shared" si="185"/>
        <v>0</v>
      </c>
      <c r="K389" s="27">
        <f t="shared" si="185"/>
        <v>0</v>
      </c>
      <c r="L389" s="28" t="s">
        <v>598</v>
      </c>
      <c r="M389" s="34"/>
    </row>
    <row r="390" spans="1:13" s="8" customFormat="1" ht="63.75">
      <c r="A390" s="26" t="s">
        <v>372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f t="shared" si="184"/>
        <v>0</v>
      </c>
      <c r="H390" s="27">
        <v>0</v>
      </c>
      <c r="I390" s="27">
        <v>0</v>
      </c>
      <c r="J390" s="27">
        <v>0</v>
      </c>
      <c r="K390" s="27">
        <v>0</v>
      </c>
      <c r="L390" s="28" t="s">
        <v>598</v>
      </c>
      <c r="M390" s="34" t="s">
        <v>597</v>
      </c>
    </row>
    <row r="391" spans="1:13" s="8" customFormat="1" ht="51">
      <c r="A391" s="26" t="s">
        <v>373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f t="shared" si="184"/>
        <v>0</v>
      </c>
      <c r="H391" s="27">
        <v>0</v>
      </c>
      <c r="I391" s="27">
        <v>0</v>
      </c>
      <c r="J391" s="27">
        <v>0</v>
      </c>
      <c r="K391" s="27">
        <v>0</v>
      </c>
      <c r="L391" s="28" t="s">
        <v>598</v>
      </c>
      <c r="M391" s="34" t="s">
        <v>597</v>
      </c>
    </row>
    <row r="392" spans="1:13" s="8" customFormat="1" ht="63.75">
      <c r="A392" s="26" t="s">
        <v>374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f t="shared" si="184"/>
        <v>0</v>
      </c>
      <c r="H392" s="27">
        <v>0</v>
      </c>
      <c r="I392" s="27">
        <v>0</v>
      </c>
      <c r="J392" s="27">
        <v>0</v>
      </c>
      <c r="K392" s="27">
        <v>0</v>
      </c>
      <c r="L392" s="28" t="s">
        <v>598</v>
      </c>
      <c r="M392" s="34" t="s">
        <v>597</v>
      </c>
    </row>
    <row r="393" spans="1:13" s="8" customFormat="1" ht="89.25">
      <c r="A393" s="26" t="s">
        <v>375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f t="shared" si="184"/>
        <v>0</v>
      </c>
      <c r="H393" s="27">
        <v>0</v>
      </c>
      <c r="I393" s="27">
        <v>0</v>
      </c>
      <c r="J393" s="27">
        <v>0</v>
      </c>
      <c r="K393" s="27">
        <v>0</v>
      </c>
      <c r="L393" s="28" t="s">
        <v>598</v>
      </c>
      <c r="M393" s="34" t="s">
        <v>597</v>
      </c>
    </row>
    <row r="394" spans="1:13" s="8" customFormat="1" ht="89.25">
      <c r="A394" s="26" t="s">
        <v>376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f t="shared" si="184"/>
        <v>0</v>
      </c>
      <c r="H394" s="27">
        <v>0</v>
      </c>
      <c r="I394" s="27">
        <v>0</v>
      </c>
      <c r="J394" s="27">
        <v>0</v>
      </c>
      <c r="K394" s="27">
        <v>0</v>
      </c>
      <c r="L394" s="28" t="s">
        <v>598</v>
      </c>
      <c r="M394" s="34" t="s">
        <v>597</v>
      </c>
    </row>
    <row r="395" spans="1:13" s="8" customFormat="1" ht="140.25">
      <c r="A395" s="26" t="s">
        <v>377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f t="shared" si="184"/>
        <v>0</v>
      </c>
      <c r="H395" s="27">
        <v>0</v>
      </c>
      <c r="I395" s="27">
        <v>0</v>
      </c>
      <c r="J395" s="27">
        <v>0</v>
      </c>
      <c r="K395" s="27">
        <v>0</v>
      </c>
      <c r="L395" s="28" t="s">
        <v>598</v>
      </c>
      <c r="M395" s="34" t="s">
        <v>597</v>
      </c>
    </row>
    <row r="396" spans="1:13" s="8" customFormat="1" ht="89.25">
      <c r="A396" s="29" t="s">
        <v>378</v>
      </c>
      <c r="B396" s="27">
        <f>C396+D396+E396+F396</f>
        <v>18500</v>
      </c>
      <c r="C396" s="27">
        <f t="shared" ref="C396:K396" si="186">C397+C398</f>
        <v>14500</v>
      </c>
      <c r="D396" s="27">
        <f t="shared" si="186"/>
        <v>0</v>
      </c>
      <c r="E396" s="27">
        <f t="shared" si="186"/>
        <v>0</v>
      </c>
      <c r="F396" s="27">
        <f t="shared" si="186"/>
        <v>4000</v>
      </c>
      <c r="G396" s="27">
        <f t="shared" si="184"/>
        <v>0</v>
      </c>
      <c r="H396" s="27">
        <f t="shared" si="186"/>
        <v>0</v>
      </c>
      <c r="I396" s="27">
        <f t="shared" si="186"/>
        <v>0</v>
      </c>
      <c r="J396" s="27">
        <f t="shared" si="186"/>
        <v>0</v>
      </c>
      <c r="K396" s="27">
        <f t="shared" si="186"/>
        <v>0</v>
      </c>
      <c r="L396" s="28">
        <f t="shared" si="158"/>
        <v>0</v>
      </c>
      <c r="M396" s="34"/>
    </row>
    <row r="397" spans="1:13" s="8" customFormat="1" ht="114.75">
      <c r="A397" s="29" t="s">
        <v>379</v>
      </c>
      <c r="B397" s="27">
        <f>C397+D397+E397+F397</f>
        <v>11500</v>
      </c>
      <c r="C397" s="27">
        <f t="shared" ref="C397:F397" si="187">C398+C399+C400+C401+C402+C403</f>
        <v>9500</v>
      </c>
      <c r="D397" s="27">
        <f t="shared" si="187"/>
        <v>0</v>
      </c>
      <c r="E397" s="27">
        <f t="shared" si="187"/>
        <v>0</v>
      </c>
      <c r="F397" s="27">
        <f t="shared" si="187"/>
        <v>2000</v>
      </c>
      <c r="G397" s="27">
        <f t="shared" si="184"/>
        <v>0</v>
      </c>
      <c r="H397" s="27">
        <v>0</v>
      </c>
      <c r="I397" s="27">
        <v>0</v>
      </c>
      <c r="J397" s="27">
        <v>0</v>
      </c>
      <c r="K397" s="27">
        <v>0</v>
      </c>
      <c r="L397" s="28">
        <f t="shared" si="158"/>
        <v>0</v>
      </c>
      <c r="M397" s="34" t="s">
        <v>597</v>
      </c>
    </row>
    <row r="398" spans="1:13" s="8" customFormat="1" ht="127.5">
      <c r="A398" s="29" t="s">
        <v>380</v>
      </c>
      <c r="B398" s="27">
        <f>C398+D398+E398+F398</f>
        <v>7000</v>
      </c>
      <c r="C398" s="27">
        <f t="shared" ref="C398:F398" si="188">C399+C400+C401+C402+C403+C404</f>
        <v>5000</v>
      </c>
      <c r="D398" s="27">
        <f t="shared" si="188"/>
        <v>0</v>
      </c>
      <c r="E398" s="27">
        <f t="shared" si="188"/>
        <v>0</v>
      </c>
      <c r="F398" s="27">
        <f t="shared" si="188"/>
        <v>2000</v>
      </c>
      <c r="G398" s="27">
        <f t="shared" si="184"/>
        <v>0</v>
      </c>
      <c r="H398" s="27">
        <v>0</v>
      </c>
      <c r="I398" s="27">
        <v>0</v>
      </c>
      <c r="J398" s="27">
        <v>0</v>
      </c>
      <c r="K398" s="27">
        <v>0</v>
      </c>
      <c r="L398" s="28">
        <f t="shared" si="158"/>
        <v>0</v>
      </c>
      <c r="M398" s="34" t="s">
        <v>597</v>
      </c>
    </row>
    <row r="399" spans="1:13" s="13" customFormat="1" ht="63.75">
      <c r="A399" s="37" t="s">
        <v>557</v>
      </c>
      <c r="B399" s="25">
        <f>C399+D399+E399+F399</f>
        <v>1500</v>
      </c>
      <c r="C399" s="25">
        <f t="shared" ref="C399:K399" si="189">C400</f>
        <v>1500</v>
      </c>
      <c r="D399" s="25">
        <f t="shared" si="189"/>
        <v>0</v>
      </c>
      <c r="E399" s="25">
        <f t="shared" si="189"/>
        <v>0</v>
      </c>
      <c r="F399" s="25">
        <f t="shared" si="189"/>
        <v>0</v>
      </c>
      <c r="G399" s="25">
        <f t="shared" si="184"/>
        <v>1465.13</v>
      </c>
      <c r="H399" s="25">
        <f t="shared" si="189"/>
        <v>1465.13</v>
      </c>
      <c r="I399" s="25">
        <f t="shared" si="189"/>
        <v>0</v>
      </c>
      <c r="J399" s="25">
        <f t="shared" si="189"/>
        <v>0</v>
      </c>
      <c r="K399" s="25">
        <f t="shared" si="189"/>
        <v>0</v>
      </c>
      <c r="L399" s="28">
        <f t="shared" si="158"/>
        <v>0.97675333333333336</v>
      </c>
      <c r="M399" s="48"/>
    </row>
    <row r="400" spans="1:13" s="12" customFormat="1" ht="114.75">
      <c r="A400" s="26" t="s">
        <v>558</v>
      </c>
      <c r="B400" s="27">
        <f>B401+B402+B403</f>
        <v>1500</v>
      </c>
      <c r="C400" s="27">
        <f t="shared" ref="C400:K400" si="190">C401+C402+C403</f>
        <v>1500</v>
      </c>
      <c r="D400" s="27">
        <f t="shared" si="190"/>
        <v>0</v>
      </c>
      <c r="E400" s="27">
        <f t="shared" si="190"/>
        <v>0</v>
      </c>
      <c r="F400" s="27">
        <f t="shared" si="190"/>
        <v>0</v>
      </c>
      <c r="G400" s="27">
        <f t="shared" si="184"/>
        <v>1465.13</v>
      </c>
      <c r="H400" s="27">
        <f t="shared" si="190"/>
        <v>1465.13</v>
      </c>
      <c r="I400" s="27">
        <f t="shared" si="190"/>
        <v>0</v>
      </c>
      <c r="J400" s="27">
        <f t="shared" si="190"/>
        <v>0</v>
      </c>
      <c r="K400" s="27">
        <f t="shared" si="190"/>
        <v>0</v>
      </c>
      <c r="L400" s="28">
        <f t="shared" si="158"/>
        <v>0.97675333333333336</v>
      </c>
      <c r="M400" s="34"/>
    </row>
    <row r="401" spans="1:13" s="12" customFormat="1" ht="114.75">
      <c r="A401" s="26" t="s">
        <v>559</v>
      </c>
      <c r="B401" s="27">
        <f t="shared" ref="B401:B432" si="191">C401+D401+E401+F401</f>
        <v>1000</v>
      </c>
      <c r="C401" s="27">
        <v>1000</v>
      </c>
      <c r="D401" s="27">
        <v>0</v>
      </c>
      <c r="E401" s="27">
        <v>0</v>
      </c>
      <c r="F401" s="27">
        <v>0</v>
      </c>
      <c r="G401" s="27">
        <f t="shared" si="184"/>
        <v>965.13</v>
      </c>
      <c r="H401" s="27">
        <v>965.13</v>
      </c>
      <c r="I401" s="27">
        <v>0</v>
      </c>
      <c r="J401" s="27">
        <v>0</v>
      </c>
      <c r="K401" s="27">
        <v>0</v>
      </c>
      <c r="L401" s="28">
        <f t="shared" ref="L401:L464" si="192">G401/B401</f>
        <v>0.96513000000000004</v>
      </c>
      <c r="M401" s="34" t="s">
        <v>641</v>
      </c>
    </row>
    <row r="402" spans="1:13" s="12" customFormat="1" ht="140.25">
      <c r="A402" s="26" t="s">
        <v>560</v>
      </c>
      <c r="B402" s="27">
        <f t="shared" si="191"/>
        <v>500</v>
      </c>
      <c r="C402" s="27">
        <v>500</v>
      </c>
      <c r="D402" s="27">
        <v>0</v>
      </c>
      <c r="E402" s="27">
        <v>0</v>
      </c>
      <c r="F402" s="27">
        <v>0</v>
      </c>
      <c r="G402" s="27">
        <f t="shared" si="184"/>
        <v>500</v>
      </c>
      <c r="H402" s="27">
        <v>500</v>
      </c>
      <c r="I402" s="27">
        <v>0</v>
      </c>
      <c r="J402" s="27">
        <v>0</v>
      </c>
      <c r="K402" s="27">
        <v>0</v>
      </c>
      <c r="L402" s="28">
        <f t="shared" si="192"/>
        <v>1</v>
      </c>
      <c r="M402" s="34" t="s">
        <v>600</v>
      </c>
    </row>
    <row r="403" spans="1:13" s="12" customFormat="1" ht="344.25">
      <c r="A403" s="26" t="s">
        <v>561</v>
      </c>
      <c r="B403" s="27">
        <f t="shared" si="191"/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f t="shared" si="184"/>
        <v>0</v>
      </c>
      <c r="H403" s="27">
        <v>0</v>
      </c>
      <c r="I403" s="27">
        <v>0</v>
      </c>
      <c r="J403" s="27">
        <v>0</v>
      </c>
      <c r="K403" s="27">
        <v>0</v>
      </c>
      <c r="L403" s="28" t="s">
        <v>598</v>
      </c>
      <c r="M403" s="34" t="s">
        <v>597</v>
      </c>
    </row>
    <row r="404" spans="1:13" s="12" customFormat="1" ht="102">
      <c r="A404" s="37" t="s">
        <v>562</v>
      </c>
      <c r="B404" s="25">
        <f t="shared" si="191"/>
        <v>2500</v>
      </c>
      <c r="C404" s="25">
        <f t="shared" ref="C404:K404" si="193">C405+C414+C416+C419</f>
        <v>500</v>
      </c>
      <c r="D404" s="25">
        <f t="shared" si="193"/>
        <v>0</v>
      </c>
      <c r="E404" s="25">
        <f t="shared" si="193"/>
        <v>0</v>
      </c>
      <c r="F404" s="25">
        <f t="shared" si="193"/>
        <v>2000</v>
      </c>
      <c r="G404" s="25">
        <f t="shared" si="184"/>
        <v>2022.89</v>
      </c>
      <c r="H404" s="25">
        <f t="shared" si="193"/>
        <v>22.89</v>
      </c>
      <c r="I404" s="25">
        <f t="shared" si="193"/>
        <v>0</v>
      </c>
      <c r="J404" s="25">
        <f t="shared" si="193"/>
        <v>0</v>
      </c>
      <c r="K404" s="25">
        <f t="shared" si="193"/>
        <v>2000</v>
      </c>
      <c r="L404" s="28">
        <f t="shared" si="192"/>
        <v>0.80915599999999999</v>
      </c>
      <c r="M404" s="34"/>
    </row>
    <row r="405" spans="1:13" s="12" customFormat="1" ht="102">
      <c r="A405" s="26" t="s">
        <v>563</v>
      </c>
      <c r="B405" s="27">
        <f t="shared" si="191"/>
        <v>2500</v>
      </c>
      <c r="C405" s="27">
        <f t="shared" ref="C405:K405" si="194">C406+C407+C408+C409+C410+C411+C412+C413</f>
        <v>500</v>
      </c>
      <c r="D405" s="27">
        <f t="shared" si="194"/>
        <v>0</v>
      </c>
      <c r="E405" s="27">
        <f t="shared" si="194"/>
        <v>0</v>
      </c>
      <c r="F405" s="27">
        <f t="shared" si="194"/>
        <v>2000</v>
      </c>
      <c r="G405" s="27">
        <f t="shared" si="184"/>
        <v>2022.89</v>
      </c>
      <c r="H405" s="27">
        <f t="shared" si="194"/>
        <v>22.89</v>
      </c>
      <c r="I405" s="27">
        <f t="shared" si="194"/>
        <v>0</v>
      </c>
      <c r="J405" s="27">
        <f t="shared" si="194"/>
        <v>0</v>
      </c>
      <c r="K405" s="27">
        <f t="shared" si="194"/>
        <v>2000</v>
      </c>
      <c r="L405" s="28">
        <f t="shared" si="192"/>
        <v>0.80915599999999999</v>
      </c>
      <c r="M405" s="34"/>
    </row>
    <row r="406" spans="1:13" s="12" customFormat="1" ht="153">
      <c r="A406" s="26" t="s">
        <v>564</v>
      </c>
      <c r="B406" s="27">
        <f t="shared" si="191"/>
        <v>2000</v>
      </c>
      <c r="C406" s="27">
        <v>0</v>
      </c>
      <c r="D406" s="27">
        <v>0</v>
      </c>
      <c r="E406" s="27">
        <v>0</v>
      </c>
      <c r="F406" s="27">
        <v>2000</v>
      </c>
      <c r="G406" s="27">
        <f t="shared" si="184"/>
        <v>2000</v>
      </c>
      <c r="H406" s="27">
        <v>0</v>
      </c>
      <c r="I406" s="27">
        <v>0</v>
      </c>
      <c r="J406" s="27">
        <v>0</v>
      </c>
      <c r="K406" s="27">
        <v>2000</v>
      </c>
      <c r="L406" s="28">
        <f t="shared" si="192"/>
        <v>1</v>
      </c>
      <c r="M406" s="34" t="s">
        <v>600</v>
      </c>
    </row>
    <row r="407" spans="1:13" s="12" customFormat="1" ht="127.5">
      <c r="A407" s="26" t="s">
        <v>565</v>
      </c>
      <c r="B407" s="27">
        <f t="shared" si="191"/>
        <v>0</v>
      </c>
      <c r="C407" s="27">
        <v>0</v>
      </c>
      <c r="D407" s="27">
        <v>0</v>
      </c>
      <c r="E407" s="27">
        <v>0</v>
      </c>
      <c r="F407" s="27">
        <v>0</v>
      </c>
      <c r="G407" s="27">
        <f t="shared" si="184"/>
        <v>0</v>
      </c>
      <c r="H407" s="27">
        <v>0</v>
      </c>
      <c r="I407" s="27">
        <v>0</v>
      </c>
      <c r="J407" s="27">
        <v>0</v>
      </c>
      <c r="K407" s="27">
        <v>0</v>
      </c>
      <c r="L407" s="28" t="s">
        <v>598</v>
      </c>
      <c r="M407" s="34" t="s">
        <v>597</v>
      </c>
    </row>
    <row r="408" spans="1:13" s="12" customFormat="1" ht="102">
      <c r="A408" s="26" t="s">
        <v>566</v>
      </c>
      <c r="B408" s="27">
        <f t="shared" si="191"/>
        <v>0</v>
      </c>
      <c r="C408" s="27">
        <v>0</v>
      </c>
      <c r="D408" s="27">
        <v>0</v>
      </c>
      <c r="E408" s="27">
        <v>0</v>
      </c>
      <c r="F408" s="27">
        <v>0</v>
      </c>
      <c r="G408" s="27">
        <f t="shared" si="184"/>
        <v>0</v>
      </c>
      <c r="H408" s="27">
        <v>0</v>
      </c>
      <c r="I408" s="27">
        <v>0</v>
      </c>
      <c r="J408" s="27">
        <v>0</v>
      </c>
      <c r="K408" s="27">
        <v>0</v>
      </c>
      <c r="L408" s="28" t="s">
        <v>598</v>
      </c>
      <c r="M408" s="34" t="s">
        <v>597</v>
      </c>
    </row>
    <row r="409" spans="1:13" s="12" customFormat="1" ht="242.25">
      <c r="A409" s="26" t="s">
        <v>567</v>
      </c>
      <c r="B409" s="27">
        <f t="shared" si="191"/>
        <v>0</v>
      </c>
      <c r="C409" s="27">
        <v>0</v>
      </c>
      <c r="D409" s="27">
        <v>0</v>
      </c>
      <c r="E409" s="27">
        <v>0</v>
      </c>
      <c r="F409" s="27">
        <v>0</v>
      </c>
      <c r="G409" s="27">
        <f t="shared" si="184"/>
        <v>0</v>
      </c>
      <c r="H409" s="27">
        <v>0</v>
      </c>
      <c r="I409" s="27">
        <v>0</v>
      </c>
      <c r="J409" s="27">
        <v>0</v>
      </c>
      <c r="K409" s="27">
        <v>0</v>
      </c>
      <c r="L409" s="28" t="s">
        <v>598</v>
      </c>
      <c r="M409" s="34" t="s">
        <v>597</v>
      </c>
    </row>
    <row r="410" spans="1:13" s="12" customFormat="1" ht="114.75">
      <c r="A410" s="26" t="s">
        <v>568</v>
      </c>
      <c r="B410" s="27">
        <f t="shared" si="191"/>
        <v>0</v>
      </c>
      <c r="C410" s="27">
        <v>0</v>
      </c>
      <c r="D410" s="27">
        <v>0</v>
      </c>
      <c r="E410" s="27">
        <v>0</v>
      </c>
      <c r="F410" s="27">
        <v>0</v>
      </c>
      <c r="G410" s="27">
        <f t="shared" si="184"/>
        <v>0</v>
      </c>
      <c r="H410" s="27">
        <v>0</v>
      </c>
      <c r="I410" s="27">
        <v>0</v>
      </c>
      <c r="J410" s="27">
        <v>0</v>
      </c>
      <c r="K410" s="27">
        <v>0</v>
      </c>
      <c r="L410" s="28" t="s">
        <v>598</v>
      </c>
      <c r="M410" s="34" t="s">
        <v>597</v>
      </c>
    </row>
    <row r="411" spans="1:13" s="12" customFormat="1" ht="369.75">
      <c r="A411" s="26" t="s">
        <v>569</v>
      </c>
      <c r="B411" s="27">
        <f t="shared" si="191"/>
        <v>0</v>
      </c>
      <c r="C411" s="27">
        <v>0</v>
      </c>
      <c r="D411" s="27">
        <v>0</v>
      </c>
      <c r="E411" s="27">
        <v>0</v>
      </c>
      <c r="F411" s="27">
        <v>0</v>
      </c>
      <c r="G411" s="27">
        <f t="shared" si="184"/>
        <v>0</v>
      </c>
      <c r="H411" s="27">
        <v>0</v>
      </c>
      <c r="I411" s="27">
        <v>0</v>
      </c>
      <c r="J411" s="27">
        <v>0</v>
      </c>
      <c r="K411" s="27">
        <v>0</v>
      </c>
      <c r="L411" s="28" t="s">
        <v>598</v>
      </c>
      <c r="M411" s="34" t="s">
        <v>597</v>
      </c>
    </row>
    <row r="412" spans="1:13" s="12" customFormat="1" ht="318.75">
      <c r="A412" s="26" t="s">
        <v>570</v>
      </c>
      <c r="B412" s="27">
        <f t="shared" si="191"/>
        <v>0</v>
      </c>
      <c r="C412" s="27">
        <v>0</v>
      </c>
      <c r="D412" s="27">
        <v>0</v>
      </c>
      <c r="E412" s="27">
        <v>0</v>
      </c>
      <c r="F412" s="27">
        <v>0</v>
      </c>
      <c r="G412" s="27">
        <f t="shared" si="184"/>
        <v>0</v>
      </c>
      <c r="H412" s="27">
        <v>0</v>
      </c>
      <c r="I412" s="27">
        <v>0</v>
      </c>
      <c r="J412" s="27">
        <v>0</v>
      </c>
      <c r="K412" s="27">
        <v>0</v>
      </c>
      <c r="L412" s="28" t="s">
        <v>598</v>
      </c>
      <c r="M412" s="34" t="s">
        <v>597</v>
      </c>
    </row>
    <row r="413" spans="1:13" s="12" customFormat="1" ht="127.5">
      <c r="A413" s="26" t="s">
        <v>571</v>
      </c>
      <c r="B413" s="27">
        <f t="shared" si="191"/>
        <v>500</v>
      </c>
      <c r="C413" s="27">
        <v>500</v>
      </c>
      <c r="D413" s="27">
        <v>0</v>
      </c>
      <c r="E413" s="27">
        <v>0</v>
      </c>
      <c r="F413" s="27">
        <v>0</v>
      </c>
      <c r="G413" s="27">
        <f t="shared" si="184"/>
        <v>22.89</v>
      </c>
      <c r="H413" s="27">
        <v>22.89</v>
      </c>
      <c r="I413" s="27">
        <v>0</v>
      </c>
      <c r="J413" s="27">
        <v>0</v>
      </c>
      <c r="K413" s="27">
        <v>0</v>
      </c>
      <c r="L413" s="28">
        <f t="shared" si="192"/>
        <v>4.5780000000000001E-2</v>
      </c>
      <c r="M413" s="34" t="s">
        <v>642</v>
      </c>
    </row>
    <row r="414" spans="1:13" s="12" customFormat="1" ht="114.75">
      <c r="A414" s="26" t="s">
        <v>572</v>
      </c>
      <c r="B414" s="27">
        <f t="shared" si="191"/>
        <v>0</v>
      </c>
      <c r="C414" s="27">
        <f t="shared" ref="C414:K414" si="195">C415</f>
        <v>0</v>
      </c>
      <c r="D414" s="27">
        <f t="shared" si="195"/>
        <v>0</v>
      </c>
      <c r="E414" s="27">
        <f t="shared" si="195"/>
        <v>0</v>
      </c>
      <c r="F414" s="27">
        <f t="shared" si="195"/>
        <v>0</v>
      </c>
      <c r="G414" s="27">
        <f t="shared" si="184"/>
        <v>0</v>
      </c>
      <c r="H414" s="27">
        <f t="shared" si="195"/>
        <v>0</v>
      </c>
      <c r="I414" s="27">
        <f t="shared" si="195"/>
        <v>0</v>
      </c>
      <c r="J414" s="27">
        <f t="shared" si="195"/>
        <v>0</v>
      </c>
      <c r="K414" s="27">
        <f t="shared" si="195"/>
        <v>0</v>
      </c>
      <c r="L414" s="28" t="s">
        <v>598</v>
      </c>
      <c r="M414" s="34"/>
    </row>
    <row r="415" spans="1:13" s="12" customFormat="1" ht="140.25">
      <c r="A415" s="26" t="s">
        <v>573</v>
      </c>
      <c r="B415" s="27">
        <f t="shared" si="191"/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f t="shared" si="184"/>
        <v>0</v>
      </c>
      <c r="H415" s="27">
        <v>0</v>
      </c>
      <c r="I415" s="27">
        <v>0</v>
      </c>
      <c r="J415" s="27">
        <v>0</v>
      </c>
      <c r="K415" s="27">
        <v>0</v>
      </c>
      <c r="L415" s="28" t="s">
        <v>598</v>
      </c>
      <c r="M415" s="34" t="s">
        <v>597</v>
      </c>
    </row>
    <row r="416" spans="1:13" s="12" customFormat="1" ht="102">
      <c r="A416" s="26" t="s">
        <v>574</v>
      </c>
      <c r="B416" s="27">
        <f t="shared" si="191"/>
        <v>0</v>
      </c>
      <c r="C416" s="27">
        <f t="shared" ref="C416:K416" si="196">C417+C418</f>
        <v>0</v>
      </c>
      <c r="D416" s="27">
        <f t="shared" si="196"/>
        <v>0</v>
      </c>
      <c r="E416" s="27">
        <f t="shared" si="196"/>
        <v>0</v>
      </c>
      <c r="F416" s="27">
        <f t="shared" si="196"/>
        <v>0</v>
      </c>
      <c r="G416" s="27">
        <f t="shared" si="184"/>
        <v>0</v>
      </c>
      <c r="H416" s="27">
        <f t="shared" si="196"/>
        <v>0</v>
      </c>
      <c r="I416" s="27">
        <f t="shared" si="196"/>
        <v>0</v>
      </c>
      <c r="J416" s="27">
        <f t="shared" si="196"/>
        <v>0</v>
      </c>
      <c r="K416" s="27">
        <f t="shared" si="196"/>
        <v>0</v>
      </c>
      <c r="L416" s="28" t="s">
        <v>598</v>
      </c>
      <c r="M416" s="34"/>
    </row>
    <row r="417" spans="1:13" s="12" customFormat="1" ht="140.25">
      <c r="A417" s="26" t="s">
        <v>575</v>
      </c>
      <c r="B417" s="27">
        <f t="shared" si="191"/>
        <v>0</v>
      </c>
      <c r="C417" s="27">
        <f t="shared" ref="C417:F417" si="197">C418+C419</f>
        <v>0</v>
      </c>
      <c r="D417" s="27">
        <f t="shared" si="197"/>
        <v>0</v>
      </c>
      <c r="E417" s="27">
        <f t="shared" si="197"/>
        <v>0</v>
      </c>
      <c r="F417" s="27">
        <f t="shared" si="197"/>
        <v>0</v>
      </c>
      <c r="G417" s="27">
        <f t="shared" si="184"/>
        <v>0</v>
      </c>
      <c r="H417" s="27">
        <v>0</v>
      </c>
      <c r="I417" s="27">
        <v>0</v>
      </c>
      <c r="J417" s="27">
        <v>0</v>
      </c>
      <c r="K417" s="27">
        <v>0</v>
      </c>
      <c r="L417" s="28" t="s">
        <v>598</v>
      </c>
      <c r="M417" s="34" t="s">
        <v>597</v>
      </c>
    </row>
    <row r="418" spans="1:13" s="12" customFormat="1" ht="165.75">
      <c r="A418" s="26" t="s">
        <v>576</v>
      </c>
      <c r="B418" s="27">
        <f t="shared" si="191"/>
        <v>0</v>
      </c>
      <c r="C418" s="27">
        <f t="shared" ref="C418:F418" si="198">C419+C420</f>
        <v>0</v>
      </c>
      <c r="D418" s="27">
        <f t="shared" si="198"/>
        <v>0</v>
      </c>
      <c r="E418" s="27">
        <f t="shared" si="198"/>
        <v>0</v>
      </c>
      <c r="F418" s="27">
        <f t="shared" si="198"/>
        <v>0</v>
      </c>
      <c r="G418" s="27">
        <f t="shared" si="184"/>
        <v>0</v>
      </c>
      <c r="H418" s="27">
        <v>0</v>
      </c>
      <c r="I418" s="27">
        <v>0</v>
      </c>
      <c r="J418" s="27">
        <v>0</v>
      </c>
      <c r="K418" s="27">
        <v>0</v>
      </c>
      <c r="L418" s="28" t="s">
        <v>598</v>
      </c>
      <c r="M418" s="34" t="s">
        <v>597</v>
      </c>
    </row>
    <row r="419" spans="1:13" s="12" customFormat="1" ht="89.25">
      <c r="A419" s="37" t="s">
        <v>577</v>
      </c>
      <c r="B419" s="27">
        <f t="shared" si="191"/>
        <v>0</v>
      </c>
      <c r="C419" s="27">
        <f t="shared" ref="C419:K419" si="199">C420+C421</f>
        <v>0</v>
      </c>
      <c r="D419" s="27">
        <v>0</v>
      </c>
      <c r="E419" s="27">
        <f t="shared" si="199"/>
        <v>0</v>
      </c>
      <c r="F419" s="27">
        <f t="shared" si="199"/>
        <v>0</v>
      </c>
      <c r="G419" s="25">
        <f t="shared" si="184"/>
        <v>0</v>
      </c>
      <c r="H419" s="25">
        <f t="shared" si="199"/>
        <v>0</v>
      </c>
      <c r="I419" s="25">
        <f>I4209</f>
        <v>0</v>
      </c>
      <c r="J419" s="25">
        <f t="shared" si="199"/>
        <v>0</v>
      </c>
      <c r="K419" s="25">
        <f t="shared" si="199"/>
        <v>0</v>
      </c>
      <c r="L419" s="28" t="s">
        <v>598</v>
      </c>
      <c r="M419" s="34"/>
    </row>
    <row r="420" spans="1:13" s="12" customFormat="1" ht="89.25">
      <c r="A420" s="26" t="s">
        <v>578</v>
      </c>
      <c r="B420" s="27">
        <f t="shared" si="191"/>
        <v>0</v>
      </c>
      <c r="C420" s="27">
        <v>0</v>
      </c>
      <c r="D420" s="27">
        <v>0</v>
      </c>
      <c r="E420" s="27">
        <f t="shared" ref="E420:F420" si="200">E421+E422</f>
        <v>0</v>
      </c>
      <c r="F420" s="27">
        <f t="shared" si="200"/>
        <v>0</v>
      </c>
      <c r="G420" s="27">
        <f t="shared" si="184"/>
        <v>0</v>
      </c>
      <c r="H420" s="27">
        <v>0</v>
      </c>
      <c r="I420" s="27">
        <v>0</v>
      </c>
      <c r="J420" s="27">
        <v>0</v>
      </c>
      <c r="K420" s="27">
        <v>0</v>
      </c>
      <c r="L420" s="28" t="s">
        <v>598</v>
      </c>
      <c r="M420" s="34" t="s">
        <v>597</v>
      </c>
    </row>
    <row r="421" spans="1:13" s="12" customFormat="1" ht="51">
      <c r="A421" s="26" t="s">
        <v>579</v>
      </c>
      <c r="B421" s="27">
        <f t="shared" si="191"/>
        <v>0</v>
      </c>
      <c r="C421" s="27">
        <v>0</v>
      </c>
      <c r="D421" s="27">
        <v>0</v>
      </c>
      <c r="E421" s="27">
        <f t="shared" ref="E421:F421" si="201">E422+E423</f>
        <v>0</v>
      </c>
      <c r="F421" s="27">
        <f t="shared" si="201"/>
        <v>0</v>
      </c>
      <c r="G421" s="27">
        <f t="shared" si="184"/>
        <v>0</v>
      </c>
      <c r="H421" s="27">
        <v>0</v>
      </c>
      <c r="I421" s="27">
        <v>0</v>
      </c>
      <c r="J421" s="27">
        <v>0</v>
      </c>
      <c r="K421" s="27">
        <v>0</v>
      </c>
      <c r="L421" s="28" t="s">
        <v>598</v>
      </c>
      <c r="M421" s="34" t="s">
        <v>597</v>
      </c>
    </row>
    <row r="422" spans="1:13" s="13" customFormat="1" ht="63.75">
      <c r="A422" s="37" t="s">
        <v>381</v>
      </c>
      <c r="B422" s="25">
        <f t="shared" si="191"/>
        <v>1448588.4</v>
      </c>
      <c r="C422" s="25">
        <f>C423+C429+C433+C439</f>
        <v>1424790.5</v>
      </c>
      <c r="D422" s="25">
        <f>D423+D429+D433+D439</f>
        <v>23797.9</v>
      </c>
      <c r="E422" s="25">
        <f t="shared" ref="E422:K422" si="202">E423+E429+E433</f>
        <v>0</v>
      </c>
      <c r="F422" s="25">
        <f t="shared" si="202"/>
        <v>0</v>
      </c>
      <c r="G422" s="25">
        <f>H422+I422+J422+K422</f>
        <v>1414480.0999999999</v>
      </c>
      <c r="H422" s="25">
        <f>H423+H429+H433+H439</f>
        <v>1390699.5999999999</v>
      </c>
      <c r="I422" s="25">
        <f>I423+I429+I433+I439</f>
        <v>23780.5</v>
      </c>
      <c r="J422" s="25">
        <f t="shared" si="202"/>
        <v>0</v>
      </c>
      <c r="K422" s="25">
        <f t="shared" si="202"/>
        <v>0</v>
      </c>
      <c r="L422" s="47">
        <f t="shared" si="192"/>
        <v>0.9764541121549779</v>
      </c>
      <c r="M422" s="48"/>
    </row>
    <row r="423" spans="1:13" s="8" customFormat="1" ht="63.75">
      <c r="A423" s="37" t="s">
        <v>382</v>
      </c>
      <c r="B423" s="27">
        <f t="shared" si="191"/>
        <v>80972</v>
      </c>
      <c r="C423" s="27">
        <f t="shared" ref="C423:K423" si="203">C424+C427</f>
        <v>65248</v>
      </c>
      <c r="D423" s="27">
        <f t="shared" si="203"/>
        <v>15724</v>
      </c>
      <c r="E423" s="27">
        <f t="shared" si="203"/>
        <v>0</v>
      </c>
      <c r="F423" s="27">
        <f t="shared" si="203"/>
        <v>0</v>
      </c>
      <c r="G423" s="25">
        <f>G424+G427</f>
        <v>80559.900000000009</v>
      </c>
      <c r="H423" s="25">
        <f>H424+H427</f>
        <v>64853.3</v>
      </c>
      <c r="I423" s="25">
        <f t="shared" si="203"/>
        <v>15706.6</v>
      </c>
      <c r="J423" s="25">
        <f t="shared" si="203"/>
        <v>0</v>
      </c>
      <c r="K423" s="25">
        <f t="shared" si="203"/>
        <v>0</v>
      </c>
      <c r="L423" s="28">
        <f t="shared" si="192"/>
        <v>0.99491058637553731</v>
      </c>
      <c r="M423" s="34"/>
    </row>
    <row r="424" spans="1:13" s="8" customFormat="1" ht="114.75">
      <c r="A424" s="26" t="s">
        <v>383</v>
      </c>
      <c r="B424" s="27">
        <f t="shared" si="191"/>
        <v>65248</v>
      </c>
      <c r="C424" s="27">
        <f t="shared" ref="C424:K424" si="204">C425+C426</f>
        <v>65248</v>
      </c>
      <c r="D424" s="27">
        <f t="shared" si="204"/>
        <v>0</v>
      </c>
      <c r="E424" s="27">
        <f t="shared" si="204"/>
        <v>0</v>
      </c>
      <c r="F424" s="27">
        <f t="shared" si="204"/>
        <v>0</v>
      </c>
      <c r="G424" s="27">
        <f>G425+G426</f>
        <v>64853.3</v>
      </c>
      <c r="H424" s="27">
        <f t="shared" si="204"/>
        <v>64853.3</v>
      </c>
      <c r="I424" s="27">
        <f t="shared" si="204"/>
        <v>0</v>
      </c>
      <c r="J424" s="27">
        <f t="shared" si="204"/>
        <v>0</v>
      </c>
      <c r="K424" s="27">
        <f t="shared" si="204"/>
        <v>0</v>
      </c>
      <c r="L424" s="28">
        <f t="shared" si="192"/>
        <v>0.99395077243746943</v>
      </c>
      <c r="M424" s="34"/>
    </row>
    <row r="425" spans="1:13" s="8" customFormat="1" ht="127.5">
      <c r="A425" s="26" t="s">
        <v>384</v>
      </c>
      <c r="B425" s="27">
        <f t="shared" si="191"/>
        <v>5948</v>
      </c>
      <c r="C425" s="27">
        <v>5948</v>
      </c>
      <c r="D425" s="27">
        <v>0</v>
      </c>
      <c r="E425" s="27">
        <v>0</v>
      </c>
      <c r="F425" s="27">
        <v>0</v>
      </c>
      <c r="G425" s="27">
        <f>H425+I425+J425+K425</f>
        <v>5770.8</v>
      </c>
      <c r="H425" s="27">
        <v>5770.8</v>
      </c>
      <c r="I425" s="27">
        <v>0</v>
      </c>
      <c r="J425" s="27">
        <v>0</v>
      </c>
      <c r="K425" s="27">
        <v>0</v>
      </c>
      <c r="L425" s="28">
        <f t="shared" si="192"/>
        <v>0.97020847343644923</v>
      </c>
      <c r="M425" s="34" t="s">
        <v>680</v>
      </c>
    </row>
    <row r="426" spans="1:13" s="8" customFormat="1" ht="76.5">
      <c r="A426" s="26" t="s">
        <v>385</v>
      </c>
      <c r="B426" s="27">
        <f t="shared" si="191"/>
        <v>59300</v>
      </c>
      <c r="C426" s="27">
        <v>59300</v>
      </c>
      <c r="D426" s="27">
        <v>0</v>
      </c>
      <c r="E426" s="27">
        <v>0</v>
      </c>
      <c r="F426" s="27">
        <v>0</v>
      </c>
      <c r="G426" s="27">
        <f>H426+I426+J426+K426</f>
        <v>59082.5</v>
      </c>
      <c r="H426" s="27">
        <v>59082.5</v>
      </c>
      <c r="I426" s="27">
        <v>0</v>
      </c>
      <c r="J426" s="27">
        <v>0</v>
      </c>
      <c r="K426" s="27">
        <v>0</v>
      </c>
      <c r="L426" s="28">
        <f t="shared" si="192"/>
        <v>0.99633220910623943</v>
      </c>
      <c r="M426" s="34" t="s">
        <v>600</v>
      </c>
    </row>
    <row r="427" spans="1:13" s="8" customFormat="1" ht="102">
      <c r="A427" s="26" t="s">
        <v>386</v>
      </c>
      <c r="B427" s="27">
        <f t="shared" si="191"/>
        <v>15724</v>
      </c>
      <c r="C427" s="27">
        <f t="shared" ref="C427:K427" si="205">C428</f>
        <v>0</v>
      </c>
      <c r="D427" s="27">
        <f>D428</f>
        <v>15724</v>
      </c>
      <c r="E427" s="27">
        <f t="shared" si="205"/>
        <v>0</v>
      </c>
      <c r="F427" s="27">
        <f t="shared" si="205"/>
        <v>0</v>
      </c>
      <c r="G427" s="27">
        <f>H427+I427+J427+K427</f>
        <v>15706.6</v>
      </c>
      <c r="H427" s="27">
        <f t="shared" si="205"/>
        <v>0</v>
      </c>
      <c r="I427" s="27">
        <f t="shared" si="205"/>
        <v>15706.6</v>
      </c>
      <c r="J427" s="27">
        <f t="shared" si="205"/>
        <v>0</v>
      </c>
      <c r="K427" s="27">
        <f t="shared" si="205"/>
        <v>0</v>
      </c>
      <c r="L427" s="28">
        <f t="shared" si="192"/>
        <v>0.99889341134571363</v>
      </c>
      <c r="M427" s="34"/>
    </row>
    <row r="428" spans="1:13" s="8" customFormat="1" ht="123" customHeight="1">
      <c r="A428" s="26" t="s">
        <v>387</v>
      </c>
      <c r="B428" s="27">
        <f t="shared" si="191"/>
        <v>15724</v>
      </c>
      <c r="C428" s="27">
        <v>0</v>
      </c>
      <c r="D428" s="27">
        <v>15724</v>
      </c>
      <c r="E428" s="27">
        <v>0</v>
      </c>
      <c r="F428" s="27">
        <v>0</v>
      </c>
      <c r="G428" s="27">
        <f>H428+I428+J428+K428</f>
        <v>15706.6</v>
      </c>
      <c r="H428" s="27">
        <v>0</v>
      </c>
      <c r="I428" s="27">
        <v>15706.6</v>
      </c>
      <c r="J428" s="27">
        <v>0</v>
      </c>
      <c r="K428" s="27">
        <v>0</v>
      </c>
      <c r="L428" s="28">
        <f t="shared" si="192"/>
        <v>0.99889341134571363</v>
      </c>
      <c r="M428" s="34" t="s">
        <v>600</v>
      </c>
    </row>
    <row r="429" spans="1:13" s="8" customFormat="1" ht="51">
      <c r="A429" s="37" t="s">
        <v>388</v>
      </c>
      <c r="B429" s="27">
        <f t="shared" si="191"/>
        <v>500</v>
      </c>
      <c r="C429" s="27">
        <f t="shared" ref="C429:K429" si="206">C430</f>
        <v>500</v>
      </c>
      <c r="D429" s="27">
        <f t="shared" si="206"/>
        <v>0</v>
      </c>
      <c r="E429" s="27">
        <f t="shared" si="206"/>
        <v>0</v>
      </c>
      <c r="F429" s="27">
        <f t="shared" si="206"/>
        <v>0</v>
      </c>
      <c r="G429" s="25">
        <f>H429+I429+J429+K429</f>
        <v>0</v>
      </c>
      <c r="H429" s="25">
        <f t="shared" si="206"/>
        <v>0</v>
      </c>
      <c r="I429" s="25">
        <f t="shared" si="206"/>
        <v>0</v>
      </c>
      <c r="J429" s="25">
        <f t="shared" si="206"/>
        <v>0</v>
      </c>
      <c r="K429" s="25">
        <f t="shared" si="206"/>
        <v>0</v>
      </c>
      <c r="L429" s="28">
        <f t="shared" si="192"/>
        <v>0</v>
      </c>
      <c r="M429" s="34"/>
    </row>
    <row r="430" spans="1:13" s="8" customFormat="1" ht="89.25">
      <c r="A430" s="26" t="s">
        <v>389</v>
      </c>
      <c r="B430" s="27">
        <f t="shared" si="191"/>
        <v>500</v>
      </c>
      <c r="C430" s="27">
        <f t="shared" ref="C430:K430" si="207">C431+C432</f>
        <v>500</v>
      </c>
      <c r="D430" s="27">
        <f t="shared" si="207"/>
        <v>0</v>
      </c>
      <c r="E430" s="27">
        <f t="shared" si="207"/>
        <v>0</v>
      </c>
      <c r="F430" s="27">
        <f t="shared" si="207"/>
        <v>0</v>
      </c>
      <c r="G430" s="27">
        <f t="shared" si="207"/>
        <v>0</v>
      </c>
      <c r="H430" s="27">
        <f t="shared" si="207"/>
        <v>0</v>
      </c>
      <c r="I430" s="27">
        <f t="shared" si="207"/>
        <v>0</v>
      </c>
      <c r="J430" s="27">
        <f t="shared" si="207"/>
        <v>0</v>
      </c>
      <c r="K430" s="27">
        <f t="shared" si="207"/>
        <v>0</v>
      </c>
      <c r="L430" s="28">
        <f t="shared" si="192"/>
        <v>0</v>
      </c>
      <c r="M430" s="34"/>
    </row>
    <row r="431" spans="1:13" s="8" customFormat="1" ht="63.75">
      <c r="A431" s="26" t="s">
        <v>390</v>
      </c>
      <c r="B431" s="27">
        <f t="shared" si="191"/>
        <v>0</v>
      </c>
      <c r="C431" s="27">
        <v>0</v>
      </c>
      <c r="D431" s="27">
        <v>0</v>
      </c>
      <c r="E431" s="27">
        <v>0</v>
      </c>
      <c r="F431" s="27">
        <v>0</v>
      </c>
      <c r="G431" s="27">
        <f>H431+I431+J431+K431</f>
        <v>0</v>
      </c>
      <c r="H431" s="27">
        <v>0</v>
      </c>
      <c r="I431" s="27">
        <v>0</v>
      </c>
      <c r="J431" s="27">
        <v>0</v>
      </c>
      <c r="K431" s="27">
        <v>0</v>
      </c>
      <c r="L431" s="28" t="s">
        <v>598</v>
      </c>
      <c r="M431" s="34" t="s">
        <v>597</v>
      </c>
    </row>
    <row r="432" spans="1:13" s="8" customFormat="1" ht="76.5">
      <c r="A432" s="26" t="s">
        <v>391</v>
      </c>
      <c r="B432" s="27">
        <f t="shared" si="191"/>
        <v>500</v>
      </c>
      <c r="C432" s="27">
        <v>500</v>
      </c>
      <c r="D432" s="27">
        <v>0</v>
      </c>
      <c r="E432" s="27">
        <v>0</v>
      </c>
      <c r="F432" s="27">
        <v>0</v>
      </c>
      <c r="G432" s="27">
        <f>H432+I432+J432+K432</f>
        <v>0</v>
      </c>
      <c r="H432" s="27">
        <v>0</v>
      </c>
      <c r="I432" s="27">
        <v>0</v>
      </c>
      <c r="J432" s="27">
        <v>0</v>
      </c>
      <c r="K432" s="27">
        <v>0</v>
      </c>
      <c r="L432" s="28">
        <f t="shared" si="192"/>
        <v>0</v>
      </c>
      <c r="M432" s="34" t="s">
        <v>681</v>
      </c>
    </row>
    <row r="433" spans="1:13" s="8" customFormat="1" ht="51">
      <c r="A433" s="37" t="s">
        <v>392</v>
      </c>
      <c r="B433" s="25">
        <f t="shared" ref="B433:B464" si="208">C433+D433+E433+F433</f>
        <v>0</v>
      </c>
      <c r="C433" s="25">
        <f t="shared" ref="C433:K433" si="209">C434+C437</f>
        <v>0</v>
      </c>
      <c r="D433" s="25">
        <f t="shared" si="209"/>
        <v>0</v>
      </c>
      <c r="E433" s="25">
        <f t="shared" si="209"/>
        <v>0</v>
      </c>
      <c r="F433" s="25">
        <f t="shared" si="209"/>
        <v>0</v>
      </c>
      <c r="G433" s="25">
        <f t="shared" si="209"/>
        <v>0</v>
      </c>
      <c r="H433" s="25">
        <f t="shared" si="209"/>
        <v>0</v>
      </c>
      <c r="I433" s="25">
        <f t="shared" si="209"/>
        <v>0</v>
      </c>
      <c r="J433" s="25">
        <f t="shared" si="209"/>
        <v>0</v>
      </c>
      <c r="K433" s="25">
        <f t="shared" si="209"/>
        <v>0</v>
      </c>
      <c r="L433" s="28" t="s">
        <v>598</v>
      </c>
      <c r="M433" s="34" t="s">
        <v>598</v>
      </c>
    </row>
    <row r="434" spans="1:13" s="8" customFormat="1" ht="76.5">
      <c r="A434" s="26" t="s">
        <v>393</v>
      </c>
      <c r="B434" s="27">
        <f t="shared" si="208"/>
        <v>0</v>
      </c>
      <c r="C434" s="27">
        <f t="shared" ref="C434:K434" si="210">C435+C436</f>
        <v>0</v>
      </c>
      <c r="D434" s="27">
        <f t="shared" si="210"/>
        <v>0</v>
      </c>
      <c r="E434" s="27">
        <f t="shared" si="210"/>
        <v>0</v>
      </c>
      <c r="F434" s="27">
        <f t="shared" si="210"/>
        <v>0</v>
      </c>
      <c r="G434" s="27">
        <f t="shared" ref="G434:G439" si="211">H434+I434+J434+K434</f>
        <v>0</v>
      </c>
      <c r="H434" s="27">
        <f t="shared" si="210"/>
        <v>0</v>
      </c>
      <c r="I434" s="27">
        <f t="shared" si="210"/>
        <v>0</v>
      </c>
      <c r="J434" s="27">
        <f t="shared" si="210"/>
        <v>0</v>
      </c>
      <c r="K434" s="27">
        <f t="shared" si="210"/>
        <v>0</v>
      </c>
      <c r="L434" s="28" t="s">
        <v>598</v>
      </c>
      <c r="M434" s="34" t="s">
        <v>597</v>
      </c>
    </row>
    <row r="435" spans="1:13" s="8" customFormat="1" ht="114.75">
      <c r="A435" s="26" t="s">
        <v>394</v>
      </c>
      <c r="B435" s="27">
        <f t="shared" si="208"/>
        <v>0</v>
      </c>
      <c r="C435" s="27">
        <v>0</v>
      </c>
      <c r="D435" s="27">
        <v>0</v>
      </c>
      <c r="E435" s="27">
        <v>0</v>
      </c>
      <c r="F435" s="27">
        <v>0</v>
      </c>
      <c r="G435" s="27">
        <f t="shared" si="211"/>
        <v>0</v>
      </c>
      <c r="H435" s="27">
        <v>0</v>
      </c>
      <c r="I435" s="27">
        <v>0</v>
      </c>
      <c r="J435" s="27">
        <v>0</v>
      </c>
      <c r="K435" s="27">
        <v>0</v>
      </c>
      <c r="L435" s="28" t="s">
        <v>598</v>
      </c>
      <c r="M435" s="34" t="s">
        <v>597</v>
      </c>
    </row>
    <row r="436" spans="1:13" s="8" customFormat="1" ht="191.25">
      <c r="A436" s="26" t="s">
        <v>395</v>
      </c>
      <c r="B436" s="27">
        <f t="shared" si="208"/>
        <v>0</v>
      </c>
      <c r="C436" s="27">
        <v>0</v>
      </c>
      <c r="D436" s="27">
        <v>0</v>
      </c>
      <c r="E436" s="27">
        <v>0</v>
      </c>
      <c r="F436" s="27">
        <v>0</v>
      </c>
      <c r="G436" s="27">
        <f t="shared" si="211"/>
        <v>0</v>
      </c>
      <c r="H436" s="27">
        <v>0</v>
      </c>
      <c r="I436" s="27">
        <v>0</v>
      </c>
      <c r="J436" s="27">
        <v>0</v>
      </c>
      <c r="K436" s="27"/>
      <c r="L436" s="28" t="s">
        <v>598</v>
      </c>
      <c r="M436" s="34" t="s">
        <v>597</v>
      </c>
    </row>
    <row r="437" spans="1:13" s="8" customFormat="1" ht="76.5">
      <c r="A437" s="26" t="s">
        <v>396</v>
      </c>
      <c r="B437" s="27">
        <f t="shared" si="208"/>
        <v>0</v>
      </c>
      <c r="C437" s="27">
        <f t="shared" ref="C437:K437" si="212">C438</f>
        <v>0</v>
      </c>
      <c r="D437" s="27">
        <f t="shared" si="212"/>
        <v>0</v>
      </c>
      <c r="E437" s="27">
        <f t="shared" si="212"/>
        <v>0</v>
      </c>
      <c r="F437" s="27">
        <f t="shared" si="212"/>
        <v>0</v>
      </c>
      <c r="G437" s="27">
        <f t="shared" si="211"/>
        <v>0</v>
      </c>
      <c r="H437" s="27">
        <f t="shared" si="212"/>
        <v>0</v>
      </c>
      <c r="I437" s="27">
        <f t="shared" si="212"/>
        <v>0</v>
      </c>
      <c r="J437" s="27">
        <f t="shared" si="212"/>
        <v>0</v>
      </c>
      <c r="K437" s="27">
        <f t="shared" si="212"/>
        <v>0</v>
      </c>
      <c r="L437" s="28" t="s">
        <v>598</v>
      </c>
      <c r="M437" s="34"/>
    </row>
    <row r="438" spans="1:13" s="8" customFormat="1" ht="114.75">
      <c r="A438" s="26" t="s">
        <v>397</v>
      </c>
      <c r="B438" s="27">
        <f t="shared" si="208"/>
        <v>0</v>
      </c>
      <c r="C438" s="27">
        <v>0</v>
      </c>
      <c r="D438" s="27">
        <v>0</v>
      </c>
      <c r="E438" s="27">
        <v>0</v>
      </c>
      <c r="F438" s="27">
        <v>0</v>
      </c>
      <c r="G438" s="27">
        <f t="shared" si="211"/>
        <v>0</v>
      </c>
      <c r="H438" s="27">
        <v>0</v>
      </c>
      <c r="I438" s="27">
        <v>0</v>
      </c>
      <c r="J438" s="27">
        <v>0</v>
      </c>
      <c r="K438" s="27">
        <v>0</v>
      </c>
      <c r="L438" s="28" t="s">
        <v>598</v>
      </c>
      <c r="M438" s="34" t="s">
        <v>597</v>
      </c>
    </row>
    <row r="439" spans="1:13" s="8" customFormat="1" ht="38.25">
      <c r="A439" s="37" t="s">
        <v>147</v>
      </c>
      <c r="B439" s="25">
        <f t="shared" si="208"/>
        <v>1367116.4</v>
      </c>
      <c r="C439" s="25">
        <f t="shared" ref="C439:K439" si="213">C440+C450</f>
        <v>1359042.5</v>
      </c>
      <c r="D439" s="25">
        <f t="shared" si="213"/>
        <v>8073.9</v>
      </c>
      <c r="E439" s="25">
        <f t="shared" si="213"/>
        <v>0</v>
      </c>
      <c r="F439" s="25">
        <f t="shared" si="213"/>
        <v>0</v>
      </c>
      <c r="G439" s="25">
        <f t="shared" si="211"/>
        <v>1333920.1999999997</v>
      </c>
      <c r="H439" s="25">
        <f t="shared" si="213"/>
        <v>1325846.2999999998</v>
      </c>
      <c r="I439" s="25">
        <f t="shared" si="213"/>
        <v>8073.9</v>
      </c>
      <c r="J439" s="25">
        <f t="shared" si="213"/>
        <v>0</v>
      </c>
      <c r="K439" s="25">
        <f t="shared" si="213"/>
        <v>0</v>
      </c>
      <c r="L439" s="28">
        <f t="shared" si="192"/>
        <v>0.97571808808672023</v>
      </c>
      <c r="M439" s="34"/>
    </row>
    <row r="440" spans="1:13" s="8" customFormat="1" ht="89.25">
      <c r="A440" s="26" t="s">
        <v>61</v>
      </c>
      <c r="B440" s="27">
        <f t="shared" si="208"/>
        <v>1366616.4</v>
      </c>
      <c r="C440" s="27">
        <f t="shared" ref="C440:K440" si="214">C441+C442+C443+C444+C445+C446+C447+C448+C449</f>
        <v>1358542.5</v>
      </c>
      <c r="D440" s="27">
        <f t="shared" si="214"/>
        <v>8073.9</v>
      </c>
      <c r="E440" s="27">
        <f t="shared" si="214"/>
        <v>0</v>
      </c>
      <c r="F440" s="27">
        <f t="shared" si="214"/>
        <v>0</v>
      </c>
      <c r="G440" s="27">
        <f t="shared" si="214"/>
        <v>1333572.7</v>
      </c>
      <c r="H440" s="27">
        <f t="shared" si="214"/>
        <v>1325498.7999999998</v>
      </c>
      <c r="I440" s="27">
        <f t="shared" si="214"/>
        <v>8073.9</v>
      </c>
      <c r="J440" s="27">
        <f t="shared" si="214"/>
        <v>0</v>
      </c>
      <c r="K440" s="27">
        <f t="shared" si="214"/>
        <v>0</v>
      </c>
      <c r="L440" s="28">
        <f t="shared" si="192"/>
        <v>0.97582079360382334</v>
      </c>
      <c r="M440" s="34"/>
    </row>
    <row r="441" spans="1:13" s="8" customFormat="1" ht="51">
      <c r="A441" s="26" t="s">
        <v>398</v>
      </c>
      <c r="B441" s="27">
        <f t="shared" si="208"/>
        <v>4739</v>
      </c>
      <c r="C441" s="27">
        <v>4739</v>
      </c>
      <c r="D441" s="27">
        <v>0</v>
      </c>
      <c r="E441" s="27">
        <v>0</v>
      </c>
      <c r="F441" s="27">
        <v>0</v>
      </c>
      <c r="G441" s="27">
        <f t="shared" ref="G441:G449" si="215">H441+I441+J441+K441</f>
        <v>4739</v>
      </c>
      <c r="H441" s="27">
        <v>4739</v>
      </c>
      <c r="I441" s="27">
        <v>0</v>
      </c>
      <c r="J441" s="27">
        <v>0</v>
      </c>
      <c r="K441" s="27">
        <v>0</v>
      </c>
      <c r="L441" s="28">
        <f t="shared" si="192"/>
        <v>1</v>
      </c>
      <c r="M441" s="34" t="s">
        <v>599</v>
      </c>
    </row>
    <row r="442" spans="1:13" s="8" customFormat="1" ht="76.5">
      <c r="A442" s="26" t="s">
        <v>399</v>
      </c>
      <c r="B442" s="27">
        <f t="shared" si="208"/>
        <v>452336.5</v>
      </c>
      <c r="C442" s="27">
        <v>444902</v>
      </c>
      <c r="D442" s="27">
        <v>7434.5</v>
      </c>
      <c r="E442" s="27">
        <v>0</v>
      </c>
      <c r="F442" s="27">
        <v>0</v>
      </c>
      <c r="G442" s="27">
        <f t="shared" si="215"/>
        <v>445590.5</v>
      </c>
      <c r="H442" s="27">
        <v>438156</v>
      </c>
      <c r="I442" s="27">
        <v>7434.5</v>
      </c>
      <c r="J442" s="27">
        <v>0</v>
      </c>
      <c r="K442" s="27">
        <v>0</v>
      </c>
      <c r="L442" s="28">
        <f t="shared" si="192"/>
        <v>0.98508632400878549</v>
      </c>
      <c r="M442" s="34" t="s">
        <v>643</v>
      </c>
    </row>
    <row r="443" spans="1:13" s="8" customFormat="1" ht="76.5">
      <c r="A443" s="26" t="s">
        <v>400</v>
      </c>
      <c r="B443" s="27">
        <f t="shared" si="208"/>
        <v>67128.799999999988</v>
      </c>
      <c r="C443" s="27">
        <v>66489.399999999994</v>
      </c>
      <c r="D443" s="27">
        <v>639.4</v>
      </c>
      <c r="E443" s="27">
        <v>0</v>
      </c>
      <c r="F443" s="27">
        <v>0</v>
      </c>
      <c r="G443" s="27">
        <f t="shared" si="215"/>
        <v>65763.899999999994</v>
      </c>
      <c r="H443" s="27">
        <v>65124.5</v>
      </c>
      <c r="I443" s="27">
        <v>639.4</v>
      </c>
      <c r="J443" s="27">
        <v>0</v>
      </c>
      <c r="K443" s="27">
        <v>0</v>
      </c>
      <c r="L443" s="28">
        <f t="shared" si="192"/>
        <v>0.97966744526939264</v>
      </c>
      <c r="M443" s="34" t="s">
        <v>644</v>
      </c>
    </row>
    <row r="444" spans="1:13" s="8" customFormat="1" ht="140.25">
      <c r="A444" s="26" t="s">
        <v>401</v>
      </c>
      <c r="B444" s="27">
        <f t="shared" si="208"/>
        <v>267954.2</v>
      </c>
      <c r="C444" s="27">
        <v>267954.2</v>
      </c>
      <c r="D444" s="27">
        <v>0</v>
      </c>
      <c r="E444" s="27">
        <v>0</v>
      </c>
      <c r="F444" s="27">
        <v>0</v>
      </c>
      <c r="G444" s="27">
        <f t="shared" si="215"/>
        <v>257542.1</v>
      </c>
      <c r="H444" s="27">
        <v>257542.1</v>
      </c>
      <c r="I444" s="27">
        <v>0</v>
      </c>
      <c r="J444" s="27">
        <v>0</v>
      </c>
      <c r="K444" s="27">
        <v>0</v>
      </c>
      <c r="L444" s="28">
        <f t="shared" si="192"/>
        <v>0.9611422399798174</v>
      </c>
      <c r="M444" s="34" t="s">
        <v>645</v>
      </c>
    </row>
    <row r="445" spans="1:13" s="8" customFormat="1" ht="140.25">
      <c r="A445" s="26" t="s">
        <v>402</v>
      </c>
      <c r="B445" s="27">
        <f t="shared" si="208"/>
        <v>573544.9</v>
      </c>
      <c r="C445" s="27">
        <v>573544.9</v>
      </c>
      <c r="D445" s="27">
        <v>0</v>
      </c>
      <c r="E445" s="27">
        <v>0</v>
      </c>
      <c r="F445" s="27">
        <v>0</v>
      </c>
      <c r="G445" s="27">
        <f t="shared" si="215"/>
        <v>559242.19999999995</v>
      </c>
      <c r="H445" s="27">
        <v>559242.19999999995</v>
      </c>
      <c r="I445" s="27">
        <v>0</v>
      </c>
      <c r="J445" s="27">
        <v>0</v>
      </c>
      <c r="K445" s="27">
        <v>0</v>
      </c>
      <c r="L445" s="28">
        <f t="shared" si="192"/>
        <v>0.97506263241116764</v>
      </c>
      <c r="M445" s="34" t="s">
        <v>646</v>
      </c>
    </row>
    <row r="446" spans="1:13" s="8" customFormat="1" ht="76.5">
      <c r="A446" s="26" t="s">
        <v>403</v>
      </c>
      <c r="B446" s="27">
        <f t="shared" si="208"/>
        <v>213</v>
      </c>
      <c r="C446" s="27">
        <v>213</v>
      </c>
      <c r="D446" s="27">
        <v>0</v>
      </c>
      <c r="E446" s="27">
        <v>0</v>
      </c>
      <c r="F446" s="27">
        <v>0</v>
      </c>
      <c r="G446" s="27">
        <f t="shared" si="215"/>
        <v>0</v>
      </c>
      <c r="H446" s="27">
        <v>0</v>
      </c>
      <c r="I446" s="27">
        <v>0</v>
      </c>
      <c r="J446" s="27">
        <v>0</v>
      </c>
      <c r="K446" s="27">
        <v>0</v>
      </c>
      <c r="L446" s="28">
        <f t="shared" si="192"/>
        <v>0</v>
      </c>
      <c r="M446" s="34" t="s">
        <v>682</v>
      </c>
    </row>
    <row r="447" spans="1:13" s="8" customFormat="1" ht="127.5">
      <c r="A447" s="26" t="s">
        <v>404</v>
      </c>
      <c r="B447" s="27">
        <f t="shared" si="208"/>
        <v>700</v>
      </c>
      <c r="C447" s="27">
        <v>700</v>
      </c>
      <c r="D447" s="27">
        <v>0</v>
      </c>
      <c r="E447" s="27">
        <v>0</v>
      </c>
      <c r="F447" s="27">
        <v>0</v>
      </c>
      <c r="G447" s="27">
        <f t="shared" si="215"/>
        <v>695</v>
      </c>
      <c r="H447" s="27">
        <v>695</v>
      </c>
      <c r="I447" s="27">
        <v>0</v>
      </c>
      <c r="J447" s="27">
        <v>0</v>
      </c>
      <c r="K447" s="27">
        <v>0</v>
      </c>
      <c r="L447" s="28">
        <f t="shared" si="192"/>
        <v>0.99285714285714288</v>
      </c>
      <c r="M447" s="34" t="s">
        <v>647</v>
      </c>
    </row>
    <row r="448" spans="1:13" s="8" customFormat="1" ht="63.75">
      <c r="A448" s="26" t="s">
        <v>405</v>
      </c>
      <c r="B448" s="27">
        <f t="shared" si="208"/>
        <v>0</v>
      </c>
      <c r="C448" s="27">
        <v>0</v>
      </c>
      <c r="D448" s="27">
        <v>0</v>
      </c>
      <c r="E448" s="27">
        <v>0</v>
      </c>
      <c r="F448" s="27">
        <v>0</v>
      </c>
      <c r="G448" s="27">
        <f t="shared" si="215"/>
        <v>0</v>
      </c>
      <c r="H448" s="27">
        <v>0</v>
      </c>
      <c r="I448" s="27">
        <v>0</v>
      </c>
      <c r="J448" s="27">
        <v>0</v>
      </c>
      <c r="K448" s="27">
        <v>0</v>
      </c>
      <c r="L448" s="28" t="s">
        <v>598</v>
      </c>
      <c r="M448" s="34" t="s">
        <v>597</v>
      </c>
    </row>
    <row r="449" spans="1:13" s="8" customFormat="1" ht="63.75">
      <c r="A449" s="26" t="s">
        <v>406</v>
      </c>
      <c r="B449" s="27">
        <f t="shared" si="208"/>
        <v>0</v>
      </c>
      <c r="C449" s="27">
        <v>0</v>
      </c>
      <c r="D449" s="27">
        <v>0</v>
      </c>
      <c r="E449" s="27">
        <v>0</v>
      </c>
      <c r="F449" s="27">
        <v>0</v>
      </c>
      <c r="G449" s="27">
        <f t="shared" si="215"/>
        <v>0</v>
      </c>
      <c r="H449" s="27">
        <v>0</v>
      </c>
      <c r="I449" s="27">
        <v>0</v>
      </c>
      <c r="J449" s="27">
        <v>0</v>
      </c>
      <c r="K449" s="27">
        <v>0</v>
      </c>
      <c r="L449" s="28" t="s">
        <v>598</v>
      </c>
      <c r="M449" s="34" t="s">
        <v>597</v>
      </c>
    </row>
    <row r="450" spans="1:13" s="8" customFormat="1" ht="114.75">
      <c r="A450" s="26" t="s">
        <v>407</v>
      </c>
      <c r="B450" s="27">
        <f t="shared" si="208"/>
        <v>500</v>
      </c>
      <c r="C450" s="27">
        <f t="shared" ref="C450:K450" si="216">C451+C452</f>
        <v>500</v>
      </c>
      <c r="D450" s="27">
        <f t="shared" si="216"/>
        <v>0</v>
      </c>
      <c r="E450" s="27">
        <f t="shared" si="216"/>
        <v>0</v>
      </c>
      <c r="F450" s="27">
        <f t="shared" si="216"/>
        <v>0</v>
      </c>
      <c r="G450" s="27">
        <f t="shared" si="216"/>
        <v>347.5</v>
      </c>
      <c r="H450" s="27">
        <f t="shared" si="216"/>
        <v>347.5</v>
      </c>
      <c r="I450" s="27">
        <f t="shared" si="216"/>
        <v>0</v>
      </c>
      <c r="J450" s="27">
        <f t="shared" si="216"/>
        <v>0</v>
      </c>
      <c r="K450" s="27">
        <f t="shared" si="216"/>
        <v>0</v>
      </c>
      <c r="L450" s="28">
        <f t="shared" si="192"/>
        <v>0.69499999999999995</v>
      </c>
      <c r="M450" s="34"/>
    </row>
    <row r="451" spans="1:13" s="8" customFormat="1" ht="127.5">
      <c r="A451" s="26" t="s">
        <v>408</v>
      </c>
      <c r="B451" s="27">
        <f t="shared" si="208"/>
        <v>0</v>
      </c>
      <c r="C451" s="27">
        <v>0</v>
      </c>
      <c r="D451" s="27">
        <v>0</v>
      </c>
      <c r="E451" s="27">
        <v>0</v>
      </c>
      <c r="F451" s="27">
        <v>0</v>
      </c>
      <c r="G451" s="27">
        <f t="shared" ref="G451:G476" si="217">H451+I451+J451+K451</f>
        <v>0</v>
      </c>
      <c r="H451" s="27">
        <v>0</v>
      </c>
      <c r="I451" s="27">
        <v>0</v>
      </c>
      <c r="J451" s="27">
        <v>0</v>
      </c>
      <c r="K451" s="27">
        <v>0</v>
      </c>
      <c r="L451" s="28" t="s">
        <v>598</v>
      </c>
      <c r="M451" s="34" t="s">
        <v>597</v>
      </c>
    </row>
    <row r="452" spans="1:13" s="8" customFormat="1" ht="153">
      <c r="A452" s="26" t="s">
        <v>409</v>
      </c>
      <c r="B452" s="27">
        <f t="shared" si="208"/>
        <v>500</v>
      </c>
      <c r="C452" s="27">
        <v>500</v>
      </c>
      <c r="D452" s="27">
        <v>0</v>
      </c>
      <c r="E452" s="27">
        <v>0</v>
      </c>
      <c r="F452" s="27">
        <v>0</v>
      </c>
      <c r="G452" s="27">
        <f t="shared" si="217"/>
        <v>347.5</v>
      </c>
      <c r="H452" s="27">
        <v>347.5</v>
      </c>
      <c r="I452" s="27">
        <v>0</v>
      </c>
      <c r="J452" s="27">
        <v>0</v>
      </c>
      <c r="K452" s="27">
        <v>0</v>
      </c>
      <c r="L452" s="28">
        <f t="shared" si="192"/>
        <v>0.69499999999999995</v>
      </c>
      <c r="M452" s="34" t="s">
        <v>650</v>
      </c>
    </row>
    <row r="453" spans="1:13" s="13" customFormat="1" ht="140.25">
      <c r="A453" s="37" t="s">
        <v>410</v>
      </c>
      <c r="B453" s="25">
        <f t="shared" si="208"/>
        <v>99573.2</v>
      </c>
      <c r="C453" s="25">
        <f t="shared" ref="C453:K453" si="218">C454+C465+C468+C473+C476</f>
        <v>80461.5</v>
      </c>
      <c r="D453" s="25">
        <f t="shared" si="218"/>
        <v>16164.9</v>
      </c>
      <c r="E453" s="25">
        <f t="shared" si="218"/>
        <v>0</v>
      </c>
      <c r="F453" s="25">
        <f t="shared" si="218"/>
        <v>2946.8</v>
      </c>
      <c r="G453" s="25">
        <f t="shared" si="217"/>
        <v>92173.28</v>
      </c>
      <c r="H453" s="25">
        <f t="shared" si="218"/>
        <v>75897.600000000006</v>
      </c>
      <c r="I453" s="25">
        <f t="shared" si="218"/>
        <v>13352.68</v>
      </c>
      <c r="J453" s="25">
        <f t="shared" si="218"/>
        <v>0</v>
      </c>
      <c r="K453" s="25">
        <f t="shared" si="218"/>
        <v>2923</v>
      </c>
      <c r="L453" s="47">
        <f t="shared" si="192"/>
        <v>0.92568361768025931</v>
      </c>
      <c r="M453" s="48"/>
    </row>
    <row r="454" spans="1:13" s="8" customFormat="1" ht="153">
      <c r="A454" s="37" t="s">
        <v>411</v>
      </c>
      <c r="B454" s="25">
        <f t="shared" si="208"/>
        <v>25046</v>
      </c>
      <c r="C454" s="25">
        <f t="shared" ref="C454:K454" si="219">C455+C461</f>
        <v>23300</v>
      </c>
      <c r="D454" s="25">
        <f t="shared" si="219"/>
        <v>0</v>
      </c>
      <c r="E454" s="25">
        <f t="shared" si="219"/>
        <v>0</v>
      </c>
      <c r="F454" s="25">
        <f t="shared" si="219"/>
        <v>1746</v>
      </c>
      <c r="G454" s="25">
        <f t="shared" si="217"/>
        <v>24081.539999999997</v>
      </c>
      <c r="H454" s="25">
        <f t="shared" si="219"/>
        <v>22335.539999999997</v>
      </c>
      <c r="I454" s="25">
        <f t="shared" si="219"/>
        <v>0</v>
      </c>
      <c r="J454" s="25">
        <f t="shared" si="219"/>
        <v>0</v>
      </c>
      <c r="K454" s="25">
        <f t="shared" si="219"/>
        <v>1746</v>
      </c>
      <c r="L454" s="28">
        <f t="shared" si="192"/>
        <v>0.96149245388485172</v>
      </c>
      <c r="M454" s="48"/>
    </row>
    <row r="455" spans="1:13" s="8" customFormat="1" ht="127.5">
      <c r="A455" s="26" t="s">
        <v>412</v>
      </c>
      <c r="B455" s="27">
        <f t="shared" si="208"/>
        <v>22300</v>
      </c>
      <c r="C455" s="27">
        <f t="shared" ref="C455:K455" si="220">C456+C457+C458+C459+C460</f>
        <v>22300</v>
      </c>
      <c r="D455" s="27">
        <f t="shared" si="220"/>
        <v>0</v>
      </c>
      <c r="E455" s="27">
        <f t="shared" si="220"/>
        <v>0</v>
      </c>
      <c r="F455" s="27">
        <f t="shared" si="220"/>
        <v>0</v>
      </c>
      <c r="G455" s="27">
        <f t="shared" si="217"/>
        <v>21534.19</v>
      </c>
      <c r="H455" s="27">
        <f t="shared" si="220"/>
        <v>21534.19</v>
      </c>
      <c r="I455" s="27">
        <f t="shared" si="220"/>
        <v>0</v>
      </c>
      <c r="J455" s="27">
        <f t="shared" si="220"/>
        <v>0</v>
      </c>
      <c r="K455" s="27">
        <f t="shared" si="220"/>
        <v>0</v>
      </c>
      <c r="L455" s="28">
        <f t="shared" si="192"/>
        <v>0.96565874439461874</v>
      </c>
      <c r="M455" s="34"/>
    </row>
    <row r="456" spans="1:13" s="8" customFormat="1" ht="204">
      <c r="A456" s="26" t="s">
        <v>413</v>
      </c>
      <c r="B456" s="27">
        <f t="shared" si="208"/>
        <v>0</v>
      </c>
      <c r="C456" s="27">
        <v>0</v>
      </c>
      <c r="D456" s="27">
        <v>0</v>
      </c>
      <c r="E456" s="27">
        <v>0</v>
      </c>
      <c r="F456" s="27">
        <v>0</v>
      </c>
      <c r="G456" s="27">
        <f t="shared" si="217"/>
        <v>0</v>
      </c>
      <c r="H456" s="27">
        <v>0</v>
      </c>
      <c r="I456" s="27">
        <v>0</v>
      </c>
      <c r="J456" s="27">
        <v>0</v>
      </c>
      <c r="K456" s="27">
        <v>0</v>
      </c>
      <c r="L456" s="28" t="s">
        <v>598</v>
      </c>
      <c r="M456" s="34" t="s">
        <v>597</v>
      </c>
    </row>
    <row r="457" spans="1:13" s="8" customFormat="1" ht="267.75">
      <c r="A457" s="26" t="s">
        <v>414</v>
      </c>
      <c r="B457" s="27">
        <f t="shared" si="208"/>
        <v>5544.4</v>
      </c>
      <c r="C457" s="27">
        <v>5544.4</v>
      </c>
      <c r="D457" s="27">
        <v>0</v>
      </c>
      <c r="E457" s="27">
        <v>0</v>
      </c>
      <c r="F457" s="27">
        <v>0</v>
      </c>
      <c r="G457" s="27">
        <f t="shared" si="217"/>
        <v>5524.94</v>
      </c>
      <c r="H457" s="27">
        <v>5524.94</v>
      </c>
      <c r="I457" s="27">
        <v>0</v>
      </c>
      <c r="J457" s="27">
        <v>0</v>
      </c>
      <c r="K457" s="27">
        <v>0</v>
      </c>
      <c r="L457" s="28">
        <f t="shared" si="192"/>
        <v>0.99649015222566917</v>
      </c>
      <c r="M457" s="34" t="s">
        <v>648</v>
      </c>
    </row>
    <row r="458" spans="1:13" s="8" customFormat="1" ht="191.25">
      <c r="A458" s="26" t="s">
        <v>415</v>
      </c>
      <c r="B458" s="27">
        <f t="shared" si="208"/>
        <v>10300</v>
      </c>
      <c r="C458" s="27">
        <v>10300</v>
      </c>
      <c r="D458" s="27">
        <v>0</v>
      </c>
      <c r="E458" s="27">
        <v>0</v>
      </c>
      <c r="F458" s="27">
        <v>0</v>
      </c>
      <c r="G458" s="27">
        <f t="shared" si="217"/>
        <v>10208</v>
      </c>
      <c r="H458" s="27">
        <v>10208</v>
      </c>
      <c r="I458" s="27">
        <v>0</v>
      </c>
      <c r="J458" s="27">
        <v>0</v>
      </c>
      <c r="K458" s="27">
        <v>0</v>
      </c>
      <c r="L458" s="28">
        <f t="shared" si="192"/>
        <v>0.99106796116504858</v>
      </c>
      <c r="M458" s="34" t="s">
        <v>649</v>
      </c>
    </row>
    <row r="459" spans="1:13" s="8" customFormat="1" ht="191.25">
      <c r="A459" s="26" t="s">
        <v>416</v>
      </c>
      <c r="B459" s="27">
        <f t="shared" si="208"/>
        <v>0</v>
      </c>
      <c r="C459" s="27">
        <v>0</v>
      </c>
      <c r="D459" s="27">
        <v>0</v>
      </c>
      <c r="E459" s="27">
        <v>0</v>
      </c>
      <c r="F459" s="27">
        <v>0</v>
      </c>
      <c r="G459" s="27">
        <f t="shared" si="217"/>
        <v>0</v>
      </c>
      <c r="H459" s="27">
        <v>0</v>
      </c>
      <c r="I459" s="27">
        <v>0</v>
      </c>
      <c r="J459" s="27">
        <v>0</v>
      </c>
      <c r="K459" s="27">
        <v>0</v>
      </c>
      <c r="L459" s="28" t="s">
        <v>598</v>
      </c>
      <c r="M459" s="34" t="s">
        <v>597</v>
      </c>
    </row>
    <row r="460" spans="1:13" s="8" customFormat="1" ht="153">
      <c r="A460" s="26" t="s">
        <v>417</v>
      </c>
      <c r="B460" s="27">
        <f t="shared" si="208"/>
        <v>6455.6</v>
      </c>
      <c r="C460" s="27">
        <v>6455.6</v>
      </c>
      <c r="D460" s="27">
        <v>0</v>
      </c>
      <c r="E460" s="27">
        <v>0</v>
      </c>
      <c r="F460" s="27">
        <v>0</v>
      </c>
      <c r="G460" s="27">
        <f t="shared" si="217"/>
        <v>5801.25</v>
      </c>
      <c r="H460" s="27">
        <v>5801.25</v>
      </c>
      <c r="I460" s="27">
        <v>0</v>
      </c>
      <c r="J460" s="27">
        <v>0</v>
      </c>
      <c r="K460" s="27">
        <v>0</v>
      </c>
      <c r="L460" s="28">
        <f t="shared" si="192"/>
        <v>0.89863839147406899</v>
      </c>
      <c r="M460" s="34" t="s">
        <v>683</v>
      </c>
    </row>
    <row r="461" spans="1:13" s="8" customFormat="1" ht="89.25">
      <c r="A461" s="26" t="s">
        <v>418</v>
      </c>
      <c r="B461" s="27">
        <f t="shared" si="208"/>
        <v>2746</v>
      </c>
      <c r="C461" s="27">
        <f t="shared" ref="C461:K461" si="221">C462+C463+C464</f>
        <v>1000</v>
      </c>
      <c r="D461" s="27">
        <f t="shared" si="221"/>
        <v>0</v>
      </c>
      <c r="E461" s="27">
        <f t="shared" si="221"/>
        <v>0</v>
      </c>
      <c r="F461" s="27">
        <f t="shared" si="221"/>
        <v>1746</v>
      </c>
      <c r="G461" s="27">
        <f t="shared" si="217"/>
        <v>2547.35</v>
      </c>
      <c r="H461" s="27">
        <f t="shared" si="221"/>
        <v>801.35</v>
      </c>
      <c r="I461" s="27">
        <f t="shared" si="221"/>
        <v>0</v>
      </c>
      <c r="J461" s="27">
        <f t="shared" si="221"/>
        <v>0</v>
      </c>
      <c r="K461" s="27">
        <f t="shared" si="221"/>
        <v>1746</v>
      </c>
      <c r="L461" s="28">
        <f t="shared" si="192"/>
        <v>0.92765841223597956</v>
      </c>
      <c r="M461" s="34"/>
    </row>
    <row r="462" spans="1:13" s="8" customFormat="1" ht="216.75">
      <c r="A462" s="26" t="s">
        <v>419</v>
      </c>
      <c r="B462" s="27">
        <f t="shared" si="208"/>
        <v>900</v>
      </c>
      <c r="C462" s="27">
        <v>300</v>
      </c>
      <c r="D462" s="27">
        <v>0</v>
      </c>
      <c r="E462" s="27">
        <v>0</v>
      </c>
      <c r="F462" s="27">
        <v>600</v>
      </c>
      <c r="G462" s="27">
        <f t="shared" si="217"/>
        <v>763.24</v>
      </c>
      <c r="H462" s="27">
        <v>163.24</v>
      </c>
      <c r="I462" s="27">
        <v>0</v>
      </c>
      <c r="J462" s="27">
        <v>0</v>
      </c>
      <c r="K462" s="27">
        <v>600</v>
      </c>
      <c r="L462" s="28">
        <f t="shared" si="192"/>
        <v>0.84804444444444449</v>
      </c>
      <c r="M462" s="34" t="s">
        <v>651</v>
      </c>
    </row>
    <row r="463" spans="1:13" s="8" customFormat="1" ht="357">
      <c r="A463" s="26" t="s">
        <v>420</v>
      </c>
      <c r="B463" s="27">
        <f t="shared" si="208"/>
        <v>510</v>
      </c>
      <c r="C463" s="27">
        <v>0</v>
      </c>
      <c r="D463" s="27">
        <v>0</v>
      </c>
      <c r="E463" s="27">
        <v>0</v>
      </c>
      <c r="F463" s="27">
        <v>510</v>
      </c>
      <c r="G463" s="27">
        <f t="shared" si="217"/>
        <v>510</v>
      </c>
      <c r="H463" s="27">
        <v>0</v>
      </c>
      <c r="I463" s="27">
        <v>0</v>
      </c>
      <c r="J463" s="27">
        <v>0</v>
      </c>
      <c r="K463" s="27">
        <v>510</v>
      </c>
      <c r="L463" s="28">
        <f t="shared" si="192"/>
        <v>1</v>
      </c>
      <c r="M463" s="34" t="s">
        <v>599</v>
      </c>
    </row>
    <row r="464" spans="1:13" s="8" customFormat="1" ht="191.25">
      <c r="A464" s="26" t="s">
        <v>421</v>
      </c>
      <c r="B464" s="27">
        <f t="shared" si="208"/>
        <v>1336</v>
      </c>
      <c r="C464" s="27">
        <v>700</v>
      </c>
      <c r="D464" s="27">
        <v>0</v>
      </c>
      <c r="E464" s="27">
        <v>0</v>
      </c>
      <c r="F464" s="27">
        <v>636</v>
      </c>
      <c r="G464" s="27">
        <f t="shared" si="217"/>
        <v>1274.1100000000001</v>
      </c>
      <c r="H464" s="27">
        <v>638.11</v>
      </c>
      <c r="I464" s="27">
        <v>0</v>
      </c>
      <c r="J464" s="27">
        <v>0</v>
      </c>
      <c r="K464" s="27">
        <v>636</v>
      </c>
      <c r="L464" s="28">
        <f t="shared" si="192"/>
        <v>0.95367514970059886</v>
      </c>
      <c r="M464" s="34" t="s">
        <v>652</v>
      </c>
    </row>
    <row r="465" spans="1:13" s="8" customFormat="1" ht="51">
      <c r="A465" s="37" t="s">
        <v>422</v>
      </c>
      <c r="B465" s="27">
        <f t="shared" ref="B465:B496" si="222">C465+D465+E465+F465</f>
        <v>37144.9</v>
      </c>
      <c r="C465" s="27">
        <f t="shared" ref="C465:K465" si="223">C466</f>
        <v>20980</v>
      </c>
      <c r="D465" s="27">
        <f t="shared" si="223"/>
        <v>16164.9</v>
      </c>
      <c r="E465" s="27">
        <f t="shared" si="223"/>
        <v>0</v>
      </c>
      <c r="F465" s="27">
        <f t="shared" si="223"/>
        <v>0</v>
      </c>
      <c r="G465" s="25">
        <f t="shared" si="217"/>
        <v>30949.06</v>
      </c>
      <c r="H465" s="25">
        <f t="shared" si="223"/>
        <v>17596.38</v>
      </c>
      <c r="I465" s="25">
        <f t="shared" si="223"/>
        <v>13352.68</v>
      </c>
      <c r="J465" s="25">
        <f t="shared" si="223"/>
        <v>0</v>
      </c>
      <c r="K465" s="25">
        <f t="shared" si="223"/>
        <v>0</v>
      </c>
      <c r="L465" s="28">
        <f t="shared" ref="L465:L528" si="224">G465/B465</f>
        <v>0.83319809718157811</v>
      </c>
      <c r="M465" s="34"/>
    </row>
    <row r="466" spans="1:13" s="8" customFormat="1" ht="63.75">
      <c r="A466" s="26" t="s">
        <v>423</v>
      </c>
      <c r="B466" s="27">
        <f t="shared" si="222"/>
        <v>37144.9</v>
      </c>
      <c r="C466" s="27">
        <f t="shared" ref="C466:K466" si="225">C467</f>
        <v>20980</v>
      </c>
      <c r="D466" s="27">
        <f t="shared" si="225"/>
        <v>16164.9</v>
      </c>
      <c r="E466" s="27">
        <f t="shared" si="225"/>
        <v>0</v>
      </c>
      <c r="F466" s="27">
        <f t="shared" si="225"/>
        <v>0</v>
      </c>
      <c r="G466" s="25">
        <f t="shared" si="217"/>
        <v>30949.06</v>
      </c>
      <c r="H466" s="25">
        <f t="shared" si="225"/>
        <v>17596.38</v>
      </c>
      <c r="I466" s="25">
        <f t="shared" si="225"/>
        <v>13352.68</v>
      </c>
      <c r="J466" s="25">
        <f t="shared" si="225"/>
        <v>0</v>
      </c>
      <c r="K466" s="25">
        <f t="shared" si="225"/>
        <v>0</v>
      </c>
      <c r="L466" s="28">
        <f t="shared" si="224"/>
        <v>0.83319809718157811</v>
      </c>
      <c r="M466" s="34"/>
    </row>
    <row r="467" spans="1:13" s="12" customFormat="1" ht="127.5">
      <c r="A467" s="26" t="s">
        <v>424</v>
      </c>
      <c r="B467" s="27">
        <f t="shared" si="222"/>
        <v>37144.9</v>
      </c>
      <c r="C467" s="27">
        <v>20980</v>
      </c>
      <c r="D467" s="27">
        <v>16164.9</v>
      </c>
      <c r="E467" s="27">
        <v>0</v>
      </c>
      <c r="F467" s="27">
        <v>0</v>
      </c>
      <c r="G467" s="27">
        <f t="shared" si="217"/>
        <v>30949.06</v>
      </c>
      <c r="H467" s="27">
        <v>17596.38</v>
      </c>
      <c r="I467" s="27">
        <v>13352.68</v>
      </c>
      <c r="J467" s="27">
        <v>0</v>
      </c>
      <c r="K467" s="27">
        <v>0</v>
      </c>
      <c r="L467" s="28">
        <f t="shared" si="224"/>
        <v>0.83319809718157811</v>
      </c>
      <c r="M467" s="34" t="s">
        <v>684</v>
      </c>
    </row>
    <row r="468" spans="1:13" s="8" customFormat="1" ht="38.25">
      <c r="A468" s="37" t="s">
        <v>425</v>
      </c>
      <c r="B468" s="27">
        <f t="shared" si="222"/>
        <v>9915</v>
      </c>
      <c r="C468" s="27">
        <f t="shared" ref="C468:K468" si="226">C469+C471</f>
        <v>9915</v>
      </c>
      <c r="D468" s="27">
        <f t="shared" si="226"/>
        <v>0</v>
      </c>
      <c r="E468" s="27">
        <f t="shared" si="226"/>
        <v>0</v>
      </c>
      <c r="F468" s="27">
        <f t="shared" si="226"/>
        <v>0</v>
      </c>
      <c r="G468" s="25">
        <f t="shared" si="217"/>
        <v>9907.1200000000008</v>
      </c>
      <c r="H468" s="25">
        <f t="shared" si="226"/>
        <v>9907.1200000000008</v>
      </c>
      <c r="I468" s="25">
        <f t="shared" si="226"/>
        <v>0</v>
      </c>
      <c r="J468" s="25">
        <f t="shared" si="226"/>
        <v>0</v>
      </c>
      <c r="K468" s="25">
        <f t="shared" si="226"/>
        <v>0</v>
      </c>
      <c r="L468" s="28">
        <f t="shared" si="224"/>
        <v>0.9992052445789209</v>
      </c>
      <c r="M468" s="34"/>
    </row>
    <row r="469" spans="1:13" s="8" customFormat="1" ht="76.5">
      <c r="A469" s="26" t="s">
        <v>426</v>
      </c>
      <c r="B469" s="27">
        <f t="shared" si="222"/>
        <v>1815</v>
      </c>
      <c r="C469" s="27">
        <f t="shared" ref="C469:K469" si="227">C470</f>
        <v>1815</v>
      </c>
      <c r="D469" s="27">
        <f t="shared" si="227"/>
        <v>0</v>
      </c>
      <c r="E469" s="27">
        <f t="shared" si="227"/>
        <v>0</v>
      </c>
      <c r="F469" s="27">
        <f t="shared" si="227"/>
        <v>0</v>
      </c>
      <c r="G469" s="27">
        <f t="shared" si="217"/>
        <v>1810.02</v>
      </c>
      <c r="H469" s="27">
        <f t="shared" si="227"/>
        <v>1810.02</v>
      </c>
      <c r="I469" s="27">
        <f t="shared" si="227"/>
        <v>0</v>
      </c>
      <c r="J469" s="27">
        <f t="shared" si="227"/>
        <v>0</v>
      </c>
      <c r="K469" s="27">
        <f t="shared" si="227"/>
        <v>0</v>
      </c>
      <c r="L469" s="28">
        <f t="shared" si="224"/>
        <v>0.99725619834710744</v>
      </c>
      <c r="M469" s="34"/>
    </row>
    <row r="470" spans="1:13" s="8" customFormat="1" ht="127.5">
      <c r="A470" s="26" t="s">
        <v>427</v>
      </c>
      <c r="B470" s="27">
        <f t="shared" si="222"/>
        <v>1815</v>
      </c>
      <c r="C470" s="27">
        <v>1815</v>
      </c>
      <c r="D470" s="27">
        <v>0</v>
      </c>
      <c r="E470" s="27">
        <v>0</v>
      </c>
      <c r="F470" s="27">
        <v>0</v>
      </c>
      <c r="G470" s="27">
        <f t="shared" si="217"/>
        <v>1810.02</v>
      </c>
      <c r="H470" s="27">
        <v>1810.02</v>
      </c>
      <c r="I470" s="27">
        <v>0</v>
      </c>
      <c r="J470" s="27">
        <v>0</v>
      </c>
      <c r="K470" s="27">
        <v>0</v>
      </c>
      <c r="L470" s="28">
        <f t="shared" si="224"/>
        <v>0.99725619834710744</v>
      </c>
      <c r="M470" s="34" t="s">
        <v>653</v>
      </c>
    </row>
    <row r="471" spans="1:13" s="8" customFormat="1" ht="280.5">
      <c r="A471" s="26" t="s">
        <v>428</v>
      </c>
      <c r="B471" s="27">
        <f t="shared" si="222"/>
        <v>8100</v>
      </c>
      <c r="C471" s="27">
        <f t="shared" ref="C471:K471" si="228">C472</f>
        <v>8100</v>
      </c>
      <c r="D471" s="27">
        <f t="shared" si="228"/>
        <v>0</v>
      </c>
      <c r="E471" s="27">
        <f t="shared" si="228"/>
        <v>0</v>
      </c>
      <c r="F471" s="27">
        <f t="shared" si="228"/>
        <v>0</v>
      </c>
      <c r="G471" s="27">
        <f t="shared" si="217"/>
        <v>8097.1</v>
      </c>
      <c r="H471" s="27">
        <f t="shared" si="228"/>
        <v>8097.1</v>
      </c>
      <c r="I471" s="27">
        <f t="shared" si="228"/>
        <v>0</v>
      </c>
      <c r="J471" s="27">
        <f t="shared" si="228"/>
        <v>0</v>
      </c>
      <c r="K471" s="27">
        <f t="shared" si="228"/>
        <v>0</v>
      </c>
      <c r="L471" s="28">
        <f t="shared" si="224"/>
        <v>0.99964197530864207</v>
      </c>
      <c r="M471" s="34"/>
    </row>
    <row r="472" spans="1:13" s="8" customFormat="1" ht="89.25">
      <c r="A472" s="26" t="s">
        <v>429</v>
      </c>
      <c r="B472" s="27">
        <f t="shared" si="222"/>
        <v>8100</v>
      </c>
      <c r="C472" s="27">
        <v>8100</v>
      </c>
      <c r="D472" s="27">
        <v>0</v>
      </c>
      <c r="E472" s="27">
        <v>0</v>
      </c>
      <c r="F472" s="27">
        <v>0</v>
      </c>
      <c r="G472" s="27">
        <f t="shared" si="217"/>
        <v>8097.1</v>
      </c>
      <c r="H472" s="27">
        <v>8097.1</v>
      </c>
      <c r="I472" s="27">
        <v>0</v>
      </c>
      <c r="J472" s="27">
        <v>0</v>
      </c>
      <c r="K472" s="27">
        <v>0</v>
      </c>
      <c r="L472" s="28">
        <f t="shared" si="224"/>
        <v>0.99964197530864207</v>
      </c>
      <c r="M472" s="34" t="s">
        <v>654</v>
      </c>
    </row>
    <row r="473" spans="1:13" s="8" customFormat="1" ht="76.5">
      <c r="A473" s="37" t="s">
        <v>430</v>
      </c>
      <c r="B473" s="25">
        <f t="shared" si="222"/>
        <v>0</v>
      </c>
      <c r="C473" s="25">
        <f t="shared" ref="C473:K473" si="229">C474</f>
        <v>0</v>
      </c>
      <c r="D473" s="25">
        <f t="shared" si="229"/>
        <v>0</v>
      </c>
      <c r="E473" s="25">
        <f t="shared" si="229"/>
        <v>0</v>
      </c>
      <c r="F473" s="25">
        <f t="shared" si="229"/>
        <v>0</v>
      </c>
      <c r="G473" s="25">
        <f t="shared" si="217"/>
        <v>0</v>
      </c>
      <c r="H473" s="25">
        <f t="shared" si="229"/>
        <v>0</v>
      </c>
      <c r="I473" s="25">
        <f t="shared" si="229"/>
        <v>0</v>
      </c>
      <c r="J473" s="25">
        <f t="shared" si="229"/>
        <v>0</v>
      </c>
      <c r="K473" s="25">
        <f t="shared" si="229"/>
        <v>0</v>
      </c>
      <c r="L473" s="47" t="s">
        <v>598</v>
      </c>
      <c r="M473" s="34"/>
    </row>
    <row r="474" spans="1:13" s="8" customFormat="1" ht="114.75">
      <c r="A474" s="26" t="s">
        <v>431</v>
      </c>
      <c r="B474" s="27">
        <f t="shared" si="222"/>
        <v>0</v>
      </c>
      <c r="C474" s="27">
        <f t="shared" ref="C474:K474" si="230">C475</f>
        <v>0</v>
      </c>
      <c r="D474" s="27">
        <f t="shared" si="230"/>
        <v>0</v>
      </c>
      <c r="E474" s="27">
        <f t="shared" si="230"/>
        <v>0</v>
      </c>
      <c r="F474" s="27">
        <f t="shared" si="230"/>
        <v>0</v>
      </c>
      <c r="G474" s="27">
        <f t="shared" si="217"/>
        <v>0</v>
      </c>
      <c r="H474" s="27">
        <f t="shared" si="230"/>
        <v>0</v>
      </c>
      <c r="I474" s="27">
        <f t="shared" si="230"/>
        <v>0</v>
      </c>
      <c r="J474" s="27">
        <f t="shared" si="230"/>
        <v>0</v>
      </c>
      <c r="K474" s="27">
        <f t="shared" si="230"/>
        <v>0</v>
      </c>
      <c r="L474" s="28" t="s">
        <v>598</v>
      </c>
      <c r="M474" s="34" t="s">
        <v>597</v>
      </c>
    </row>
    <row r="475" spans="1:13" s="8" customFormat="1" ht="76.5">
      <c r="A475" s="26" t="s">
        <v>432</v>
      </c>
      <c r="B475" s="27">
        <f t="shared" si="222"/>
        <v>0</v>
      </c>
      <c r="C475" s="27">
        <v>0</v>
      </c>
      <c r="D475" s="27">
        <v>0</v>
      </c>
      <c r="E475" s="27">
        <v>0</v>
      </c>
      <c r="F475" s="27">
        <v>0</v>
      </c>
      <c r="G475" s="27">
        <f t="shared" si="217"/>
        <v>0</v>
      </c>
      <c r="H475" s="27">
        <v>0</v>
      </c>
      <c r="I475" s="27">
        <v>0</v>
      </c>
      <c r="J475" s="27">
        <v>0</v>
      </c>
      <c r="K475" s="27">
        <v>0</v>
      </c>
      <c r="L475" s="28" t="s">
        <v>598</v>
      </c>
      <c r="M475" s="34" t="s">
        <v>597</v>
      </c>
    </row>
    <row r="476" spans="1:13" s="8" customFormat="1" ht="38.25">
      <c r="A476" s="37" t="s">
        <v>288</v>
      </c>
      <c r="B476" s="25">
        <f t="shared" si="222"/>
        <v>27467.3</v>
      </c>
      <c r="C476" s="25">
        <f t="shared" ref="C476:K476" si="231">C477+C479</f>
        <v>26266.5</v>
      </c>
      <c r="D476" s="25">
        <f t="shared" si="231"/>
        <v>0</v>
      </c>
      <c r="E476" s="25">
        <f t="shared" si="231"/>
        <v>0</v>
      </c>
      <c r="F476" s="25">
        <f t="shared" si="231"/>
        <v>1200.8</v>
      </c>
      <c r="G476" s="25">
        <f t="shared" si="217"/>
        <v>27235.56</v>
      </c>
      <c r="H476" s="25">
        <f t="shared" si="231"/>
        <v>26058.560000000001</v>
      </c>
      <c r="I476" s="25">
        <f t="shared" si="231"/>
        <v>0</v>
      </c>
      <c r="J476" s="25">
        <f t="shared" si="231"/>
        <v>0</v>
      </c>
      <c r="K476" s="25">
        <f t="shared" si="231"/>
        <v>1177</v>
      </c>
      <c r="L476" s="47">
        <f t="shared" si="224"/>
        <v>0.99156305861879401</v>
      </c>
      <c r="M476" s="34"/>
    </row>
    <row r="477" spans="1:13" s="8" customFormat="1" ht="89.25">
      <c r="A477" s="26" t="s">
        <v>61</v>
      </c>
      <c r="B477" s="27">
        <f t="shared" si="222"/>
        <v>27467.3</v>
      </c>
      <c r="C477" s="27">
        <f t="shared" ref="C477:K477" si="232">C478</f>
        <v>26266.5</v>
      </c>
      <c r="D477" s="27">
        <f t="shared" si="232"/>
        <v>0</v>
      </c>
      <c r="E477" s="27">
        <f t="shared" si="232"/>
        <v>0</v>
      </c>
      <c r="F477" s="27">
        <f t="shared" si="232"/>
        <v>1200.8</v>
      </c>
      <c r="G477" s="27">
        <f t="shared" si="232"/>
        <v>27235.56</v>
      </c>
      <c r="H477" s="27">
        <f t="shared" si="232"/>
        <v>26058.560000000001</v>
      </c>
      <c r="I477" s="27">
        <f t="shared" si="232"/>
        <v>0</v>
      </c>
      <c r="J477" s="27">
        <f t="shared" si="232"/>
        <v>0</v>
      </c>
      <c r="K477" s="27">
        <f t="shared" si="232"/>
        <v>1177</v>
      </c>
      <c r="L477" s="28">
        <f t="shared" si="224"/>
        <v>0.99156305861879401</v>
      </c>
      <c r="M477" s="34"/>
    </row>
    <row r="478" spans="1:13" s="8" customFormat="1" ht="114.75">
      <c r="A478" s="26" t="s">
        <v>433</v>
      </c>
      <c r="B478" s="27">
        <f t="shared" si="222"/>
        <v>27467.3</v>
      </c>
      <c r="C478" s="27">
        <v>26266.5</v>
      </c>
      <c r="D478" s="27">
        <v>0</v>
      </c>
      <c r="E478" s="27">
        <v>0</v>
      </c>
      <c r="F478" s="27">
        <v>1200.8</v>
      </c>
      <c r="G478" s="27">
        <f>H478+I478+J478+K478</f>
        <v>27235.56</v>
      </c>
      <c r="H478" s="27">
        <v>26058.560000000001</v>
      </c>
      <c r="I478" s="27">
        <v>0</v>
      </c>
      <c r="J478" s="27">
        <v>0</v>
      </c>
      <c r="K478" s="27">
        <v>1177</v>
      </c>
      <c r="L478" s="28">
        <f t="shared" si="224"/>
        <v>0.99156305861879401</v>
      </c>
      <c r="M478" s="34" t="s">
        <v>655</v>
      </c>
    </row>
    <row r="479" spans="1:13" s="8" customFormat="1" ht="127.5">
      <c r="A479" s="26" t="s">
        <v>434</v>
      </c>
      <c r="B479" s="27">
        <f t="shared" si="222"/>
        <v>0</v>
      </c>
      <c r="C479" s="27">
        <f t="shared" ref="C479:K479" si="233">C480</f>
        <v>0</v>
      </c>
      <c r="D479" s="27">
        <f t="shared" si="233"/>
        <v>0</v>
      </c>
      <c r="E479" s="27">
        <f t="shared" si="233"/>
        <v>0</v>
      </c>
      <c r="F479" s="27">
        <f t="shared" si="233"/>
        <v>0</v>
      </c>
      <c r="G479" s="27">
        <f>H479+I479+J479+K479</f>
        <v>0</v>
      </c>
      <c r="H479" s="27">
        <f t="shared" si="233"/>
        <v>0</v>
      </c>
      <c r="I479" s="27">
        <f t="shared" si="233"/>
        <v>0</v>
      </c>
      <c r="J479" s="27">
        <f t="shared" si="233"/>
        <v>0</v>
      </c>
      <c r="K479" s="27">
        <f t="shared" si="233"/>
        <v>0</v>
      </c>
      <c r="L479" s="28" t="s">
        <v>598</v>
      </c>
      <c r="M479" s="34"/>
    </row>
    <row r="480" spans="1:13" s="8" customFormat="1" ht="127.5">
      <c r="A480" s="26" t="s">
        <v>435</v>
      </c>
      <c r="B480" s="27">
        <f t="shared" si="222"/>
        <v>0</v>
      </c>
      <c r="C480" s="27">
        <v>0</v>
      </c>
      <c r="D480" s="27">
        <v>0</v>
      </c>
      <c r="E480" s="27">
        <v>0</v>
      </c>
      <c r="F480" s="27">
        <v>0</v>
      </c>
      <c r="G480" s="27">
        <f>H480+I480+J480+K480</f>
        <v>0</v>
      </c>
      <c r="H480" s="27">
        <v>0</v>
      </c>
      <c r="I480" s="27">
        <v>0</v>
      </c>
      <c r="J480" s="27">
        <v>0</v>
      </c>
      <c r="K480" s="27">
        <v>0</v>
      </c>
      <c r="L480" s="28" t="s">
        <v>598</v>
      </c>
      <c r="M480" s="34" t="s">
        <v>597</v>
      </c>
    </row>
    <row r="481" spans="1:13" s="13" customFormat="1" ht="76.5">
      <c r="A481" s="37" t="s">
        <v>436</v>
      </c>
      <c r="B481" s="25">
        <f t="shared" si="222"/>
        <v>634347</v>
      </c>
      <c r="C481" s="25">
        <f t="shared" ref="C481:K481" si="234">C482+C486</f>
        <v>483650</v>
      </c>
      <c r="D481" s="25">
        <f t="shared" si="234"/>
        <v>150697</v>
      </c>
      <c r="E481" s="25">
        <f t="shared" si="234"/>
        <v>0</v>
      </c>
      <c r="F481" s="25">
        <f t="shared" si="234"/>
        <v>0</v>
      </c>
      <c r="G481" s="25">
        <f>H481+I481+J481+K481</f>
        <v>520447.9</v>
      </c>
      <c r="H481" s="25">
        <f t="shared" si="234"/>
        <v>405131.2</v>
      </c>
      <c r="I481" s="25">
        <f t="shared" si="234"/>
        <v>115316.7</v>
      </c>
      <c r="J481" s="25">
        <f t="shared" si="234"/>
        <v>0</v>
      </c>
      <c r="K481" s="25">
        <f t="shared" si="234"/>
        <v>0</v>
      </c>
      <c r="L481" s="47">
        <f t="shared" si="224"/>
        <v>0.82044669557828764</v>
      </c>
      <c r="M481" s="48"/>
    </row>
    <row r="482" spans="1:13" s="8" customFormat="1" ht="51">
      <c r="A482" s="37" t="s">
        <v>437</v>
      </c>
      <c r="B482" s="25">
        <f t="shared" si="222"/>
        <v>3835</v>
      </c>
      <c r="C482" s="25">
        <f t="shared" ref="C482:K482" si="235">C483</f>
        <v>3835</v>
      </c>
      <c r="D482" s="25">
        <f t="shared" si="235"/>
        <v>0</v>
      </c>
      <c r="E482" s="25">
        <f t="shared" si="235"/>
        <v>0</v>
      </c>
      <c r="F482" s="25">
        <f t="shared" si="235"/>
        <v>0</v>
      </c>
      <c r="G482" s="25">
        <f t="shared" si="235"/>
        <v>3835</v>
      </c>
      <c r="H482" s="25">
        <f t="shared" si="235"/>
        <v>3835</v>
      </c>
      <c r="I482" s="25">
        <f t="shared" si="235"/>
        <v>0</v>
      </c>
      <c r="J482" s="25">
        <f t="shared" si="235"/>
        <v>0</v>
      </c>
      <c r="K482" s="25">
        <f t="shared" si="235"/>
        <v>0</v>
      </c>
      <c r="L482" s="28">
        <f t="shared" si="224"/>
        <v>1</v>
      </c>
      <c r="M482" s="34"/>
    </row>
    <row r="483" spans="1:13" s="8" customFormat="1" ht="76.5">
      <c r="A483" s="26" t="s">
        <v>438</v>
      </c>
      <c r="B483" s="27">
        <f t="shared" si="222"/>
        <v>3835</v>
      </c>
      <c r="C483" s="27">
        <f t="shared" ref="C483:K483" si="236">C484+C485</f>
        <v>3835</v>
      </c>
      <c r="D483" s="27">
        <f t="shared" si="236"/>
        <v>0</v>
      </c>
      <c r="E483" s="27">
        <f t="shared" si="236"/>
        <v>0</v>
      </c>
      <c r="F483" s="27">
        <f t="shared" si="236"/>
        <v>0</v>
      </c>
      <c r="G483" s="27">
        <f t="shared" ref="G483:G498" si="237">H483+I483+J483+K483</f>
        <v>3835</v>
      </c>
      <c r="H483" s="27">
        <f t="shared" si="236"/>
        <v>3835</v>
      </c>
      <c r="I483" s="27">
        <f t="shared" si="236"/>
        <v>0</v>
      </c>
      <c r="J483" s="27">
        <f t="shared" si="236"/>
        <v>0</v>
      </c>
      <c r="K483" s="27">
        <f t="shared" si="236"/>
        <v>0</v>
      </c>
      <c r="L483" s="28">
        <f t="shared" si="224"/>
        <v>1</v>
      </c>
      <c r="M483" s="34"/>
    </row>
    <row r="484" spans="1:13" s="8" customFormat="1" ht="165.75">
      <c r="A484" s="26" t="s">
        <v>439</v>
      </c>
      <c r="B484" s="27">
        <f t="shared" si="222"/>
        <v>3835</v>
      </c>
      <c r="C484" s="27">
        <v>3835</v>
      </c>
      <c r="D484" s="27">
        <v>0</v>
      </c>
      <c r="E484" s="27">
        <v>0</v>
      </c>
      <c r="F484" s="27">
        <v>0</v>
      </c>
      <c r="G484" s="27">
        <f t="shared" si="237"/>
        <v>3835</v>
      </c>
      <c r="H484" s="27">
        <v>3835</v>
      </c>
      <c r="I484" s="27">
        <v>0</v>
      </c>
      <c r="J484" s="27">
        <v>0</v>
      </c>
      <c r="K484" s="27">
        <v>0</v>
      </c>
      <c r="L484" s="28">
        <f t="shared" si="224"/>
        <v>1</v>
      </c>
      <c r="M484" s="34" t="s">
        <v>599</v>
      </c>
    </row>
    <row r="485" spans="1:13" s="8" customFormat="1" ht="255">
      <c r="A485" s="26" t="s">
        <v>440</v>
      </c>
      <c r="B485" s="27">
        <f t="shared" si="222"/>
        <v>0</v>
      </c>
      <c r="C485" s="27">
        <v>0</v>
      </c>
      <c r="D485" s="27">
        <v>0</v>
      </c>
      <c r="E485" s="27">
        <v>0</v>
      </c>
      <c r="F485" s="27">
        <v>0</v>
      </c>
      <c r="G485" s="27">
        <f t="shared" si="237"/>
        <v>0</v>
      </c>
      <c r="H485" s="27">
        <v>0</v>
      </c>
      <c r="I485" s="27">
        <v>0</v>
      </c>
      <c r="J485" s="27">
        <v>0</v>
      </c>
      <c r="K485" s="27">
        <v>0</v>
      </c>
      <c r="L485" s="28" t="s">
        <v>598</v>
      </c>
      <c r="M485" s="34" t="s">
        <v>597</v>
      </c>
    </row>
    <row r="486" spans="1:13" s="8" customFormat="1" ht="25.5">
      <c r="A486" s="37" t="s">
        <v>441</v>
      </c>
      <c r="B486" s="25">
        <f t="shared" si="222"/>
        <v>630512</v>
      </c>
      <c r="C486" s="25">
        <f t="shared" ref="C486:K486" si="238">C487+C489</f>
        <v>479815</v>
      </c>
      <c r="D486" s="25">
        <f t="shared" si="238"/>
        <v>150697</v>
      </c>
      <c r="E486" s="25">
        <f t="shared" si="238"/>
        <v>0</v>
      </c>
      <c r="F486" s="25">
        <f t="shared" si="238"/>
        <v>0</v>
      </c>
      <c r="G486" s="25">
        <f t="shared" si="237"/>
        <v>516612.9</v>
      </c>
      <c r="H486" s="25">
        <f t="shared" si="238"/>
        <v>401296.2</v>
      </c>
      <c r="I486" s="25">
        <f t="shared" si="238"/>
        <v>115316.7</v>
      </c>
      <c r="J486" s="25">
        <f t="shared" si="238"/>
        <v>0</v>
      </c>
      <c r="K486" s="25">
        <f t="shared" si="238"/>
        <v>0</v>
      </c>
      <c r="L486" s="47">
        <f t="shared" si="224"/>
        <v>0.81935458801735739</v>
      </c>
      <c r="M486" s="34"/>
    </row>
    <row r="487" spans="1:13" s="8" customFormat="1" ht="76.5">
      <c r="A487" s="26" t="s">
        <v>442</v>
      </c>
      <c r="B487" s="27">
        <f t="shared" si="222"/>
        <v>7.2</v>
      </c>
      <c r="C487" s="27">
        <f t="shared" ref="C487:K487" si="239">C488</f>
        <v>7.2</v>
      </c>
      <c r="D487" s="27">
        <f t="shared" si="239"/>
        <v>0</v>
      </c>
      <c r="E487" s="27">
        <f t="shared" si="239"/>
        <v>0</v>
      </c>
      <c r="F487" s="27">
        <f t="shared" si="239"/>
        <v>0</v>
      </c>
      <c r="G487" s="27">
        <f t="shared" si="237"/>
        <v>7.2</v>
      </c>
      <c r="H487" s="27">
        <f t="shared" si="239"/>
        <v>7.2</v>
      </c>
      <c r="I487" s="27">
        <f t="shared" si="239"/>
        <v>0</v>
      </c>
      <c r="J487" s="27">
        <f t="shared" si="239"/>
        <v>0</v>
      </c>
      <c r="K487" s="27">
        <f t="shared" si="239"/>
        <v>0</v>
      </c>
      <c r="L487" s="28">
        <f t="shared" si="224"/>
        <v>1</v>
      </c>
      <c r="M487" s="34"/>
    </row>
    <row r="488" spans="1:13" s="8" customFormat="1" ht="127.5">
      <c r="A488" s="26" t="s">
        <v>443</v>
      </c>
      <c r="B488" s="27">
        <f t="shared" si="222"/>
        <v>7.2</v>
      </c>
      <c r="C488" s="27">
        <v>7.2</v>
      </c>
      <c r="D488" s="27">
        <v>0</v>
      </c>
      <c r="E488" s="27">
        <v>0</v>
      </c>
      <c r="F488" s="27">
        <v>0</v>
      </c>
      <c r="G488" s="27">
        <f t="shared" si="237"/>
        <v>7.2</v>
      </c>
      <c r="H488" s="27">
        <v>7.2</v>
      </c>
      <c r="I488" s="27">
        <v>0</v>
      </c>
      <c r="J488" s="27">
        <v>0</v>
      </c>
      <c r="K488" s="27">
        <v>0</v>
      </c>
      <c r="L488" s="28">
        <f t="shared" si="224"/>
        <v>1</v>
      </c>
      <c r="M488" s="34" t="s">
        <v>599</v>
      </c>
    </row>
    <row r="489" spans="1:13" s="8" customFormat="1" ht="102">
      <c r="A489" s="26" t="s">
        <v>444</v>
      </c>
      <c r="B489" s="27">
        <f t="shared" si="222"/>
        <v>630504.80000000005</v>
      </c>
      <c r="C489" s="27">
        <f t="shared" ref="C489:K489" si="240">C490+C491+C492+C493+C494+C495+C496+C497</f>
        <v>479807.8</v>
      </c>
      <c r="D489" s="27">
        <f t="shared" si="240"/>
        <v>150697</v>
      </c>
      <c r="E489" s="27">
        <f t="shared" si="240"/>
        <v>0</v>
      </c>
      <c r="F489" s="27">
        <f t="shared" si="240"/>
        <v>0</v>
      </c>
      <c r="G489" s="27">
        <f t="shared" si="237"/>
        <v>516605.7</v>
      </c>
      <c r="H489" s="27">
        <f t="shared" si="240"/>
        <v>401289</v>
      </c>
      <c r="I489" s="27">
        <f t="shared" si="240"/>
        <v>115316.7</v>
      </c>
      <c r="J489" s="27">
        <f t="shared" si="240"/>
        <v>0</v>
      </c>
      <c r="K489" s="27">
        <f t="shared" si="240"/>
        <v>0</v>
      </c>
      <c r="L489" s="28">
        <f t="shared" si="224"/>
        <v>0.81935252515127555</v>
      </c>
      <c r="M489" s="34"/>
    </row>
    <row r="490" spans="1:13" s="8" customFormat="1" ht="76.5">
      <c r="A490" s="26" t="s">
        <v>445</v>
      </c>
      <c r="B490" s="27">
        <f t="shared" si="222"/>
        <v>86665</v>
      </c>
      <c r="C490" s="27">
        <v>28080</v>
      </c>
      <c r="D490" s="27">
        <v>58585</v>
      </c>
      <c r="E490" s="27">
        <v>0</v>
      </c>
      <c r="F490" s="27">
        <v>0</v>
      </c>
      <c r="G490" s="27">
        <f t="shared" si="237"/>
        <v>86663.2</v>
      </c>
      <c r="H490" s="27">
        <v>28079.1</v>
      </c>
      <c r="I490" s="27">
        <v>58584.1</v>
      </c>
      <c r="J490" s="27">
        <v>0</v>
      </c>
      <c r="K490" s="27">
        <v>0</v>
      </c>
      <c r="L490" s="28">
        <f t="shared" si="224"/>
        <v>0.99997923036981473</v>
      </c>
      <c r="M490" s="34" t="s">
        <v>599</v>
      </c>
    </row>
    <row r="491" spans="1:13" s="8" customFormat="1" ht="127.5">
      <c r="A491" s="26" t="s">
        <v>446</v>
      </c>
      <c r="B491" s="27">
        <f t="shared" si="222"/>
        <v>93045</v>
      </c>
      <c r="C491" s="27">
        <v>933</v>
      </c>
      <c r="D491" s="27">
        <v>92112</v>
      </c>
      <c r="E491" s="27">
        <v>0</v>
      </c>
      <c r="F491" s="27">
        <v>0</v>
      </c>
      <c r="G491" s="27">
        <f t="shared" si="237"/>
        <v>57307</v>
      </c>
      <c r="H491" s="27">
        <v>574.4</v>
      </c>
      <c r="I491" s="27">
        <v>56732.6</v>
      </c>
      <c r="J491" s="27">
        <v>0</v>
      </c>
      <c r="K491" s="27">
        <v>0</v>
      </c>
      <c r="L491" s="28">
        <f t="shared" si="224"/>
        <v>0.61590628190660435</v>
      </c>
      <c r="M491" s="34" t="s">
        <v>656</v>
      </c>
    </row>
    <row r="492" spans="1:13" s="8" customFormat="1" ht="127.5">
      <c r="A492" s="26" t="s">
        <v>447</v>
      </c>
      <c r="B492" s="27">
        <f t="shared" si="222"/>
        <v>44119.3</v>
      </c>
      <c r="C492" s="27">
        <v>44119.3</v>
      </c>
      <c r="D492" s="27">
        <v>0</v>
      </c>
      <c r="E492" s="27">
        <v>0</v>
      </c>
      <c r="F492" s="27">
        <v>0</v>
      </c>
      <c r="G492" s="27">
        <f t="shared" si="237"/>
        <v>40104.300000000003</v>
      </c>
      <c r="H492" s="27">
        <v>40104.300000000003</v>
      </c>
      <c r="I492" s="27">
        <v>0</v>
      </c>
      <c r="J492" s="27">
        <v>0</v>
      </c>
      <c r="K492" s="27">
        <v>0</v>
      </c>
      <c r="L492" s="28">
        <f t="shared" si="224"/>
        <v>0.90899674292203181</v>
      </c>
      <c r="M492" s="34" t="s">
        <v>657</v>
      </c>
    </row>
    <row r="493" spans="1:13" s="8" customFormat="1" ht="89.25">
      <c r="A493" s="26" t="s">
        <v>448</v>
      </c>
      <c r="B493" s="27">
        <f t="shared" si="222"/>
        <v>0</v>
      </c>
      <c r="C493" s="27">
        <v>0</v>
      </c>
      <c r="D493" s="27">
        <v>0</v>
      </c>
      <c r="E493" s="27">
        <v>0</v>
      </c>
      <c r="F493" s="27">
        <v>0</v>
      </c>
      <c r="G493" s="27">
        <f t="shared" si="237"/>
        <v>0</v>
      </c>
      <c r="H493" s="27">
        <v>0</v>
      </c>
      <c r="I493" s="27">
        <v>0</v>
      </c>
      <c r="J493" s="27">
        <v>0</v>
      </c>
      <c r="K493" s="27">
        <v>0</v>
      </c>
      <c r="L493" s="28" t="s">
        <v>598</v>
      </c>
      <c r="M493" s="34" t="s">
        <v>597</v>
      </c>
    </row>
    <row r="494" spans="1:13" s="8" customFormat="1" ht="127.5">
      <c r="A494" s="26" t="s">
        <v>449</v>
      </c>
      <c r="B494" s="27">
        <f t="shared" si="222"/>
        <v>0</v>
      </c>
      <c r="C494" s="27">
        <v>0</v>
      </c>
      <c r="D494" s="27">
        <v>0</v>
      </c>
      <c r="E494" s="27">
        <v>0</v>
      </c>
      <c r="F494" s="27">
        <v>0</v>
      </c>
      <c r="G494" s="27">
        <f t="shared" si="237"/>
        <v>0</v>
      </c>
      <c r="H494" s="27">
        <v>0</v>
      </c>
      <c r="I494" s="27">
        <v>0</v>
      </c>
      <c r="J494" s="27">
        <v>0</v>
      </c>
      <c r="K494" s="27">
        <v>0</v>
      </c>
      <c r="L494" s="28" t="s">
        <v>598</v>
      </c>
      <c r="M494" s="34" t="s">
        <v>597</v>
      </c>
    </row>
    <row r="495" spans="1:13" s="8" customFormat="1" ht="76.5">
      <c r="A495" s="26" t="s">
        <v>450</v>
      </c>
      <c r="B495" s="27">
        <f t="shared" si="222"/>
        <v>88781</v>
      </c>
      <c r="C495" s="27">
        <v>88781</v>
      </c>
      <c r="D495" s="27">
        <v>0</v>
      </c>
      <c r="E495" s="27">
        <v>0</v>
      </c>
      <c r="F495" s="27">
        <v>0</v>
      </c>
      <c r="G495" s="27">
        <f t="shared" si="237"/>
        <v>23701.200000000001</v>
      </c>
      <c r="H495" s="27">
        <v>23701.200000000001</v>
      </c>
      <c r="I495" s="27">
        <v>0</v>
      </c>
      <c r="J495" s="27">
        <v>0</v>
      </c>
      <c r="K495" s="27">
        <v>0</v>
      </c>
      <c r="L495" s="28">
        <f t="shared" si="224"/>
        <v>0.26696252576564805</v>
      </c>
      <c r="M495" s="34" t="s">
        <v>658</v>
      </c>
    </row>
    <row r="496" spans="1:13" s="8" customFormat="1" ht="102">
      <c r="A496" s="26" t="s">
        <v>451</v>
      </c>
      <c r="B496" s="27">
        <f t="shared" si="222"/>
        <v>314078.7</v>
      </c>
      <c r="C496" s="27">
        <v>314078.7</v>
      </c>
      <c r="D496" s="27">
        <v>0</v>
      </c>
      <c r="E496" s="27">
        <v>0</v>
      </c>
      <c r="F496" s="27">
        <v>0</v>
      </c>
      <c r="G496" s="27">
        <f t="shared" si="237"/>
        <v>305564.7</v>
      </c>
      <c r="H496" s="27">
        <v>305564.7</v>
      </c>
      <c r="I496" s="27">
        <v>0</v>
      </c>
      <c r="J496" s="27">
        <v>0</v>
      </c>
      <c r="K496" s="27">
        <v>0</v>
      </c>
      <c r="L496" s="28">
        <f t="shared" si="224"/>
        <v>0.97289214454848416</v>
      </c>
      <c r="M496" s="34" t="s">
        <v>674</v>
      </c>
    </row>
    <row r="497" spans="1:13" s="8" customFormat="1" ht="76.5">
      <c r="A497" s="26" t="s">
        <v>452</v>
      </c>
      <c r="B497" s="27">
        <v>3815.8</v>
      </c>
      <c r="C497" s="27">
        <v>3815.8</v>
      </c>
      <c r="D497" s="27">
        <v>0</v>
      </c>
      <c r="E497" s="27">
        <v>0</v>
      </c>
      <c r="F497" s="27">
        <v>0</v>
      </c>
      <c r="G497" s="27">
        <f t="shared" si="237"/>
        <v>3265.3</v>
      </c>
      <c r="H497" s="27">
        <v>3265.3</v>
      </c>
      <c r="I497" s="27">
        <v>0</v>
      </c>
      <c r="J497" s="27">
        <v>0</v>
      </c>
      <c r="K497" s="27">
        <v>0</v>
      </c>
      <c r="L497" s="28">
        <f t="shared" si="224"/>
        <v>0.85573143246501393</v>
      </c>
      <c r="M497" s="34" t="s">
        <v>685</v>
      </c>
    </row>
    <row r="498" spans="1:13" s="13" customFormat="1" ht="51">
      <c r="A498" s="37" t="s">
        <v>453</v>
      </c>
      <c r="B498" s="25">
        <f t="shared" ref="B498:B526" si="241">C498+D498+E498+F498</f>
        <v>157518.59</v>
      </c>
      <c r="C498" s="25">
        <f>C499+C504+C522+C526</f>
        <v>144704.59</v>
      </c>
      <c r="D498" s="25">
        <f>D499+D504+D522+D526</f>
        <v>12814</v>
      </c>
      <c r="E498" s="25">
        <f>E499+E504+E522+E526</f>
        <v>0</v>
      </c>
      <c r="F498" s="25">
        <f>F499+F504+F522+F526</f>
        <v>0</v>
      </c>
      <c r="G498" s="25">
        <f t="shared" si="237"/>
        <v>155541.30000000002</v>
      </c>
      <c r="H498" s="25">
        <f>H499+H504+H522+H526</f>
        <v>142767.14000000001</v>
      </c>
      <c r="I498" s="25">
        <f>I499+I504+I522+I526</f>
        <v>12774.16</v>
      </c>
      <c r="J498" s="25">
        <f>J499+J504+J522+J526</f>
        <v>0</v>
      </c>
      <c r="K498" s="25">
        <f>K499+K504+K522+K526</f>
        <v>0</v>
      </c>
      <c r="L498" s="47">
        <f t="shared" si="224"/>
        <v>0.98744725939966849</v>
      </c>
      <c r="M498" s="48"/>
    </row>
    <row r="499" spans="1:13" s="8" customFormat="1" ht="165.75">
      <c r="A499" s="37" t="s">
        <v>454</v>
      </c>
      <c r="B499" s="25">
        <f t="shared" si="241"/>
        <v>4996</v>
      </c>
      <c r="C499" s="25">
        <f t="shared" ref="C499:K499" si="242">C500+C502</f>
        <v>250</v>
      </c>
      <c r="D499" s="25">
        <f t="shared" si="242"/>
        <v>4746</v>
      </c>
      <c r="E499" s="25">
        <f t="shared" si="242"/>
        <v>0</v>
      </c>
      <c r="F499" s="25">
        <f t="shared" si="242"/>
        <v>0</v>
      </c>
      <c r="G499" s="25">
        <f t="shared" si="242"/>
        <v>4996</v>
      </c>
      <c r="H499" s="25">
        <f t="shared" si="242"/>
        <v>250</v>
      </c>
      <c r="I499" s="25">
        <f t="shared" si="242"/>
        <v>4746</v>
      </c>
      <c r="J499" s="25">
        <f t="shared" si="242"/>
        <v>0</v>
      </c>
      <c r="K499" s="25">
        <f t="shared" si="242"/>
        <v>0</v>
      </c>
      <c r="L499" s="47">
        <f t="shared" si="224"/>
        <v>1</v>
      </c>
      <c r="M499" s="34"/>
    </row>
    <row r="500" spans="1:13" s="8" customFormat="1" ht="127.5">
      <c r="A500" s="26" t="s">
        <v>455</v>
      </c>
      <c r="B500" s="27">
        <f t="shared" si="241"/>
        <v>4996</v>
      </c>
      <c r="C500" s="27">
        <f t="shared" ref="C500:K500" si="243">C501</f>
        <v>250</v>
      </c>
      <c r="D500" s="27">
        <f t="shared" si="243"/>
        <v>4746</v>
      </c>
      <c r="E500" s="27">
        <f t="shared" si="243"/>
        <v>0</v>
      </c>
      <c r="F500" s="27">
        <f t="shared" si="243"/>
        <v>0</v>
      </c>
      <c r="G500" s="27">
        <f>H500+I500+J500+K500</f>
        <v>4996</v>
      </c>
      <c r="H500" s="27">
        <f t="shared" si="243"/>
        <v>250</v>
      </c>
      <c r="I500" s="27">
        <f t="shared" si="243"/>
        <v>4746</v>
      </c>
      <c r="J500" s="27">
        <f t="shared" si="243"/>
        <v>0</v>
      </c>
      <c r="K500" s="27">
        <f t="shared" si="243"/>
        <v>0</v>
      </c>
      <c r="L500" s="28">
        <f t="shared" si="224"/>
        <v>1</v>
      </c>
      <c r="M500" s="34"/>
    </row>
    <row r="501" spans="1:13" s="8" customFormat="1" ht="140.25">
      <c r="A501" s="26" t="s">
        <v>456</v>
      </c>
      <c r="B501" s="27">
        <f t="shared" si="241"/>
        <v>4996</v>
      </c>
      <c r="C501" s="27">
        <v>250</v>
      </c>
      <c r="D501" s="27">
        <v>4746</v>
      </c>
      <c r="E501" s="27">
        <v>0</v>
      </c>
      <c r="F501" s="27">
        <v>0</v>
      </c>
      <c r="G501" s="27">
        <f>H501+J501+I501+K501</f>
        <v>4996</v>
      </c>
      <c r="H501" s="27">
        <v>250</v>
      </c>
      <c r="I501" s="27">
        <v>4746</v>
      </c>
      <c r="J501" s="27">
        <v>0</v>
      </c>
      <c r="K501" s="27">
        <v>0</v>
      </c>
      <c r="L501" s="28">
        <f t="shared" si="224"/>
        <v>1</v>
      </c>
      <c r="M501" s="34" t="s">
        <v>600</v>
      </c>
    </row>
    <row r="502" spans="1:13" s="8" customFormat="1" ht="191.25">
      <c r="A502" s="26" t="s">
        <v>457</v>
      </c>
      <c r="B502" s="27">
        <f t="shared" si="241"/>
        <v>0</v>
      </c>
      <c r="C502" s="27">
        <f t="shared" ref="C502:K502" si="244">C503</f>
        <v>0</v>
      </c>
      <c r="D502" s="27">
        <f t="shared" si="244"/>
        <v>0</v>
      </c>
      <c r="E502" s="27">
        <f t="shared" si="244"/>
        <v>0</v>
      </c>
      <c r="F502" s="27">
        <f t="shared" si="244"/>
        <v>0</v>
      </c>
      <c r="G502" s="27">
        <f t="shared" si="244"/>
        <v>0</v>
      </c>
      <c r="H502" s="27">
        <f t="shared" si="244"/>
        <v>0</v>
      </c>
      <c r="I502" s="27">
        <f t="shared" si="244"/>
        <v>0</v>
      </c>
      <c r="J502" s="27">
        <f t="shared" si="244"/>
        <v>0</v>
      </c>
      <c r="K502" s="27">
        <f t="shared" si="244"/>
        <v>0</v>
      </c>
      <c r="L502" s="28" t="s">
        <v>598</v>
      </c>
      <c r="M502" s="34"/>
    </row>
    <row r="503" spans="1:13" s="8" customFormat="1" ht="318.75">
      <c r="A503" s="26" t="s">
        <v>458</v>
      </c>
      <c r="B503" s="27">
        <f t="shared" si="241"/>
        <v>0</v>
      </c>
      <c r="C503" s="27">
        <v>0</v>
      </c>
      <c r="D503" s="27">
        <v>0</v>
      </c>
      <c r="E503" s="27">
        <v>0</v>
      </c>
      <c r="F503" s="27">
        <v>0</v>
      </c>
      <c r="G503" s="27">
        <f>H503+I503+J503+K503</f>
        <v>0</v>
      </c>
      <c r="H503" s="27">
        <v>0</v>
      </c>
      <c r="I503" s="27">
        <v>0</v>
      </c>
      <c r="J503" s="27">
        <v>0</v>
      </c>
      <c r="K503" s="27">
        <v>0</v>
      </c>
      <c r="L503" s="28" t="s">
        <v>598</v>
      </c>
      <c r="M503" s="34" t="s">
        <v>597</v>
      </c>
    </row>
    <row r="504" spans="1:13" s="8" customFormat="1" ht="127.5">
      <c r="A504" s="37" t="s">
        <v>459</v>
      </c>
      <c r="B504" s="25">
        <f t="shared" si="241"/>
        <v>19382.97</v>
      </c>
      <c r="C504" s="25">
        <f t="shared" ref="C504:F504" si="245">C505+C511+C514+C516+C520</f>
        <v>19382.97</v>
      </c>
      <c r="D504" s="25">
        <f t="shared" si="245"/>
        <v>0</v>
      </c>
      <c r="E504" s="25">
        <f t="shared" si="245"/>
        <v>0</v>
      </c>
      <c r="F504" s="25">
        <f t="shared" si="245"/>
        <v>0</v>
      </c>
      <c r="G504" s="25">
        <f>H504+I504+J504+K504</f>
        <v>17454.82</v>
      </c>
      <c r="H504" s="25">
        <f>H505+H511+H514+H516+H520</f>
        <v>17454.82</v>
      </c>
      <c r="I504" s="25">
        <f>I505+I511+I516+I520</f>
        <v>0</v>
      </c>
      <c r="J504" s="25">
        <f>J505+J511+J516+J520</f>
        <v>0</v>
      </c>
      <c r="K504" s="25">
        <f>K505+K511+K516+K520</f>
        <v>0</v>
      </c>
      <c r="L504" s="47">
        <f t="shared" si="224"/>
        <v>0.90052350078445143</v>
      </c>
      <c r="M504" s="34"/>
    </row>
    <row r="505" spans="1:13" s="8" customFormat="1" ht="51">
      <c r="A505" s="26" t="s">
        <v>460</v>
      </c>
      <c r="B505" s="27">
        <f t="shared" si="241"/>
        <v>16169.2</v>
      </c>
      <c r="C505" s="27">
        <f t="shared" ref="C505:K505" si="246">C506+C507+C508+C509+C510</f>
        <v>16169.2</v>
      </c>
      <c r="D505" s="27">
        <f t="shared" si="246"/>
        <v>0</v>
      </c>
      <c r="E505" s="27">
        <f t="shared" si="246"/>
        <v>0</v>
      </c>
      <c r="F505" s="27">
        <f t="shared" si="246"/>
        <v>0</v>
      </c>
      <c r="G505" s="27">
        <f t="shared" si="246"/>
        <v>14605.78</v>
      </c>
      <c r="H505" s="27">
        <f>H506+H507+H508+H509+H510</f>
        <v>14605.78</v>
      </c>
      <c r="I505" s="27">
        <f t="shared" si="246"/>
        <v>0</v>
      </c>
      <c r="J505" s="27">
        <f t="shared" si="246"/>
        <v>0</v>
      </c>
      <c r="K505" s="27">
        <f t="shared" si="246"/>
        <v>0</v>
      </c>
      <c r="L505" s="28">
        <f t="shared" si="224"/>
        <v>0.9033087598644336</v>
      </c>
      <c r="M505" s="34"/>
    </row>
    <row r="506" spans="1:13" s="8" customFormat="1" ht="140.25">
      <c r="A506" s="26" t="s">
        <v>461</v>
      </c>
      <c r="B506" s="27">
        <f t="shared" si="241"/>
        <v>0</v>
      </c>
      <c r="C506" s="27">
        <v>0</v>
      </c>
      <c r="D506" s="27">
        <v>0</v>
      </c>
      <c r="E506" s="27">
        <v>0</v>
      </c>
      <c r="F506" s="27">
        <v>0</v>
      </c>
      <c r="G506" s="27">
        <f t="shared" ref="G506:G513" si="247">H506+I506+J506+K506</f>
        <v>0</v>
      </c>
      <c r="H506" s="27">
        <v>0</v>
      </c>
      <c r="I506" s="27">
        <v>0</v>
      </c>
      <c r="J506" s="27">
        <v>0</v>
      </c>
      <c r="K506" s="27">
        <v>0</v>
      </c>
      <c r="L506" s="28" t="s">
        <v>598</v>
      </c>
      <c r="M506" s="34" t="s">
        <v>597</v>
      </c>
    </row>
    <row r="507" spans="1:13" s="8" customFormat="1" ht="140.25">
      <c r="A507" s="26" t="s">
        <v>462</v>
      </c>
      <c r="B507" s="27">
        <f t="shared" si="241"/>
        <v>1050</v>
      </c>
      <c r="C507" s="27">
        <v>1050</v>
      </c>
      <c r="D507" s="27">
        <v>0</v>
      </c>
      <c r="E507" s="27">
        <v>0</v>
      </c>
      <c r="F507" s="27">
        <v>0</v>
      </c>
      <c r="G507" s="27">
        <f t="shared" si="247"/>
        <v>702.17</v>
      </c>
      <c r="H507" s="27">
        <v>702.17</v>
      </c>
      <c r="I507" s="27">
        <v>0</v>
      </c>
      <c r="J507" s="27">
        <v>0</v>
      </c>
      <c r="K507" s="27">
        <v>0</v>
      </c>
      <c r="L507" s="28">
        <f t="shared" si="224"/>
        <v>0.66873333333333329</v>
      </c>
      <c r="M507" s="34" t="s">
        <v>659</v>
      </c>
    </row>
    <row r="508" spans="1:13" s="8" customFormat="1" ht="255">
      <c r="A508" s="26" t="s">
        <v>463</v>
      </c>
      <c r="B508" s="27">
        <f t="shared" si="241"/>
        <v>6760</v>
      </c>
      <c r="C508" s="27">
        <v>6760</v>
      </c>
      <c r="D508" s="27">
        <v>0</v>
      </c>
      <c r="E508" s="27">
        <v>0</v>
      </c>
      <c r="F508" s="27">
        <v>0</v>
      </c>
      <c r="G508" s="27">
        <f t="shared" si="247"/>
        <v>6275.31</v>
      </c>
      <c r="H508" s="27">
        <v>6275.31</v>
      </c>
      <c r="I508" s="27">
        <v>0</v>
      </c>
      <c r="J508" s="27">
        <v>0</v>
      </c>
      <c r="K508" s="27">
        <v>0</v>
      </c>
      <c r="L508" s="28">
        <f t="shared" si="224"/>
        <v>0.92830029585798823</v>
      </c>
      <c r="M508" s="34" t="s">
        <v>686</v>
      </c>
    </row>
    <row r="509" spans="1:13" s="8" customFormat="1" ht="63.75">
      <c r="A509" s="26" t="s">
        <v>464</v>
      </c>
      <c r="B509" s="27">
        <f t="shared" si="241"/>
        <v>8359.2000000000007</v>
      </c>
      <c r="C509" s="27">
        <v>8359.2000000000007</v>
      </c>
      <c r="D509" s="27">
        <v>0</v>
      </c>
      <c r="E509" s="27">
        <v>0</v>
      </c>
      <c r="F509" s="27">
        <v>0</v>
      </c>
      <c r="G509" s="27">
        <f t="shared" si="247"/>
        <v>7628.3</v>
      </c>
      <c r="H509" s="27">
        <v>7628.3</v>
      </c>
      <c r="I509" s="27">
        <v>0</v>
      </c>
      <c r="J509" s="27">
        <v>0</v>
      </c>
      <c r="K509" s="27">
        <v>0</v>
      </c>
      <c r="L509" s="28">
        <f t="shared" si="224"/>
        <v>0.91256340319647811</v>
      </c>
      <c r="M509" s="34" t="s">
        <v>687</v>
      </c>
    </row>
    <row r="510" spans="1:13" s="8" customFormat="1" ht="267.75">
      <c r="A510" s="26" t="s">
        <v>465</v>
      </c>
      <c r="B510" s="27">
        <f t="shared" si="241"/>
        <v>0</v>
      </c>
      <c r="C510" s="27">
        <v>0</v>
      </c>
      <c r="D510" s="27">
        <v>0</v>
      </c>
      <c r="E510" s="27">
        <v>0</v>
      </c>
      <c r="F510" s="27">
        <v>0</v>
      </c>
      <c r="G510" s="27">
        <f t="shared" si="247"/>
        <v>0</v>
      </c>
      <c r="H510" s="27">
        <v>0</v>
      </c>
      <c r="I510" s="27">
        <v>0</v>
      </c>
      <c r="J510" s="27">
        <v>0</v>
      </c>
      <c r="K510" s="27">
        <v>0</v>
      </c>
      <c r="L510" s="28" t="s">
        <v>598</v>
      </c>
      <c r="M510" s="34" t="s">
        <v>597</v>
      </c>
    </row>
    <row r="511" spans="1:13" s="8" customFormat="1" ht="51">
      <c r="A511" s="26" t="s">
        <v>114</v>
      </c>
      <c r="B511" s="27">
        <f t="shared" si="241"/>
        <v>0</v>
      </c>
      <c r="C511" s="27">
        <f t="shared" ref="C511:K511" si="248">C512+C513</f>
        <v>0</v>
      </c>
      <c r="D511" s="27">
        <f t="shared" si="248"/>
        <v>0</v>
      </c>
      <c r="E511" s="27">
        <f t="shared" si="248"/>
        <v>0</v>
      </c>
      <c r="F511" s="27">
        <f t="shared" si="248"/>
        <v>0</v>
      </c>
      <c r="G511" s="27">
        <f t="shared" si="247"/>
        <v>0</v>
      </c>
      <c r="H511" s="27">
        <f t="shared" si="248"/>
        <v>0</v>
      </c>
      <c r="I511" s="27">
        <f t="shared" si="248"/>
        <v>0</v>
      </c>
      <c r="J511" s="27">
        <f t="shared" si="248"/>
        <v>0</v>
      </c>
      <c r="K511" s="27">
        <f t="shared" si="248"/>
        <v>0</v>
      </c>
      <c r="L511" s="28" t="s">
        <v>598</v>
      </c>
      <c r="M511" s="34"/>
    </row>
    <row r="512" spans="1:13" s="8" customFormat="1" ht="127.5">
      <c r="A512" s="26" t="s">
        <v>466</v>
      </c>
      <c r="B512" s="27">
        <f t="shared" si="241"/>
        <v>0</v>
      </c>
      <c r="C512" s="27">
        <v>0</v>
      </c>
      <c r="D512" s="27">
        <v>0</v>
      </c>
      <c r="E512" s="27">
        <v>0</v>
      </c>
      <c r="F512" s="27">
        <v>0</v>
      </c>
      <c r="G512" s="27">
        <f t="shared" si="247"/>
        <v>0</v>
      </c>
      <c r="H512" s="27">
        <v>0</v>
      </c>
      <c r="I512" s="27">
        <v>0</v>
      </c>
      <c r="J512" s="27">
        <v>0</v>
      </c>
      <c r="K512" s="27">
        <v>0</v>
      </c>
      <c r="L512" s="28" t="s">
        <v>598</v>
      </c>
      <c r="M512" s="34" t="s">
        <v>597</v>
      </c>
    </row>
    <row r="513" spans="1:13" s="8" customFormat="1" ht="409.5">
      <c r="A513" s="26" t="s">
        <v>467</v>
      </c>
      <c r="B513" s="27">
        <f t="shared" si="241"/>
        <v>0</v>
      </c>
      <c r="C513" s="27">
        <v>0</v>
      </c>
      <c r="D513" s="27">
        <v>0</v>
      </c>
      <c r="E513" s="27">
        <v>0</v>
      </c>
      <c r="F513" s="27">
        <v>0</v>
      </c>
      <c r="G513" s="27">
        <f t="shared" si="247"/>
        <v>0</v>
      </c>
      <c r="H513" s="27">
        <v>0</v>
      </c>
      <c r="I513" s="27">
        <v>0</v>
      </c>
      <c r="J513" s="27">
        <v>0</v>
      </c>
      <c r="K513" s="27">
        <v>0</v>
      </c>
      <c r="L513" s="28" t="s">
        <v>598</v>
      </c>
      <c r="M513" s="34" t="s">
        <v>597</v>
      </c>
    </row>
    <row r="514" spans="1:13" s="8" customFormat="1" ht="51">
      <c r="A514" s="26" t="s">
        <v>468</v>
      </c>
      <c r="B514" s="27">
        <f t="shared" si="241"/>
        <v>1272.67</v>
      </c>
      <c r="C514" s="27">
        <f t="shared" ref="C514:K514" si="249">C515</f>
        <v>1272.67</v>
      </c>
      <c r="D514" s="27">
        <f t="shared" si="249"/>
        <v>0</v>
      </c>
      <c r="E514" s="27">
        <f t="shared" si="249"/>
        <v>0</v>
      </c>
      <c r="F514" s="27">
        <f t="shared" si="249"/>
        <v>0</v>
      </c>
      <c r="G514" s="27">
        <f t="shared" si="249"/>
        <v>1242.3599999999999</v>
      </c>
      <c r="H514" s="27">
        <f>H515</f>
        <v>1242.3599999999999</v>
      </c>
      <c r="I514" s="27">
        <f t="shared" si="249"/>
        <v>0</v>
      </c>
      <c r="J514" s="27">
        <f t="shared" si="249"/>
        <v>0</v>
      </c>
      <c r="K514" s="27">
        <f t="shared" si="249"/>
        <v>0</v>
      </c>
      <c r="L514" s="28">
        <f t="shared" si="224"/>
        <v>0.97618392827677236</v>
      </c>
      <c r="M514" s="34"/>
    </row>
    <row r="515" spans="1:13" s="8" customFormat="1" ht="409.5">
      <c r="A515" s="26" t="s">
        <v>469</v>
      </c>
      <c r="B515" s="27">
        <f t="shared" si="241"/>
        <v>1272.67</v>
      </c>
      <c r="C515" s="27">
        <v>1272.67</v>
      </c>
      <c r="D515" s="27">
        <v>0</v>
      </c>
      <c r="E515" s="27">
        <v>0</v>
      </c>
      <c r="F515" s="27">
        <v>0</v>
      </c>
      <c r="G515" s="27">
        <f>H515+I515+J515+K515</f>
        <v>1242.3599999999999</v>
      </c>
      <c r="H515" s="27">
        <v>1242.3599999999999</v>
      </c>
      <c r="I515" s="27">
        <v>0</v>
      </c>
      <c r="J515" s="27">
        <v>0</v>
      </c>
      <c r="K515" s="27">
        <v>0</v>
      </c>
      <c r="L515" s="28">
        <f t="shared" si="224"/>
        <v>0.97618392827677236</v>
      </c>
      <c r="M515" s="34" t="s">
        <v>688</v>
      </c>
    </row>
    <row r="516" spans="1:13" s="8" customFormat="1" ht="63.75">
      <c r="A516" s="26" t="s">
        <v>470</v>
      </c>
      <c r="B516" s="27">
        <f t="shared" si="241"/>
        <v>1941.1</v>
      </c>
      <c r="C516" s="27">
        <f t="shared" ref="C516:K516" si="250">C517+C518+C519</f>
        <v>1941.1</v>
      </c>
      <c r="D516" s="27">
        <f t="shared" si="250"/>
        <v>0</v>
      </c>
      <c r="E516" s="27">
        <f t="shared" si="250"/>
        <v>0</v>
      </c>
      <c r="F516" s="27">
        <f t="shared" si="250"/>
        <v>0</v>
      </c>
      <c r="G516" s="25">
        <f>H516+I516+J516+K516</f>
        <v>1606.68</v>
      </c>
      <c r="H516" s="25">
        <f>H517+H518+H519</f>
        <v>1606.68</v>
      </c>
      <c r="I516" s="25">
        <f t="shared" si="250"/>
        <v>0</v>
      </c>
      <c r="J516" s="25">
        <f t="shared" si="250"/>
        <v>0</v>
      </c>
      <c r="K516" s="25">
        <f t="shared" si="250"/>
        <v>0</v>
      </c>
      <c r="L516" s="28">
        <f t="shared" si="224"/>
        <v>0.82771624336716298</v>
      </c>
      <c r="M516" s="34"/>
    </row>
    <row r="517" spans="1:13" s="8" customFormat="1" ht="51">
      <c r="A517" s="26" t="s">
        <v>471</v>
      </c>
      <c r="B517" s="27">
        <f t="shared" si="241"/>
        <v>1941.1</v>
      </c>
      <c r="C517" s="27">
        <v>1941.1</v>
      </c>
      <c r="D517" s="27">
        <v>0</v>
      </c>
      <c r="E517" s="27">
        <v>0</v>
      </c>
      <c r="F517" s="27">
        <v>0</v>
      </c>
      <c r="G517" s="27">
        <f>H517+I517+J517+K517</f>
        <v>1606.68</v>
      </c>
      <c r="H517" s="27">
        <v>1606.68</v>
      </c>
      <c r="I517" s="27">
        <v>0</v>
      </c>
      <c r="J517" s="27">
        <v>0</v>
      </c>
      <c r="K517" s="27">
        <v>0</v>
      </c>
      <c r="L517" s="28">
        <f t="shared" si="224"/>
        <v>0.82771624336716298</v>
      </c>
      <c r="M517" s="34" t="s">
        <v>689</v>
      </c>
    </row>
    <row r="518" spans="1:13" s="8" customFormat="1" ht="191.25">
      <c r="A518" s="26" t="s">
        <v>472</v>
      </c>
      <c r="B518" s="27">
        <f t="shared" si="241"/>
        <v>0</v>
      </c>
      <c r="C518" s="27">
        <v>0</v>
      </c>
      <c r="D518" s="27">
        <v>0</v>
      </c>
      <c r="E518" s="27">
        <v>0</v>
      </c>
      <c r="F518" s="27">
        <v>0</v>
      </c>
      <c r="G518" s="27">
        <f>H518+I518+J518+K518</f>
        <v>0</v>
      </c>
      <c r="H518" s="27">
        <v>0</v>
      </c>
      <c r="I518" s="27">
        <v>0</v>
      </c>
      <c r="J518" s="27">
        <v>0</v>
      </c>
      <c r="K518" s="27">
        <v>0</v>
      </c>
      <c r="L518" s="28" t="s">
        <v>598</v>
      </c>
      <c r="M518" s="34" t="s">
        <v>597</v>
      </c>
    </row>
    <row r="519" spans="1:13" s="8" customFormat="1" ht="127.5">
      <c r="A519" s="26" t="s">
        <v>473</v>
      </c>
      <c r="B519" s="27">
        <f t="shared" si="241"/>
        <v>0</v>
      </c>
      <c r="C519" s="27">
        <v>0</v>
      </c>
      <c r="D519" s="27">
        <v>0</v>
      </c>
      <c r="E519" s="27">
        <v>0</v>
      </c>
      <c r="F519" s="27">
        <v>0</v>
      </c>
      <c r="G519" s="27">
        <f>H519+I519+J519+K519</f>
        <v>0</v>
      </c>
      <c r="H519" s="27">
        <v>0</v>
      </c>
      <c r="I519" s="27">
        <v>0</v>
      </c>
      <c r="J519" s="27">
        <v>0</v>
      </c>
      <c r="K519" s="27">
        <v>0</v>
      </c>
      <c r="L519" s="28" t="s">
        <v>598</v>
      </c>
      <c r="M519" s="34" t="s">
        <v>597</v>
      </c>
    </row>
    <row r="520" spans="1:13" s="8" customFormat="1" ht="38.25">
      <c r="A520" s="26" t="s">
        <v>474</v>
      </c>
      <c r="B520" s="27">
        <f t="shared" si="241"/>
        <v>0</v>
      </c>
      <c r="C520" s="27">
        <f t="shared" ref="C520:K520" si="251">C521</f>
        <v>0</v>
      </c>
      <c r="D520" s="27">
        <f t="shared" si="251"/>
        <v>0</v>
      </c>
      <c r="E520" s="27">
        <f t="shared" si="251"/>
        <v>0</v>
      </c>
      <c r="F520" s="27">
        <f t="shared" si="251"/>
        <v>0</v>
      </c>
      <c r="G520" s="27">
        <f t="shared" si="251"/>
        <v>0</v>
      </c>
      <c r="H520" s="27">
        <f t="shared" si="251"/>
        <v>0</v>
      </c>
      <c r="I520" s="27">
        <f t="shared" si="251"/>
        <v>0</v>
      </c>
      <c r="J520" s="27">
        <f t="shared" si="251"/>
        <v>0</v>
      </c>
      <c r="K520" s="27">
        <f t="shared" si="251"/>
        <v>0</v>
      </c>
      <c r="L520" s="28" t="s">
        <v>598</v>
      </c>
      <c r="M520" s="34" t="s">
        <v>598</v>
      </c>
    </row>
    <row r="521" spans="1:13" s="8" customFormat="1" ht="102">
      <c r="A521" s="26" t="s">
        <v>475</v>
      </c>
      <c r="B521" s="27">
        <f t="shared" si="241"/>
        <v>0</v>
      </c>
      <c r="C521" s="27">
        <v>0</v>
      </c>
      <c r="D521" s="27">
        <v>0</v>
      </c>
      <c r="E521" s="27">
        <v>0</v>
      </c>
      <c r="F521" s="27">
        <v>0</v>
      </c>
      <c r="G521" s="27">
        <f>H521+I521+K521</f>
        <v>0</v>
      </c>
      <c r="H521" s="27">
        <v>0</v>
      </c>
      <c r="I521" s="27">
        <v>0</v>
      </c>
      <c r="J521" s="27">
        <v>0</v>
      </c>
      <c r="K521" s="27">
        <v>0</v>
      </c>
      <c r="L521" s="28" t="s">
        <v>598</v>
      </c>
      <c r="M521" s="34" t="s">
        <v>597</v>
      </c>
    </row>
    <row r="522" spans="1:13" s="8" customFormat="1" ht="38.25">
      <c r="A522" s="37" t="s">
        <v>166</v>
      </c>
      <c r="B522" s="25">
        <f t="shared" si="241"/>
        <v>120863</v>
      </c>
      <c r="C522" s="25">
        <f t="shared" ref="C522:F522" si="252">C523</f>
        <v>120863</v>
      </c>
      <c r="D522" s="25">
        <f t="shared" si="252"/>
        <v>0</v>
      </c>
      <c r="E522" s="25">
        <f t="shared" si="252"/>
        <v>0</v>
      </c>
      <c r="F522" s="25">
        <f t="shared" si="252"/>
        <v>0</v>
      </c>
      <c r="G522" s="25">
        <f>H522+I522+J522+K522</f>
        <v>120863</v>
      </c>
      <c r="H522" s="25">
        <f>H523</f>
        <v>120863</v>
      </c>
      <c r="I522" s="25">
        <f>I523</f>
        <v>0</v>
      </c>
      <c r="J522" s="25">
        <f>J523</f>
        <v>0</v>
      </c>
      <c r="K522" s="25">
        <f>K523</f>
        <v>0</v>
      </c>
      <c r="L522" s="47">
        <f t="shared" si="224"/>
        <v>1</v>
      </c>
      <c r="M522" s="34"/>
    </row>
    <row r="523" spans="1:13" s="8" customFormat="1" ht="89.25">
      <c r="A523" s="26" t="s">
        <v>61</v>
      </c>
      <c r="B523" s="27">
        <f t="shared" si="241"/>
        <v>120863</v>
      </c>
      <c r="C523" s="27">
        <f t="shared" ref="C523:K523" si="253">C524+C525</f>
        <v>120863</v>
      </c>
      <c r="D523" s="27">
        <f t="shared" si="253"/>
        <v>0</v>
      </c>
      <c r="E523" s="27">
        <f t="shared" si="253"/>
        <v>0</v>
      </c>
      <c r="F523" s="27">
        <f t="shared" si="253"/>
        <v>0</v>
      </c>
      <c r="G523" s="27">
        <f t="shared" si="253"/>
        <v>120863</v>
      </c>
      <c r="H523" s="27">
        <f t="shared" si="253"/>
        <v>120863</v>
      </c>
      <c r="I523" s="27">
        <f t="shared" si="253"/>
        <v>0</v>
      </c>
      <c r="J523" s="27">
        <f t="shared" si="253"/>
        <v>0</v>
      </c>
      <c r="K523" s="27">
        <f t="shared" si="253"/>
        <v>0</v>
      </c>
      <c r="L523" s="28">
        <f t="shared" si="224"/>
        <v>1</v>
      </c>
      <c r="M523" s="34"/>
    </row>
    <row r="524" spans="1:13" s="8" customFormat="1" ht="165.75">
      <c r="A524" s="26" t="s">
        <v>476</v>
      </c>
      <c r="B524" s="27">
        <f t="shared" si="241"/>
        <v>108432.21</v>
      </c>
      <c r="C524" s="27">
        <v>108432.21</v>
      </c>
      <c r="D524" s="27">
        <v>0</v>
      </c>
      <c r="E524" s="27">
        <v>0</v>
      </c>
      <c r="F524" s="27">
        <v>0</v>
      </c>
      <c r="G524" s="27">
        <f t="shared" ref="G524:G531" si="254">H524+I524+J524+K524</f>
        <v>108432.21</v>
      </c>
      <c r="H524" s="27">
        <v>108432.21</v>
      </c>
      <c r="I524" s="27">
        <v>0</v>
      </c>
      <c r="J524" s="27">
        <v>0</v>
      </c>
      <c r="K524" s="27">
        <v>0</v>
      </c>
      <c r="L524" s="28">
        <f t="shared" si="224"/>
        <v>1</v>
      </c>
      <c r="M524" s="34" t="s">
        <v>600</v>
      </c>
    </row>
    <row r="525" spans="1:13" s="8" customFormat="1" ht="140.25">
      <c r="A525" s="26" t="s">
        <v>477</v>
      </c>
      <c r="B525" s="27">
        <f t="shared" si="241"/>
        <v>12430.79</v>
      </c>
      <c r="C525" s="27">
        <v>12430.79</v>
      </c>
      <c r="D525" s="27">
        <v>0</v>
      </c>
      <c r="E525" s="27">
        <v>0</v>
      </c>
      <c r="F525" s="27">
        <v>0</v>
      </c>
      <c r="G525" s="27">
        <f t="shared" si="254"/>
        <v>12430.79</v>
      </c>
      <c r="H525" s="27">
        <v>12430.79</v>
      </c>
      <c r="I525" s="27">
        <v>0</v>
      </c>
      <c r="J525" s="27">
        <v>0</v>
      </c>
      <c r="K525" s="27">
        <v>0</v>
      </c>
      <c r="L525" s="28">
        <f t="shared" si="224"/>
        <v>1</v>
      </c>
      <c r="M525" s="34" t="s">
        <v>600</v>
      </c>
    </row>
    <row r="526" spans="1:13" s="8" customFormat="1" ht="38.25">
      <c r="A526" s="37" t="s">
        <v>592</v>
      </c>
      <c r="B526" s="25">
        <f t="shared" si="241"/>
        <v>12276.619999999999</v>
      </c>
      <c r="C526" s="25">
        <f>C527+C529</f>
        <v>4208.62</v>
      </c>
      <c r="D526" s="25">
        <f>D527+D529</f>
        <v>8068</v>
      </c>
      <c r="E526" s="25">
        <f>E527</f>
        <v>0</v>
      </c>
      <c r="F526" s="25">
        <f>F527</f>
        <v>0</v>
      </c>
      <c r="G526" s="25">
        <f t="shared" si="254"/>
        <v>12227.48</v>
      </c>
      <c r="H526" s="25">
        <f>H527+H529</f>
        <v>4199.32</v>
      </c>
      <c r="I526" s="25">
        <f>I527+I529</f>
        <v>8028.16</v>
      </c>
      <c r="J526" s="25">
        <f>J527+J529</f>
        <v>0</v>
      </c>
      <c r="K526" s="25">
        <f>K527+K529</f>
        <v>0</v>
      </c>
      <c r="L526" s="47">
        <f t="shared" si="224"/>
        <v>0.99599726960678103</v>
      </c>
      <c r="M526" s="34"/>
    </row>
    <row r="527" spans="1:13" s="8" customFormat="1" ht="102">
      <c r="A527" s="26" t="s">
        <v>593</v>
      </c>
      <c r="B527" s="27">
        <f>B528</f>
        <v>4208.62</v>
      </c>
      <c r="C527" s="27">
        <f>C528</f>
        <v>4208.62</v>
      </c>
      <c r="D527" s="27">
        <f>D528</f>
        <v>0</v>
      </c>
      <c r="E527" s="27">
        <f>E528</f>
        <v>0</v>
      </c>
      <c r="F527" s="27">
        <f>F528</f>
        <v>0</v>
      </c>
      <c r="G527" s="27">
        <f t="shared" si="254"/>
        <v>4199.32</v>
      </c>
      <c r="H527" s="27">
        <f>H528</f>
        <v>4199.32</v>
      </c>
      <c r="I527" s="27">
        <f>I528</f>
        <v>0</v>
      </c>
      <c r="J527" s="27">
        <f>J528</f>
        <v>0</v>
      </c>
      <c r="K527" s="27">
        <f>K528</f>
        <v>0</v>
      </c>
      <c r="L527" s="28">
        <f t="shared" si="224"/>
        <v>0.99779024953547713</v>
      </c>
      <c r="M527" s="34"/>
    </row>
    <row r="528" spans="1:13" s="8" customFormat="1" ht="76.5">
      <c r="A528" s="26" t="s">
        <v>594</v>
      </c>
      <c r="B528" s="27">
        <f>C528+D528+E528+F528</f>
        <v>4208.62</v>
      </c>
      <c r="C528" s="27">
        <v>4208.62</v>
      </c>
      <c r="D528" s="27">
        <v>0</v>
      </c>
      <c r="E528" s="27">
        <v>0</v>
      </c>
      <c r="F528" s="27">
        <v>0</v>
      </c>
      <c r="G528" s="27">
        <f t="shared" si="254"/>
        <v>4199.32</v>
      </c>
      <c r="H528" s="27">
        <v>4199.32</v>
      </c>
      <c r="I528" s="27">
        <v>0</v>
      </c>
      <c r="J528" s="27">
        <v>0</v>
      </c>
      <c r="K528" s="27">
        <v>0</v>
      </c>
      <c r="L528" s="28">
        <f t="shared" si="224"/>
        <v>0.99779024953547713</v>
      </c>
      <c r="M528" s="34" t="s">
        <v>690</v>
      </c>
    </row>
    <row r="529" spans="1:13" s="8" customFormat="1" ht="178.5">
      <c r="A529" s="26" t="s">
        <v>595</v>
      </c>
      <c r="B529" s="27">
        <f>B530</f>
        <v>8068</v>
      </c>
      <c r="C529" s="27">
        <f>C530</f>
        <v>0</v>
      </c>
      <c r="D529" s="27">
        <f>D530</f>
        <v>8068</v>
      </c>
      <c r="E529" s="27">
        <f>E530</f>
        <v>0</v>
      </c>
      <c r="F529" s="27">
        <f>F530</f>
        <v>0</v>
      </c>
      <c r="G529" s="27">
        <f t="shared" si="254"/>
        <v>8028.16</v>
      </c>
      <c r="H529" s="27">
        <f>H530</f>
        <v>0</v>
      </c>
      <c r="I529" s="27">
        <f>I530</f>
        <v>8028.16</v>
      </c>
      <c r="J529" s="27">
        <f>J530</f>
        <v>0</v>
      </c>
      <c r="K529" s="27">
        <f>K530</f>
        <v>0</v>
      </c>
      <c r="L529" s="28">
        <f t="shared" ref="L529:L590" si="255">G529/B529</f>
        <v>0.99506197322756562</v>
      </c>
      <c r="M529" s="34"/>
    </row>
    <row r="530" spans="1:13" s="8" customFormat="1" ht="216.75">
      <c r="A530" s="26" t="s">
        <v>596</v>
      </c>
      <c r="B530" s="27">
        <f t="shared" ref="B530:B559" si="256">C530+D530+E530+F530</f>
        <v>8068</v>
      </c>
      <c r="C530" s="27">
        <v>0</v>
      </c>
      <c r="D530" s="27">
        <v>8068</v>
      </c>
      <c r="E530" s="27">
        <v>0</v>
      </c>
      <c r="F530" s="27">
        <v>0</v>
      </c>
      <c r="G530" s="27">
        <f t="shared" si="254"/>
        <v>8028.16</v>
      </c>
      <c r="H530" s="27">
        <v>0</v>
      </c>
      <c r="I530" s="27">
        <v>8028.16</v>
      </c>
      <c r="J530" s="27">
        <v>0</v>
      </c>
      <c r="K530" s="27">
        <v>0</v>
      </c>
      <c r="L530" s="28">
        <f t="shared" si="255"/>
        <v>0.99506197322756562</v>
      </c>
      <c r="M530" s="34" t="s">
        <v>599</v>
      </c>
    </row>
    <row r="531" spans="1:13" s="13" customFormat="1" ht="38.25">
      <c r="A531" s="37" t="s">
        <v>478</v>
      </c>
      <c r="B531" s="25">
        <f t="shared" si="256"/>
        <v>8583</v>
      </c>
      <c r="C531" s="25">
        <f t="shared" ref="C531:K531" si="257">C532+C542</f>
        <v>4600</v>
      </c>
      <c r="D531" s="25">
        <f t="shared" si="257"/>
        <v>3983</v>
      </c>
      <c r="E531" s="25">
        <f t="shared" si="257"/>
        <v>0</v>
      </c>
      <c r="F531" s="25">
        <f t="shared" si="257"/>
        <v>0</v>
      </c>
      <c r="G531" s="25">
        <f t="shared" si="254"/>
        <v>8578.5</v>
      </c>
      <c r="H531" s="25">
        <f t="shared" si="257"/>
        <v>4600</v>
      </c>
      <c r="I531" s="25">
        <f t="shared" si="257"/>
        <v>3978.5</v>
      </c>
      <c r="J531" s="25">
        <f t="shared" si="257"/>
        <v>0</v>
      </c>
      <c r="K531" s="25">
        <f t="shared" si="257"/>
        <v>0</v>
      </c>
      <c r="L531" s="47">
        <f t="shared" si="255"/>
        <v>0.99947570779447747</v>
      </c>
      <c r="M531" s="48"/>
    </row>
    <row r="532" spans="1:13" s="8" customFormat="1" ht="63.75">
      <c r="A532" s="37" t="s">
        <v>479</v>
      </c>
      <c r="B532" s="25">
        <f t="shared" si="256"/>
        <v>0</v>
      </c>
      <c r="C532" s="25">
        <f t="shared" ref="C532:K532" si="258">C533+C539</f>
        <v>0</v>
      </c>
      <c r="D532" s="25">
        <f t="shared" si="258"/>
        <v>0</v>
      </c>
      <c r="E532" s="25">
        <f t="shared" si="258"/>
        <v>0</v>
      </c>
      <c r="F532" s="25">
        <f t="shared" si="258"/>
        <v>0</v>
      </c>
      <c r="G532" s="25">
        <f t="shared" si="258"/>
        <v>0</v>
      </c>
      <c r="H532" s="25">
        <f t="shared" si="258"/>
        <v>0</v>
      </c>
      <c r="I532" s="25">
        <f t="shared" si="258"/>
        <v>0</v>
      </c>
      <c r="J532" s="25">
        <f t="shared" si="258"/>
        <v>0</v>
      </c>
      <c r="K532" s="25">
        <f t="shared" si="258"/>
        <v>0</v>
      </c>
      <c r="L532" s="28" t="s">
        <v>598</v>
      </c>
      <c r="M532" s="34"/>
    </row>
    <row r="533" spans="1:13" s="8" customFormat="1" ht="140.25">
      <c r="A533" s="26" t="s">
        <v>480</v>
      </c>
      <c r="B533" s="27">
        <f t="shared" si="256"/>
        <v>0</v>
      </c>
      <c r="C533" s="27">
        <f t="shared" ref="C533:K533" si="259">C534+C535+C536+C537+C538</f>
        <v>0</v>
      </c>
      <c r="D533" s="27">
        <f t="shared" si="259"/>
        <v>0</v>
      </c>
      <c r="E533" s="27">
        <f t="shared" si="259"/>
        <v>0</v>
      </c>
      <c r="F533" s="27">
        <f t="shared" si="259"/>
        <v>0</v>
      </c>
      <c r="G533" s="27">
        <f t="shared" ref="G533:G546" si="260">H533+I533+J533+K533</f>
        <v>0</v>
      </c>
      <c r="H533" s="27">
        <f t="shared" si="259"/>
        <v>0</v>
      </c>
      <c r="I533" s="27">
        <f t="shared" si="259"/>
        <v>0</v>
      </c>
      <c r="J533" s="27">
        <f t="shared" si="259"/>
        <v>0</v>
      </c>
      <c r="K533" s="27">
        <f t="shared" si="259"/>
        <v>0</v>
      </c>
      <c r="L533" s="28" t="s">
        <v>598</v>
      </c>
      <c r="M533" s="34"/>
    </row>
    <row r="534" spans="1:13" s="8" customFormat="1" ht="140.25">
      <c r="A534" s="26" t="s">
        <v>481</v>
      </c>
      <c r="B534" s="27">
        <f t="shared" si="256"/>
        <v>0</v>
      </c>
      <c r="C534" s="27">
        <f t="shared" ref="C534:F534" si="261">C535+C536+C537+C538+C539</f>
        <v>0</v>
      </c>
      <c r="D534" s="27">
        <f t="shared" si="261"/>
        <v>0</v>
      </c>
      <c r="E534" s="27">
        <f t="shared" si="261"/>
        <v>0</v>
      </c>
      <c r="F534" s="27">
        <f t="shared" si="261"/>
        <v>0</v>
      </c>
      <c r="G534" s="27">
        <f t="shared" si="260"/>
        <v>0</v>
      </c>
      <c r="H534" s="27">
        <v>0</v>
      </c>
      <c r="I534" s="27">
        <v>0</v>
      </c>
      <c r="J534" s="27">
        <v>0</v>
      </c>
      <c r="K534" s="27">
        <v>0</v>
      </c>
      <c r="L534" s="28" t="s">
        <v>598</v>
      </c>
      <c r="M534" s="34" t="s">
        <v>597</v>
      </c>
    </row>
    <row r="535" spans="1:13" s="8" customFormat="1" ht="165.75">
      <c r="A535" s="26" t="s">
        <v>482</v>
      </c>
      <c r="B535" s="27">
        <f t="shared" si="256"/>
        <v>0</v>
      </c>
      <c r="C535" s="27">
        <f t="shared" ref="C535:F535" si="262">C536+C537+C538+C539+C540</f>
        <v>0</v>
      </c>
      <c r="D535" s="27">
        <f t="shared" si="262"/>
        <v>0</v>
      </c>
      <c r="E535" s="27">
        <f t="shared" si="262"/>
        <v>0</v>
      </c>
      <c r="F535" s="27">
        <f t="shared" si="262"/>
        <v>0</v>
      </c>
      <c r="G535" s="27">
        <f t="shared" si="260"/>
        <v>0</v>
      </c>
      <c r="H535" s="27">
        <v>0</v>
      </c>
      <c r="I535" s="27">
        <v>0</v>
      </c>
      <c r="J535" s="27">
        <v>0</v>
      </c>
      <c r="K535" s="27">
        <v>0</v>
      </c>
      <c r="L535" s="28" t="s">
        <v>598</v>
      </c>
      <c r="M535" s="34" t="s">
        <v>597</v>
      </c>
    </row>
    <row r="536" spans="1:13" s="8" customFormat="1" ht="102">
      <c r="A536" s="26" t="s">
        <v>483</v>
      </c>
      <c r="B536" s="27">
        <f t="shared" si="256"/>
        <v>0</v>
      </c>
      <c r="C536" s="27">
        <f t="shared" ref="C536:F536" si="263">C537+C538+C539+C540+C541</f>
        <v>0</v>
      </c>
      <c r="D536" s="27">
        <f t="shared" si="263"/>
        <v>0</v>
      </c>
      <c r="E536" s="27">
        <f t="shared" si="263"/>
        <v>0</v>
      </c>
      <c r="F536" s="27">
        <f t="shared" si="263"/>
        <v>0</v>
      </c>
      <c r="G536" s="27">
        <f t="shared" si="260"/>
        <v>0</v>
      </c>
      <c r="H536" s="27">
        <v>0</v>
      </c>
      <c r="I536" s="27">
        <v>0</v>
      </c>
      <c r="J536" s="27">
        <v>0</v>
      </c>
      <c r="K536" s="27">
        <v>0</v>
      </c>
      <c r="L536" s="28" t="s">
        <v>598</v>
      </c>
      <c r="M536" s="34" t="s">
        <v>597</v>
      </c>
    </row>
    <row r="537" spans="1:13" s="8" customFormat="1" ht="178.5">
      <c r="A537" s="26" t="s">
        <v>484</v>
      </c>
      <c r="B537" s="27">
        <f t="shared" si="256"/>
        <v>0</v>
      </c>
      <c r="C537" s="27">
        <v>0</v>
      </c>
      <c r="D537" s="27">
        <v>0</v>
      </c>
      <c r="E537" s="27">
        <f t="shared" ref="E537:F537" si="264">E538+E539+E540+E541+E542</f>
        <v>0</v>
      </c>
      <c r="F537" s="27">
        <f t="shared" si="264"/>
        <v>0</v>
      </c>
      <c r="G537" s="27">
        <f t="shared" si="260"/>
        <v>0</v>
      </c>
      <c r="H537" s="27">
        <v>0</v>
      </c>
      <c r="I537" s="27">
        <v>0</v>
      </c>
      <c r="J537" s="27">
        <v>0</v>
      </c>
      <c r="K537" s="27">
        <v>0</v>
      </c>
      <c r="L537" s="28" t="s">
        <v>598</v>
      </c>
      <c r="M537" s="34" t="s">
        <v>597</v>
      </c>
    </row>
    <row r="538" spans="1:13" s="8" customFormat="1" ht="191.25">
      <c r="A538" s="26" t="s">
        <v>485</v>
      </c>
      <c r="B538" s="27">
        <f t="shared" si="256"/>
        <v>0</v>
      </c>
      <c r="C538" s="27">
        <v>0</v>
      </c>
      <c r="D538" s="27">
        <v>0</v>
      </c>
      <c r="E538" s="27">
        <v>0</v>
      </c>
      <c r="F538" s="27">
        <f t="shared" ref="F538" si="265">F539+F540+F541+F542+F543</f>
        <v>0</v>
      </c>
      <c r="G538" s="27">
        <f t="shared" si="260"/>
        <v>0</v>
      </c>
      <c r="H538" s="27">
        <v>0</v>
      </c>
      <c r="I538" s="27">
        <v>0</v>
      </c>
      <c r="J538" s="27">
        <v>0</v>
      </c>
      <c r="K538" s="27">
        <v>0</v>
      </c>
      <c r="L538" s="28" t="s">
        <v>598</v>
      </c>
      <c r="M538" s="34" t="s">
        <v>597</v>
      </c>
    </row>
    <row r="539" spans="1:13" s="8" customFormat="1" ht="114.75">
      <c r="A539" s="26" t="s">
        <v>486</v>
      </c>
      <c r="B539" s="27">
        <f t="shared" si="256"/>
        <v>0</v>
      </c>
      <c r="C539" s="27">
        <f t="shared" ref="C539:K539" si="266">C540+C541</f>
        <v>0</v>
      </c>
      <c r="D539" s="27">
        <f t="shared" si="266"/>
        <v>0</v>
      </c>
      <c r="E539" s="27">
        <f t="shared" si="266"/>
        <v>0</v>
      </c>
      <c r="F539" s="27">
        <f t="shared" si="266"/>
        <v>0</v>
      </c>
      <c r="G539" s="27">
        <f t="shared" si="260"/>
        <v>0</v>
      </c>
      <c r="H539" s="27">
        <f t="shared" si="266"/>
        <v>0</v>
      </c>
      <c r="I539" s="27">
        <f t="shared" si="266"/>
        <v>0</v>
      </c>
      <c r="J539" s="27">
        <f t="shared" si="266"/>
        <v>0</v>
      </c>
      <c r="K539" s="27">
        <f t="shared" si="266"/>
        <v>0</v>
      </c>
      <c r="L539" s="28" t="s">
        <v>598</v>
      </c>
      <c r="M539" s="34" t="s">
        <v>598</v>
      </c>
    </row>
    <row r="540" spans="1:13" s="8" customFormat="1" ht="89.25">
      <c r="A540" s="26" t="s">
        <v>487</v>
      </c>
      <c r="B540" s="27">
        <f t="shared" si="256"/>
        <v>0</v>
      </c>
      <c r="C540" s="27">
        <v>0</v>
      </c>
      <c r="D540" s="27">
        <v>0</v>
      </c>
      <c r="E540" s="27">
        <v>0</v>
      </c>
      <c r="F540" s="27">
        <v>0</v>
      </c>
      <c r="G540" s="27">
        <f t="shared" si="260"/>
        <v>0</v>
      </c>
      <c r="H540" s="27">
        <v>0</v>
      </c>
      <c r="I540" s="27">
        <v>0</v>
      </c>
      <c r="J540" s="27">
        <v>0</v>
      </c>
      <c r="K540" s="27">
        <v>0</v>
      </c>
      <c r="L540" s="28" t="s">
        <v>598</v>
      </c>
      <c r="M540" s="34" t="s">
        <v>597</v>
      </c>
    </row>
    <row r="541" spans="1:13" s="8" customFormat="1" ht="229.5">
      <c r="A541" s="26" t="s">
        <v>488</v>
      </c>
      <c r="B541" s="27">
        <f t="shared" si="256"/>
        <v>0</v>
      </c>
      <c r="C541" s="27">
        <v>0</v>
      </c>
      <c r="D541" s="27">
        <v>0</v>
      </c>
      <c r="E541" s="27">
        <v>0</v>
      </c>
      <c r="F541" s="27">
        <v>0</v>
      </c>
      <c r="G541" s="27">
        <f t="shared" si="260"/>
        <v>0</v>
      </c>
      <c r="H541" s="27">
        <v>0</v>
      </c>
      <c r="I541" s="27">
        <v>0</v>
      </c>
      <c r="J541" s="27">
        <v>0</v>
      </c>
      <c r="K541" s="27">
        <v>0</v>
      </c>
      <c r="L541" s="28" t="s">
        <v>598</v>
      </c>
      <c r="M541" s="34" t="s">
        <v>597</v>
      </c>
    </row>
    <row r="542" spans="1:13" s="8" customFormat="1" ht="63.75">
      <c r="A542" s="37" t="s">
        <v>489</v>
      </c>
      <c r="B542" s="25">
        <f t="shared" si="256"/>
        <v>8583</v>
      </c>
      <c r="C542" s="25">
        <f t="shared" ref="C542:K542" si="267">C543+C545</f>
        <v>4600</v>
      </c>
      <c r="D542" s="25">
        <f t="shared" si="267"/>
        <v>3983</v>
      </c>
      <c r="E542" s="25">
        <f t="shared" si="267"/>
        <v>0</v>
      </c>
      <c r="F542" s="25">
        <f t="shared" si="267"/>
        <v>0</v>
      </c>
      <c r="G542" s="25">
        <f t="shared" si="260"/>
        <v>8578.5</v>
      </c>
      <c r="H542" s="25">
        <f t="shared" si="267"/>
        <v>4600</v>
      </c>
      <c r="I542" s="25">
        <f t="shared" si="267"/>
        <v>3978.5</v>
      </c>
      <c r="J542" s="25">
        <f t="shared" si="267"/>
        <v>0</v>
      </c>
      <c r="K542" s="25">
        <f t="shared" si="267"/>
        <v>0</v>
      </c>
      <c r="L542" s="47">
        <f t="shared" si="255"/>
        <v>0.99947570779447747</v>
      </c>
      <c r="M542" s="34"/>
    </row>
    <row r="543" spans="1:13" s="8" customFormat="1" ht="191.25">
      <c r="A543" s="26" t="s">
        <v>490</v>
      </c>
      <c r="B543" s="27">
        <f t="shared" si="256"/>
        <v>3983</v>
      </c>
      <c r="C543" s="27">
        <f t="shared" ref="C543:K543" si="268">C544</f>
        <v>0</v>
      </c>
      <c r="D543" s="27">
        <f t="shared" si="268"/>
        <v>3983</v>
      </c>
      <c r="E543" s="27">
        <f t="shared" si="268"/>
        <v>0</v>
      </c>
      <c r="F543" s="27">
        <f t="shared" si="268"/>
        <v>0</v>
      </c>
      <c r="G543" s="27">
        <f t="shared" si="260"/>
        <v>3978.5</v>
      </c>
      <c r="H543" s="27">
        <f t="shared" si="268"/>
        <v>0</v>
      </c>
      <c r="I543" s="27">
        <f t="shared" si="268"/>
        <v>3978.5</v>
      </c>
      <c r="J543" s="27">
        <f t="shared" si="268"/>
        <v>0</v>
      </c>
      <c r="K543" s="27">
        <f t="shared" si="268"/>
        <v>0</v>
      </c>
      <c r="L543" s="28">
        <f t="shared" si="255"/>
        <v>0.99887019834295754</v>
      </c>
      <c r="M543" s="34"/>
    </row>
    <row r="544" spans="1:13" s="8" customFormat="1" ht="165.75">
      <c r="A544" s="26" t="s">
        <v>491</v>
      </c>
      <c r="B544" s="27">
        <f t="shared" si="256"/>
        <v>3983</v>
      </c>
      <c r="C544" s="27">
        <v>0</v>
      </c>
      <c r="D544" s="27">
        <v>3983</v>
      </c>
      <c r="E544" s="27">
        <v>0</v>
      </c>
      <c r="F544" s="27">
        <v>0</v>
      </c>
      <c r="G544" s="27">
        <f t="shared" si="260"/>
        <v>3978.5</v>
      </c>
      <c r="H544" s="27">
        <v>0</v>
      </c>
      <c r="I544" s="27">
        <v>3978.5</v>
      </c>
      <c r="J544" s="27">
        <v>0</v>
      </c>
      <c r="K544" s="27">
        <v>0</v>
      </c>
      <c r="L544" s="28">
        <f t="shared" si="255"/>
        <v>0.99887019834295754</v>
      </c>
      <c r="M544" s="34" t="s">
        <v>600</v>
      </c>
    </row>
    <row r="545" spans="1:13" s="8" customFormat="1" ht="140.25">
      <c r="A545" s="26" t="s">
        <v>492</v>
      </c>
      <c r="B545" s="27">
        <f t="shared" si="256"/>
        <v>4600</v>
      </c>
      <c r="C545" s="27">
        <f t="shared" ref="C545:K545" si="269">C546</f>
        <v>4600</v>
      </c>
      <c r="D545" s="27">
        <f t="shared" si="269"/>
        <v>0</v>
      </c>
      <c r="E545" s="27">
        <f t="shared" si="269"/>
        <v>0</v>
      </c>
      <c r="F545" s="27">
        <f t="shared" si="269"/>
        <v>0</v>
      </c>
      <c r="G545" s="27">
        <f t="shared" si="260"/>
        <v>4600</v>
      </c>
      <c r="H545" s="27">
        <f t="shared" si="269"/>
        <v>4600</v>
      </c>
      <c r="I545" s="27">
        <f t="shared" si="269"/>
        <v>0</v>
      </c>
      <c r="J545" s="27">
        <f t="shared" si="269"/>
        <v>0</v>
      </c>
      <c r="K545" s="27">
        <f t="shared" si="269"/>
        <v>0</v>
      </c>
      <c r="L545" s="28">
        <f t="shared" si="255"/>
        <v>1</v>
      </c>
      <c r="M545" s="34"/>
    </row>
    <row r="546" spans="1:13" s="8" customFormat="1" ht="89.25">
      <c r="A546" s="26" t="s">
        <v>493</v>
      </c>
      <c r="B546" s="27">
        <f t="shared" si="256"/>
        <v>4600</v>
      </c>
      <c r="C546" s="27">
        <v>4600</v>
      </c>
      <c r="D546" s="27">
        <v>0</v>
      </c>
      <c r="E546" s="27">
        <v>0</v>
      </c>
      <c r="F546" s="27">
        <v>0</v>
      </c>
      <c r="G546" s="27">
        <f t="shared" si="260"/>
        <v>4600</v>
      </c>
      <c r="H546" s="27">
        <v>4600</v>
      </c>
      <c r="I546" s="27">
        <v>0</v>
      </c>
      <c r="J546" s="27">
        <v>0</v>
      </c>
      <c r="K546" s="27">
        <v>0</v>
      </c>
      <c r="L546" s="28">
        <f t="shared" si="255"/>
        <v>1</v>
      </c>
      <c r="M546" s="34" t="s">
        <v>600</v>
      </c>
    </row>
    <row r="547" spans="1:13" s="13" customFormat="1" ht="63.75">
      <c r="A547" s="37" t="s">
        <v>494</v>
      </c>
      <c r="B547" s="25">
        <f t="shared" si="256"/>
        <v>1977417.1400000001</v>
      </c>
      <c r="C547" s="25">
        <f t="shared" ref="C547:K547" si="270">C548+C560+C580</f>
        <v>1444631.47</v>
      </c>
      <c r="D547" s="25">
        <f t="shared" si="270"/>
        <v>518490.17000000004</v>
      </c>
      <c r="E547" s="25">
        <f t="shared" si="270"/>
        <v>0</v>
      </c>
      <c r="F547" s="25">
        <f t="shared" si="270"/>
        <v>14295.5</v>
      </c>
      <c r="G547" s="25">
        <f>H547+I547+J547+K547</f>
        <v>1890096.4900000002</v>
      </c>
      <c r="H547" s="25">
        <f>H548+H560</f>
        <v>1379335.12</v>
      </c>
      <c r="I547" s="25">
        <f t="shared" si="270"/>
        <v>496465.87</v>
      </c>
      <c r="J547" s="25">
        <f t="shared" si="270"/>
        <v>0</v>
      </c>
      <c r="K547" s="25">
        <f t="shared" si="270"/>
        <v>14295.5</v>
      </c>
      <c r="L547" s="47">
        <f t="shared" si="255"/>
        <v>0.95584105739065262</v>
      </c>
      <c r="M547" s="48"/>
    </row>
    <row r="548" spans="1:13" s="8" customFormat="1" ht="38.25">
      <c r="A548" s="37" t="s">
        <v>495</v>
      </c>
      <c r="B548" s="25">
        <f t="shared" si="256"/>
        <v>730015.58</v>
      </c>
      <c r="C548" s="25">
        <f t="shared" ref="C548:K548" si="271">C549+C556</f>
        <v>359878.95999999996</v>
      </c>
      <c r="D548" s="25">
        <f t="shared" si="271"/>
        <v>370136.62</v>
      </c>
      <c r="E548" s="25">
        <f t="shared" si="271"/>
        <v>0</v>
      </c>
      <c r="F548" s="25">
        <f t="shared" si="271"/>
        <v>0</v>
      </c>
      <c r="G548" s="25">
        <f>G549+G556</f>
        <v>673669.61999999988</v>
      </c>
      <c r="H548" s="25">
        <f>H549+H556</f>
        <v>322989.57</v>
      </c>
      <c r="I548" s="25">
        <f t="shared" si="271"/>
        <v>350680.05</v>
      </c>
      <c r="J548" s="25">
        <f t="shared" si="271"/>
        <v>0</v>
      </c>
      <c r="K548" s="25">
        <f t="shared" si="271"/>
        <v>0</v>
      </c>
      <c r="L548" s="47">
        <f t="shared" si="255"/>
        <v>0.92281540073432389</v>
      </c>
      <c r="M548" s="34"/>
    </row>
    <row r="549" spans="1:13" s="8" customFormat="1" ht="102">
      <c r="A549" s="26" t="s">
        <v>496</v>
      </c>
      <c r="B549" s="27">
        <f t="shared" si="256"/>
        <v>190830.59999999998</v>
      </c>
      <c r="C549" s="27">
        <f t="shared" ref="C549:K549" si="272">C550+C551+C552+C553+C554+C555</f>
        <v>185183.02</v>
      </c>
      <c r="D549" s="27">
        <f t="shared" si="272"/>
        <v>5647.58</v>
      </c>
      <c r="E549" s="27">
        <f t="shared" si="272"/>
        <v>0</v>
      </c>
      <c r="F549" s="27">
        <f t="shared" si="272"/>
        <v>0</v>
      </c>
      <c r="G549" s="27">
        <f t="shared" ref="G549:G559" si="273">H549+I549+J549+K549</f>
        <v>163266.54999999999</v>
      </c>
      <c r="H549" s="27">
        <f>H550+H551+H552+H553+H554+H555</f>
        <v>157618.97</v>
      </c>
      <c r="I549" s="27">
        <f t="shared" si="272"/>
        <v>5647.58</v>
      </c>
      <c r="J549" s="27">
        <f t="shared" si="272"/>
        <v>0</v>
      </c>
      <c r="K549" s="27">
        <f t="shared" si="272"/>
        <v>0</v>
      </c>
      <c r="L549" s="28">
        <f t="shared" si="255"/>
        <v>0.85555749444795548</v>
      </c>
      <c r="M549" s="34"/>
    </row>
    <row r="550" spans="1:13" s="8" customFormat="1" ht="38.25">
      <c r="A550" s="26" t="s">
        <v>497</v>
      </c>
      <c r="B550" s="27">
        <f t="shared" si="256"/>
        <v>0</v>
      </c>
      <c r="C550" s="27">
        <v>0</v>
      </c>
      <c r="D550" s="27">
        <v>0</v>
      </c>
      <c r="E550" s="27">
        <v>0</v>
      </c>
      <c r="F550" s="27">
        <v>0</v>
      </c>
      <c r="G550" s="27">
        <f t="shared" si="273"/>
        <v>0</v>
      </c>
      <c r="H550" s="27">
        <v>0</v>
      </c>
      <c r="I550" s="27">
        <v>0</v>
      </c>
      <c r="J550" s="27">
        <v>0</v>
      </c>
      <c r="K550" s="27">
        <v>0</v>
      </c>
      <c r="L550" s="28" t="s">
        <v>598</v>
      </c>
      <c r="M550" s="34" t="s">
        <v>597</v>
      </c>
    </row>
    <row r="551" spans="1:13" s="8" customFormat="1" ht="89.25">
      <c r="A551" s="26" t="s">
        <v>498</v>
      </c>
      <c r="B551" s="27">
        <f t="shared" si="256"/>
        <v>8810.74</v>
      </c>
      <c r="C551" s="27">
        <v>6167.52</v>
      </c>
      <c r="D551" s="27">
        <v>2643.22</v>
      </c>
      <c r="E551" s="27">
        <v>0</v>
      </c>
      <c r="F551" s="27">
        <v>0</v>
      </c>
      <c r="G551" s="27">
        <f t="shared" si="273"/>
        <v>8810.73</v>
      </c>
      <c r="H551" s="27">
        <v>6167.51</v>
      </c>
      <c r="I551" s="27">
        <v>2643.22</v>
      </c>
      <c r="J551" s="27">
        <v>0</v>
      </c>
      <c r="K551" s="27">
        <v>0</v>
      </c>
      <c r="L551" s="28">
        <f t="shared" si="255"/>
        <v>0.99999886502155322</v>
      </c>
      <c r="M551" s="34" t="s">
        <v>600</v>
      </c>
    </row>
    <row r="552" spans="1:13" s="8" customFormat="1" ht="76.5">
      <c r="A552" s="26" t="s">
        <v>499</v>
      </c>
      <c r="B552" s="27">
        <f t="shared" si="256"/>
        <v>10014.540000000001</v>
      </c>
      <c r="C552" s="27">
        <v>7010.18</v>
      </c>
      <c r="D552" s="27">
        <v>3004.36</v>
      </c>
      <c r="E552" s="27">
        <v>0</v>
      </c>
      <c r="F552" s="27">
        <v>0</v>
      </c>
      <c r="G552" s="27">
        <f t="shared" si="273"/>
        <v>10014.52</v>
      </c>
      <c r="H552" s="27">
        <v>7010.16</v>
      </c>
      <c r="I552" s="27">
        <v>3004.36</v>
      </c>
      <c r="J552" s="27">
        <v>0</v>
      </c>
      <c r="K552" s="27">
        <v>0</v>
      </c>
      <c r="L552" s="28">
        <f t="shared" si="255"/>
        <v>0.99999800290377783</v>
      </c>
      <c r="M552" s="34" t="s">
        <v>599</v>
      </c>
    </row>
    <row r="553" spans="1:13" s="8" customFormat="1" ht="140.25">
      <c r="A553" s="26" t="s">
        <v>500</v>
      </c>
      <c r="B553" s="27">
        <f t="shared" si="256"/>
        <v>162786.85999999999</v>
      </c>
      <c r="C553" s="27">
        <v>162786.85999999999</v>
      </c>
      <c r="D553" s="27">
        <v>0</v>
      </c>
      <c r="E553" s="27">
        <v>0</v>
      </c>
      <c r="F553" s="27">
        <v>0</v>
      </c>
      <c r="G553" s="27">
        <f t="shared" si="273"/>
        <v>136206.57999999999</v>
      </c>
      <c r="H553" s="27">
        <v>136206.57999999999</v>
      </c>
      <c r="I553" s="27">
        <v>0</v>
      </c>
      <c r="J553" s="27">
        <v>0</v>
      </c>
      <c r="K553" s="27">
        <v>0</v>
      </c>
      <c r="L553" s="28">
        <f t="shared" si="255"/>
        <v>0.83671728786954913</v>
      </c>
      <c r="M553" s="34" t="s">
        <v>691</v>
      </c>
    </row>
    <row r="554" spans="1:13" s="8" customFormat="1" ht="127.5">
      <c r="A554" s="26" t="s">
        <v>501</v>
      </c>
      <c r="B554" s="27">
        <f t="shared" si="256"/>
        <v>3223.46</v>
      </c>
      <c r="C554" s="27">
        <v>3223.46</v>
      </c>
      <c r="D554" s="27">
        <v>0</v>
      </c>
      <c r="E554" s="27">
        <v>0</v>
      </c>
      <c r="F554" s="27">
        <v>0</v>
      </c>
      <c r="G554" s="27">
        <f t="shared" si="273"/>
        <v>2239.7199999999998</v>
      </c>
      <c r="H554" s="27">
        <v>2239.7199999999998</v>
      </c>
      <c r="I554" s="27">
        <v>0</v>
      </c>
      <c r="J554" s="27">
        <v>0</v>
      </c>
      <c r="K554" s="27">
        <v>0</v>
      </c>
      <c r="L554" s="28">
        <f t="shared" si="255"/>
        <v>0.69481861105768328</v>
      </c>
      <c r="M554" s="34" t="s">
        <v>692</v>
      </c>
    </row>
    <row r="555" spans="1:13" s="8" customFormat="1" ht="102">
      <c r="A555" s="26" t="s">
        <v>502</v>
      </c>
      <c r="B555" s="27">
        <f t="shared" si="256"/>
        <v>5995</v>
      </c>
      <c r="C555" s="27">
        <v>5995</v>
      </c>
      <c r="D555" s="27">
        <v>0</v>
      </c>
      <c r="E555" s="27">
        <v>0</v>
      </c>
      <c r="F555" s="27">
        <v>0</v>
      </c>
      <c r="G555" s="27">
        <f t="shared" si="273"/>
        <v>5995</v>
      </c>
      <c r="H555" s="27">
        <v>5995</v>
      </c>
      <c r="I555" s="27">
        <v>0</v>
      </c>
      <c r="J555" s="27">
        <v>0</v>
      </c>
      <c r="K555" s="27">
        <v>0</v>
      </c>
      <c r="L555" s="28">
        <f t="shared" si="255"/>
        <v>1</v>
      </c>
      <c r="M555" s="34" t="s">
        <v>599</v>
      </c>
    </row>
    <row r="556" spans="1:13" s="8" customFormat="1" ht="51">
      <c r="A556" s="26" t="s">
        <v>503</v>
      </c>
      <c r="B556" s="27">
        <f t="shared" si="256"/>
        <v>539184.98</v>
      </c>
      <c r="C556" s="27">
        <f t="shared" ref="C556:K556" si="274">C557+C558+C559</f>
        <v>174695.94</v>
      </c>
      <c r="D556" s="27">
        <f t="shared" si="274"/>
        <v>364489.04</v>
      </c>
      <c r="E556" s="27">
        <f t="shared" si="274"/>
        <v>0</v>
      </c>
      <c r="F556" s="27">
        <f t="shared" si="274"/>
        <v>0</v>
      </c>
      <c r="G556" s="27">
        <f t="shared" si="273"/>
        <v>510403.06999999995</v>
      </c>
      <c r="H556" s="27">
        <f>H557+H558+H559</f>
        <v>165370.6</v>
      </c>
      <c r="I556" s="27">
        <f t="shared" si="274"/>
        <v>345032.47</v>
      </c>
      <c r="J556" s="27">
        <f t="shared" si="274"/>
        <v>0</v>
      </c>
      <c r="K556" s="27">
        <f t="shared" si="274"/>
        <v>0</v>
      </c>
      <c r="L556" s="28">
        <f t="shared" si="255"/>
        <v>0.94661959982638977</v>
      </c>
      <c r="M556" s="34"/>
    </row>
    <row r="557" spans="1:13" s="12" customFormat="1" ht="127.5">
      <c r="A557" s="26" t="s">
        <v>504</v>
      </c>
      <c r="B557" s="27">
        <f t="shared" si="256"/>
        <v>0</v>
      </c>
      <c r="C557" s="27">
        <v>0</v>
      </c>
      <c r="D557" s="27">
        <v>0</v>
      </c>
      <c r="E557" s="27">
        <v>0</v>
      </c>
      <c r="F557" s="27">
        <v>0</v>
      </c>
      <c r="G557" s="27">
        <f t="shared" si="273"/>
        <v>0</v>
      </c>
      <c r="H557" s="27">
        <v>0</v>
      </c>
      <c r="I557" s="27">
        <v>0</v>
      </c>
      <c r="J557" s="27">
        <v>0</v>
      </c>
      <c r="K557" s="27">
        <v>0</v>
      </c>
      <c r="L557" s="28" t="s">
        <v>598</v>
      </c>
      <c r="M557" s="34" t="s">
        <v>597</v>
      </c>
    </row>
    <row r="558" spans="1:13" s="12" customFormat="1" ht="140.25">
      <c r="A558" s="26" t="s">
        <v>505</v>
      </c>
      <c r="B558" s="27">
        <f t="shared" si="256"/>
        <v>459184.98</v>
      </c>
      <c r="C558" s="27">
        <v>148775.94</v>
      </c>
      <c r="D558" s="27">
        <v>310409.03999999998</v>
      </c>
      <c r="E558" s="27">
        <v>0</v>
      </c>
      <c r="F558" s="27">
        <v>0</v>
      </c>
      <c r="G558" s="27">
        <f t="shared" si="273"/>
        <v>433172.31999999995</v>
      </c>
      <c r="H558" s="27">
        <v>140347.84</v>
      </c>
      <c r="I558" s="27">
        <v>292824.48</v>
      </c>
      <c r="J558" s="27">
        <v>0</v>
      </c>
      <c r="K558" s="27">
        <v>0</v>
      </c>
      <c r="L558" s="28">
        <f t="shared" si="255"/>
        <v>0.94335036829819641</v>
      </c>
      <c r="M558" s="34" t="s">
        <v>693</v>
      </c>
    </row>
    <row r="559" spans="1:13" s="12" customFormat="1" ht="165.75">
      <c r="A559" s="26" t="s">
        <v>506</v>
      </c>
      <c r="B559" s="27">
        <f t="shared" si="256"/>
        <v>80000</v>
      </c>
      <c r="C559" s="27">
        <v>25920</v>
      </c>
      <c r="D559" s="27">
        <v>54080</v>
      </c>
      <c r="E559" s="27">
        <v>0</v>
      </c>
      <c r="F559" s="27">
        <v>0</v>
      </c>
      <c r="G559" s="27">
        <f t="shared" si="273"/>
        <v>77230.75</v>
      </c>
      <c r="H559" s="27">
        <v>25022.76</v>
      </c>
      <c r="I559" s="27">
        <v>52207.99</v>
      </c>
      <c r="J559" s="27">
        <v>0</v>
      </c>
      <c r="K559" s="27">
        <v>0</v>
      </c>
      <c r="L559" s="28">
        <f t="shared" si="255"/>
        <v>0.96538437499999996</v>
      </c>
      <c r="M559" s="34" t="s">
        <v>694</v>
      </c>
    </row>
    <row r="560" spans="1:13" s="8" customFormat="1" ht="114.75">
      <c r="A560" s="37" t="s">
        <v>507</v>
      </c>
      <c r="B560" s="25">
        <f>B561+B576+B578</f>
        <v>1247401.5600000003</v>
      </c>
      <c r="C560" s="25">
        <f>C561+C576+C578</f>
        <v>1084752.51</v>
      </c>
      <c r="D560" s="25">
        <f t="shared" ref="D560:F560" si="275">D561+D576+D578</f>
        <v>148353.55000000002</v>
      </c>
      <c r="E560" s="25">
        <f t="shared" si="275"/>
        <v>0</v>
      </c>
      <c r="F560" s="25">
        <f t="shared" si="275"/>
        <v>14295.5</v>
      </c>
      <c r="G560" s="25">
        <f>H560+I560+J560+K560</f>
        <v>1216426.8700000001</v>
      </c>
      <c r="H560" s="25">
        <f>H561+H576+H578</f>
        <v>1056345.55</v>
      </c>
      <c r="I560" s="25">
        <f>I561+I576+I578</f>
        <v>145785.82</v>
      </c>
      <c r="J560" s="25">
        <f>J561+J576+J578</f>
        <v>0</v>
      </c>
      <c r="K560" s="25">
        <f>K561+K576+K578</f>
        <v>14295.5</v>
      </c>
      <c r="L560" s="47">
        <f t="shared" si="255"/>
        <v>0.97516862973940788</v>
      </c>
      <c r="M560" s="34"/>
    </row>
    <row r="561" spans="1:13" s="8" customFormat="1" ht="114.75">
      <c r="A561" s="26" t="s">
        <v>508</v>
      </c>
      <c r="B561" s="27">
        <f t="shared" ref="B561:B592" si="276">C561+D561+E561+F561</f>
        <v>1106690.6900000002</v>
      </c>
      <c r="C561" s="27">
        <f>C562+C563+C564+C565+C566+C567+C568+C569+C570+C571+C572+C573+C574+C575</f>
        <v>1043793.8400000002</v>
      </c>
      <c r="D561" s="27">
        <f t="shared" ref="D561:K561" si="277">D562+D563+D564+D565+D566+D567+D568+D569+D570+D571+D572+D573+D574+D575</f>
        <v>62896.850000000006</v>
      </c>
      <c r="E561" s="27">
        <f t="shared" si="277"/>
        <v>0</v>
      </c>
      <c r="F561" s="27">
        <f t="shared" si="277"/>
        <v>0</v>
      </c>
      <c r="G561" s="27">
        <f>H561+I561+J561+K561</f>
        <v>1078324.31</v>
      </c>
      <c r="H561" s="27">
        <f>H562+H563+H564+H565+H566+H567+H568+H569+H570+H571+H572+H573+H574+H575</f>
        <v>1016232.01</v>
      </c>
      <c r="I561" s="27">
        <f t="shared" si="277"/>
        <v>62092.3</v>
      </c>
      <c r="J561" s="27">
        <f t="shared" si="277"/>
        <v>0</v>
      </c>
      <c r="K561" s="27">
        <f t="shared" si="277"/>
        <v>0</v>
      </c>
      <c r="L561" s="28">
        <f t="shared" si="255"/>
        <v>0.97436828532460129</v>
      </c>
      <c r="M561" s="34"/>
    </row>
    <row r="562" spans="1:13" s="8" customFormat="1" ht="63.75">
      <c r="A562" s="26" t="s">
        <v>509</v>
      </c>
      <c r="B562" s="27">
        <f t="shared" si="276"/>
        <v>75406.52</v>
      </c>
      <c r="C562" s="27">
        <v>24431.72</v>
      </c>
      <c r="D562" s="27">
        <v>50974.8</v>
      </c>
      <c r="E562" s="27">
        <v>0</v>
      </c>
      <c r="F562" s="27">
        <v>0</v>
      </c>
      <c r="G562" s="27">
        <f t="shared" ref="G562:G575" si="278">H562+I562+J562+K562</f>
        <v>75406.52</v>
      </c>
      <c r="H562" s="27">
        <v>24431.72</v>
      </c>
      <c r="I562" s="27">
        <v>50974.8</v>
      </c>
      <c r="J562" s="27">
        <v>0</v>
      </c>
      <c r="K562" s="27">
        <v>0</v>
      </c>
      <c r="L562" s="28">
        <f t="shared" si="255"/>
        <v>1</v>
      </c>
      <c r="M562" s="34" t="s">
        <v>599</v>
      </c>
    </row>
    <row r="563" spans="1:13" s="8" customFormat="1" ht="51">
      <c r="A563" s="26" t="s">
        <v>510</v>
      </c>
      <c r="B563" s="27">
        <f t="shared" si="276"/>
        <v>15700.009999999998</v>
      </c>
      <c r="C563" s="27">
        <v>5086.96</v>
      </c>
      <c r="D563" s="27">
        <v>10613.05</v>
      </c>
      <c r="E563" s="27">
        <v>0</v>
      </c>
      <c r="F563" s="27">
        <v>0</v>
      </c>
      <c r="G563" s="27">
        <f t="shared" si="278"/>
        <v>15699.470000000001</v>
      </c>
      <c r="H563" s="27">
        <v>5086.79</v>
      </c>
      <c r="I563" s="27">
        <v>10612.68</v>
      </c>
      <c r="J563" s="27">
        <v>0</v>
      </c>
      <c r="K563" s="27">
        <v>0</v>
      </c>
      <c r="L563" s="28">
        <f t="shared" si="255"/>
        <v>0.99996560511744914</v>
      </c>
      <c r="M563" s="34" t="s">
        <v>599</v>
      </c>
    </row>
    <row r="564" spans="1:13" s="8" customFormat="1" ht="127.5">
      <c r="A564" s="26" t="s">
        <v>511</v>
      </c>
      <c r="B564" s="27">
        <f t="shared" si="276"/>
        <v>1309</v>
      </c>
      <c r="C564" s="27">
        <v>0</v>
      </c>
      <c r="D564" s="27">
        <v>1309</v>
      </c>
      <c r="E564" s="27">
        <v>0</v>
      </c>
      <c r="F564" s="27">
        <v>0</v>
      </c>
      <c r="G564" s="27">
        <f t="shared" si="278"/>
        <v>504.82</v>
      </c>
      <c r="H564" s="27">
        <v>0</v>
      </c>
      <c r="I564" s="27">
        <v>504.82</v>
      </c>
      <c r="J564" s="27">
        <v>0</v>
      </c>
      <c r="K564" s="27">
        <v>0</v>
      </c>
      <c r="L564" s="28">
        <f t="shared" si="255"/>
        <v>0.38565317035905272</v>
      </c>
      <c r="M564" s="34" t="s">
        <v>660</v>
      </c>
    </row>
    <row r="565" spans="1:13" s="8" customFormat="1" ht="51">
      <c r="A565" s="26" t="s">
        <v>512</v>
      </c>
      <c r="B565" s="27">
        <f t="shared" si="276"/>
        <v>0</v>
      </c>
      <c r="C565" s="27">
        <v>0</v>
      </c>
      <c r="D565" s="27">
        <v>0</v>
      </c>
      <c r="E565" s="27">
        <v>0</v>
      </c>
      <c r="F565" s="27">
        <v>0</v>
      </c>
      <c r="G565" s="27">
        <f t="shared" si="278"/>
        <v>0</v>
      </c>
      <c r="H565" s="27">
        <v>0</v>
      </c>
      <c r="I565" s="27">
        <v>0</v>
      </c>
      <c r="J565" s="27">
        <v>0</v>
      </c>
      <c r="K565" s="27">
        <v>0</v>
      </c>
      <c r="L565" s="28" t="s">
        <v>598</v>
      </c>
      <c r="M565" s="34" t="s">
        <v>597</v>
      </c>
    </row>
    <row r="566" spans="1:13" s="8" customFormat="1" ht="51">
      <c r="A566" s="26" t="s">
        <v>513</v>
      </c>
      <c r="B566" s="27">
        <f t="shared" si="276"/>
        <v>238000</v>
      </c>
      <c r="C566" s="27">
        <v>238000</v>
      </c>
      <c r="D566" s="27">
        <v>0</v>
      </c>
      <c r="E566" s="27">
        <v>0</v>
      </c>
      <c r="F566" s="27">
        <v>0</v>
      </c>
      <c r="G566" s="27">
        <f t="shared" si="278"/>
        <v>237980.94</v>
      </c>
      <c r="H566" s="27">
        <v>237980.94</v>
      </c>
      <c r="I566" s="27">
        <v>0</v>
      </c>
      <c r="J566" s="27">
        <v>0</v>
      </c>
      <c r="K566" s="27">
        <v>0</v>
      </c>
      <c r="L566" s="28">
        <f t="shared" si="255"/>
        <v>0.99991991596638652</v>
      </c>
      <c r="M566" s="34" t="s">
        <v>600</v>
      </c>
    </row>
    <row r="567" spans="1:13" s="8" customFormat="1" ht="76.5">
      <c r="A567" s="26" t="s">
        <v>514</v>
      </c>
      <c r="B567" s="27">
        <f t="shared" si="276"/>
        <v>332543.88</v>
      </c>
      <c r="C567" s="27">
        <v>332543.88</v>
      </c>
      <c r="D567" s="27">
        <v>0</v>
      </c>
      <c r="E567" s="27">
        <v>0</v>
      </c>
      <c r="F567" s="27">
        <v>0</v>
      </c>
      <c r="G567" s="27">
        <f t="shared" si="278"/>
        <v>331681.18</v>
      </c>
      <c r="H567" s="27">
        <v>331681.18</v>
      </c>
      <c r="I567" s="27">
        <v>0</v>
      </c>
      <c r="J567" s="27">
        <v>0</v>
      </c>
      <c r="K567" s="27">
        <v>0</v>
      </c>
      <c r="L567" s="28">
        <f t="shared" si="255"/>
        <v>0.99740575589603386</v>
      </c>
      <c r="M567" s="34" t="s">
        <v>600</v>
      </c>
    </row>
    <row r="568" spans="1:13" s="8" customFormat="1" ht="102">
      <c r="A568" s="26" t="s">
        <v>515</v>
      </c>
      <c r="B568" s="27">
        <f t="shared" si="276"/>
        <v>125693.05</v>
      </c>
      <c r="C568" s="27">
        <v>125693.05</v>
      </c>
      <c r="D568" s="27">
        <v>0</v>
      </c>
      <c r="E568" s="27">
        <v>0</v>
      </c>
      <c r="F568" s="27">
        <v>0</v>
      </c>
      <c r="G568" s="27">
        <f t="shared" si="278"/>
        <v>112476.86</v>
      </c>
      <c r="H568" s="27">
        <v>112476.86</v>
      </c>
      <c r="I568" s="27">
        <v>0</v>
      </c>
      <c r="J568" s="27">
        <v>0</v>
      </c>
      <c r="K568" s="27">
        <v>0</v>
      </c>
      <c r="L568" s="28">
        <f t="shared" si="255"/>
        <v>0.89485345450683229</v>
      </c>
      <c r="M568" s="34" t="s">
        <v>695</v>
      </c>
    </row>
    <row r="569" spans="1:13" s="8" customFormat="1" ht="38.25">
      <c r="A569" s="26" t="s">
        <v>516</v>
      </c>
      <c r="B569" s="27">
        <f t="shared" si="276"/>
        <v>27904.89</v>
      </c>
      <c r="C569" s="27">
        <v>27904.89</v>
      </c>
      <c r="D569" s="27">
        <v>0</v>
      </c>
      <c r="E569" s="27">
        <v>0</v>
      </c>
      <c r="F569" s="27">
        <v>0</v>
      </c>
      <c r="G569" s="27">
        <f t="shared" si="278"/>
        <v>27904.89</v>
      </c>
      <c r="H569" s="27">
        <v>27904.89</v>
      </c>
      <c r="I569" s="27">
        <v>0</v>
      </c>
      <c r="J569" s="27">
        <v>0</v>
      </c>
      <c r="K569" s="27">
        <v>0</v>
      </c>
      <c r="L569" s="28">
        <f t="shared" si="255"/>
        <v>1</v>
      </c>
      <c r="M569" s="34" t="s">
        <v>600</v>
      </c>
    </row>
    <row r="570" spans="1:13" s="8" customFormat="1" ht="76.5">
      <c r="A570" s="26" t="s">
        <v>517</v>
      </c>
      <c r="B570" s="27">
        <f t="shared" si="276"/>
        <v>60000</v>
      </c>
      <c r="C570" s="27">
        <v>60000</v>
      </c>
      <c r="D570" s="27">
        <v>0</v>
      </c>
      <c r="E570" s="27">
        <v>0</v>
      </c>
      <c r="F570" s="27">
        <v>0</v>
      </c>
      <c r="G570" s="27">
        <f t="shared" si="278"/>
        <v>60000</v>
      </c>
      <c r="H570" s="27">
        <v>60000</v>
      </c>
      <c r="I570" s="27">
        <v>0</v>
      </c>
      <c r="J570" s="27">
        <v>0</v>
      </c>
      <c r="K570" s="27">
        <v>0</v>
      </c>
      <c r="L570" s="28">
        <f t="shared" si="255"/>
        <v>1</v>
      </c>
      <c r="M570" s="34" t="s">
        <v>599</v>
      </c>
    </row>
    <row r="571" spans="1:13" s="8" customFormat="1" ht="51">
      <c r="A571" s="26" t="s">
        <v>518</v>
      </c>
      <c r="B571" s="27">
        <f t="shared" si="276"/>
        <v>58523.41</v>
      </c>
      <c r="C571" s="27">
        <v>58523.41</v>
      </c>
      <c r="D571" s="27">
        <v>0</v>
      </c>
      <c r="E571" s="27">
        <v>0</v>
      </c>
      <c r="F571" s="27">
        <v>0</v>
      </c>
      <c r="G571" s="27">
        <f t="shared" si="278"/>
        <v>58208.800000000003</v>
      </c>
      <c r="H571" s="27">
        <v>58208.800000000003</v>
      </c>
      <c r="I571" s="27">
        <v>0</v>
      </c>
      <c r="J571" s="27">
        <v>0</v>
      </c>
      <c r="K571" s="27">
        <v>0</v>
      </c>
      <c r="L571" s="28">
        <f t="shared" si="255"/>
        <v>0.99462420251998307</v>
      </c>
      <c r="M571" s="34" t="s">
        <v>599</v>
      </c>
    </row>
    <row r="572" spans="1:13" s="8" customFormat="1" ht="51">
      <c r="A572" s="26" t="s">
        <v>519</v>
      </c>
      <c r="B572" s="27">
        <f t="shared" si="276"/>
        <v>126265.57</v>
      </c>
      <c r="C572" s="27">
        <v>126265.57</v>
      </c>
      <c r="D572" s="27">
        <v>0</v>
      </c>
      <c r="E572" s="27">
        <v>0</v>
      </c>
      <c r="F572" s="27">
        <v>0</v>
      </c>
      <c r="G572" s="27">
        <f t="shared" si="278"/>
        <v>113342.51</v>
      </c>
      <c r="H572" s="27">
        <v>113342.51</v>
      </c>
      <c r="I572" s="27">
        <v>0</v>
      </c>
      <c r="J572" s="27">
        <v>0</v>
      </c>
      <c r="K572" s="27">
        <v>0</v>
      </c>
      <c r="L572" s="28">
        <f t="shared" si="255"/>
        <v>0.89765175098801664</v>
      </c>
      <c r="M572" s="34" t="s">
        <v>661</v>
      </c>
    </row>
    <row r="573" spans="1:13" s="8" customFormat="1" ht="76.5">
      <c r="A573" s="26" t="s">
        <v>520</v>
      </c>
      <c r="B573" s="27">
        <f t="shared" si="276"/>
        <v>37030</v>
      </c>
      <c r="C573" s="27">
        <v>37030</v>
      </c>
      <c r="D573" s="27">
        <v>0</v>
      </c>
      <c r="E573" s="27">
        <v>0</v>
      </c>
      <c r="F573" s="27">
        <v>0</v>
      </c>
      <c r="G573" s="27">
        <f t="shared" si="278"/>
        <v>36925</v>
      </c>
      <c r="H573" s="27">
        <v>36925</v>
      </c>
      <c r="I573" s="27">
        <v>0</v>
      </c>
      <c r="J573" s="27">
        <v>0</v>
      </c>
      <c r="K573" s="27">
        <v>0</v>
      </c>
      <c r="L573" s="28">
        <f t="shared" si="255"/>
        <v>0.99716446124763702</v>
      </c>
      <c r="M573" s="34" t="s">
        <v>600</v>
      </c>
    </row>
    <row r="574" spans="1:13" s="8" customFormat="1" ht="63.75">
      <c r="A574" s="26" t="s">
        <v>521</v>
      </c>
      <c r="B574" s="27">
        <f t="shared" si="276"/>
        <v>4114.3599999999997</v>
      </c>
      <c r="C574" s="27">
        <v>4114.3599999999997</v>
      </c>
      <c r="D574" s="27">
        <v>0</v>
      </c>
      <c r="E574" s="27">
        <v>0</v>
      </c>
      <c r="F574" s="27">
        <v>0</v>
      </c>
      <c r="G574" s="27">
        <f t="shared" si="278"/>
        <v>3995</v>
      </c>
      <c r="H574" s="27">
        <v>3995</v>
      </c>
      <c r="I574" s="27">
        <v>0</v>
      </c>
      <c r="J574" s="27">
        <v>0</v>
      </c>
      <c r="K574" s="27">
        <v>0</v>
      </c>
      <c r="L574" s="28">
        <f t="shared" si="255"/>
        <v>0.97098941269115979</v>
      </c>
      <c r="M574" s="34" t="s">
        <v>662</v>
      </c>
    </row>
    <row r="575" spans="1:13" s="8" customFormat="1" ht="51">
      <c r="A575" s="26" t="s">
        <v>522</v>
      </c>
      <c r="B575" s="27">
        <f t="shared" si="276"/>
        <v>4200</v>
      </c>
      <c r="C575" s="27">
        <v>4200</v>
      </c>
      <c r="D575" s="27">
        <v>0</v>
      </c>
      <c r="E575" s="27">
        <v>0</v>
      </c>
      <c r="F575" s="27">
        <v>0</v>
      </c>
      <c r="G575" s="27">
        <f t="shared" si="278"/>
        <v>4198.32</v>
      </c>
      <c r="H575" s="27">
        <v>4198.32</v>
      </c>
      <c r="I575" s="27">
        <v>0</v>
      </c>
      <c r="J575" s="27">
        <v>0</v>
      </c>
      <c r="K575" s="27">
        <v>0</v>
      </c>
      <c r="L575" s="28">
        <f t="shared" si="255"/>
        <v>0.99959999999999993</v>
      </c>
      <c r="M575" s="34" t="s">
        <v>600</v>
      </c>
    </row>
    <row r="576" spans="1:13" s="8" customFormat="1" ht="51">
      <c r="A576" s="26" t="s">
        <v>503</v>
      </c>
      <c r="B576" s="27">
        <f t="shared" si="276"/>
        <v>113481.34</v>
      </c>
      <c r="C576" s="27">
        <f t="shared" ref="C576:K576" si="279">C577</f>
        <v>36768.04</v>
      </c>
      <c r="D576" s="27">
        <f t="shared" si="279"/>
        <v>76713.3</v>
      </c>
      <c r="E576" s="27">
        <f t="shared" si="279"/>
        <v>0</v>
      </c>
      <c r="F576" s="27">
        <f t="shared" si="279"/>
        <v>0</v>
      </c>
      <c r="G576" s="27">
        <f t="shared" si="279"/>
        <v>110907.20999999999</v>
      </c>
      <c r="H576" s="27">
        <f>H577</f>
        <v>35933.99</v>
      </c>
      <c r="I576" s="27">
        <f t="shared" si="279"/>
        <v>74973.22</v>
      </c>
      <c r="J576" s="27">
        <f t="shared" si="279"/>
        <v>0</v>
      </c>
      <c r="K576" s="27">
        <f t="shared" si="279"/>
        <v>0</v>
      </c>
      <c r="L576" s="28">
        <f t="shared" si="255"/>
        <v>0.97731671127605646</v>
      </c>
      <c r="M576" s="34"/>
    </row>
    <row r="577" spans="1:13" s="8" customFormat="1" ht="51">
      <c r="A577" s="26" t="s">
        <v>523</v>
      </c>
      <c r="B577" s="27">
        <f t="shared" si="276"/>
        <v>113481.34</v>
      </c>
      <c r="C577" s="27">
        <v>36768.04</v>
      </c>
      <c r="D577" s="27">
        <v>76713.3</v>
      </c>
      <c r="E577" s="27">
        <v>0</v>
      </c>
      <c r="F577" s="27">
        <v>0</v>
      </c>
      <c r="G577" s="27">
        <f>H577+I577+J577+K577</f>
        <v>110907.20999999999</v>
      </c>
      <c r="H577" s="27">
        <v>35933.99</v>
      </c>
      <c r="I577" s="27">
        <v>74973.22</v>
      </c>
      <c r="J577" s="27">
        <v>0</v>
      </c>
      <c r="K577" s="27">
        <v>0</v>
      </c>
      <c r="L577" s="28">
        <f t="shared" si="255"/>
        <v>0.97731671127605646</v>
      </c>
      <c r="M577" s="34" t="s">
        <v>663</v>
      </c>
    </row>
    <row r="578" spans="1:13" s="8" customFormat="1" ht="89.25">
      <c r="A578" s="26" t="s">
        <v>524</v>
      </c>
      <c r="B578" s="27">
        <f t="shared" si="276"/>
        <v>27229.53</v>
      </c>
      <c r="C578" s="27">
        <f t="shared" ref="C578:K578" si="280">C579</f>
        <v>4190.63</v>
      </c>
      <c r="D578" s="27">
        <f t="shared" si="280"/>
        <v>8743.4</v>
      </c>
      <c r="E578" s="27">
        <f t="shared" si="280"/>
        <v>0</v>
      </c>
      <c r="F578" s="27">
        <f t="shared" si="280"/>
        <v>14295.5</v>
      </c>
      <c r="G578" s="27">
        <f>H578+I578+J578+K578</f>
        <v>27195.35</v>
      </c>
      <c r="H578" s="27">
        <f>H579</f>
        <v>4179.55</v>
      </c>
      <c r="I578" s="27">
        <f t="shared" si="280"/>
        <v>8720.2999999999993</v>
      </c>
      <c r="J578" s="27">
        <f t="shared" si="280"/>
        <v>0</v>
      </c>
      <c r="K578" s="27">
        <f t="shared" si="280"/>
        <v>14295.5</v>
      </c>
      <c r="L578" s="28">
        <f t="shared" si="255"/>
        <v>0.99874474513515288</v>
      </c>
      <c r="M578" s="34" t="s">
        <v>600</v>
      </c>
    </row>
    <row r="579" spans="1:13" s="8" customFormat="1" ht="51">
      <c r="A579" s="26" t="s">
        <v>525</v>
      </c>
      <c r="B579" s="27">
        <f t="shared" si="276"/>
        <v>27229.53</v>
      </c>
      <c r="C579" s="27">
        <v>4190.63</v>
      </c>
      <c r="D579" s="27">
        <v>8743.4</v>
      </c>
      <c r="E579" s="27">
        <v>0</v>
      </c>
      <c r="F579" s="27">
        <v>14295.5</v>
      </c>
      <c r="G579" s="27">
        <f>H579+I579+J579+K579</f>
        <v>27195.35</v>
      </c>
      <c r="H579" s="27">
        <v>4179.55</v>
      </c>
      <c r="I579" s="27">
        <v>8720.2999999999993</v>
      </c>
      <c r="J579" s="27">
        <v>0</v>
      </c>
      <c r="K579" s="27">
        <v>14295.5</v>
      </c>
      <c r="L579" s="28">
        <f t="shared" si="255"/>
        <v>0.99874474513515288</v>
      </c>
      <c r="M579" s="34" t="s">
        <v>600</v>
      </c>
    </row>
    <row r="580" spans="1:13" s="8" customFormat="1" ht="38.25">
      <c r="A580" s="37" t="s">
        <v>166</v>
      </c>
      <c r="B580" s="25">
        <f t="shared" si="276"/>
        <v>0</v>
      </c>
      <c r="C580" s="25">
        <f t="shared" ref="C580:K580" si="281">C581</f>
        <v>0</v>
      </c>
      <c r="D580" s="25">
        <f t="shared" si="281"/>
        <v>0</v>
      </c>
      <c r="E580" s="25">
        <f t="shared" si="281"/>
        <v>0</v>
      </c>
      <c r="F580" s="25">
        <f t="shared" si="281"/>
        <v>0</v>
      </c>
      <c r="G580" s="25">
        <f>H580+I580+J580+K580</f>
        <v>0</v>
      </c>
      <c r="H580" s="25">
        <f t="shared" si="281"/>
        <v>0</v>
      </c>
      <c r="I580" s="25">
        <f t="shared" si="281"/>
        <v>0</v>
      </c>
      <c r="J580" s="25">
        <f t="shared" si="281"/>
        <v>0</v>
      </c>
      <c r="K580" s="25">
        <f t="shared" si="281"/>
        <v>0</v>
      </c>
      <c r="L580" s="28" t="s">
        <v>598</v>
      </c>
      <c r="M580" s="34"/>
    </row>
    <row r="581" spans="1:13" s="8" customFormat="1" ht="89.25">
      <c r="A581" s="26" t="s">
        <v>61</v>
      </c>
      <c r="B581" s="27">
        <f t="shared" si="276"/>
        <v>0</v>
      </c>
      <c r="C581" s="27">
        <f t="shared" ref="C581:K581" si="282">C582</f>
        <v>0</v>
      </c>
      <c r="D581" s="27">
        <f t="shared" si="282"/>
        <v>0</v>
      </c>
      <c r="E581" s="27">
        <f t="shared" si="282"/>
        <v>0</v>
      </c>
      <c r="F581" s="27">
        <f t="shared" si="282"/>
        <v>0</v>
      </c>
      <c r="G581" s="27">
        <f>H581+I581+J581+K581</f>
        <v>0</v>
      </c>
      <c r="H581" s="27">
        <f t="shared" si="282"/>
        <v>0</v>
      </c>
      <c r="I581" s="27">
        <f t="shared" si="282"/>
        <v>0</v>
      </c>
      <c r="J581" s="27">
        <f t="shared" si="282"/>
        <v>0</v>
      </c>
      <c r="K581" s="27">
        <f t="shared" si="282"/>
        <v>0</v>
      </c>
      <c r="L581" s="28" t="s">
        <v>598</v>
      </c>
      <c r="M581" s="34"/>
    </row>
    <row r="582" spans="1:13" s="8" customFormat="1" ht="114.75">
      <c r="A582" s="26" t="s">
        <v>526</v>
      </c>
      <c r="B582" s="27">
        <f t="shared" si="276"/>
        <v>0</v>
      </c>
      <c r="C582" s="27">
        <v>0</v>
      </c>
      <c r="D582" s="27">
        <v>0</v>
      </c>
      <c r="E582" s="27">
        <v>0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8" t="s">
        <v>598</v>
      </c>
      <c r="M582" s="34" t="s">
        <v>597</v>
      </c>
    </row>
    <row r="583" spans="1:13" s="13" customFormat="1" ht="51">
      <c r="A583" s="37" t="s">
        <v>527</v>
      </c>
      <c r="B583" s="25">
        <f t="shared" si="276"/>
        <v>2015546.94</v>
      </c>
      <c r="C583" s="25">
        <f t="shared" ref="C583:K583" si="283">C584+C591+C594</f>
        <v>126085.54000000001</v>
      </c>
      <c r="D583" s="25">
        <f t="shared" si="283"/>
        <v>1689512</v>
      </c>
      <c r="E583" s="25">
        <f t="shared" si="283"/>
        <v>199949.4</v>
      </c>
      <c r="F583" s="25">
        <f t="shared" si="283"/>
        <v>0</v>
      </c>
      <c r="G583" s="25">
        <f t="shared" ref="G583:G595" si="284">H583+I583+J583+K583</f>
        <v>1990161.93</v>
      </c>
      <c r="H583" s="25">
        <f t="shared" si="283"/>
        <v>124536.7</v>
      </c>
      <c r="I583" s="25">
        <f t="shared" si="283"/>
        <v>1665675.83</v>
      </c>
      <c r="J583" s="25">
        <f t="shared" si="283"/>
        <v>199949.4</v>
      </c>
      <c r="K583" s="25">
        <f t="shared" si="283"/>
        <v>0</v>
      </c>
      <c r="L583" s="47">
        <f t="shared" si="255"/>
        <v>0.98740539875494038</v>
      </c>
      <c r="M583" s="48"/>
    </row>
    <row r="584" spans="1:13" s="8" customFormat="1" ht="51">
      <c r="A584" s="37" t="s">
        <v>528</v>
      </c>
      <c r="B584" s="25">
        <f t="shared" si="276"/>
        <v>1981276.71</v>
      </c>
      <c r="C584" s="25">
        <f t="shared" ref="C584:K584" si="285">C585+C587+C589</f>
        <v>91815.31</v>
      </c>
      <c r="D584" s="25">
        <f t="shared" si="285"/>
        <v>1689512</v>
      </c>
      <c r="E584" s="25">
        <f t="shared" si="285"/>
        <v>199949.4</v>
      </c>
      <c r="F584" s="25">
        <f t="shared" si="285"/>
        <v>0</v>
      </c>
      <c r="G584" s="25">
        <f t="shared" si="284"/>
        <v>1956245.65</v>
      </c>
      <c r="H584" s="25">
        <f t="shared" si="285"/>
        <v>90620.42</v>
      </c>
      <c r="I584" s="25">
        <f t="shared" si="285"/>
        <v>1665675.83</v>
      </c>
      <c r="J584" s="25">
        <f t="shared" si="285"/>
        <v>199949.4</v>
      </c>
      <c r="K584" s="25">
        <f t="shared" si="285"/>
        <v>0</v>
      </c>
      <c r="L584" s="47">
        <f t="shared" si="255"/>
        <v>0.98736619681962545</v>
      </c>
      <c r="M584" s="34"/>
    </row>
    <row r="585" spans="1:13" s="8" customFormat="1" ht="102">
      <c r="A585" s="26" t="s">
        <v>529</v>
      </c>
      <c r="B585" s="27">
        <f t="shared" si="276"/>
        <v>179233.57</v>
      </c>
      <c r="C585" s="27">
        <f t="shared" ref="C585:K585" si="286">C586</f>
        <v>9095.17</v>
      </c>
      <c r="D585" s="27">
        <f t="shared" si="286"/>
        <v>170138.4</v>
      </c>
      <c r="E585" s="27">
        <f t="shared" si="286"/>
        <v>0</v>
      </c>
      <c r="F585" s="27">
        <f t="shared" si="286"/>
        <v>0</v>
      </c>
      <c r="G585" s="27">
        <f t="shared" si="284"/>
        <v>178518.55000000002</v>
      </c>
      <c r="H585" s="27">
        <f t="shared" si="286"/>
        <v>9058.92</v>
      </c>
      <c r="I585" s="27">
        <f t="shared" si="286"/>
        <v>169459.63</v>
      </c>
      <c r="J585" s="27">
        <f t="shared" si="286"/>
        <v>0</v>
      </c>
      <c r="K585" s="27">
        <f t="shared" si="286"/>
        <v>0</v>
      </c>
      <c r="L585" s="28">
        <f t="shared" si="255"/>
        <v>0.99601068036529106</v>
      </c>
      <c r="M585" s="34"/>
    </row>
    <row r="586" spans="1:13" s="8" customFormat="1" ht="76.5">
      <c r="A586" s="26" t="s">
        <v>530</v>
      </c>
      <c r="B586" s="27">
        <f t="shared" si="276"/>
        <v>179233.57</v>
      </c>
      <c r="C586" s="27">
        <v>9095.17</v>
      </c>
      <c r="D586" s="27">
        <v>170138.4</v>
      </c>
      <c r="E586" s="27">
        <v>0</v>
      </c>
      <c r="F586" s="27">
        <v>0</v>
      </c>
      <c r="G586" s="27">
        <f t="shared" si="284"/>
        <v>178518.55000000002</v>
      </c>
      <c r="H586" s="27">
        <v>9058.92</v>
      </c>
      <c r="I586" s="27">
        <v>169459.63</v>
      </c>
      <c r="J586" s="27">
        <v>0</v>
      </c>
      <c r="K586" s="27">
        <v>0</v>
      </c>
      <c r="L586" s="28">
        <f t="shared" si="255"/>
        <v>0.99601068036529106</v>
      </c>
      <c r="M586" s="34" t="s">
        <v>600</v>
      </c>
    </row>
    <row r="587" spans="1:13" s="8" customFormat="1" ht="89.25">
      <c r="A587" s="26" t="s">
        <v>531</v>
      </c>
      <c r="B587" s="27">
        <f t="shared" si="276"/>
        <v>935346.56</v>
      </c>
      <c r="C587" s="27">
        <f t="shared" ref="C587:K587" si="287">C588</f>
        <v>39385.300000000003</v>
      </c>
      <c r="D587" s="27">
        <f t="shared" si="287"/>
        <v>895961.26</v>
      </c>
      <c r="E587" s="27">
        <f t="shared" si="287"/>
        <v>0</v>
      </c>
      <c r="F587" s="27">
        <f t="shared" si="287"/>
        <v>0</v>
      </c>
      <c r="G587" s="27">
        <f t="shared" si="284"/>
        <v>933354.18</v>
      </c>
      <c r="H587" s="27">
        <f t="shared" si="287"/>
        <v>39342.9</v>
      </c>
      <c r="I587" s="27">
        <f t="shared" si="287"/>
        <v>894011.28</v>
      </c>
      <c r="J587" s="27">
        <f t="shared" si="287"/>
        <v>0</v>
      </c>
      <c r="K587" s="27">
        <f t="shared" si="287"/>
        <v>0</v>
      </c>
      <c r="L587" s="28">
        <f t="shared" si="255"/>
        <v>0.99786990182547952</v>
      </c>
      <c r="M587" s="34"/>
    </row>
    <row r="588" spans="1:13" s="8" customFormat="1" ht="102">
      <c r="A588" s="26" t="s">
        <v>532</v>
      </c>
      <c r="B588" s="27">
        <f t="shared" si="276"/>
        <v>935346.56</v>
      </c>
      <c r="C588" s="27">
        <v>39385.300000000003</v>
      </c>
      <c r="D588" s="27">
        <v>895961.26</v>
      </c>
      <c r="E588" s="27">
        <v>0</v>
      </c>
      <c r="F588" s="27">
        <v>0</v>
      </c>
      <c r="G588" s="27">
        <f t="shared" si="284"/>
        <v>933354.18</v>
      </c>
      <c r="H588" s="27">
        <v>39342.9</v>
      </c>
      <c r="I588" s="27">
        <v>894011.28</v>
      </c>
      <c r="J588" s="27">
        <v>0</v>
      </c>
      <c r="K588" s="27">
        <v>0</v>
      </c>
      <c r="L588" s="28">
        <f t="shared" si="255"/>
        <v>0.99786990182547952</v>
      </c>
      <c r="M588" s="34" t="s">
        <v>600</v>
      </c>
    </row>
    <row r="589" spans="1:13" s="8" customFormat="1" ht="38.25">
      <c r="A589" s="26" t="s">
        <v>88</v>
      </c>
      <c r="B589" s="27">
        <f t="shared" si="276"/>
        <v>866696.58</v>
      </c>
      <c r="C589" s="27">
        <f t="shared" ref="C589:K589" si="288">C590</f>
        <v>43334.84</v>
      </c>
      <c r="D589" s="27">
        <f t="shared" si="288"/>
        <v>623412.34</v>
      </c>
      <c r="E589" s="27">
        <f t="shared" si="288"/>
        <v>199949.4</v>
      </c>
      <c r="F589" s="27">
        <f t="shared" si="288"/>
        <v>0</v>
      </c>
      <c r="G589" s="27">
        <f t="shared" si="284"/>
        <v>844372.92</v>
      </c>
      <c r="H589" s="27">
        <f t="shared" si="288"/>
        <v>42218.6</v>
      </c>
      <c r="I589" s="27">
        <f t="shared" si="288"/>
        <v>602204.92000000004</v>
      </c>
      <c r="J589" s="27">
        <f t="shared" si="288"/>
        <v>199949.4</v>
      </c>
      <c r="K589" s="27">
        <f t="shared" si="288"/>
        <v>0</v>
      </c>
      <c r="L589" s="28">
        <f t="shared" si="255"/>
        <v>0.97424281978821248</v>
      </c>
      <c r="M589" s="34"/>
    </row>
    <row r="590" spans="1:13" s="8" customFormat="1" ht="153">
      <c r="A590" s="26" t="s">
        <v>533</v>
      </c>
      <c r="B590" s="27">
        <f t="shared" si="276"/>
        <v>866696.58</v>
      </c>
      <c r="C590" s="27">
        <v>43334.84</v>
      </c>
      <c r="D590" s="27">
        <v>623412.34</v>
      </c>
      <c r="E590" s="27">
        <v>199949.4</v>
      </c>
      <c r="F590" s="27">
        <v>0</v>
      </c>
      <c r="G590" s="27">
        <f t="shared" si="284"/>
        <v>844372.92</v>
      </c>
      <c r="H590" s="27">
        <v>42218.6</v>
      </c>
      <c r="I590" s="27">
        <v>602204.92000000004</v>
      </c>
      <c r="J590" s="27">
        <v>199949.4</v>
      </c>
      <c r="K590" s="27">
        <v>0</v>
      </c>
      <c r="L590" s="28">
        <f t="shared" si="255"/>
        <v>0.97424281978821248</v>
      </c>
      <c r="M590" s="34" t="s">
        <v>696</v>
      </c>
    </row>
    <row r="591" spans="1:13" s="8" customFormat="1" ht="63.75">
      <c r="A591" s="37" t="s">
        <v>534</v>
      </c>
      <c r="B591" s="25">
        <f t="shared" si="276"/>
        <v>0</v>
      </c>
      <c r="C591" s="25">
        <f t="shared" ref="C591:K591" si="289">C592</f>
        <v>0</v>
      </c>
      <c r="D591" s="25">
        <f t="shared" si="289"/>
        <v>0</v>
      </c>
      <c r="E591" s="25">
        <f t="shared" si="289"/>
        <v>0</v>
      </c>
      <c r="F591" s="25">
        <f t="shared" si="289"/>
        <v>0</v>
      </c>
      <c r="G591" s="25">
        <f t="shared" si="284"/>
        <v>0</v>
      </c>
      <c r="H591" s="25">
        <f t="shared" si="289"/>
        <v>0</v>
      </c>
      <c r="I591" s="25">
        <f t="shared" si="289"/>
        <v>0</v>
      </c>
      <c r="J591" s="25">
        <f t="shared" si="289"/>
        <v>0</v>
      </c>
      <c r="K591" s="25">
        <f t="shared" si="289"/>
        <v>0</v>
      </c>
      <c r="L591" s="28" t="s">
        <v>598</v>
      </c>
      <c r="M591" s="34"/>
    </row>
    <row r="592" spans="1:13" s="8" customFormat="1" ht="38.25">
      <c r="A592" s="26" t="s">
        <v>535</v>
      </c>
      <c r="B592" s="27">
        <f t="shared" si="276"/>
        <v>0</v>
      </c>
      <c r="C592" s="27">
        <f t="shared" ref="C592:K592" si="290">C593</f>
        <v>0</v>
      </c>
      <c r="D592" s="27">
        <f t="shared" si="290"/>
        <v>0</v>
      </c>
      <c r="E592" s="27">
        <f t="shared" si="290"/>
        <v>0</v>
      </c>
      <c r="F592" s="27">
        <f t="shared" si="290"/>
        <v>0</v>
      </c>
      <c r="G592" s="27">
        <f t="shared" si="284"/>
        <v>0</v>
      </c>
      <c r="H592" s="27">
        <f t="shared" si="290"/>
        <v>0</v>
      </c>
      <c r="I592" s="27">
        <f t="shared" si="290"/>
        <v>0</v>
      </c>
      <c r="J592" s="27">
        <f t="shared" si="290"/>
        <v>0</v>
      </c>
      <c r="K592" s="27">
        <f t="shared" si="290"/>
        <v>0</v>
      </c>
      <c r="L592" s="28" t="s">
        <v>598</v>
      </c>
      <c r="M592" s="34"/>
    </row>
    <row r="593" spans="1:13" s="8" customFormat="1" ht="89.25">
      <c r="A593" s="26" t="s">
        <v>536</v>
      </c>
      <c r="B593" s="27">
        <f t="shared" ref="B593:B614" si="291">C593+D593+E593+F593</f>
        <v>0</v>
      </c>
      <c r="C593" s="27">
        <v>0</v>
      </c>
      <c r="D593" s="27">
        <v>0</v>
      </c>
      <c r="E593" s="27">
        <v>0</v>
      </c>
      <c r="F593" s="27">
        <v>0</v>
      </c>
      <c r="G593" s="27">
        <f t="shared" si="284"/>
        <v>0</v>
      </c>
      <c r="H593" s="27">
        <v>0</v>
      </c>
      <c r="I593" s="27">
        <v>0</v>
      </c>
      <c r="J593" s="27">
        <v>0</v>
      </c>
      <c r="K593" s="27">
        <v>0</v>
      </c>
      <c r="L593" s="28" t="s">
        <v>598</v>
      </c>
      <c r="M593" s="34" t="s">
        <v>597</v>
      </c>
    </row>
    <row r="594" spans="1:13" s="8" customFormat="1" ht="38.25">
      <c r="A594" s="37" t="s">
        <v>537</v>
      </c>
      <c r="B594" s="25">
        <f t="shared" si="291"/>
        <v>34270.230000000003</v>
      </c>
      <c r="C594" s="25">
        <f t="shared" ref="C594:K594" si="292">C595</f>
        <v>34270.230000000003</v>
      </c>
      <c r="D594" s="25">
        <f t="shared" si="292"/>
        <v>0</v>
      </c>
      <c r="E594" s="25">
        <f t="shared" si="292"/>
        <v>0</v>
      </c>
      <c r="F594" s="25">
        <f t="shared" si="292"/>
        <v>0</v>
      </c>
      <c r="G594" s="25">
        <f t="shared" si="284"/>
        <v>33916.28</v>
      </c>
      <c r="H594" s="25">
        <f t="shared" si="292"/>
        <v>33916.28</v>
      </c>
      <c r="I594" s="25">
        <f t="shared" si="292"/>
        <v>0</v>
      </c>
      <c r="J594" s="25">
        <f t="shared" si="292"/>
        <v>0</v>
      </c>
      <c r="K594" s="25">
        <f t="shared" si="292"/>
        <v>0</v>
      </c>
      <c r="L594" s="47">
        <f t="shared" ref="L594:L614" si="293">G594/B594</f>
        <v>0.98967179385723403</v>
      </c>
      <c r="M594" s="34"/>
    </row>
    <row r="595" spans="1:13" s="8" customFormat="1" ht="89.25">
      <c r="A595" s="26" t="s">
        <v>61</v>
      </c>
      <c r="B595" s="27">
        <f t="shared" si="291"/>
        <v>34270.230000000003</v>
      </c>
      <c r="C595" s="27">
        <f t="shared" ref="C595:K595" si="294">C596</f>
        <v>34270.230000000003</v>
      </c>
      <c r="D595" s="27">
        <f t="shared" si="294"/>
        <v>0</v>
      </c>
      <c r="E595" s="27">
        <f t="shared" si="294"/>
        <v>0</v>
      </c>
      <c r="F595" s="27">
        <f t="shared" si="294"/>
        <v>0</v>
      </c>
      <c r="G595" s="27">
        <f t="shared" si="284"/>
        <v>33916.28</v>
      </c>
      <c r="H595" s="27">
        <f t="shared" si="294"/>
        <v>33916.28</v>
      </c>
      <c r="I595" s="27">
        <f t="shared" si="294"/>
        <v>0</v>
      </c>
      <c r="J595" s="27">
        <f t="shared" si="294"/>
        <v>0</v>
      </c>
      <c r="K595" s="27">
        <f t="shared" si="294"/>
        <v>0</v>
      </c>
      <c r="L595" s="28">
        <f t="shared" si="293"/>
        <v>0.98967179385723403</v>
      </c>
      <c r="M595" s="34"/>
    </row>
    <row r="596" spans="1:13" s="12" customFormat="1" ht="102">
      <c r="A596" s="26" t="s">
        <v>538</v>
      </c>
      <c r="B596" s="27">
        <f t="shared" si="291"/>
        <v>34270.230000000003</v>
      </c>
      <c r="C596" s="27">
        <v>34270.230000000003</v>
      </c>
      <c r="D596" s="27">
        <v>0</v>
      </c>
      <c r="E596" s="27">
        <v>0</v>
      </c>
      <c r="F596" s="27">
        <v>0</v>
      </c>
      <c r="G596" s="27">
        <f>H596+I596+J596+K596</f>
        <v>33916.28</v>
      </c>
      <c r="H596" s="27">
        <v>33916.28</v>
      </c>
      <c r="I596" s="27">
        <v>0</v>
      </c>
      <c r="J596" s="27">
        <v>0</v>
      </c>
      <c r="K596" s="27">
        <v>0</v>
      </c>
      <c r="L596" s="28">
        <f t="shared" si="293"/>
        <v>0.98967179385723403</v>
      </c>
      <c r="M596" s="34" t="s">
        <v>697</v>
      </c>
    </row>
    <row r="597" spans="1:13" s="13" customFormat="1" ht="51">
      <c r="A597" s="37" t="s">
        <v>539</v>
      </c>
      <c r="B597" s="25">
        <f t="shared" si="291"/>
        <v>15100.3</v>
      </c>
      <c r="C597" s="25">
        <f t="shared" ref="C597:F597" si="295">C598+C612</f>
        <v>0</v>
      </c>
      <c r="D597" s="25">
        <f t="shared" si="295"/>
        <v>0</v>
      </c>
      <c r="E597" s="25">
        <f>E598+E612</f>
        <v>0</v>
      </c>
      <c r="F597" s="25">
        <f t="shared" si="295"/>
        <v>15100.3</v>
      </c>
      <c r="G597" s="25">
        <f t="shared" ref="G597:G611" si="296">H597+I597+J597+K597</f>
        <v>13661.54</v>
      </c>
      <c r="H597" s="25">
        <f>H598+H612</f>
        <v>0</v>
      </c>
      <c r="I597" s="25">
        <f>I598+I612</f>
        <v>0</v>
      </c>
      <c r="J597" s="25">
        <f>J598+J612</f>
        <v>0</v>
      </c>
      <c r="K597" s="25">
        <f>K598+K612</f>
        <v>13661.54</v>
      </c>
      <c r="L597" s="47">
        <f t="shared" si="293"/>
        <v>0.904719773779329</v>
      </c>
      <c r="M597" s="48"/>
    </row>
    <row r="598" spans="1:13" s="8" customFormat="1" ht="89.25">
      <c r="A598" s="37" t="s">
        <v>540</v>
      </c>
      <c r="B598" s="25">
        <f t="shared" si="291"/>
        <v>0</v>
      </c>
      <c r="C598" s="25">
        <f t="shared" ref="C598:K598" si="297">C599+C602</f>
        <v>0</v>
      </c>
      <c r="D598" s="25">
        <f t="shared" si="297"/>
        <v>0</v>
      </c>
      <c r="E598" s="25">
        <f t="shared" si="297"/>
        <v>0</v>
      </c>
      <c r="F598" s="25">
        <f t="shared" si="297"/>
        <v>0</v>
      </c>
      <c r="G598" s="25">
        <f t="shared" si="296"/>
        <v>0</v>
      </c>
      <c r="H598" s="25">
        <f t="shared" si="297"/>
        <v>0</v>
      </c>
      <c r="I598" s="25">
        <f t="shared" si="297"/>
        <v>0</v>
      </c>
      <c r="J598" s="25">
        <f t="shared" si="297"/>
        <v>0</v>
      </c>
      <c r="K598" s="25">
        <f t="shared" si="297"/>
        <v>0</v>
      </c>
      <c r="L598" s="28" t="s">
        <v>598</v>
      </c>
      <c r="M598" s="34"/>
    </row>
    <row r="599" spans="1:13" s="8" customFormat="1" ht="153">
      <c r="A599" s="26" t="s">
        <v>541</v>
      </c>
      <c r="B599" s="27">
        <f t="shared" si="291"/>
        <v>0</v>
      </c>
      <c r="C599" s="27">
        <f t="shared" ref="C599:K599" si="298">C600+C601</f>
        <v>0</v>
      </c>
      <c r="D599" s="27">
        <f t="shared" si="298"/>
        <v>0</v>
      </c>
      <c r="E599" s="27">
        <f t="shared" si="298"/>
        <v>0</v>
      </c>
      <c r="F599" s="27">
        <f t="shared" si="298"/>
        <v>0</v>
      </c>
      <c r="G599" s="27">
        <f t="shared" si="296"/>
        <v>0</v>
      </c>
      <c r="H599" s="27">
        <f t="shared" si="298"/>
        <v>0</v>
      </c>
      <c r="I599" s="27">
        <f t="shared" si="298"/>
        <v>0</v>
      </c>
      <c r="J599" s="27">
        <f t="shared" si="298"/>
        <v>0</v>
      </c>
      <c r="K599" s="27">
        <f t="shared" si="298"/>
        <v>0</v>
      </c>
      <c r="L599" s="28" t="s">
        <v>598</v>
      </c>
      <c r="M599" s="34"/>
    </row>
    <row r="600" spans="1:13" s="8" customFormat="1" ht="114.75">
      <c r="A600" s="26" t="s">
        <v>542</v>
      </c>
      <c r="B600" s="27">
        <f t="shared" si="291"/>
        <v>0</v>
      </c>
      <c r="C600" s="27">
        <v>0</v>
      </c>
      <c r="D600" s="27">
        <v>0</v>
      </c>
      <c r="E600" s="27">
        <v>0</v>
      </c>
      <c r="F600" s="27">
        <v>0</v>
      </c>
      <c r="G600" s="27">
        <f t="shared" si="296"/>
        <v>0</v>
      </c>
      <c r="H600" s="27">
        <v>0</v>
      </c>
      <c r="I600" s="27">
        <v>0</v>
      </c>
      <c r="J600" s="27">
        <v>0</v>
      </c>
      <c r="K600" s="27">
        <v>0</v>
      </c>
      <c r="L600" s="28" t="s">
        <v>598</v>
      </c>
      <c r="M600" s="34" t="s">
        <v>597</v>
      </c>
    </row>
    <row r="601" spans="1:13" s="8" customFormat="1" ht="127.5">
      <c r="A601" s="26" t="s">
        <v>543</v>
      </c>
      <c r="B601" s="27">
        <f t="shared" si="291"/>
        <v>0</v>
      </c>
      <c r="C601" s="27">
        <v>0</v>
      </c>
      <c r="D601" s="27">
        <v>0</v>
      </c>
      <c r="E601" s="27">
        <v>0</v>
      </c>
      <c r="F601" s="27">
        <v>0</v>
      </c>
      <c r="G601" s="27">
        <f t="shared" si="296"/>
        <v>0</v>
      </c>
      <c r="H601" s="27">
        <v>0</v>
      </c>
      <c r="I601" s="27">
        <v>0</v>
      </c>
      <c r="J601" s="27">
        <v>0</v>
      </c>
      <c r="K601" s="27">
        <v>0</v>
      </c>
      <c r="L601" s="28" t="s">
        <v>598</v>
      </c>
      <c r="M601" s="34" t="s">
        <v>597</v>
      </c>
    </row>
    <row r="602" spans="1:13" s="8" customFormat="1" ht="89.25">
      <c r="A602" s="26" t="s">
        <v>544</v>
      </c>
      <c r="B602" s="27">
        <f t="shared" si="291"/>
        <v>0</v>
      </c>
      <c r="C602" s="27">
        <f t="shared" ref="C602:K602" si="299">C603+C604+C605+C606+C607+C608+C609+C610+C611</f>
        <v>0</v>
      </c>
      <c r="D602" s="27">
        <f t="shared" si="299"/>
        <v>0</v>
      </c>
      <c r="E602" s="27">
        <f t="shared" si="299"/>
        <v>0</v>
      </c>
      <c r="F602" s="27">
        <f t="shared" si="299"/>
        <v>0</v>
      </c>
      <c r="G602" s="27">
        <f t="shared" si="296"/>
        <v>0</v>
      </c>
      <c r="H602" s="27">
        <f t="shared" si="299"/>
        <v>0</v>
      </c>
      <c r="I602" s="27">
        <f t="shared" si="299"/>
        <v>0</v>
      </c>
      <c r="J602" s="27">
        <f t="shared" si="299"/>
        <v>0</v>
      </c>
      <c r="K602" s="27">
        <f t="shared" si="299"/>
        <v>0</v>
      </c>
      <c r="L602" s="28" t="s">
        <v>598</v>
      </c>
      <c r="M602" s="34"/>
    </row>
    <row r="603" spans="1:13" s="7" customFormat="1" ht="76.5">
      <c r="A603" s="26" t="s">
        <v>545</v>
      </c>
      <c r="B603" s="27">
        <f t="shared" si="291"/>
        <v>0</v>
      </c>
      <c r="C603" s="27">
        <v>0</v>
      </c>
      <c r="D603" s="27">
        <v>0</v>
      </c>
      <c r="E603" s="27">
        <v>0</v>
      </c>
      <c r="F603" s="27">
        <v>0</v>
      </c>
      <c r="G603" s="27">
        <f t="shared" si="296"/>
        <v>0</v>
      </c>
      <c r="H603" s="27">
        <v>0</v>
      </c>
      <c r="I603" s="27">
        <v>0</v>
      </c>
      <c r="J603" s="27">
        <v>0</v>
      </c>
      <c r="K603" s="27">
        <v>0</v>
      </c>
      <c r="L603" s="28" t="s">
        <v>598</v>
      </c>
      <c r="M603" s="34" t="s">
        <v>597</v>
      </c>
    </row>
    <row r="604" spans="1:13" s="7" customFormat="1" ht="76.5">
      <c r="A604" s="26" t="s">
        <v>546</v>
      </c>
      <c r="B604" s="27">
        <f t="shared" si="291"/>
        <v>0</v>
      </c>
      <c r="C604" s="27">
        <v>0</v>
      </c>
      <c r="D604" s="27">
        <v>0</v>
      </c>
      <c r="E604" s="27">
        <v>0</v>
      </c>
      <c r="F604" s="27">
        <v>0</v>
      </c>
      <c r="G604" s="27">
        <f t="shared" si="296"/>
        <v>0</v>
      </c>
      <c r="H604" s="27">
        <v>0</v>
      </c>
      <c r="I604" s="27">
        <v>0</v>
      </c>
      <c r="J604" s="27">
        <v>0</v>
      </c>
      <c r="K604" s="27">
        <v>0</v>
      </c>
      <c r="L604" s="28" t="s">
        <v>598</v>
      </c>
      <c r="M604" s="34" t="s">
        <v>597</v>
      </c>
    </row>
    <row r="605" spans="1:13" s="7" customFormat="1" ht="76.5">
      <c r="A605" s="26" t="s">
        <v>547</v>
      </c>
      <c r="B605" s="27">
        <f t="shared" si="291"/>
        <v>0</v>
      </c>
      <c r="C605" s="27">
        <v>0</v>
      </c>
      <c r="D605" s="27">
        <v>0</v>
      </c>
      <c r="E605" s="27">
        <v>0</v>
      </c>
      <c r="F605" s="27">
        <v>0</v>
      </c>
      <c r="G605" s="27">
        <f t="shared" si="296"/>
        <v>0</v>
      </c>
      <c r="H605" s="27">
        <v>0</v>
      </c>
      <c r="I605" s="27">
        <v>0</v>
      </c>
      <c r="J605" s="27">
        <v>0</v>
      </c>
      <c r="K605" s="27">
        <v>0</v>
      </c>
      <c r="L605" s="28" t="s">
        <v>598</v>
      </c>
      <c r="M605" s="34" t="s">
        <v>597</v>
      </c>
    </row>
    <row r="606" spans="1:13" s="7" customFormat="1" ht="76.5">
      <c r="A606" s="26" t="s">
        <v>548</v>
      </c>
      <c r="B606" s="27">
        <f t="shared" si="291"/>
        <v>0</v>
      </c>
      <c r="C606" s="27">
        <v>0</v>
      </c>
      <c r="D606" s="27">
        <v>0</v>
      </c>
      <c r="E606" s="27">
        <v>0</v>
      </c>
      <c r="F606" s="27">
        <v>0</v>
      </c>
      <c r="G606" s="27">
        <f t="shared" si="296"/>
        <v>0</v>
      </c>
      <c r="H606" s="27">
        <v>0</v>
      </c>
      <c r="I606" s="27">
        <v>0</v>
      </c>
      <c r="J606" s="27">
        <v>0</v>
      </c>
      <c r="K606" s="27">
        <v>0</v>
      </c>
      <c r="L606" s="28" t="s">
        <v>598</v>
      </c>
      <c r="M606" s="34" t="s">
        <v>597</v>
      </c>
    </row>
    <row r="607" spans="1:13" s="7" customFormat="1" ht="76.5">
      <c r="A607" s="26" t="s">
        <v>549</v>
      </c>
      <c r="B607" s="27">
        <f t="shared" si="291"/>
        <v>0</v>
      </c>
      <c r="C607" s="27">
        <v>0</v>
      </c>
      <c r="D607" s="27">
        <v>0</v>
      </c>
      <c r="E607" s="27">
        <v>0</v>
      </c>
      <c r="F607" s="27">
        <v>0</v>
      </c>
      <c r="G607" s="27">
        <f t="shared" si="296"/>
        <v>0</v>
      </c>
      <c r="H607" s="27">
        <v>0</v>
      </c>
      <c r="I607" s="27">
        <v>0</v>
      </c>
      <c r="J607" s="27">
        <v>0</v>
      </c>
      <c r="K607" s="27">
        <v>0</v>
      </c>
      <c r="L607" s="28" t="s">
        <v>598</v>
      </c>
      <c r="M607" s="34" t="s">
        <v>597</v>
      </c>
    </row>
    <row r="608" spans="1:13" s="7" customFormat="1" ht="76.5">
      <c r="A608" s="29" t="s">
        <v>550</v>
      </c>
      <c r="B608" s="27">
        <f t="shared" si="291"/>
        <v>0</v>
      </c>
      <c r="C608" s="27">
        <v>0</v>
      </c>
      <c r="D608" s="27">
        <v>0</v>
      </c>
      <c r="E608" s="27">
        <v>0</v>
      </c>
      <c r="F608" s="27">
        <v>0</v>
      </c>
      <c r="G608" s="27">
        <f t="shared" si="296"/>
        <v>0</v>
      </c>
      <c r="H608" s="27">
        <v>0</v>
      </c>
      <c r="I608" s="27">
        <v>0</v>
      </c>
      <c r="J608" s="27">
        <v>0</v>
      </c>
      <c r="K608" s="27">
        <v>0</v>
      </c>
      <c r="L608" s="28" t="s">
        <v>598</v>
      </c>
      <c r="M608" s="34" t="s">
        <v>597</v>
      </c>
    </row>
    <row r="609" spans="1:13" s="7" customFormat="1" ht="102">
      <c r="A609" s="26" t="s">
        <v>551</v>
      </c>
      <c r="B609" s="27">
        <f t="shared" si="291"/>
        <v>0</v>
      </c>
      <c r="C609" s="27">
        <v>0</v>
      </c>
      <c r="D609" s="27">
        <v>0</v>
      </c>
      <c r="E609" s="27">
        <v>0</v>
      </c>
      <c r="F609" s="27">
        <v>0</v>
      </c>
      <c r="G609" s="27">
        <f t="shared" si="296"/>
        <v>0</v>
      </c>
      <c r="H609" s="27">
        <v>0</v>
      </c>
      <c r="I609" s="27">
        <v>0</v>
      </c>
      <c r="J609" s="27">
        <v>0</v>
      </c>
      <c r="K609" s="27">
        <v>0</v>
      </c>
      <c r="L609" s="28" t="s">
        <v>598</v>
      </c>
      <c r="M609" s="34" t="s">
        <v>597</v>
      </c>
    </row>
    <row r="610" spans="1:13" s="7" customFormat="1" ht="102">
      <c r="A610" s="26" t="s">
        <v>552</v>
      </c>
      <c r="B610" s="27">
        <f t="shared" si="291"/>
        <v>0</v>
      </c>
      <c r="C610" s="27">
        <v>0</v>
      </c>
      <c r="D610" s="27">
        <v>0</v>
      </c>
      <c r="E610" s="27">
        <v>0</v>
      </c>
      <c r="F610" s="27">
        <v>0</v>
      </c>
      <c r="G610" s="27">
        <f t="shared" si="296"/>
        <v>0</v>
      </c>
      <c r="H610" s="27">
        <v>0</v>
      </c>
      <c r="I610" s="27">
        <v>0</v>
      </c>
      <c r="J610" s="27">
        <v>0</v>
      </c>
      <c r="K610" s="27">
        <v>0</v>
      </c>
      <c r="L610" s="28" t="s">
        <v>598</v>
      </c>
      <c r="M610" s="34" t="s">
        <v>597</v>
      </c>
    </row>
    <row r="611" spans="1:13" s="7" customFormat="1" ht="89.25">
      <c r="A611" s="26" t="s">
        <v>553</v>
      </c>
      <c r="B611" s="27">
        <f t="shared" si="291"/>
        <v>0</v>
      </c>
      <c r="C611" s="27">
        <v>0</v>
      </c>
      <c r="D611" s="27">
        <v>0</v>
      </c>
      <c r="E611" s="27">
        <v>0</v>
      </c>
      <c r="F611" s="27">
        <v>0</v>
      </c>
      <c r="G611" s="27">
        <f t="shared" si="296"/>
        <v>0</v>
      </c>
      <c r="H611" s="27">
        <v>0</v>
      </c>
      <c r="I611" s="27">
        <v>0</v>
      </c>
      <c r="J611" s="27">
        <v>0</v>
      </c>
      <c r="K611" s="27">
        <v>0</v>
      </c>
      <c r="L611" s="28" t="s">
        <v>598</v>
      </c>
      <c r="M611" s="34" t="s">
        <v>597</v>
      </c>
    </row>
    <row r="612" spans="1:13" s="7" customFormat="1" ht="102">
      <c r="A612" s="37" t="s">
        <v>554</v>
      </c>
      <c r="B612" s="25">
        <f t="shared" si="291"/>
        <v>15100.3</v>
      </c>
      <c r="C612" s="25">
        <f t="shared" ref="C612:K612" si="300">C613</f>
        <v>0</v>
      </c>
      <c r="D612" s="25">
        <f t="shared" si="300"/>
        <v>0</v>
      </c>
      <c r="E612" s="25">
        <f t="shared" si="300"/>
        <v>0</v>
      </c>
      <c r="F612" s="25">
        <f t="shared" si="300"/>
        <v>15100.3</v>
      </c>
      <c r="G612" s="25">
        <f t="shared" si="300"/>
        <v>13661.54</v>
      </c>
      <c r="H612" s="25">
        <f t="shared" si="300"/>
        <v>0</v>
      </c>
      <c r="I612" s="25">
        <f t="shared" si="300"/>
        <v>0</v>
      </c>
      <c r="J612" s="25">
        <f t="shared" si="300"/>
        <v>0</v>
      </c>
      <c r="K612" s="25">
        <f t="shared" si="300"/>
        <v>13661.54</v>
      </c>
      <c r="L612" s="47">
        <f t="shared" si="293"/>
        <v>0.904719773779329</v>
      </c>
      <c r="M612" s="34"/>
    </row>
    <row r="613" spans="1:13" s="7" customFormat="1" ht="76.5">
      <c r="A613" s="26" t="s">
        <v>555</v>
      </c>
      <c r="B613" s="27">
        <f t="shared" si="291"/>
        <v>15100.3</v>
      </c>
      <c r="C613" s="27">
        <f t="shared" ref="C613:K613" si="301">C614</f>
        <v>0</v>
      </c>
      <c r="D613" s="27">
        <f t="shared" si="301"/>
        <v>0</v>
      </c>
      <c r="E613" s="27">
        <f t="shared" si="301"/>
        <v>0</v>
      </c>
      <c r="F613" s="27">
        <f t="shared" si="301"/>
        <v>15100.3</v>
      </c>
      <c r="G613" s="27">
        <f t="shared" si="301"/>
        <v>13661.54</v>
      </c>
      <c r="H613" s="27">
        <f t="shared" si="301"/>
        <v>0</v>
      </c>
      <c r="I613" s="27">
        <f t="shared" si="301"/>
        <v>0</v>
      </c>
      <c r="J613" s="27">
        <f t="shared" si="301"/>
        <v>0</v>
      </c>
      <c r="K613" s="27">
        <f t="shared" si="301"/>
        <v>13661.54</v>
      </c>
      <c r="L613" s="28">
        <f t="shared" si="293"/>
        <v>0.904719773779329</v>
      </c>
      <c r="M613" s="34"/>
    </row>
    <row r="614" spans="1:13" s="7" customFormat="1" ht="102">
      <c r="A614" s="26" t="s">
        <v>556</v>
      </c>
      <c r="B614" s="27">
        <f t="shared" si="291"/>
        <v>15100.3</v>
      </c>
      <c r="C614" s="27">
        <v>0</v>
      </c>
      <c r="D614" s="27">
        <v>0</v>
      </c>
      <c r="E614" s="27">
        <v>0</v>
      </c>
      <c r="F614" s="27">
        <v>15100.3</v>
      </c>
      <c r="G614" s="27">
        <f>H614+I614+J614+K614</f>
        <v>13661.54</v>
      </c>
      <c r="H614" s="27">
        <v>0</v>
      </c>
      <c r="I614" s="27">
        <v>0</v>
      </c>
      <c r="J614" s="27">
        <v>0</v>
      </c>
      <c r="K614" s="27">
        <v>13661.54</v>
      </c>
      <c r="L614" s="28">
        <f t="shared" si="293"/>
        <v>0.904719773779329</v>
      </c>
      <c r="M614" s="34" t="s">
        <v>702</v>
      </c>
    </row>
    <row r="615" spans="1:13" s="4" customFormat="1" ht="38.25">
      <c r="A615" s="38" t="s">
        <v>17</v>
      </c>
      <c r="B615" s="39">
        <f>C615+D615+E615+F615</f>
        <v>22980175.462180004</v>
      </c>
      <c r="C615" s="39">
        <f>C16+C23+C64+C137+C166+C185+C197+C221+C311+C336+C380+C422+C453+C481+C498+C531+C547+C583+C597</f>
        <v>7339832.5131099997</v>
      </c>
      <c r="D615" s="39">
        <f>D16+D23+D64+D137+D166+D185+D197+D221+D311+D336+D380+D422+D453+D481+D498+D531+D547+D583+D597</f>
        <v>6611578.3621900007</v>
      </c>
      <c r="E615" s="39">
        <f>E16+E23+E64+E137+E166+E185+E221+E197+E311+E336+E380+E422+E453+E481+E498+E531+E547+E583+E597</f>
        <v>374236.72328000003</v>
      </c>
      <c r="F615" s="39">
        <f>F16+F23+F64+F137+F166+F185+F197+F221+F311+F336+F380+F422+F453+F481+F498+F531+F547+F583+F597</f>
        <v>8654527.8636000026</v>
      </c>
      <c r="G615" s="39">
        <f>H615+I615+J615+K615</f>
        <v>22603905.118420001</v>
      </c>
      <c r="H615" s="39">
        <f>H16+H23+H64+H137+H166+H185+H197+H221+H311+H336+H380+H422+H453+H481+H498+H531+H547+H583+H597</f>
        <v>7113115.3172399998</v>
      </c>
      <c r="I615" s="39">
        <f>I597+I583+I547+I531+I498+I481+I453+I422+I380+I336+I311+I221+I197+I185+I166+I137+I64+I23+I16</f>
        <v>6465445.371650001</v>
      </c>
      <c r="J615" s="39">
        <f>J16+J23+J64+J137+J166+J185+J197+J221+J311+J336+J380+J422+J453+J481+J498+J531+J547+J583+J597</f>
        <v>373217.64193000004</v>
      </c>
      <c r="K615" s="39">
        <f>K16+K23+K64+K137+K166+K185+K197+K221+K311+K336+K380+K422+K453+K481+K498+K531+K547+K583+K597</f>
        <v>8652126.7875999995</v>
      </c>
      <c r="L615" s="49">
        <f>G615/B615</f>
        <v>0.98362630675386897</v>
      </c>
      <c r="M615" s="36"/>
    </row>
    <row r="616" spans="1:13">
      <c r="A616" s="40"/>
      <c r="B616" s="41"/>
      <c r="C616" s="41"/>
      <c r="D616" s="41"/>
      <c r="E616" s="41"/>
      <c r="F616" s="41"/>
      <c r="G616" s="5"/>
      <c r="H616" s="5"/>
      <c r="I616" s="6"/>
      <c r="J616" s="6"/>
      <c r="K616" s="6"/>
      <c r="L616" s="50"/>
      <c r="M616" s="51"/>
    </row>
    <row r="617" spans="1:13" ht="15.75">
      <c r="A617" s="53"/>
      <c r="B617" s="64" t="s">
        <v>704</v>
      </c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52"/>
    </row>
    <row r="618" spans="1:13" ht="0.75" customHeight="1">
      <c r="A618" s="56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</row>
    <row r="619" spans="1:13" hidden="1">
      <c r="A619" s="56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</row>
    <row r="620" spans="1:13">
      <c r="A620" s="43"/>
      <c r="B620" s="42"/>
      <c r="C620" s="42"/>
      <c r="D620" s="42"/>
      <c r="E620" s="42"/>
      <c r="F620" s="42"/>
    </row>
    <row r="621" spans="1:13">
      <c r="A621" s="54"/>
    </row>
    <row r="622" spans="1:13">
      <c r="A622" s="54"/>
    </row>
  </sheetData>
  <mergeCells count="10">
    <mergeCell ref="C9:J9"/>
    <mergeCell ref="C10:I10"/>
    <mergeCell ref="C11:J11"/>
    <mergeCell ref="A618:L618"/>
    <mergeCell ref="B617:L617"/>
    <mergeCell ref="A619:L619"/>
    <mergeCell ref="B13:F14"/>
    <mergeCell ref="G13:K14"/>
    <mergeCell ref="L13:L14"/>
    <mergeCell ref="M13:M14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2024-03-22T07:43:25Z</dcterms:modified>
</cp:coreProperties>
</file>