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Z:\Крикун\Открытый бюджет исполнение за год\2023\"/>
    </mc:Choice>
  </mc:AlternateContent>
  <xr:revisionPtr revIDLastSave="0" documentId="13_ncr:1_{6D786673-AB81-4CB3-A861-BCA5722B3A1E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Доходы" sheetId="3" r:id="rId1"/>
    <sheet name="Расходы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H81" i="4"/>
  <c r="H79" i="4"/>
  <c r="H75" i="4"/>
  <c r="H70" i="4"/>
  <c r="H64" i="4"/>
  <c r="H56" i="4"/>
  <c r="H53" i="4"/>
  <c r="H44" i="4"/>
  <c r="H40" i="4"/>
  <c r="H34" i="4"/>
  <c r="H23" i="4"/>
  <c r="H19" i="4"/>
  <c r="H16" i="4"/>
  <c r="H5" i="4"/>
  <c r="H4" i="4" s="1"/>
  <c r="H37" i="3" l="1"/>
  <c r="H32" i="3"/>
  <c r="H31" i="3" s="1"/>
  <c r="H22" i="3"/>
  <c r="H16" i="3"/>
  <c r="H13" i="3"/>
  <c r="H9" i="3"/>
  <c r="H7" i="3"/>
  <c r="H6" i="3" s="1"/>
  <c r="H5" i="3" s="1"/>
  <c r="H4" i="3" l="1"/>
  <c r="E16" i="3" l="1"/>
  <c r="E81" i="4" l="1"/>
  <c r="E79" i="4"/>
  <c r="D79" i="4"/>
  <c r="C79" i="4"/>
  <c r="G78" i="4"/>
  <c r="F78" i="4"/>
  <c r="E75" i="4"/>
  <c r="I75" i="4" s="1"/>
  <c r="D75" i="4"/>
  <c r="C75" i="4"/>
  <c r="G74" i="4"/>
  <c r="F74" i="4"/>
  <c r="G73" i="4"/>
  <c r="F73" i="4"/>
  <c r="G71" i="4"/>
  <c r="F71" i="4"/>
  <c r="E70" i="4"/>
  <c r="F70" i="4" s="1"/>
  <c r="D70" i="4"/>
  <c r="C70" i="4"/>
  <c r="G69" i="4"/>
  <c r="F69" i="4"/>
  <c r="G68" i="4"/>
  <c r="F68" i="4"/>
  <c r="G67" i="4"/>
  <c r="F67" i="4"/>
  <c r="G65" i="4"/>
  <c r="F65" i="4"/>
  <c r="E64" i="4"/>
  <c r="I64" i="4" s="1"/>
  <c r="D64" i="4"/>
  <c r="C64" i="4"/>
  <c r="G63" i="4"/>
  <c r="E56" i="4"/>
  <c r="I56" i="4" s="1"/>
  <c r="D56" i="4"/>
  <c r="C56" i="4"/>
  <c r="G55" i="4"/>
  <c r="F55" i="4"/>
  <c r="G54" i="4"/>
  <c r="F54" i="4"/>
  <c r="E53" i="4"/>
  <c r="I53" i="4" s="1"/>
  <c r="D53" i="4"/>
  <c r="C53" i="4"/>
  <c r="G52" i="4"/>
  <c r="F52" i="4"/>
  <c r="G51" i="4"/>
  <c r="F51" i="4"/>
  <c r="G47" i="4"/>
  <c r="F47" i="4"/>
  <c r="G46" i="4"/>
  <c r="F46" i="4"/>
  <c r="E44" i="4"/>
  <c r="F45" i="4" s="1"/>
  <c r="D44" i="4"/>
  <c r="C44" i="4"/>
  <c r="G43" i="4"/>
  <c r="G42" i="4"/>
  <c r="F42" i="4"/>
  <c r="E40" i="4"/>
  <c r="F40" i="4" s="1"/>
  <c r="D40" i="4"/>
  <c r="C40" i="4"/>
  <c r="G37" i="4"/>
  <c r="F37" i="4"/>
  <c r="G36" i="4"/>
  <c r="F36" i="4"/>
  <c r="G35" i="4"/>
  <c r="F35" i="4"/>
  <c r="E34" i="4"/>
  <c r="I34" i="4" s="1"/>
  <c r="D34" i="4"/>
  <c r="C34" i="4"/>
  <c r="G33" i="4"/>
  <c r="F33" i="4"/>
  <c r="G31" i="4"/>
  <c r="F31" i="4"/>
  <c r="G30" i="4"/>
  <c r="F30" i="4"/>
  <c r="G28" i="4"/>
  <c r="G27" i="4"/>
  <c r="F27" i="4"/>
  <c r="E23" i="4"/>
  <c r="I23" i="4" s="1"/>
  <c r="D23" i="4"/>
  <c r="C23" i="4"/>
  <c r="G22" i="4"/>
  <c r="F22" i="4"/>
  <c r="G21" i="4"/>
  <c r="G20" i="4"/>
  <c r="F20" i="4"/>
  <c r="E19" i="4"/>
  <c r="I19" i="4" s="1"/>
  <c r="D19" i="4"/>
  <c r="C19" i="4"/>
  <c r="G18" i="4"/>
  <c r="E16" i="4"/>
  <c r="D16" i="4"/>
  <c r="G16" i="4" s="1"/>
  <c r="C16" i="4"/>
  <c r="G15" i="4"/>
  <c r="F15" i="4"/>
  <c r="G13" i="4"/>
  <c r="G10" i="4"/>
  <c r="F10" i="4"/>
  <c r="G8" i="4"/>
  <c r="F8" i="4"/>
  <c r="G7" i="4"/>
  <c r="F7" i="4"/>
  <c r="G6" i="4"/>
  <c r="F6" i="4"/>
  <c r="E5" i="4"/>
  <c r="I5" i="4" s="1"/>
  <c r="D5" i="4"/>
  <c r="C5" i="4"/>
  <c r="C4" i="4"/>
  <c r="F19" i="4" l="1"/>
  <c r="F53" i="4"/>
  <c r="D4" i="4"/>
  <c r="F34" i="4"/>
  <c r="F75" i="4"/>
  <c r="F64" i="4"/>
  <c r="F23" i="4"/>
  <c r="E4" i="4"/>
  <c r="F4" i="4" s="1"/>
  <c r="F5" i="4"/>
  <c r="G40" i="4"/>
  <c r="I40" i="4"/>
  <c r="G44" i="4"/>
  <c r="I44" i="4"/>
  <c r="G45" i="4"/>
  <c r="G70" i="4"/>
  <c r="I70" i="4"/>
  <c r="G5" i="4"/>
  <c r="G19" i="4"/>
  <c r="G23" i="4"/>
  <c r="G34" i="4"/>
  <c r="F44" i="4"/>
  <c r="G53" i="4"/>
  <c r="G56" i="4"/>
  <c r="G64" i="4"/>
  <c r="G75" i="4"/>
  <c r="G4" i="4" l="1"/>
  <c r="I4" i="4"/>
  <c r="G28" i="3"/>
  <c r="F28" i="3"/>
  <c r="E9" i="3" l="1"/>
  <c r="E13" i="3"/>
  <c r="E22" i="3"/>
  <c r="E32" i="3"/>
  <c r="E31" i="3" s="1"/>
  <c r="E37" i="3"/>
  <c r="C37" i="3" l="1"/>
  <c r="C32" i="3"/>
  <c r="C31" i="3"/>
  <c r="C22" i="3"/>
  <c r="C16" i="3"/>
  <c r="C13" i="3"/>
  <c r="C9" i="3"/>
  <c r="C7" i="3"/>
  <c r="C6" i="3"/>
  <c r="C5" i="3" l="1"/>
  <c r="C4" i="3" s="1"/>
  <c r="G36" i="3"/>
  <c r="I8" i="3" l="1"/>
  <c r="I10" i="3"/>
  <c r="I11" i="3"/>
  <c r="I12" i="3"/>
  <c r="I14" i="3"/>
  <c r="I15" i="3"/>
  <c r="I20" i="3"/>
  <c r="I23" i="3"/>
  <c r="I24" i="3"/>
  <c r="I25" i="3"/>
  <c r="I26" i="3"/>
  <c r="I28" i="3"/>
  <c r="I29" i="3"/>
  <c r="I33" i="3"/>
  <c r="I35" i="3"/>
  <c r="I40" i="3"/>
  <c r="I41" i="3"/>
  <c r="E7" i="3" l="1"/>
  <c r="I7" i="3" s="1"/>
  <c r="I22" i="3" l="1"/>
  <c r="G8" i="3" l="1"/>
  <c r="G10" i="3"/>
  <c r="G11" i="3"/>
  <c r="G12" i="3"/>
  <c r="G14" i="3"/>
  <c r="G15" i="3"/>
  <c r="G20" i="3"/>
  <c r="G23" i="3"/>
  <c r="G24" i="3"/>
  <c r="G25" i="3"/>
  <c r="G26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G7" i="3" l="1"/>
  <c r="G9" i="3" l="1"/>
  <c r="I9" i="3"/>
  <c r="F14" i="3"/>
  <c r="F15" i="3"/>
  <c r="F36" i="3" l="1"/>
  <c r="F16" i="3" l="1"/>
  <c r="I32" i="3" l="1"/>
  <c r="G32" i="3" l="1"/>
  <c r="F8" i="3"/>
  <c r="F9" i="3"/>
  <c r="F10" i="3"/>
  <c r="F11" i="3"/>
  <c r="F12" i="3"/>
  <c r="F20" i="3"/>
  <c r="F23" i="3"/>
  <c r="F24" i="3"/>
  <c r="F25" i="3"/>
  <c r="F26" i="3"/>
  <c r="F34" i="3"/>
  <c r="F35" i="3"/>
  <c r="I13" i="3"/>
  <c r="F32" i="3"/>
  <c r="F22" i="3"/>
  <c r="G13" i="3" l="1"/>
  <c r="F13" i="3"/>
  <c r="E6" i="3"/>
  <c r="I6" i="3" s="1"/>
  <c r="G31" i="3" l="1"/>
  <c r="I31" i="3"/>
  <c r="F31" i="3"/>
  <c r="F6" i="3"/>
  <c r="E5" i="3"/>
  <c r="I5" i="3" s="1"/>
  <c r="G6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<sst xmlns="http://schemas.openxmlformats.org/spreadsheetml/2006/main" count="254" uniqueCount="251">
  <si>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</si>
  <si>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</si>
  <si>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</si>
  <si>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</si>
  <si>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</si>
  <si>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</si>
  <si>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</si>
  <si>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</si>
  <si>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</si>
  <si>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</si>
  <si>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</si>
  <si>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</si>
  <si>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</si>
  <si>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</si>
  <si>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</si>
  <si>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</si>
  <si>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</si>
  <si>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</si>
  <si>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</si>
  <si>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</si>
  <si>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</si>
  <si>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</si>
  <si>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</si>
  <si>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</si>
  <si>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</si>
  <si>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</si>
  <si>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</si>
  <si>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</si>
  <si>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</si>
  <si>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</si>
  <si>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</si>
  <si>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</si>
  <si>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</si>
  <si>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</si>
  <si>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</si>
  <si>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</si>
  <si>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</si>
  <si>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</si>
  <si>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</si>
  <si>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</si>
  <si>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</si>
  <si>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</si>
  <si>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</si>
  <si>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</si>
  <si>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</si>
  <si>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</si>
  <si>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</si>
  <si>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</si>
  <si>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</si>
  <si>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</si>
  <si>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</si>
  <si>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</si>
  <si>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</si>
  <si>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</si>
  <si>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</si>
  <si>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</si>
  <si>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</si>
  <si>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</si>
  <si>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</si>
  <si>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</si>
  <si>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</si>
  <si>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</si>
  <si>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</si>
  <si>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</si>
  <si>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</si>
  <si>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</si>
  <si>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</si>
  <si>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</si>
  <si>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</si>
  <si>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</si>
  <si>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</si>
  <si>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</si>
  <si>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</si>
  <si>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</si>
  <si>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</si>
  <si>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</si>
  <si>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2023год, тыс. руб.</t>
  </si>
  <si>
    <t>Годовой план в соответствии с Решением Совета депутатов от 14.12.2022 № 465/55-127-НПА на 2023 год, тыс. руб.</t>
  </si>
  <si>
    <t>% исполнения годового плана в соответствии с Решением Совета депутатов от 14.12.2022 № 465/55-127-НПА на 2023 год</t>
  </si>
  <si>
    <t>% исполнения годового плана в соответствии с отчетом об исполнении бюджета городского округа Щёлково на  2023 год</t>
  </si>
  <si>
    <t>Код</t>
  </si>
  <si>
    <t>Наименование разделов, подразделов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</si>
  <si>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</si>
  <si>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</si>
  <si>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</si>
  <si>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</si>
  <si>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</si>
  <si>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</si>
  <si>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</si>
  <si>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</si>
  <si>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</si>
  <si>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</si>
  <si>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</si>
  <si>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</si>
  <si>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</si>
  <si>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</si>
  <si>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</si>
  <si>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</si>
  <si>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</si>
  <si>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</si>
  <si>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</si>
  <si>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</si>
  <si>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</si>
  <si>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</si>
  <si>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</si>
  <si>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</si>
  <si>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</si>
  <si>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</si>
  <si>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</si>
  <si>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</si>
  <si>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</si>
  <si>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</si>
  <si>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</si>
  <si>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</si>
  <si>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</si>
  <si>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</si>
  <si>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</si>
  <si>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</si>
  <si>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</si>
  <si>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</si>
  <si>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</si>
  <si>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</si>
  <si>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</si>
  <si>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</si>
  <si>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</si>
  <si>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</si>
  <si>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</si>
  <si>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</si>
  <si>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</si>
  <si>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</si>
  <si>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</si>
  <si>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</si>
  <si>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</si>
  <si>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</si>
  <si>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</si>
  <si>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</si>
  <si>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</si>
  <si>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</si>
  <si>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</si>
  <si>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</si>
  <si>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</si>
  <si>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</si>
  <si>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</si>
  <si>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</si>
  <si>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</si>
  <si>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</si>
  <si>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</si>
  <si>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</si>
  <si>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</si>
  <si>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</si>
  <si>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</si>
  <si>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</si>
  <si>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</si>
  <si>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</si>
  <si>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</si>
  <si>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</si>
  <si>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</si>
  <si>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</si>
  <si>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</si>
  <si>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</si>
  <si>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</si>
  <si>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</si>
  <si>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</si>
  <si>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</si>
  <si>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</si>
  <si>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</si>
  <si>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</si>
  <si>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</si>
  <si>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</si>
  <si>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</si>
  <si>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</si>
  <si>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</si>
  <si>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</si>
  <si>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</si>
  <si>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</si>
  <si>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</si>
  <si>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</si>
  <si>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</si>
  <si>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</si>
  <si>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</si>
  <si>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</si>
  <si>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</si>
  <si>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</si>
  <si>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</si>
  <si>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</si>
  <si>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</si>
  <si>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</si>
  <si>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</si>
  <si>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</si>
  <si>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</si>
  <si>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</si>
  <si>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</si>
  <si>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</si>
  <si>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</si>
  <si>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</si>
  <si>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</si>
  <si>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</si>
  <si>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</si>
  <si>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</si>
  <si>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</si>
  <si>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</si>
  <si>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</si>
  <si>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</si>
  <si>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</si>
  <si>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</si>
  <si>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</si>
  <si>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</si>
  <si>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</si>
  <si>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</si>
  <si>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</si>
  <si>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</si>
  <si>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</si>
  <si>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</si>
  <si>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</si>
  <si>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</si>
  <si>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</si>
  <si>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</si>
  <si>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</si>
  <si>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</si>
  <si>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</si>
  <si>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</si>
  <si>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</si>
  <si>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</si>
  <si>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</si>
  <si>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</si>
  <si>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</si>
  <si>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</si>
  <si>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</si>
  <si>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</si>
  <si>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</si>
  <si>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</si>
  <si>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</si>
  <si>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</si>
  <si>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</si>
  <si>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</si>
  <si>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</si>
  <si>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</si>
  <si>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</si>
  <si>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</si>
  <si>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</si>
  <si>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</si>
  <si>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</si>
  <si>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</si>
  <si>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</si>
  <si>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</si>
  <si>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</si>
  <si>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01.01.2024)</t>
  </si>
  <si>
    <t>Фактически исполнено по состоянию на 01.01.2024, тыс. руб.</t>
  </si>
  <si>
    <t>Фактически исполнено по состоянию на 01.01.2023, тыс. руб.</t>
  </si>
  <si>
    <t xml:space="preserve">Фактически исполнено по состоянию на 01.01.2023, тыс. руб. </t>
  </si>
  <si>
    <t>Аналитичесике данные о доходах бюджета городского округа Щёлково Московской области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01.01.2024)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</si>
</sst>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0" fontId="1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49" fontId="9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E37" sqref="E37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39" t="s">
        <v>250</v>
      </c>
      <c r="B1" s="39"/>
      <c r="C1" s="39"/>
      <c r="D1" s="39"/>
      <c r="E1" s="39"/>
      <c r="F1" s="39"/>
      <c r="G1" s="39"/>
      <c r="H1" s="39"/>
      <c r="I1" s="39"/>
    </row>
    <row r="3" spans="1:9" ht="131.44999999999999" customHeight="1" x14ac:dyDescent="0.3">
      <c r="A3" s="2" t="s">
        <v>0</v>
      </c>
      <c r="B3" s="2" t="s">
        <v>1</v>
      </c>
      <c r="C3" s="22" t="s">
        <v>77</v>
      </c>
      <c r="D3" s="22" t="s">
        <v>76</v>
      </c>
      <c r="E3" s="22" t="s">
        <v>247</v>
      </c>
      <c r="F3" s="22" t="s">
        <v>78</v>
      </c>
      <c r="G3" s="22" t="s">
        <v>79</v>
      </c>
      <c r="H3" s="23" t="s">
        <v>249</v>
      </c>
      <c r="I3" s="23" t="s">
        <v>2</v>
      </c>
    </row>
    <row r="4" spans="1:9" x14ac:dyDescent="0.3">
      <c r="A4" s="2"/>
      <c r="B4" s="3" t="s">
        <v>3</v>
      </c>
      <c r="C4" s="14">
        <f>C5+C31</f>
        <v>12427050</v>
      </c>
      <c r="D4" s="14">
        <f>D5+D31</f>
        <v>12424101</v>
      </c>
      <c r="E4" s="4">
        <f>E5+E31</f>
        <v>13636977</v>
      </c>
      <c r="F4" s="5">
        <f>E4/C4</f>
        <v>1.0973623667724841</v>
      </c>
      <c r="G4" s="5">
        <f>E4/D4</f>
        <v>1.0976228380628907</v>
      </c>
      <c r="H4" s="4">
        <f>H5+H31</f>
        <v>13048180</v>
      </c>
      <c r="I4" s="5">
        <f>E4/H4</f>
        <v>1.0451248373336357</v>
      </c>
    </row>
    <row r="5" spans="1:9" ht="23.45" customHeight="1" x14ac:dyDescent="0.3">
      <c r="A5" s="6" t="s">
        <v>4</v>
      </c>
      <c r="B5" s="3" t="s">
        <v>5</v>
      </c>
      <c r="C5" s="14">
        <f>C6+C22</f>
        <v>5753807</v>
      </c>
      <c r="D5" s="14">
        <f>D6+D22</f>
        <v>5753807</v>
      </c>
      <c r="E5" s="14">
        <f>E6+E22</f>
        <v>6548653</v>
      </c>
      <c r="F5" s="5">
        <f t="shared" ref="F5:F36" si="0">E5/C5</f>
        <v>1.138142624526683</v>
      </c>
      <c r="G5" s="5">
        <f t="shared" ref="G5:G36" si="1">E5/D5</f>
        <v>1.138142624526683</v>
      </c>
      <c r="H5" s="14">
        <f>H6+H22</f>
        <v>6339195</v>
      </c>
      <c r="I5" s="5">
        <f t="shared" ref="I5:I41" si="2">E5/H5</f>
        <v>1.0330417347944021</v>
      </c>
    </row>
    <row r="6" spans="1:9" x14ac:dyDescent="0.3">
      <c r="A6" s="6"/>
      <c r="B6" s="7" t="s">
        <v>6</v>
      </c>
      <c r="C6" s="15">
        <f>C7+C9+C11+C13+C16+C20+C21</f>
        <v>5275987</v>
      </c>
      <c r="D6" s="15">
        <f>D7+D9+D11+D13+D16+D20+D21</f>
        <v>5275987</v>
      </c>
      <c r="E6" s="15">
        <f>E7+E9+E11+E13+E16+E20+E21</f>
        <v>5518393</v>
      </c>
      <c r="F6" s="5">
        <f t="shared" si="0"/>
        <v>1.0459451473250407</v>
      </c>
      <c r="G6" s="5">
        <f t="shared" si="1"/>
        <v>1.0459451473250407</v>
      </c>
      <c r="H6" s="15">
        <f>H7+H9+H11+H13+H16+H20+H21</f>
        <v>5675829</v>
      </c>
      <c r="I6" s="5">
        <f t="shared" si="2"/>
        <v>0.9722620255120441</v>
      </c>
    </row>
    <row r="7" spans="1:9" x14ac:dyDescent="0.3">
      <c r="A7" s="6" t="s">
        <v>7</v>
      </c>
      <c r="B7" s="3" t="s">
        <v>8</v>
      </c>
      <c r="C7" s="14">
        <f>C8</f>
        <v>3138083</v>
      </c>
      <c r="D7" s="14">
        <f>D8</f>
        <v>3138083</v>
      </c>
      <c r="E7" s="14">
        <f>E8</f>
        <v>3301749</v>
      </c>
      <c r="F7" s="5">
        <f t="shared" si="0"/>
        <v>1.0521547709222479</v>
      </c>
      <c r="G7" s="5">
        <f t="shared" si="1"/>
        <v>1.0521547709222479</v>
      </c>
      <c r="H7" s="14">
        <f>H8</f>
        <v>3694108</v>
      </c>
      <c r="I7" s="5">
        <f t="shared" si="2"/>
        <v>0.89378789142060822</v>
      </c>
    </row>
    <row r="8" spans="1:9" x14ac:dyDescent="0.3">
      <c r="A8" s="2" t="s">
        <v>9</v>
      </c>
      <c r="B8" s="7" t="s">
        <v>10</v>
      </c>
      <c r="C8" s="15">
        <v>3138083</v>
      </c>
      <c r="D8" s="15">
        <v>3138083</v>
      </c>
      <c r="E8" s="9">
        <v>3301749</v>
      </c>
      <c r="F8" s="20">
        <f t="shared" si="0"/>
        <v>1.0521547709222479</v>
      </c>
      <c r="G8" s="5">
        <f t="shared" si="1"/>
        <v>1.0521547709222479</v>
      </c>
      <c r="H8" s="9">
        <v>3694108</v>
      </c>
      <c r="I8" s="5">
        <f t="shared" si="2"/>
        <v>0.89378789142060822</v>
      </c>
    </row>
    <row r="9" spans="1:9" ht="45.6" customHeight="1" x14ac:dyDescent="0.3">
      <c r="A9" s="6" t="s">
        <v>11</v>
      </c>
      <c r="B9" s="3" t="s">
        <v>12</v>
      </c>
      <c r="C9" s="4">
        <f>C10</f>
        <v>71514</v>
      </c>
      <c r="D9" s="4">
        <f>D10</f>
        <v>71514</v>
      </c>
      <c r="E9" s="4">
        <f>E10</f>
        <v>73342</v>
      </c>
      <c r="F9" s="5">
        <f t="shared" si="0"/>
        <v>1.0255614285314762</v>
      </c>
      <c r="G9" s="5">
        <f t="shared" si="1"/>
        <v>1.0255614285314762</v>
      </c>
      <c r="H9" s="4">
        <f>H10</f>
        <v>70819</v>
      </c>
      <c r="I9" s="5">
        <f t="shared" si="2"/>
        <v>1.0356260325618831</v>
      </c>
    </row>
    <row r="10" spans="1:9" ht="39.6" customHeight="1" x14ac:dyDescent="0.3">
      <c r="A10" s="2" t="s">
        <v>13</v>
      </c>
      <c r="B10" s="7" t="s">
        <v>14</v>
      </c>
      <c r="C10" s="15">
        <v>71514</v>
      </c>
      <c r="D10" s="15">
        <v>71514</v>
      </c>
      <c r="E10" s="8">
        <v>73342</v>
      </c>
      <c r="F10" s="20">
        <f t="shared" si="0"/>
        <v>1.0255614285314762</v>
      </c>
      <c r="G10" s="5">
        <f t="shared" si="1"/>
        <v>1.0255614285314762</v>
      </c>
      <c r="H10" s="8">
        <v>70819</v>
      </c>
      <c r="I10" s="5">
        <f t="shared" si="2"/>
        <v>1.0356260325618831</v>
      </c>
    </row>
    <row r="11" spans="1:9" x14ac:dyDescent="0.3">
      <c r="A11" s="6" t="s">
        <v>15</v>
      </c>
      <c r="B11" s="3" t="s">
        <v>16</v>
      </c>
      <c r="C11" s="14">
        <v>1048951</v>
      </c>
      <c r="D11" s="14">
        <v>1048951</v>
      </c>
      <c r="E11" s="4">
        <v>989405</v>
      </c>
      <c r="F11" s="5">
        <f t="shared" si="0"/>
        <v>0.94323281068419784</v>
      </c>
      <c r="G11" s="5">
        <f t="shared" si="1"/>
        <v>0.94323281068419784</v>
      </c>
      <c r="H11" s="4">
        <v>887064</v>
      </c>
      <c r="I11" s="5">
        <f t="shared" si="2"/>
        <v>1.1153704805966649</v>
      </c>
    </row>
    <row r="12" spans="1:9" ht="29.45" customHeight="1" x14ac:dyDescent="0.3">
      <c r="A12" s="2" t="s">
        <v>17</v>
      </c>
      <c r="B12" s="7" t="s">
        <v>18</v>
      </c>
      <c r="C12" s="15">
        <v>941167</v>
      </c>
      <c r="D12" s="15">
        <v>941167</v>
      </c>
      <c r="E12" s="9">
        <v>954403</v>
      </c>
      <c r="F12" s="20">
        <f t="shared" si="0"/>
        <v>1.0140633915128772</v>
      </c>
      <c r="G12" s="5">
        <f t="shared" si="1"/>
        <v>1.0140633915128772</v>
      </c>
      <c r="H12" s="9">
        <v>789423</v>
      </c>
      <c r="I12" s="5">
        <f t="shared" si="2"/>
        <v>1.2089880837016402</v>
      </c>
    </row>
    <row r="13" spans="1:9" x14ac:dyDescent="0.3">
      <c r="A13" s="6" t="s">
        <v>19</v>
      </c>
      <c r="B13" s="3" t="s">
        <v>20</v>
      </c>
      <c r="C13" s="14">
        <f>SUM(C14:C15)</f>
        <v>963335</v>
      </c>
      <c r="D13" s="14">
        <f>SUM(D14:D15)</f>
        <v>963335</v>
      </c>
      <c r="E13" s="4">
        <f t="shared" ref="E13" si="3">SUM(E14:E15)</f>
        <v>1106164</v>
      </c>
      <c r="F13" s="20">
        <f t="shared" si="0"/>
        <v>1.14826514140979</v>
      </c>
      <c r="G13" s="5">
        <f t="shared" si="1"/>
        <v>1.14826514140979</v>
      </c>
      <c r="H13" s="4">
        <f t="shared" ref="H13" si="4">SUM(H14:H15)</f>
        <v>974922</v>
      </c>
      <c r="I13" s="5">
        <f t="shared" si="2"/>
        <v>1.1346179489230934</v>
      </c>
    </row>
    <row r="14" spans="1:9" x14ac:dyDescent="0.3">
      <c r="A14" s="2" t="s">
        <v>71</v>
      </c>
      <c r="B14" s="7" t="s">
        <v>70</v>
      </c>
      <c r="C14" s="15">
        <v>199661</v>
      </c>
      <c r="D14" s="15">
        <v>199661</v>
      </c>
      <c r="E14" s="9">
        <v>210019</v>
      </c>
      <c r="F14" s="20">
        <f t="shared" si="0"/>
        <v>1.0518779330965988</v>
      </c>
      <c r="G14" s="5">
        <f t="shared" si="1"/>
        <v>1.0518779330965988</v>
      </c>
      <c r="H14" s="9">
        <v>191897</v>
      </c>
      <c r="I14" s="5">
        <f t="shared" si="2"/>
        <v>1.0944360776875095</v>
      </c>
    </row>
    <row r="15" spans="1:9" x14ac:dyDescent="0.3">
      <c r="A15" s="2" t="s">
        <v>73</v>
      </c>
      <c r="B15" s="7" t="s">
        <v>72</v>
      </c>
      <c r="C15" s="15">
        <v>763674</v>
      </c>
      <c r="D15" s="15">
        <v>763674</v>
      </c>
      <c r="E15" s="8">
        <v>896145</v>
      </c>
      <c r="F15" s="20">
        <f t="shared" si="0"/>
        <v>1.1734653792063106</v>
      </c>
      <c r="G15" s="5">
        <f t="shared" si="1"/>
        <v>1.1734653792063106</v>
      </c>
      <c r="H15" s="8">
        <v>783025</v>
      </c>
      <c r="I15" s="5">
        <f t="shared" si="2"/>
        <v>1.1444653746687525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14">
        <f>SUM(E17:E19)</f>
        <v>0</v>
      </c>
      <c r="F16" s="4">
        <f t="shared" ref="F16" si="5">SUM(F17:F19)</f>
        <v>0</v>
      </c>
      <c r="G16" s="5"/>
      <c r="H16" s="4">
        <f t="shared" ref="H16" si="6">SUM(H17:H19)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54104</v>
      </c>
      <c r="D20" s="14">
        <v>54104</v>
      </c>
      <c r="E20" s="10">
        <v>47734</v>
      </c>
      <c r="F20" s="5">
        <f t="shared" si="0"/>
        <v>0.88226378825964813</v>
      </c>
      <c r="G20" s="5">
        <f t="shared" si="1"/>
        <v>0.88226378825964813</v>
      </c>
      <c r="H20" s="10">
        <v>48914</v>
      </c>
      <c r="I20" s="5">
        <f t="shared" si="2"/>
        <v>0.97587602731324363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-1</v>
      </c>
      <c r="F21" s="5"/>
      <c r="G21" s="5"/>
      <c r="H21" s="10">
        <v>2</v>
      </c>
      <c r="I21" s="5"/>
    </row>
    <row r="22" spans="1:9" x14ac:dyDescent="0.3">
      <c r="A22" s="2"/>
      <c r="B22" s="7" t="s">
        <v>33</v>
      </c>
      <c r="C22" s="15">
        <f>C23+C24+C25+C26+C27+C28+C29</f>
        <v>477820</v>
      </c>
      <c r="D22" s="15">
        <f>D23+D24+D25+D26+D27+D28+D29</f>
        <v>477820</v>
      </c>
      <c r="E22" s="15">
        <f>E23+E24+E25+E26+E27+E28+E29</f>
        <v>1030260</v>
      </c>
      <c r="F22" s="5">
        <f t="shared" si="0"/>
        <v>2.1561675944916496</v>
      </c>
      <c r="G22" s="5">
        <f t="shared" si="1"/>
        <v>2.1561675944916496</v>
      </c>
      <c r="H22" s="15">
        <f>H23+H24+H25+H26+H27+H28+H29</f>
        <v>663366</v>
      </c>
      <c r="I22" s="5">
        <f t="shared" si="2"/>
        <v>1.5530792955924784</v>
      </c>
    </row>
    <row r="23" spans="1:9" ht="45.6" customHeight="1" x14ac:dyDescent="0.3">
      <c r="A23" s="6" t="s">
        <v>34</v>
      </c>
      <c r="B23" s="3" t="s">
        <v>35</v>
      </c>
      <c r="C23" s="14">
        <v>417608</v>
      </c>
      <c r="D23" s="14">
        <v>417608</v>
      </c>
      <c r="E23" s="10">
        <v>601774</v>
      </c>
      <c r="F23" s="5">
        <f t="shared" si="0"/>
        <v>1.4410020880826038</v>
      </c>
      <c r="G23" s="5">
        <f t="shared" si="1"/>
        <v>1.4410020880826038</v>
      </c>
      <c r="H23" s="10">
        <v>429785</v>
      </c>
      <c r="I23" s="5">
        <f t="shared" si="2"/>
        <v>1.4001745058575799</v>
      </c>
    </row>
    <row r="24" spans="1:9" ht="29.45" customHeight="1" x14ac:dyDescent="0.3">
      <c r="A24" s="6" t="s">
        <v>36</v>
      </c>
      <c r="B24" s="3" t="s">
        <v>37</v>
      </c>
      <c r="C24" s="14">
        <v>2103</v>
      </c>
      <c r="D24" s="14">
        <v>2103</v>
      </c>
      <c r="E24" s="10">
        <v>2875</v>
      </c>
      <c r="F24" s="5">
        <f t="shared" si="0"/>
        <v>1.3670946267237281</v>
      </c>
      <c r="G24" s="5">
        <f t="shared" si="1"/>
        <v>1.3670946267237281</v>
      </c>
      <c r="H24" s="10">
        <v>2351</v>
      </c>
      <c r="I24" s="5">
        <f t="shared" si="2"/>
        <v>1.2228838792003403</v>
      </c>
    </row>
    <row r="25" spans="1:9" ht="43.15" customHeight="1" x14ac:dyDescent="0.3">
      <c r="A25" s="6" t="s">
        <v>38</v>
      </c>
      <c r="B25" s="3" t="s">
        <v>39</v>
      </c>
      <c r="C25" s="14">
        <v>5612</v>
      </c>
      <c r="D25" s="14">
        <v>5612</v>
      </c>
      <c r="E25" s="10">
        <v>65995</v>
      </c>
      <c r="F25" s="5">
        <f t="shared" si="0"/>
        <v>11.759622238061297</v>
      </c>
      <c r="G25" s="5">
        <f t="shared" si="1"/>
        <v>11.759622238061297</v>
      </c>
      <c r="H25" s="10">
        <v>43635</v>
      </c>
      <c r="I25" s="5">
        <f t="shared" si="2"/>
        <v>1.5124326801879224</v>
      </c>
    </row>
    <row r="26" spans="1:9" ht="42" customHeight="1" x14ac:dyDescent="0.3">
      <c r="A26" s="6" t="s">
        <v>40</v>
      </c>
      <c r="B26" s="3" t="s">
        <v>41</v>
      </c>
      <c r="C26" s="14">
        <v>32869</v>
      </c>
      <c r="D26" s="14">
        <v>32869</v>
      </c>
      <c r="E26" s="10">
        <v>198686</v>
      </c>
      <c r="F26" s="5">
        <f t="shared" si="0"/>
        <v>6.0447838388755359</v>
      </c>
      <c r="G26" s="5">
        <f t="shared" si="1"/>
        <v>6.0447838388755359</v>
      </c>
      <c r="H26" s="10">
        <v>120787</v>
      </c>
      <c r="I26" s="5">
        <f t="shared" si="2"/>
        <v>1.6449286760992492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5"/>
      <c r="G27" s="5"/>
      <c r="H27" s="10"/>
      <c r="I27" s="5"/>
    </row>
    <row r="28" spans="1:9" ht="28.15" customHeight="1" x14ac:dyDescent="0.3">
      <c r="A28" s="6" t="s">
        <v>44</v>
      </c>
      <c r="B28" s="3" t="s">
        <v>45</v>
      </c>
      <c r="C28" s="14">
        <v>19628</v>
      </c>
      <c r="D28" s="14">
        <v>19628</v>
      </c>
      <c r="E28" s="10">
        <v>73450</v>
      </c>
      <c r="F28" s="5">
        <f t="shared" si="0"/>
        <v>3.7421031179947013</v>
      </c>
      <c r="G28" s="5">
        <f t="shared" si="1"/>
        <v>3.7421031179947013</v>
      </c>
      <c r="H28" s="10">
        <v>18700</v>
      </c>
      <c r="I28" s="5">
        <f t="shared" si="2"/>
        <v>3.927807486631016</v>
      </c>
    </row>
    <row r="29" spans="1:9" x14ac:dyDescent="0.3">
      <c r="A29" s="6" t="s">
        <v>46</v>
      </c>
      <c r="B29" s="11" t="s">
        <v>47</v>
      </c>
      <c r="C29" s="18"/>
      <c r="D29" s="18"/>
      <c r="E29" s="10">
        <v>87480</v>
      </c>
      <c r="F29" s="5"/>
      <c r="G29" s="5"/>
      <c r="H29" s="10">
        <v>48108</v>
      </c>
      <c r="I29" s="5">
        <f t="shared" si="2"/>
        <v>1.8184085806934398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6673243</v>
      </c>
      <c r="D31" s="18">
        <f>D32+D37+D39+D40+D41</f>
        <v>6670294</v>
      </c>
      <c r="E31" s="10">
        <f>E32+E37+E39+E40+E41</f>
        <v>7088324</v>
      </c>
      <c r="F31" s="5">
        <f t="shared" si="0"/>
        <v>1.0622007920287033</v>
      </c>
      <c r="G31" s="5">
        <f t="shared" si="1"/>
        <v>1.0626704010347969</v>
      </c>
      <c r="H31" s="10">
        <f>H32+H37+H39+H40+H41</f>
        <v>6708985</v>
      </c>
      <c r="I31" s="5">
        <f t="shared" si="2"/>
        <v>1.0565419359262243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6673243</v>
      </c>
      <c r="D32" s="18">
        <f>D33+D34+D35+D36</f>
        <v>6670294</v>
      </c>
      <c r="E32" s="10">
        <f t="shared" ref="E32" si="7">E33+E34+E35+E36</f>
        <v>7104322</v>
      </c>
      <c r="F32" s="5">
        <f t="shared" si="0"/>
        <v>1.0645981271774458</v>
      </c>
      <c r="G32" s="5">
        <f t="shared" si="1"/>
        <v>1.0650687960680594</v>
      </c>
      <c r="H32" s="10">
        <f t="shared" ref="H32" si="8">H33+H34+H35+H36</f>
        <v>6714639</v>
      </c>
      <c r="I32" s="5">
        <f t="shared" si="2"/>
        <v>1.0580348399966104</v>
      </c>
    </row>
    <row r="33" spans="1:9" ht="28.9" customHeight="1" x14ac:dyDescent="0.3">
      <c r="A33" s="2" t="s">
        <v>52</v>
      </c>
      <c r="B33" s="7" t="s">
        <v>53</v>
      </c>
      <c r="C33" s="16"/>
      <c r="D33" s="16"/>
      <c r="E33" s="9">
        <v>255994</v>
      </c>
      <c r="F33" s="20"/>
      <c r="G33" s="20"/>
      <c r="H33" s="9">
        <v>118518</v>
      </c>
      <c r="I33" s="5">
        <f t="shared" si="2"/>
        <v>2.1599588248198587</v>
      </c>
    </row>
    <row r="34" spans="1:9" ht="46.15" customHeight="1" x14ac:dyDescent="0.3">
      <c r="A34" s="2" t="s">
        <v>54</v>
      </c>
      <c r="B34" s="7" t="s">
        <v>55</v>
      </c>
      <c r="C34" s="16">
        <v>3067110</v>
      </c>
      <c r="D34" s="16">
        <v>3006089</v>
      </c>
      <c r="E34" s="9">
        <v>3152284</v>
      </c>
      <c r="F34" s="20">
        <f t="shared" si="0"/>
        <v>1.027770115841949</v>
      </c>
      <c r="G34" s="20">
        <f t="shared" si="1"/>
        <v>1.0486329579729676</v>
      </c>
      <c r="H34" s="9">
        <v>3120936</v>
      </c>
      <c r="I34" s="5"/>
    </row>
    <row r="35" spans="1:9" ht="28.9" customHeight="1" x14ac:dyDescent="0.3">
      <c r="A35" s="2" t="s">
        <v>56</v>
      </c>
      <c r="B35" s="7" t="s">
        <v>57</v>
      </c>
      <c r="C35" s="16">
        <v>3600633</v>
      </c>
      <c r="D35" s="16">
        <v>3600633</v>
      </c>
      <c r="E35" s="9">
        <v>3564101</v>
      </c>
      <c r="F35" s="20">
        <f t="shared" si="0"/>
        <v>0.98985400622612751</v>
      </c>
      <c r="G35" s="20">
        <f t="shared" si="1"/>
        <v>0.98985400622612751</v>
      </c>
      <c r="H35" s="9">
        <v>3422489</v>
      </c>
      <c r="I35" s="5">
        <f t="shared" si="2"/>
        <v>1.0413769043523589</v>
      </c>
    </row>
    <row r="36" spans="1:9" x14ac:dyDescent="0.3">
      <c r="A36" s="2" t="s">
        <v>58</v>
      </c>
      <c r="B36" s="7" t="s">
        <v>59</v>
      </c>
      <c r="C36" s="16">
        <v>5500</v>
      </c>
      <c r="D36" s="16">
        <v>63572</v>
      </c>
      <c r="E36" s="9">
        <v>131943</v>
      </c>
      <c r="F36" s="20">
        <f t="shared" si="0"/>
        <v>23.989636363636365</v>
      </c>
      <c r="G36" s="20">
        <f t="shared" si="1"/>
        <v>2.0754892090857608</v>
      </c>
      <c r="H36" s="9">
        <v>52696</v>
      </c>
      <c r="I36" s="5">
        <f t="shared" si="2"/>
        <v>2.5038522848034006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/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14906</v>
      </c>
      <c r="F40" s="5"/>
      <c r="G40" s="5"/>
      <c r="H40" s="10">
        <v>21736</v>
      </c>
      <c r="I40" s="5">
        <f t="shared" si="2"/>
        <v>0.68577475156422529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-30904</v>
      </c>
      <c r="F41" s="5"/>
      <c r="G41" s="5"/>
      <c r="H41" s="10">
        <v>-27390</v>
      </c>
      <c r="I41" s="5">
        <f t="shared" si="2"/>
        <v>1.1282949981745163</v>
      </c>
    </row>
    <row r="42" spans="1:9" x14ac:dyDescent="0.3">
      <c r="H42" s="24"/>
    </row>
    <row r="43" spans="1:9" x14ac:dyDescent="0.3">
      <c r="A43" s="40"/>
      <c r="B43" s="40"/>
      <c r="C43" s="40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7001-7DC1-4879-BE2C-EA1039AC3114}">
  <sheetPr>
    <pageSetUpPr fitToPage="1"/>
  </sheetPr>
  <dimension ref="A1:I85"/>
  <sheetViews>
    <sheetView workbookViewId="0">
      <selection activeCell="E79" sqref="E79"/>
    </sheetView>
  </sheetViews>
  <sheetFormatPr defaultColWidth="9.140625" defaultRowHeight="15" x14ac:dyDescent="0.25"/>
  <cols>
    <col min="1" max="1" width="6.7109375" style="25" customWidth="1"/>
    <col min="2" max="2" width="54.28515625" style="25" customWidth="1"/>
    <col min="3" max="4" width="18.5703125" style="36" customWidth="1"/>
    <col min="5" max="5" width="19.140625" style="36" customWidth="1"/>
    <col min="6" max="7" width="12.5703125" style="36" customWidth="1"/>
    <col min="8" max="8" width="12.42578125" style="36" customWidth="1"/>
    <col min="9" max="9" width="12.7109375" style="36" customWidth="1"/>
    <col min="10" max="16384" width="9.140625" style="25"/>
  </cols>
  <sheetData>
    <row r="1" spans="1:9" ht="52.5" customHeight="1" x14ac:dyDescent="0.25">
      <c r="A1" s="41" t="s">
        <v>246</v>
      </c>
      <c r="B1" s="41"/>
      <c r="C1" s="41"/>
      <c r="D1" s="41"/>
      <c r="E1" s="41"/>
      <c r="F1" s="41"/>
      <c r="G1" s="41"/>
      <c r="H1" s="41"/>
      <c r="I1" s="41"/>
    </row>
    <row r="3" spans="1:9" ht="144" x14ac:dyDescent="0.25">
      <c r="A3" s="26" t="s">
        <v>80</v>
      </c>
      <c r="B3" s="26" t="s">
        <v>81</v>
      </c>
      <c r="C3" s="22" t="s">
        <v>77</v>
      </c>
      <c r="D3" s="22" t="s">
        <v>82</v>
      </c>
      <c r="E3" s="22" t="s">
        <v>247</v>
      </c>
      <c r="F3" s="22" t="s">
        <v>83</v>
      </c>
      <c r="G3" s="22" t="s">
        <v>84</v>
      </c>
      <c r="H3" s="22" t="s">
        <v>248</v>
      </c>
      <c r="I3" s="22" t="s">
        <v>2</v>
      </c>
    </row>
    <row r="4" spans="1:9" s="31" customFormat="1" x14ac:dyDescent="0.25">
      <c r="A4" s="27"/>
      <c r="B4" s="28" t="s">
        <v>85</v>
      </c>
      <c r="C4" s="29">
        <f>C5+C16+C19+C23+C34+C40+C44+C53+C56+C64+C70+C75+C79</f>
        <v>13776631</v>
      </c>
      <c r="D4" s="29">
        <f>D5+D16+D19+D23+D34+D40+D44+D53+D56+D64+D70+D75+D79</f>
        <v>14432575</v>
      </c>
      <c r="E4" s="29">
        <f>E5+E16+E19+E23+E34+E40+E44+E53+E56+E64+E70+E75+E79+E81</f>
        <v>14014649</v>
      </c>
      <c r="F4" s="30">
        <f>E4/C4</f>
        <v>1.0172769380264304</v>
      </c>
      <c r="G4" s="30">
        <f>E4/D4</f>
        <v>0.97104286657093419</v>
      </c>
      <c r="H4" s="38">
        <f>H5+H16+H19+H23+H34+H40+H44+H53+H56+H64+H70+H75</f>
        <v>13518030</v>
      </c>
      <c r="I4" s="30">
        <f>E4/H4</f>
        <v>1.0367375275835311</v>
      </c>
    </row>
    <row r="5" spans="1:9" s="31" customFormat="1" x14ac:dyDescent="0.25">
      <c r="A5" s="27" t="s">
        <v>86</v>
      </c>
      <c r="B5" s="28" t="s">
        <v>87</v>
      </c>
      <c r="C5" s="29">
        <f t="shared" ref="C5:E5" si="0">SUM(C6:C15)</f>
        <v>2003385</v>
      </c>
      <c r="D5" s="29">
        <f t="shared" si="0"/>
        <v>1672095</v>
      </c>
      <c r="E5" s="29">
        <f t="shared" si="0"/>
        <v>1591994</v>
      </c>
      <c r="F5" s="30">
        <f t="shared" ref="F5:F68" si="1">E5/C5</f>
        <v>0.79465205140300044</v>
      </c>
      <c r="G5" s="30">
        <f t="shared" ref="G5:G68" si="2">E5/D5</f>
        <v>0.95209542520012325</v>
      </c>
      <c r="H5" s="29">
        <f t="shared" ref="H5" si="3">SUM(H6:H15)</f>
        <v>1480332</v>
      </c>
      <c r="I5" s="30">
        <f t="shared" ref="I5:I64" si="4">E5/H5</f>
        <v>1.0754303764290714</v>
      </c>
    </row>
    <row r="6" spans="1:9" ht="24" x14ac:dyDescent="0.25">
      <c r="A6" s="32" t="s">
        <v>88</v>
      </c>
      <c r="B6" s="33" t="s">
        <v>89</v>
      </c>
      <c r="C6" s="34">
        <v>3835</v>
      </c>
      <c r="D6" s="34">
        <v>5303</v>
      </c>
      <c r="E6" s="34">
        <v>5303</v>
      </c>
      <c r="F6" s="35">
        <f t="shared" si="1"/>
        <v>1.3827900912646676</v>
      </c>
      <c r="G6" s="35">
        <f t="shared" si="2"/>
        <v>1</v>
      </c>
      <c r="H6" s="34">
        <v>3881</v>
      </c>
      <c r="I6" s="30"/>
    </row>
    <row r="7" spans="1:9" ht="36" x14ac:dyDescent="0.25">
      <c r="A7" s="32" t="s">
        <v>90</v>
      </c>
      <c r="B7" s="33" t="s">
        <v>91</v>
      </c>
      <c r="C7" s="34">
        <v>23374</v>
      </c>
      <c r="D7" s="34">
        <v>23374</v>
      </c>
      <c r="E7" s="34">
        <v>21652</v>
      </c>
      <c r="F7" s="35">
        <f t="shared" si="1"/>
        <v>0.92632839907589626</v>
      </c>
      <c r="G7" s="35">
        <f t="shared" si="2"/>
        <v>0.92632839907589626</v>
      </c>
      <c r="H7" s="34">
        <v>17887</v>
      </c>
      <c r="I7" s="30"/>
    </row>
    <row r="8" spans="1:9" ht="36" x14ac:dyDescent="0.25">
      <c r="A8" s="32" t="s">
        <v>92</v>
      </c>
      <c r="B8" s="33" t="s">
        <v>93</v>
      </c>
      <c r="C8" s="34">
        <v>451510</v>
      </c>
      <c r="D8" s="34">
        <v>490770</v>
      </c>
      <c r="E8" s="34">
        <v>482948</v>
      </c>
      <c r="F8" s="35">
        <f t="shared" si="1"/>
        <v>1.0696285796549356</v>
      </c>
      <c r="G8" s="35">
        <f t="shared" si="2"/>
        <v>0.98406178046742876</v>
      </c>
      <c r="H8" s="34">
        <v>446746</v>
      </c>
      <c r="I8" s="30"/>
    </row>
    <row r="9" spans="1:9" x14ac:dyDescent="0.25">
      <c r="A9" s="32" t="s">
        <v>94</v>
      </c>
      <c r="B9" s="33" t="s">
        <v>95</v>
      </c>
      <c r="C9" s="34"/>
      <c r="D9" s="34"/>
      <c r="E9" s="34"/>
      <c r="F9" s="35"/>
      <c r="G9" s="35"/>
      <c r="H9" s="34"/>
      <c r="I9" s="30"/>
    </row>
    <row r="10" spans="1:9" ht="24" x14ac:dyDescent="0.25">
      <c r="A10" s="32" t="s">
        <v>96</v>
      </c>
      <c r="B10" s="33" t="s">
        <v>97</v>
      </c>
      <c r="C10" s="34">
        <v>90624</v>
      </c>
      <c r="D10" s="34">
        <v>91407</v>
      </c>
      <c r="E10" s="34">
        <v>86719</v>
      </c>
      <c r="F10" s="35">
        <f t="shared" si="1"/>
        <v>0.95690986935028244</v>
      </c>
      <c r="G10" s="35">
        <f t="shared" si="2"/>
        <v>0.94871289944971393</v>
      </c>
      <c r="H10" s="34">
        <v>85347</v>
      </c>
      <c r="I10" s="30"/>
    </row>
    <row r="11" spans="1:9" x14ac:dyDescent="0.25">
      <c r="A11" s="32" t="s">
        <v>98</v>
      </c>
      <c r="B11" s="33" t="s">
        <v>99</v>
      </c>
      <c r="C11" s="34"/>
      <c r="D11" s="34"/>
      <c r="E11" s="34"/>
      <c r="F11" s="35"/>
      <c r="G11" s="35"/>
      <c r="H11" s="34">
        <v>10113</v>
      </c>
      <c r="I11" s="30"/>
    </row>
    <row r="12" spans="1:9" x14ac:dyDescent="0.25">
      <c r="A12" s="32" t="s">
        <v>100</v>
      </c>
      <c r="B12" s="33" t="s">
        <v>101</v>
      </c>
      <c r="C12" s="34"/>
      <c r="D12" s="34"/>
      <c r="E12" s="34"/>
      <c r="F12" s="35"/>
      <c r="G12" s="30"/>
      <c r="H12" s="34"/>
      <c r="I12" s="30"/>
    </row>
    <row r="13" spans="1:9" x14ac:dyDescent="0.25">
      <c r="A13" s="32" t="s">
        <v>102</v>
      </c>
      <c r="B13" s="33" t="s">
        <v>103</v>
      </c>
      <c r="C13" s="34">
        <v>1000</v>
      </c>
      <c r="D13" s="34">
        <v>1000</v>
      </c>
      <c r="E13" s="34"/>
      <c r="F13" s="35"/>
      <c r="G13" s="35">
        <f t="shared" si="2"/>
        <v>0</v>
      </c>
      <c r="H13" s="34">
        <v>0</v>
      </c>
      <c r="I13" s="30"/>
    </row>
    <row r="14" spans="1:9" ht="24" x14ac:dyDescent="0.25">
      <c r="A14" s="32" t="s">
        <v>104</v>
      </c>
      <c r="B14" s="33" t="s">
        <v>105</v>
      </c>
      <c r="C14" s="34"/>
      <c r="D14" s="34"/>
      <c r="E14" s="34"/>
      <c r="F14" s="35"/>
      <c r="G14" s="35"/>
      <c r="H14" s="34"/>
      <c r="I14" s="30"/>
    </row>
    <row r="15" spans="1:9" x14ac:dyDescent="0.25">
      <c r="A15" s="32" t="s">
        <v>106</v>
      </c>
      <c r="B15" s="33" t="s">
        <v>107</v>
      </c>
      <c r="C15" s="34">
        <v>1433042</v>
      </c>
      <c r="D15" s="34">
        <v>1060241</v>
      </c>
      <c r="E15" s="34">
        <v>995372</v>
      </c>
      <c r="F15" s="35">
        <f t="shared" si="1"/>
        <v>0.69458676019265309</v>
      </c>
      <c r="G15" s="35">
        <f t="shared" si="2"/>
        <v>0.9388167407221566</v>
      </c>
      <c r="H15" s="34">
        <v>916358</v>
      </c>
      <c r="I15" s="30"/>
    </row>
    <row r="16" spans="1:9" s="31" customFormat="1" x14ac:dyDescent="0.25">
      <c r="A16" s="27" t="s">
        <v>108</v>
      </c>
      <c r="B16" s="28" t="s">
        <v>109</v>
      </c>
      <c r="C16" s="29">
        <f t="shared" ref="C16:E16" si="5">SUM(C17:C18)</f>
        <v>213</v>
      </c>
      <c r="D16" s="29">
        <f t="shared" si="5"/>
        <v>213</v>
      </c>
      <c r="E16" s="29">
        <f t="shared" si="5"/>
        <v>0</v>
      </c>
      <c r="F16" s="30"/>
      <c r="G16" s="35">
        <f t="shared" si="2"/>
        <v>0</v>
      </c>
      <c r="H16" s="29">
        <f t="shared" ref="H16" si="6">SUM(H17:H18)</f>
        <v>0</v>
      </c>
      <c r="I16" s="30"/>
    </row>
    <row r="17" spans="1:9" x14ac:dyDescent="0.25">
      <c r="A17" s="32" t="s">
        <v>110</v>
      </c>
      <c r="B17" s="33" t="s">
        <v>111</v>
      </c>
      <c r="C17" s="34"/>
      <c r="D17" s="34"/>
      <c r="E17" s="34"/>
      <c r="F17" s="35"/>
      <c r="G17" s="35"/>
      <c r="H17" s="34"/>
      <c r="I17" s="30"/>
    </row>
    <row r="18" spans="1:9" x14ac:dyDescent="0.25">
      <c r="A18" s="32" t="s">
        <v>112</v>
      </c>
      <c r="B18" s="33" t="s">
        <v>113</v>
      </c>
      <c r="C18" s="34">
        <v>213</v>
      </c>
      <c r="D18" s="34">
        <v>213</v>
      </c>
      <c r="E18" s="34"/>
      <c r="F18" s="35"/>
      <c r="G18" s="35">
        <f t="shared" si="2"/>
        <v>0</v>
      </c>
      <c r="H18" s="34">
        <v>0</v>
      </c>
      <c r="I18" s="30"/>
    </row>
    <row r="19" spans="1:9" s="31" customFormat="1" ht="24" x14ac:dyDescent="0.25">
      <c r="A19" s="27" t="s">
        <v>114</v>
      </c>
      <c r="B19" s="28" t="s">
        <v>115</v>
      </c>
      <c r="C19" s="29">
        <f t="shared" ref="C19:E19" si="7">SUM(C20:C22)</f>
        <v>154834</v>
      </c>
      <c r="D19" s="29">
        <f t="shared" si="7"/>
        <v>168422</v>
      </c>
      <c r="E19" s="29">
        <f t="shared" si="7"/>
        <v>152066</v>
      </c>
      <c r="F19" s="30">
        <f t="shared" si="1"/>
        <v>0.98212278956818266</v>
      </c>
      <c r="G19" s="30">
        <f t="shared" si="2"/>
        <v>0.90288679626177104</v>
      </c>
      <c r="H19" s="29">
        <f t="shared" ref="H19" si="8">SUM(H20:H22)</f>
        <v>146474</v>
      </c>
      <c r="I19" s="30">
        <f t="shared" si="4"/>
        <v>1.0381774239796824</v>
      </c>
    </row>
    <row r="20" spans="1:9" ht="24" x14ac:dyDescent="0.25">
      <c r="A20" s="32" t="s">
        <v>116</v>
      </c>
      <c r="B20" s="33" t="s">
        <v>117</v>
      </c>
      <c r="C20" s="34">
        <v>8900</v>
      </c>
      <c r="D20" s="34">
        <v>4332</v>
      </c>
      <c r="E20" s="34">
        <v>3625</v>
      </c>
      <c r="F20" s="35">
        <f t="shared" si="1"/>
        <v>0.40730337078651685</v>
      </c>
      <c r="G20" s="35">
        <f t="shared" si="2"/>
        <v>0.83679593721144963</v>
      </c>
      <c r="H20" s="34">
        <v>2296</v>
      </c>
      <c r="I20" s="30"/>
    </row>
    <row r="21" spans="1:9" x14ac:dyDescent="0.25">
      <c r="A21" s="32" t="s">
        <v>118</v>
      </c>
      <c r="B21" s="33" t="s">
        <v>119</v>
      </c>
      <c r="C21" s="34">
        <v>92039</v>
      </c>
      <c r="D21" s="34">
        <v>110195</v>
      </c>
      <c r="E21" s="34">
        <v>96070</v>
      </c>
      <c r="F21" s="35"/>
      <c r="G21" s="35">
        <f t="shared" si="2"/>
        <v>0.87181814056899132</v>
      </c>
      <c r="H21" s="34">
        <v>98989</v>
      </c>
      <c r="I21" s="30"/>
    </row>
    <row r="22" spans="1:9" ht="24" x14ac:dyDescent="0.25">
      <c r="A22" s="32" t="s">
        <v>120</v>
      </c>
      <c r="B22" s="33" t="s">
        <v>121</v>
      </c>
      <c r="C22" s="34">
        <v>53895</v>
      </c>
      <c r="D22" s="34">
        <v>53895</v>
      </c>
      <c r="E22" s="34">
        <v>52371</v>
      </c>
      <c r="F22" s="35">
        <f t="shared" si="1"/>
        <v>0.97172279432229336</v>
      </c>
      <c r="G22" s="35">
        <f t="shared" si="2"/>
        <v>0.97172279432229336</v>
      </c>
      <c r="H22" s="34">
        <v>45189</v>
      </c>
      <c r="I22" s="30"/>
    </row>
    <row r="23" spans="1:9" s="31" customFormat="1" x14ac:dyDescent="0.25">
      <c r="A23" s="27" t="s">
        <v>122</v>
      </c>
      <c r="B23" s="28" t="s">
        <v>123</v>
      </c>
      <c r="C23" s="29">
        <f t="shared" ref="C23:E23" si="9">SUM(C24:C33)</f>
        <v>863197</v>
      </c>
      <c r="D23" s="29">
        <f t="shared" si="9"/>
        <v>978483</v>
      </c>
      <c r="E23" s="29">
        <f t="shared" si="9"/>
        <v>857545</v>
      </c>
      <c r="F23" s="30">
        <f t="shared" si="1"/>
        <v>0.99345224786462416</v>
      </c>
      <c r="G23" s="30">
        <f t="shared" si="2"/>
        <v>0.87640255374901765</v>
      </c>
      <c r="H23" s="29">
        <f t="shared" ref="H23" si="10">SUM(H24:H33)</f>
        <v>903035</v>
      </c>
      <c r="I23" s="30">
        <f t="shared" si="4"/>
        <v>0.94962542980061682</v>
      </c>
    </row>
    <row r="24" spans="1:9" x14ac:dyDescent="0.25">
      <c r="A24" s="32" t="s">
        <v>124</v>
      </c>
      <c r="B24" s="33" t="s">
        <v>125</v>
      </c>
      <c r="C24" s="34"/>
      <c r="D24" s="34"/>
      <c r="E24" s="34"/>
      <c r="F24" s="35"/>
      <c r="G24" s="30"/>
      <c r="H24" s="34"/>
      <c r="I24" s="30"/>
    </row>
    <row r="25" spans="1:9" x14ac:dyDescent="0.25">
      <c r="A25" s="32" t="s">
        <v>126</v>
      </c>
      <c r="B25" s="33" t="s">
        <v>127</v>
      </c>
      <c r="C25" s="34"/>
      <c r="D25" s="34"/>
      <c r="E25" s="34"/>
      <c r="F25" s="35"/>
      <c r="G25" s="30"/>
      <c r="H25" s="34"/>
      <c r="I25" s="30"/>
    </row>
    <row r="26" spans="1:9" x14ac:dyDescent="0.25">
      <c r="A26" s="32" t="s">
        <v>128</v>
      </c>
      <c r="B26" s="33" t="s">
        <v>129</v>
      </c>
      <c r="C26" s="34"/>
      <c r="D26" s="34"/>
      <c r="E26" s="34"/>
      <c r="F26" s="35"/>
      <c r="G26" s="30"/>
      <c r="H26" s="34"/>
      <c r="I26" s="30"/>
    </row>
    <row r="27" spans="1:9" x14ac:dyDescent="0.25">
      <c r="A27" s="32" t="s">
        <v>130</v>
      </c>
      <c r="B27" s="33" t="s">
        <v>131</v>
      </c>
      <c r="C27" s="34">
        <v>6165</v>
      </c>
      <c r="D27" s="34">
        <v>8141</v>
      </c>
      <c r="E27" s="34">
        <v>7139</v>
      </c>
      <c r="F27" s="35">
        <f t="shared" si="1"/>
        <v>1.1579886455798865</v>
      </c>
      <c r="G27" s="35">
        <f t="shared" si="2"/>
        <v>0.87691929738361385</v>
      </c>
      <c r="H27" s="34">
        <v>6738</v>
      </c>
      <c r="I27" s="30"/>
    </row>
    <row r="28" spans="1:9" x14ac:dyDescent="0.25">
      <c r="A28" s="32" t="s">
        <v>132</v>
      </c>
      <c r="B28" s="33" t="s">
        <v>133</v>
      </c>
      <c r="C28" s="34">
        <v>31512</v>
      </c>
      <c r="D28" s="34">
        <v>30968</v>
      </c>
      <c r="E28" s="34">
        <v>29676</v>
      </c>
      <c r="F28" s="35"/>
      <c r="G28" s="35">
        <f t="shared" si="2"/>
        <v>0.95827951433738057</v>
      </c>
      <c r="H28" s="34">
        <v>9232</v>
      </c>
      <c r="I28" s="30"/>
    </row>
    <row r="29" spans="1:9" x14ac:dyDescent="0.25">
      <c r="A29" s="32" t="s">
        <v>134</v>
      </c>
      <c r="B29" s="33" t="s">
        <v>135</v>
      </c>
      <c r="C29" s="34"/>
      <c r="D29" s="34"/>
      <c r="E29" s="34"/>
      <c r="F29" s="35"/>
      <c r="G29" s="35"/>
      <c r="H29" s="34"/>
      <c r="I29" s="30"/>
    </row>
    <row r="30" spans="1:9" x14ac:dyDescent="0.25">
      <c r="A30" s="32" t="s">
        <v>136</v>
      </c>
      <c r="B30" s="33" t="s">
        <v>137</v>
      </c>
      <c r="C30" s="34">
        <v>2000</v>
      </c>
      <c r="D30" s="34">
        <v>3835</v>
      </c>
      <c r="E30" s="34">
        <v>3835</v>
      </c>
      <c r="F30" s="35">
        <f>E30/C30</f>
        <v>1.9175</v>
      </c>
      <c r="G30" s="35">
        <f t="shared" si="2"/>
        <v>1</v>
      </c>
      <c r="H30" s="34">
        <v>3477</v>
      </c>
      <c r="I30" s="30"/>
    </row>
    <row r="31" spans="1:9" x14ac:dyDescent="0.25">
      <c r="A31" s="32" t="s">
        <v>138</v>
      </c>
      <c r="B31" s="33" t="s">
        <v>139</v>
      </c>
      <c r="C31" s="34">
        <v>772476</v>
      </c>
      <c r="D31" s="34">
        <v>879400</v>
      </c>
      <c r="E31" s="34">
        <v>762927</v>
      </c>
      <c r="F31" s="35">
        <f t="shared" si="1"/>
        <v>0.98763845090332902</v>
      </c>
      <c r="G31" s="35">
        <f t="shared" si="2"/>
        <v>0.86755401410052313</v>
      </c>
      <c r="H31" s="34">
        <v>828083</v>
      </c>
      <c r="I31" s="30"/>
    </row>
    <row r="32" spans="1:9" x14ac:dyDescent="0.25">
      <c r="A32" s="32" t="s">
        <v>140</v>
      </c>
      <c r="B32" s="33" t="s">
        <v>141</v>
      </c>
      <c r="C32" s="34"/>
      <c r="D32" s="34"/>
      <c r="E32" s="34"/>
      <c r="F32" s="35"/>
      <c r="G32" s="35"/>
      <c r="H32" s="34"/>
      <c r="I32" s="30"/>
    </row>
    <row r="33" spans="1:9" x14ac:dyDescent="0.25">
      <c r="A33" s="32" t="s">
        <v>142</v>
      </c>
      <c r="B33" s="33" t="s">
        <v>143</v>
      </c>
      <c r="C33" s="34">
        <v>51044</v>
      </c>
      <c r="D33" s="34">
        <v>56139</v>
      </c>
      <c r="E33" s="34">
        <v>53968</v>
      </c>
      <c r="F33" s="35">
        <f t="shared" si="1"/>
        <v>1.0572839119191286</v>
      </c>
      <c r="G33" s="35">
        <f t="shared" si="2"/>
        <v>0.96132813195817524</v>
      </c>
      <c r="H33" s="34">
        <v>55505</v>
      </c>
      <c r="I33" s="30"/>
    </row>
    <row r="34" spans="1:9" s="31" customFormat="1" x14ac:dyDescent="0.25">
      <c r="A34" s="27" t="s">
        <v>144</v>
      </c>
      <c r="B34" s="28" t="s">
        <v>145</v>
      </c>
      <c r="C34" s="29">
        <f t="shared" ref="C34:E34" si="11">SUM(C35:C39)</f>
        <v>2009136</v>
      </c>
      <c r="D34" s="29">
        <f t="shared" si="11"/>
        <v>2293437</v>
      </c>
      <c r="E34" s="29">
        <f t="shared" si="11"/>
        <v>2185411</v>
      </c>
      <c r="F34" s="30">
        <f t="shared" si="1"/>
        <v>1.0877367186691194</v>
      </c>
      <c r="G34" s="30">
        <f t="shared" si="2"/>
        <v>0.95289776872004772</v>
      </c>
      <c r="H34" s="29">
        <f>SUM(H35:H39)</f>
        <v>1789815</v>
      </c>
      <c r="I34" s="30">
        <f t="shared" si="4"/>
        <v>1.2210261954447805</v>
      </c>
    </row>
    <row r="35" spans="1:9" x14ac:dyDescent="0.25">
      <c r="A35" s="32" t="s">
        <v>146</v>
      </c>
      <c r="B35" s="33" t="s">
        <v>147</v>
      </c>
      <c r="C35" s="34">
        <v>70012</v>
      </c>
      <c r="D35" s="34">
        <v>74017</v>
      </c>
      <c r="E35" s="34">
        <v>73747</v>
      </c>
      <c r="F35" s="35">
        <f t="shared" si="1"/>
        <v>1.0533479974861453</v>
      </c>
      <c r="G35" s="35">
        <f t="shared" si="2"/>
        <v>0.9963521893619034</v>
      </c>
      <c r="H35" s="34">
        <v>83792</v>
      </c>
      <c r="I35" s="30"/>
    </row>
    <row r="36" spans="1:9" x14ac:dyDescent="0.25">
      <c r="A36" s="32" t="s">
        <v>148</v>
      </c>
      <c r="B36" s="33" t="s">
        <v>149</v>
      </c>
      <c r="C36" s="34">
        <v>463212</v>
      </c>
      <c r="D36" s="34">
        <v>499511</v>
      </c>
      <c r="E36" s="34">
        <v>476325</v>
      </c>
      <c r="F36" s="35">
        <f t="shared" si="1"/>
        <v>1.0283088521022772</v>
      </c>
      <c r="G36" s="35">
        <f t="shared" si="2"/>
        <v>0.95358260378650317</v>
      </c>
      <c r="H36" s="34">
        <v>432871</v>
      </c>
      <c r="I36" s="30"/>
    </row>
    <row r="37" spans="1:9" x14ac:dyDescent="0.25">
      <c r="A37" s="32" t="s">
        <v>150</v>
      </c>
      <c r="B37" s="33" t="s">
        <v>151</v>
      </c>
      <c r="C37" s="34">
        <v>1475912</v>
      </c>
      <c r="D37" s="34">
        <v>1719909</v>
      </c>
      <c r="E37" s="34">
        <v>1635339</v>
      </c>
      <c r="F37" s="35">
        <f t="shared" si="1"/>
        <v>1.1080193128045575</v>
      </c>
      <c r="G37" s="35">
        <f t="shared" si="2"/>
        <v>0.95082879384897689</v>
      </c>
      <c r="H37" s="34">
        <v>1273152</v>
      </c>
      <c r="I37" s="30"/>
    </row>
    <row r="38" spans="1:9" ht="24" x14ac:dyDescent="0.25">
      <c r="A38" s="32" t="s">
        <v>152</v>
      </c>
      <c r="B38" s="33" t="s">
        <v>153</v>
      </c>
      <c r="C38" s="34"/>
      <c r="D38" s="34"/>
      <c r="E38" s="34"/>
      <c r="F38" s="35"/>
      <c r="G38" s="30"/>
      <c r="H38" s="34"/>
      <c r="I38" s="30"/>
    </row>
    <row r="39" spans="1:9" x14ac:dyDescent="0.25">
      <c r="A39" s="32" t="s">
        <v>154</v>
      </c>
      <c r="B39" s="33" t="s">
        <v>155</v>
      </c>
      <c r="C39" s="34"/>
      <c r="D39" s="34"/>
      <c r="E39" s="34"/>
      <c r="F39" s="35"/>
      <c r="G39" s="30"/>
      <c r="H39" s="34"/>
      <c r="I39" s="30"/>
    </row>
    <row r="40" spans="1:9" s="31" customFormat="1" x14ac:dyDescent="0.25">
      <c r="A40" s="27" t="s">
        <v>156</v>
      </c>
      <c r="B40" s="28" t="s">
        <v>157</v>
      </c>
      <c r="C40" s="29">
        <f>SUM(C41:C43)</f>
        <v>5932</v>
      </c>
      <c r="D40" s="29">
        <f>SUM(D41:D43)</f>
        <v>5914</v>
      </c>
      <c r="E40" s="29">
        <f>SUM(E41:E43)</f>
        <v>5689</v>
      </c>
      <c r="F40" s="35">
        <f t="shared" si="1"/>
        <v>0.95903573836817257</v>
      </c>
      <c r="G40" s="30">
        <f t="shared" si="2"/>
        <v>0.96195468380114979</v>
      </c>
      <c r="H40" s="29">
        <f>SUM(H41:H43)</f>
        <v>15355</v>
      </c>
      <c r="I40" s="30">
        <f t="shared" si="4"/>
        <v>0.37049820905242592</v>
      </c>
    </row>
    <row r="41" spans="1:9" s="31" customFormat="1" x14ac:dyDescent="0.25">
      <c r="A41" s="32" t="s">
        <v>158</v>
      </c>
      <c r="B41" s="33" t="s">
        <v>159</v>
      </c>
      <c r="C41" s="34"/>
      <c r="D41" s="34"/>
      <c r="E41" s="34"/>
      <c r="F41" s="35"/>
      <c r="G41" s="35"/>
      <c r="H41" s="34"/>
      <c r="I41" s="30"/>
    </row>
    <row r="42" spans="1:9" x14ac:dyDescent="0.25">
      <c r="A42" s="32" t="s">
        <v>160</v>
      </c>
      <c r="B42" s="33" t="s">
        <v>161</v>
      </c>
      <c r="C42" s="34">
        <v>3750</v>
      </c>
      <c r="D42" s="34">
        <v>3734</v>
      </c>
      <c r="E42" s="34">
        <v>3557</v>
      </c>
      <c r="F42" s="35">
        <f t="shared" si="1"/>
        <v>0.94853333333333334</v>
      </c>
      <c r="G42" s="35">
        <f t="shared" si="2"/>
        <v>0.95259775040171402</v>
      </c>
      <c r="H42" s="34">
        <v>5090</v>
      </c>
      <c r="I42" s="30"/>
    </row>
    <row r="43" spans="1:9" x14ac:dyDescent="0.25">
      <c r="A43" s="32" t="s">
        <v>162</v>
      </c>
      <c r="B43" s="33" t="s">
        <v>163</v>
      </c>
      <c r="C43" s="34">
        <v>2182</v>
      </c>
      <c r="D43" s="34">
        <v>2180</v>
      </c>
      <c r="E43" s="34">
        <v>2132</v>
      </c>
      <c r="F43" s="35"/>
      <c r="G43" s="35">
        <f t="shared" si="2"/>
        <v>0.97798165137614679</v>
      </c>
      <c r="H43" s="34">
        <v>10265</v>
      </c>
      <c r="I43" s="30"/>
    </row>
    <row r="44" spans="1:9" s="31" customFormat="1" x14ac:dyDescent="0.25">
      <c r="A44" s="27" t="s">
        <v>164</v>
      </c>
      <c r="B44" s="28" t="s">
        <v>165</v>
      </c>
      <c r="C44" s="29">
        <f t="shared" ref="C44" si="12">SUM(C45:C52)</f>
        <v>7379630</v>
      </c>
      <c r="D44" s="29">
        <f>SUM(D45:D52)</f>
        <v>7739265</v>
      </c>
      <c r="E44" s="29">
        <f>SUM(E45:E52)</f>
        <v>7674817</v>
      </c>
      <c r="F44" s="30">
        <f t="shared" si="1"/>
        <v>1.0400002439146678</v>
      </c>
      <c r="G44" s="30">
        <f t="shared" si="2"/>
        <v>0.9916725942321396</v>
      </c>
      <c r="H44" s="29">
        <f t="shared" ref="H44" si="13">SUM(H45:H52)</f>
        <v>7619215</v>
      </c>
      <c r="I44" s="30">
        <f t="shared" si="4"/>
        <v>1.007297602180802</v>
      </c>
    </row>
    <row r="45" spans="1:9" x14ac:dyDescent="0.25">
      <c r="A45" s="32" t="s">
        <v>166</v>
      </c>
      <c r="B45" s="33" t="s">
        <v>167</v>
      </c>
      <c r="C45" s="34">
        <v>2344416</v>
      </c>
      <c r="D45" s="34">
        <v>2354953</v>
      </c>
      <c r="E45" s="34">
        <v>2345202</v>
      </c>
      <c r="F45" s="35">
        <f>E44/C45</f>
        <v>3.2736583439116607</v>
      </c>
      <c r="G45" s="35">
        <f>E44/D45</f>
        <v>3.2590106893853084</v>
      </c>
      <c r="H45" s="34">
        <v>2001990</v>
      </c>
      <c r="I45" s="30"/>
    </row>
    <row r="46" spans="1:9" x14ac:dyDescent="0.25">
      <c r="A46" s="32" t="s">
        <v>168</v>
      </c>
      <c r="B46" s="33" t="s">
        <v>169</v>
      </c>
      <c r="C46" s="34">
        <v>4297372</v>
      </c>
      <c r="D46" s="34">
        <v>4680985</v>
      </c>
      <c r="E46" s="34">
        <v>4634197</v>
      </c>
      <c r="F46" s="35">
        <f>E45/C46</f>
        <v>0.54572934342197976</v>
      </c>
      <c r="G46" s="35">
        <f>E45/D46</f>
        <v>0.50100609166660437</v>
      </c>
      <c r="H46" s="34">
        <v>4912579</v>
      </c>
      <c r="I46" s="30"/>
    </row>
    <row r="47" spans="1:9" x14ac:dyDescent="0.25">
      <c r="A47" s="32" t="s">
        <v>170</v>
      </c>
      <c r="B47" s="33" t="s">
        <v>171</v>
      </c>
      <c r="C47" s="34">
        <v>625935</v>
      </c>
      <c r="D47" s="34">
        <v>587540</v>
      </c>
      <c r="E47" s="34">
        <v>581254</v>
      </c>
      <c r="F47" s="35">
        <f>E46/C47</f>
        <v>7.4036393555241355</v>
      </c>
      <c r="G47" s="35">
        <f>E46/D47</f>
        <v>7.8874578752084963</v>
      </c>
      <c r="H47" s="34">
        <v>609821</v>
      </c>
      <c r="I47" s="30"/>
    </row>
    <row r="48" spans="1:9" x14ac:dyDescent="0.25">
      <c r="A48" s="32" t="s">
        <v>172</v>
      </c>
      <c r="B48" s="33" t="s">
        <v>173</v>
      </c>
      <c r="C48" s="34"/>
      <c r="D48" s="34"/>
      <c r="F48" s="35"/>
      <c r="G48" s="35"/>
      <c r="H48" s="34"/>
      <c r="I48" s="30"/>
    </row>
    <row r="49" spans="1:9" ht="24" x14ac:dyDescent="0.25">
      <c r="A49" s="32" t="s">
        <v>174</v>
      </c>
      <c r="B49" s="33" t="s">
        <v>175</v>
      </c>
      <c r="C49" s="34"/>
      <c r="D49" s="34"/>
      <c r="E49" s="34"/>
      <c r="F49" s="35"/>
      <c r="G49" s="35"/>
      <c r="H49" s="34"/>
      <c r="I49" s="30"/>
    </row>
    <row r="50" spans="1:9" x14ac:dyDescent="0.25">
      <c r="A50" s="32" t="s">
        <v>176</v>
      </c>
      <c r="B50" s="33" t="s">
        <v>177</v>
      </c>
      <c r="C50" s="34"/>
      <c r="D50" s="34"/>
      <c r="E50" s="34"/>
      <c r="F50" s="35"/>
      <c r="G50" s="35"/>
      <c r="H50" s="34"/>
      <c r="I50" s="30"/>
    </row>
    <row r="51" spans="1:9" x14ac:dyDescent="0.25">
      <c r="A51" s="32" t="s">
        <v>178</v>
      </c>
      <c r="B51" s="33" t="s">
        <v>179</v>
      </c>
      <c r="C51" s="34">
        <v>39335</v>
      </c>
      <c r="D51" s="34">
        <v>36181</v>
      </c>
      <c r="E51" s="34">
        <v>35966</v>
      </c>
      <c r="F51" s="35">
        <f t="shared" si="1"/>
        <v>0.9143510868183552</v>
      </c>
      <c r="G51" s="35">
        <f t="shared" si="2"/>
        <v>0.99405765457007822</v>
      </c>
      <c r="H51" s="34">
        <v>24594</v>
      </c>
      <c r="I51" s="30"/>
    </row>
    <row r="52" spans="1:9" x14ac:dyDescent="0.25">
      <c r="A52" s="32" t="s">
        <v>180</v>
      </c>
      <c r="B52" s="33" t="s">
        <v>181</v>
      </c>
      <c r="C52" s="34">
        <v>72572</v>
      </c>
      <c r="D52" s="34">
        <v>79606</v>
      </c>
      <c r="E52" s="34">
        <v>78198</v>
      </c>
      <c r="F52" s="35">
        <f t="shared" si="1"/>
        <v>1.0775230116298298</v>
      </c>
      <c r="G52" s="35">
        <f t="shared" si="2"/>
        <v>0.98231289098811647</v>
      </c>
      <c r="H52" s="34">
        <v>70231</v>
      </c>
      <c r="I52" s="30"/>
    </row>
    <row r="53" spans="1:9" s="31" customFormat="1" x14ac:dyDescent="0.25">
      <c r="A53" s="27" t="s">
        <v>182</v>
      </c>
      <c r="B53" s="28" t="s">
        <v>183</v>
      </c>
      <c r="C53" s="29">
        <f t="shared" ref="C53:E53" si="14">SUM(C54:C55)</f>
        <v>684054</v>
      </c>
      <c r="D53" s="29">
        <f t="shared" si="14"/>
        <v>808491</v>
      </c>
      <c r="E53" s="29">
        <f t="shared" si="14"/>
        <v>806529</v>
      </c>
      <c r="F53" s="30">
        <f t="shared" si="1"/>
        <v>1.1790428825794455</v>
      </c>
      <c r="G53" s="30">
        <f t="shared" si="2"/>
        <v>0.99757325684515974</v>
      </c>
      <c r="H53" s="29">
        <f t="shared" ref="H53" si="15">SUM(H54:H55)</f>
        <v>862984</v>
      </c>
      <c r="I53" s="30">
        <f t="shared" si="4"/>
        <v>0.93458163766651525</v>
      </c>
    </row>
    <row r="54" spans="1:9" x14ac:dyDescent="0.25">
      <c r="A54" s="32" t="s">
        <v>184</v>
      </c>
      <c r="B54" s="33" t="s">
        <v>185</v>
      </c>
      <c r="C54" s="34">
        <v>664157</v>
      </c>
      <c r="D54" s="34">
        <v>784568</v>
      </c>
      <c r="E54" s="34">
        <v>783082</v>
      </c>
      <c r="F54" s="35">
        <f t="shared" si="1"/>
        <v>1.1790615773077751</v>
      </c>
      <c r="G54" s="35">
        <f t="shared" si="2"/>
        <v>0.99810596404645613</v>
      </c>
      <c r="H54" s="34">
        <v>842268</v>
      </c>
      <c r="I54" s="30"/>
    </row>
    <row r="55" spans="1:9" x14ac:dyDescent="0.25">
      <c r="A55" s="32" t="s">
        <v>186</v>
      </c>
      <c r="B55" s="33" t="s">
        <v>187</v>
      </c>
      <c r="C55" s="34">
        <v>19897</v>
      </c>
      <c r="D55" s="34">
        <v>23923</v>
      </c>
      <c r="E55" s="34">
        <v>23447</v>
      </c>
      <c r="F55" s="35">
        <f t="shared" si="1"/>
        <v>1.1784188571141379</v>
      </c>
      <c r="G55" s="35">
        <f t="shared" si="2"/>
        <v>0.98010282991263642</v>
      </c>
      <c r="H55" s="34">
        <v>20716</v>
      </c>
      <c r="I55" s="30"/>
    </row>
    <row r="56" spans="1:9" s="31" customFormat="1" x14ac:dyDescent="0.25">
      <c r="A56" s="27" t="s">
        <v>188</v>
      </c>
      <c r="B56" s="28" t="s">
        <v>189</v>
      </c>
      <c r="C56" s="29">
        <f t="shared" ref="C56:E56" si="16">SUM(C57:C63)</f>
        <v>4320</v>
      </c>
      <c r="D56" s="29">
        <f t="shared" si="16"/>
        <v>4560</v>
      </c>
      <c r="E56" s="29">
        <f t="shared" si="16"/>
        <v>4560</v>
      </c>
      <c r="F56" s="30"/>
      <c r="G56" s="35">
        <f t="shared" si="2"/>
        <v>1</v>
      </c>
      <c r="H56" s="29">
        <f t="shared" ref="H56" si="17">SUM(H57:H63)</f>
        <v>3837</v>
      </c>
      <c r="I56" s="30">
        <f t="shared" si="4"/>
        <v>1.1884284597341672</v>
      </c>
    </row>
    <row r="57" spans="1:9" x14ac:dyDescent="0.25">
      <c r="A57" s="32" t="s">
        <v>190</v>
      </c>
      <c r="B57" s="33" t="s">
        <v>191</v>
      </c>
      <c r="C57" s="34"/>
      <c r="D57" s="34"/>
      <c r="E57" s="34"/>
      <c r="F57" s="35"/>
      <c r="G57" s="35"/>
      <c r="H57" s="34"/>
      <c r="I57" s="30"/>
    </row>
    <row r="58" spans="1:9" x14ac:dyDescent="0.25">
      <c r="A58" s="32" t="s">
        <v>192</v>
      </c>
      <c r="B58" s="33" t="s">
        <v>193</v>
      </c>
      <c r="C58" s="34"/>
      <c r="D58" s="34"/>
      <c r="E58" s="34"/>
      <c r="F58" s="35"/>
      <c r="G58" s="35"/>
      <c r="H58" s="34"/>
      <c r="I58" s="30"/>
    </row>
    <row r="59" spans="1:9" x14ac:dyDescent="0.25">
      <c r="A59" s="32" t="s">
        <v>194</v>
      </c>
      <c r="B59" s="33" t="s">
        <v>195</v>
      </c>
      <c r="C59" s="34"/>
      <c r="D59" s="34"/>
      <c r="E59" s="34"/>
      <c r="F59" s="35"/>
      <c r="G59" s="35"/>
      <c r="H59" s="34"/>
      <c r="I59" s="30"/>
    </row>
    <row r="60" spans="1:9" x14ac:dyDescent="0.25">
      <c r="A60" s="32" t="s">
        <v>196</v>
      </c>
      <c r="B60" s="33" t="s">
        <v>197</v>
      </c>
      <c r="C60" s="34"/>
      <c r="D60" s="34"/>
      <c r="E60" s="34"/>
      <c r="F60" s="35"/>
      <c r="G60" s="35"/>
      <c r="H60" s="34"/>
      <c r="I60" s="30"/>
    </row>
    <row r="61" spans="1:9" ht="24" x14ac:dyDescent="0.25">
      <c r="A61" s="32" t="s">
        <v>198</v>
      </c>
      <c r="B61" s="33" t="s">
        <v>199</v>
      </c>
      <c r="C61" s="34"/>
      <c r="D61" s="34"/>
      <c r="E61" s="34"/>
      <c r="F61" s="35"/>
      <c r="G61" s="35"/>
      <c r="H61" s="34"/>
      <c r="I61" s="30"/>
    </row>
    <row r="62" spans="1:9" x14ac:dyDescent="0.25">
      <c r="A62" s="32" t="s">
        <v>200</v>
      </c>
      <c r="B62" s="33" t="s">
        <v>201</v>
      </c>
      <c r="C62" s="34"/>
      <c r="D62" s="34"/>
      <c r="E62" s="34"/>
      <c r="F62" s="35"/>
      <c r="G62" s="35"/>
      <c r="H62" s="34"/>
      <c r="I62" s="30"/>
    </row>
    <row r="63" spans="1:9" x14ac:dyDescent="0.25">
      <c r="A63" s="32" t="s">
        <v>202</v>
      </c>
      <c r="B63" s="33" t="s">
        <v>203</v>
      </c>
      <c r="C63" s="34">
        <v>4320</v>
      </c>
      <c r="D63" s="34">
        <v>4560</v>
      </c>
      <c r="E63" s="34">
        <v>4560</v>
      </c>
      <c r="F63" s="35"/>
      <c r="G63" s="35">
        <f t="shared" si="2"/>
        <v>1</v>
      </c>
      <c r="H63" s="34">
        <v>3837</v>
      </c>
      <c r="I63" s="30"/>
    </row>
    <row r="64" spans="1:9" s="31" customFormat="1" x14ac:dyDescent="0.25">
      <c r="A64" s="27" t="s">
        <v>204</v>
      </c>
      <c r="B64" s="28" t="s">
        <v>205</v>
      </c>
      <c r="C64" s="29">
        <f t="shared" ref="C64:E64" si="18">SUM(C65:C69)</f>
        <v>218400</v>
      </c>
      <c r="D64" s="29">
        <f t="shared" si="18"/>
        <v>215794</v>
      </c>
      <c r="E64" s="29">
        <f t="shared" si="18"/>
        <v>192868</v>
      </c>
      <c r="F64" s="30">
        <f t="shared" si="1"/>
        <v>0.88309523809523804</v>
      </c>
      <c r="G64" s="30">
        <f t="shared" si="2"/>
        <v>0.89375978942880707</v>
      </c>
      <c r="H64" s="29">
        <f t="shared" ref="H64" si="19">SUM(H65:H69)</f>
        <v>212319</v>
      </c>
      <c r="I64" s="30">
        <f t="shared" si="4"/>
        <v>0.90838785035724545</v>
      </c>
    </row>
    <row r="65" spans="1:9" x14ac:dyDescent="0.25">
      <c r="A65" s="32" t="s">
        <v>206</v>
      </c>
      <c r="B65" s="33" t="s">
        <v>207</v>
      </c>
      <c r="C65" s="34">
        <v>28000</v>
      </c>
      <c r="D65" s="34">
        <v>26642</v>
      </c>
      <c r="E65" s="34">
        <v>26273</v>
      </c>
      <c r="F65" s="35">
        <f t="shared" si="1"/>
        <v>0.93832142857142853</v>
      </c>
      <c r="G65" s="35">
        <f t="shared" si="2"/>
        <v>0.98614968846182716</v>
      </c>
      <c r="H65" s="34">
        <v>26391</v>
      </c>
      <c r="I65" s="30"/>
    </row>
    <row r="66" spans="1:9" x14ac:dyDescent="0.25">
      <c r="A66" s="32" t="s">
        <v>208</v>
      </c>
      <c r="B66" s="33" t="s">
        <v>209</v>
      </c>
      <c r="C66" s="34"/>
      <c r="D66" s="34"/>
      <c r="E66" s="34"/>
      <c r="F66" s="35"/>
      <c r="G66" s="30"/>
      <c r="H66" s="34"/>
      <c r="I66" s="30"/>
    </row>
    <row r="67" spans="1:9" x14ac:dyDescent="0.25">
      <c r="A67" s="32" t="s">
        <v>210</v>
      </c>
      <c r="B67" s="33" t="s">
        <v>211</v>
      </c>
      <c r="C67" s="34">
        <v>19539</v>
      </c>
      <c r="D67" s="34">
        <v>19539</v>
      </c>
      <c r="E67" s="34">
        <v>19538</v>
      </c>
      <c r="F67" s="35">
        <f t="shared" si="1"/>
        <v>0.99994882030810173</v>
      </c>
      <c r="G67" s="35">
        <f t="shared" si="2"/>
        <v>0.99994882030810173</v>
      </c>
      <c r="H67" s="34">
        <v>19858</v>
      </c>
      <c r="I67" s="30"/>
    </row>
    <row r="68" spans="1:9" x14ac:dyDescent="0.25">
      <c r="A68" s="32" t="s">
        <v>212</v>
      </c>
      <c r="B68" s="33" t="s">
        <v>213</v>
      </c>
      <c r="C68" s="34">
        <v>170161</v>
      </c>
      <c r="D68" s="34">
        <v>168913</v>
      </c>
      <c r="E68" s="34">
        <v>146559</v>
      </c>
      <c r="F68" s="35">
        <f t="shared" si="1"/>
        <v>0.8612960666662749</v>
      </c>
      <c r="G68" s="35">
        <f t="shared" si="2"/>
        <v>0.86765968279528516</v>
      </c>
      <c r="H68" s="34">
        <v>165584</v>
      </c>
      <c r="I68" s="30"/>
    </row>
    <row r="69" spans="1:9" x14ac:dyDescent="0.25">
      <c r="A69" s="32" t="s">
        <v>214</v>
      </c>
      <c r="B69" s="33" t="s">
        <v>215</v>
      </c>
      <c r="C69" s="34">
        <v>700</v>
      </c>
      <c r="D69" s="34">
        <v>700</v>
      </c>
      <c r="E69" s="34">
        <v>498</v>
      </c>
      <c r="F69" s="35">
        <f t="shared" ref="F69:F78" si="20">E69/C69</f>
        <v>0.71142857142857141</v>
      </c>
      <c r="G69" s="35">
        <f t="shared" ref="G69:G78" si="21">E69/D69</f>
        <v>0.71142857142857141</v>
      </c>
      <c r="H69" s="34">
        <v>486</v>
      </c>
      <c r="I69" s="30"/>
    </row>
    <row r="70" spans="1:9" s="31" customFormat="1" x14ac:dyDescent="0.25">
      <c r="A70" s="27" t="s">
        <v>216</v>
      </c>
      <c r="B70" s="28" t="s">
        <v>217</v>
      </c>
      <c r="C70" s="29">
        <f t="shared" ref="C70:E70" si="22">SUM(C71:C74)</f>
        <v>429730</v>
      </c>
      <c r="D70" s="29">
        <f t="shared" si="22"/>
        <v>522101</v>
      </c>
      <c r="E70" s="29">
        <f t="shared" si="22"/>
        <v>520835</v>
      </c>
      <c r="F70" s="30">
        <f t="shared" si="20"/>
        <v>1.212005212575338</v>
      </c>
      <c r="G70" s="30">
        <f t="shared" si="21"/>
        <v>0.99757518181348048</v>
      </c>
      <c r="H70" s="29">
        <f t="shared" ref="H70" si="23">SUM(H71:H74)</f>
        <v>456681</v>
      </c>
      <c r="I70" s="30">
        <f t="shared" ref="I70:I75" si="24">E70/H70</f>
        <v>1.1404788024901409</v>
      </c>
    </row>
    <row r="71" spans="1:9" x14ac:dyDescent="0.25">
      <c r="A71" s="32" t="s">
        <v>218</v>
      </c>
      <c r="B71" s="33" t="s">
        <v>219</v>
      </c>
      <c r="C71" s="34">
        <v>292384</v>
      </c>
      <c r="D71" s="34">
        <v>335046</v>
      </c>
      <c r="E71" s="34">
        <v>334274</v>
      </c>
      <c r="F71" s="35">
        <f t="shared" si="20"/>
        <v>1.1432704935974609</v>
      </c>
      <c r="G71" s="35">
        <f t="shared" si="21"/>
        <v>0.99769583878034662</v>
      </c>
      <c r="H71" s="34">
        <v>323212</v>
      </c>
      <c r="I71" s="30"/>
    </row>
    <row r="72" spans="1:9" x14ac:dyDescent="0.25">
      <c r="A72" s="32" t="s">
        <v>220</v>
      </c>
      <c r="B72" s="33" t="s">
        <v>221</v>
      </c>
      <c r="C72" s="34"/>
      <c r="D72" s="34"/>
      <c r="E72" s="34"/>
      <c r="F72" s="35"/>
      <c r="G72" s="35"/>
      <c r="H72" s="34">
        <v>1681</v>
      </c>
      <c r="I72" s="30"/>
    </row>
    <row r="73" spans="1:9" x14ac:dyDescent="0.25">
      <c r="A73" s="32" t="s">
        <v>222</v>
      </c>
      <c r="B73" s="33" t="s">
        <v>223</v>
      </c>
      <c r="C73" s="34">
        <v>111546</v>
      </c>
      <c r="D73" s="34">
        <v>156893</v>
      </c>
      <c r="E73" s="34">
        <v>156754</v>
      </c>
      <c r="F73" s="35">
        <f t="shared" si="20"/>
        <v>1.4052857117243109</v>
      </c>
      <c r="G73" s="35">
        <f t="shared" si="21"/>
        <v>0.99911404587840125</v>
      </c>
      <c r="H73" s="34">
        <v>105550</v>
      </c>
      <c r="I73" s="30"/>
    </row>
    <row r="74" spans="1:9" x14ac:dyDescent="0.25">
      <c r="A74" s="32" t="s">
        <v>224</v>
      </c>
      <c r="B74" s="33" t="s">
        <v>225</v>
      </c>
      <c r="C74" s="34">
        <v>25800</v>
      </c>
      <c r="D74" s="34">
        <v>30162</v>
      </c>
      <c r="E74" s="34">
        <v>29807</v>
      </c>
      <c r="F74" s="35">
        <f t="shared" si="20"/>
        <v>1.1553100775193799</v>
      </c>
      <c r="G74" s="35">
        <f t="shared" si="21"/>
        <v>0.98823022345998279</v>
      </c>
      <c r="H74" s="34">
        <v>26238</v>
      </c>
      <c r="I74" s="30"/>
    </row>
    <row r="75" spans="1:9" s="31" customFormat="1" x14ac:dyDescent="0.25">
      <c r="A75" s="27" t="s">
        <v>226</v>
      </c>
      <c r="B75" s="28" t="s">
        <v>227</v>
      </c>
      <c r="C75" s="29">
        <f t="shared" ref="C75:E75" si="25">SUM(C76:C78)</f>
        <v>23300</v>
      </c>
      <c r="D75" s="29">
        <f t="shared" si="25"/>
        <v>23300</v>
      </c>
      <c r="E75" s="29">
        <f t="shared" si="25"/>
        <v>22335</v>
      </c>
      <c r="F75" s="30">
        <f t="shared" si="20"/>
        <v>0.95858369098712448</v>
      </c>
      <c r="G75" s="30">
        <f t="shared" si="21"/>
        <v>0.95858369098712448</v>
      </c>
      <c r="H75" s="29">
        <f t="shared" ref="H75" si="26">SUM(H76:H78)</f>
        <v>27983</v>
      </c>
      <c r="I75" s="30">
        <f t="shared" si="24"/>
        <v>0.79816317049637275</v>
      </c>
    </row>
    <row r="76" spans="1:9" x14ac:dyDescent="0.25">
      <c r="A76" s="32" t="s">
        <v>228</v>
      </c>
      <c r="B76" s="33" t="s">
        <v>229</v>
      </c>
      <c r="C76" s="34"/>
      <c r="D76" s="34"/>
      <c r="E76" s="34"/>
      <c r="F76" s="35"/>
      <c r="G76" s="30"/>
      <c r="H76" s="34"/>
      <c r="I76" s="30"/>
    </row>
    <row r="77" spans="1:9" x14ac:dyDescent="0.25">
      <c r="A77" s="32" t="s">
        <v>230</v>
      </c>
      <c r="B77" s="33" t="s">
        <v>231</v>
      </c>
      <c r="C77" s="34"/>
      <c r="D77" s="34"/>
      <c r="E77" s="34"/>
      <c r="F77" s="35"/>
      <c r="G77" s="30"/>
      <c r="H77" s="34"/>
      <c r="I77" s="30"/>
    </row>
    <row r="78" spans="1:9" x14ac:dyDescent="0.25">
      <c r="A78" s="32" t="s">
        <v>232</v>
      </c>
      <c r="B78" s="33" t="s">
        <v>233</v>
      </c>
      <c r="C78" s="34">
        <v>23300</v>
      </c>
      <c r="D78" s="34">
        <v>23300</v>
      </c>
      <c r="E78" s="34">
        <v>22335</v>
      </c>
      <c r="F78" s="35">
        <f t="shared" si="20"/>
        <v>0.95858369098712448</v>
      </c>
      <c r="G78" s="35">
        <f t="shared" si="21"/>
        <v>0.95858369098712448</v>
      </c>
      <c r="H78" s="34">
        <v>27983</v>
      </c>
      <c r="I78" s="30"/>
    </row>
    <row r="79" spans="1:9" s="31" customFormat="1" x14ac:dyDescent="0.25">
      <c r="A79" s="27" t="s">
        <v>234</v>
      </c>
      <c r="B79" s="28" t="s">
        <v>235</v>
      </c>
      <c r="C79" s="29">
        <f>C80</f>
        <v>500</v>
      </c>
      <c r="D79" s="29">
        <f>D80</f>
        <v>500</v>
      </c>
      <c r="E79" s="29">
        <f t="shared" ref="E79" si="27">SUM(E80)</f>
        <v>0</v>
      </c>
      <c r="F79" s="30"/>
      <c r="G79" s="30"/>
      <c r="H79" s="29">
        <f t="shared" ref="H79" si="28">SUM(H80)</f>
        <v>0</v>
      </c>
      <c r="I79" s="30"/>
    </row>
    <row r="80" spans="1:9" x14ac:dyDescent="0.25">
      <c r="A80" s="32" t="s">
        <v>236</v>
      </c>
      <c r="B80" s="33" t="s">
        <v>237</v>
      </c>
      <c r="C80" s="34">
        <v>500</v>
      </c>
      <c r="D80" s="34">
        <v>500</v>
      </c>
      <c r="E80" s="34"/>
      <c r="F80" s="35"/>
      <c r="G80" s="35"/>
      <c r="H80" s="34">
        <v>0</v>
      </c>
      <c r="I80" s="30"/>
    </row>
    <row r="81" spans="1:9" s="31" customFormat="1" ht="24" x14ac:dyDescent="0.25">
      <c r="A81" s="27" t="s">
        <v>238</v>
      </c>
      <c r="B81" s="28" t="s">
        <v>239</v>
      </c>
      <c r="C81" s="29">
        <v>0</v>
      </c>
      <c r="D81" s="29"/>
      <c r="E81" s="29">
        <f t="shared" ref="E81" si="29">SUM(E82:E84)</f>
        <v>0</v>
      </c>
      <c r="F81" s="30"/>
      <c r="G81" s="30"/>
      <c r="H81" s="29">
        <f t="shared" ref="H81" si="30">SUM(H82:H84)</f>
        <v>0</v>
      </c>
      <c r="I81" s="30"/>
    </row>
    <row r="82" spans="1:9" ht="24" x14ac:dyDescent="0.25">
      <c r="A82" s="32" t="s">
        <v>240</v>
      </c>
      <c r="B82" s="33" t="s">
        <v>241</v>
      </c>
      <c r="C82" s="34"/>
      <c r="D82" s="34"/>
      <c r="E82" s="34"/>
      <c r="F82" s="35"/>
      <c r="G82" s="35"/>
      <c r="H82" s="34">
        <v>0</v>
      </c>
      <c r="I82" s="30"/>
    </row>
    <row r="83" spans="1:9" x14ac:dyDescent="0.25">
      <c r="A83" s="32" t="s">
        <v>242</v>
      </c>
      <c r="B83" s="33" t="s">
        <v>243</v>
      </c>
      <c r="C83" s="34"/>
      <c r="D83" s="34"/>
      <c r="E83" s="34"/>
      <c r="F83" s="35"/>
      <c r="G83" s="35"/>
      <c r="H83" s="34">
        <v>0</v>
      </c>
      <c r="I83" s="30"/>
    </row>
    <row r="84" spans="1:9" x14ac:dyDescent="0.25">
      <c r="A84" s="32" t="s">
        <v>244</v>
      </c>
      <c r="B84" s="33" t="s">
        <v>245</v>
      </c>
      <c r="C84" s="34"/>
      <c r="D84" s="34"/>
      <c r="E84" s="34"/>
      <c r="F84" s="35"/>
      <c r="G84" s="35"/>
      <c r="H84" s="34">
        <v>0</v>
      </c>
      <c r="I84" s="30"/>
    </row>
    <row r="85" spans="1:9" x14ac:dyDescent="0.25">
      <c r="A85" s="37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2024-02-13T13:16:30Z</cp:lastPrinted>
  <dcterms:created xsi:type="dcterms:W3CDTF">2017-12-11T14:03:53Z</dcterms:created>
  <dcterms:modified xsi:type="dcterms:W3CDTF">2024-02-14T07:11:22Z</dcterms:modified>
</cp:coreProperties>
</file>