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1570" windowHeight="991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N165" i="1"/>
  <c r="H254"/>
  <c r="N437"/>
  <c r="M429" l="1"/>
  <c r="N442"/>
  <c r="N441"/>
  <c r="N440"/>
  <c r="N439"/>
  <c r="N398"/>
  <c r="N397"/>
  <c r="N391"/>
  <c r="N390"/>
  <c r="N389"/>
  <c r="N388"/>
  <c r="H264" l="1"/>
  <c r="H244" l="1"/>
  <c r="B244"/>
  <c r="H243"/>
  <c r="B243"/>
  <c r="M181"/>
  <c r="L181"/>
  <c r="K181"/>
  <c r="J181"/>
  <c r="I181"/>
  <c r="G181"/>
  <c r="F181"/>
  <c r="E181"/>
  <c r="D181"/>
  <c r="C181"/>
  <c r="H40" l="1"/>
  <c r="H31" l="1"/>
  <c r="H30"/>
  <c r="G215"/>
  <c r="M227"/>
  <c r="L227"/>
  <c r="K227"/>
  <c r="J227"/>
  <c r="I227"/>
  <c r="G227"/>
  <c r="F227"/>
  <c r="E227"/>
  <c r="D227"/>
  <c r="C227"/>
  <c r="L224"/>
  <c r="K224"/>
  <c r="J224"/>
  <c r="I224"/>
  <c r="G224"/>
  <c r="F224"/>
  <c r="E224"/>
  <c r="D224"/>
  <c r="C224"/>
  <c r="L220"/>
  <c r="K220"/>
  <c r="J220"/>
  <c r="I220"/>
  <c r="G220"/>
  <c r="F220"/>
  <c r="E220"/>
  <c r="D220"/>
  <c r="C220"/>
  <c r="M212"/>
  <c r="G212"/>
  <c r="L207"/>
  <c r="K207"/>
  <c r="J207"/>
  <c r="I207"/>
  <c r="G207"/>
  <c r="F207"/>
  <c r="E207"/>
  <c r="D207"/>
  <c r="C207"/>
  <c r="L205"/>
  <c r="K205"/>
  <c r="J205"/>
  <c r="I205"/>
  <c r="G205"/>
  <c r="F205"/>
  <c r="E205"/>
  <c r="D205"/>
  <c r="C205"/>
  <c r="M199"/>
  <c r="L199"/>
  <c r="K199"/>
  <c r="J199"/>
  <c r="I199"/>
  <c r="G199"/>
  <c r="F199"/>
  <c r="E199"/>
  <c r="D199"/>
  <c r="C199"/>
  <c r="M197"/>
  <c r="L197"/>
  <c r="K197"/>
  <c r="J197"/>
  <c r="I197"/>
  <c r="G197"/>
  <c r="F197"/>
  <c r="E197"/>
  <c r="D197"/>
  <c r="C197"/>
  <c r="M399" l="1"/>
  <c r="L399"/>
  <c r="K399"/>
  <c r="J399"/>
  <c r="I399"/>
  <c r="G399"/>
  <c r="F399"/>
  <c r="E399"/>
  <c r="D399"/>
  <c r="C399"/>
  <c r="H416"/>
  <c r="B416"/>
  <c r="H415"/>
  <c r="B415"/>
  <c r="H414"/>
  <c r="B414"/>
  <c r="H413"/>
  <c r="B413"/>
  <c r="H404"/>
  <c r="B404"/>
  <c r="M397"/>
  <c r="M396" s="1"/>
  <c r="M386" s="1"/>
  <c r="L397"/>
  <c r="K397"/>
  <c r="J397"/>
  <c r="I397"/>
  <c r="G397"/>
  <c r="G396" s="1"/>
  <c r="F397"/>
  <c r="E397"/>
  <c r="D397"/>
  <c r="C397"/>
  <c r="H398"/>
  <c r="H397" s="1"/>
  <c r="B398"/>
  <c r="B397" s="1"/>
  <c r="M392"/>
  <c r="L392"/>
  <c r="K392"/>
  <c r="J392"/>
  <c r="I392"/>
  <c r="G392"/>
  <c r="F392"/>
  <c r="E392"/>
  <c r="D392"/>
  <c r="C392"/>
  <c r="M388"/>
  <c r="L388"/>
  <c r="K388"/>
  <c r="J388"/>
  <c r="I388"/>
  <c r="G388"/>
  <c r="F388"/>
  <c r="E388"/>
  <c r="D388"/>
  <c r="C388"/>
  <c r="H391"/>
  <c r="B391"/>
  <c r="H390"/>
  <c r="B390"/>
  <c r="H389"/>
  <c r="B389"/>
  <c r="M441"/>
  <c r="M440" s="1"/>
  <c r="M443" s="1"/>
  <c r="L441"/>
  <c r="L440" s="1"/>
  <c r="K441"/>
  <c r="K440" s="1"/>
  <c r="J441"/>
  <c r="J440" s="1"/>
  <c r="I441"/>
  <c r="I440" s="1"/>
  <c r="G441"/>
  <c r="G440" s="1"/>
  <c r="F441"/>
  <c r="F440" s="1"/>
  <c r="E441"/>
  <c r="E440" s="1"/>
  <c r="D441"/>
  <c r="D440" s="1"/>
  <c r="C441"/>
  <c r="C440" s="1"/>
  <c r="H442"/>
  <c r="H441" s="1"/>
  <c r="H440" s="1"/>
  <c r="B442"/>
  <c r="B441" s="1"/>
  <c r="B440" s="1"/>
  <c r="H439"/>
  <c r="B439"/>
  <c r="L422"/>
  <c r="K422"/>
  <c r="J422"/>
  <c r="I422"/>
  <c r="H422"/>
  <c r="F422"/>
  <c r="E422"/>
  <c r="D422"/>
  <c r="C422"/>
  <c r="L362"/>
  <c r="K362"/>
  <c r="J362"/>
  <c r="I362"/>
  <c r="F362"/>
  <c r="E362"/>
  <c r="D362"/>
  <c r="C362"/>
  <c r="L353"/>
  <c r="L352" s="1"/>
  <c r="K353"/>
  <c r="K352" s="1"/>
  <c r="J353"/>
  <c r="J352" s="1"/>
  <c r="I353"/>
  <c r="I352" s="1"/>
  <c r="F353"/>
  <c r="F352" s="1"/>
  <c r="E353"/>
  <c r="E352" s="1"/>
  <c r="D353"/>
  <c r="D352" s="1"/>
  <c r="C353"/>
  <c r="C352" s="1"/>
  <c r="H354"/>
  <c r="B354"/>
  <c r="B353" s="1"/>
  <c r="B352" s="1"/>
  <c r="L349"/>
  <c r="K349"/>
  <c r="J349"/>
  <c r="I349"/>
  <c r="F349"/>
  <c r="E349"/>
  <c r="D349"/>
  <c r="C349"/>
  <c r="L347"/>
  <c r="L346" s="1"/>
  <c r="K347"/>
  <c r="J347"/>
  <c r="I347"/>
  <c r="I346" s="1"/>
  <c r="F347"/>
  <c r="F346" s="1"/>
  <c r="E347"/>
  <c r="E346" s="1"/>
  <c r="D347"/>
  <c r="C347"/>
  <c r="L317"/>
  <c r="K317"/>
  <c r="J317"/>
  <c r="I317"/>
  <c r="L321"/>
  <c r="K321"/>
  <c r="J321"/>
  <c r="I321"/>
  <c r="F317"/>
  <c r="E317"/>
  <c r="D317"/>
  <c r="C317"/>
  <c r="N414" l="1"/>
  <c r="N416"/>
  <c r="N415"/>
  <c r="H353"/>
  <c r="N354"/>
  <c r="G443"/>
  <c r="G429"/>
  <c r="K346"/>
  <c r="J346"/>
  <c r="D387"/>
  <c r="I387"/>
  <c r="M387"/>
  <c r="N404"/>
  <c r="N413"/>
  <c r="C346"/>
  <c r="C387"/>
  <c r="G387"/>
  <c r="L387"/>
  <c r="E387"/>
  <c r="J387"/>
  <c r="F387"/>
  <c r="K387"/>
  <c r="H388"/>
  <c r="B388"/>
  <c r="D346"/>
  <c r="L316"/>
  <c r="J316"/>
  <c r="K316"/>
  <c r="I316"/>
  <c r="C305"/>
  <c r="L305"/>
  <c r="K305"/>
  <c r="J305"/>
  <c r="I305"/>
  <c r="F305"/>
  <c r="E305"/>
  <c r="D305"/>
  <c r="L299"/>
  <c r="L298" s="1"/>
  <c r="K299"/>
  <c r="K298" s="1"/>
  <c r="J299"/>
  <c r="J298" s="1"/>
  <c r="I299"/>
  <c r="I298" s="1"/>
  <c r="F299"/>
  <c r="F298" s="1"/>
  <c r="E299"/>
  <c r="E298" s="1"/>
  <c r="D299"/>
  <c r="D298" s="1"/>
  <c r="C299"/>
  <c r="C298" s="1"/>
  <c r="L288"/>
  <c r="K288"/>
  <c r="J288"/>
  <c r="I288"/>
  <c r="F288"/>
  <c r="E288"/>
  <c r="D288"/>
  <c r="C288"/>
  <c r="L269"/>
  <c r="L268" s="1"/>
  <c r="K269"/>
  <c r="K268" s="1"/>
  <c r="J269"/>
  <c r="J268" s="1"/>
  <c r="I269"/>
  <c r="I268" s="1"/>
  <c r="F269"/>
  <c r="F268" s="1"/>
  <c r="E269"/>
  <c r="E268" s="1"/>
  <c r="D269"/>
  <c r="D268" s="1"/>
  <c r="C269"/>
  <c r="C268" s="1"/>
  <c r="L266"/>
  <c r="K266"/>
  <c r="J266"/>
  <c r="I266"/>
  <c r="F266"/>
  <c r="E266"/>
  <c r="D266"/>
  <c r="C266"/>
  <c r="L261"/>
  <c r="K261"/>
  <c r="J261"/>
  <c r="I261"/>
  <c r="F261"/>
  <c r="E261"/>
  <c r="D261"/>
  <c r="C261"/>
  <c r="B264"/>
  <c r="N264" s="1"/>
  <c r="L254"/>
  <c r="K254"/>
  <c r="J254"/>
  <c r="I254"/>
  <c r="F254"/>
  <c r="E254"/>
  <c r="D254"/>
  <c r="C254"/>
  <c r="H260"/>
  <c r="B260"/>
  <c r="L251"/>
  <c r="L250" s="1"/>
  <c r="K251"/>
  <c r="K250" s="1"/>
  <c r="J251"/>
  <c r="J250" s="1"/>
  <c r="I251"/>
  <c r="I250" s="1"/>
  <c r="F251"/>
  <c r="F250" s="1"/>
  <c r="E251"/>
  <c r="E250" s="1"/>
  <c r="D251"/>
  <c r="D250" s="1"/>
  <c r="C251"/>
  <c r="C250" s="1"/>
  <c r="L247"/>
  <c r="K247"/>
  <c r="J247"/>
  <c r="I247"/>
  <c r="F247"/>
  <c r="E247"/>
  <c r="D247"/>
  <c r="C247"/>
  <c r="H352" l="1"/>
  <c r="N352" s="1"/>
  <c r="N353"/>
  <c r="E253"/>
  <c r="K253"/>
  <c r="F253"/>
  <c r="C253"/>
  <c r="I253"/>
  <c r="L253"/>
  <c r="D253"/>
  <c r="J253"/>
  <c r="N260"/>
  <c r="H242"/>
  <c r="B242"/>
  <c r="H239"/>
  <c r="K237"/>
  <c r="J237"/>
  <c r="I237"/>
  <c r="F237"/>
  <c r="E237"/>
  <c r="D237"/>
  <c r="C237"/>
  <c r="L237"/>
  <c r="B238"/>
  <c r="B237" s="1"/>
  <c r="H238"/>
  <c r="H230"/>
  <c r="B230"/>
  <c r="L145"/>
  <c r="K145"/>
  <c r="J145"/>
  <c r="I145"/>
  <c r="H146"/>
  <c r="E145"/>
  <c r="D145"/>
  <c r="C145"/>
  <c r="F145"/>
  <c r="B146"/>
  <c r="B145" s="1"/>
  <c r="L140"/>
  <c r="K140"/>
  <c r="J140"/>
  <c r="I140"/>
  <c r="E140"/>
  <c r="D140"/>
  <c r="C140"/>
  <c r="F140"/>
  <c r="H144"/>
  <c r="B144"/>
  <c r="F106"/>
  <c r="E106"/>
  <c r="D106"/>
  <c r="D79"/>
  <c r="L97"/>
  <c r="K97"/>
  <c r="J97"/>
  <c r="I97"/>
  <c r="F97"/>
  <c r="E97"/>
  <c r="D97"/>
  <c r="C97"/>
  <c r="L83"/>
  <c r="K83"/>
  <c r="J83"/>
  <c r="I83"/>
  <c r="F83"/>
  <c r="E83"/>
  <c r="D83"/>
  <c r="C83"/>
  <c r="H93"/>
  <c r="B93"/>
  <c r="H94"/>
  <c r="B94"/>
  <c r="H95"/>
  <c r="B95"/>
  <c r="H96"/>
  <c r="B96"/>
  <c r="L79"/>
  <c r="K79"/>
  <c r="J79"/>
  <c r="I79"/>
  <c r="F79"/>
  <c r="E79"/>
  <c r="C79"/>
  <c r="H80"/>
  <c r="B80"/>
  <c r="H81"/>
  <c r="B81"/>
  <c r="H82"/>
  <c r="B82"/>
  <c r="N82" l="1"/>
  <c r="N80"/>
  <c r="N81"/>
  <c r="N238"/>
  <c r="H237"/>
  <c r="D139"/>
  <c r="N146"/>
  <c r="L139"/>
  <c r="F139"/>
  <c r="I139"/>
  <c r="K139"/>
  <c r="J139"/>
  <c r="E139"/>
  <c r="C139"/>
  <c r="H145"/>
  <c r="N145" s="1"/>
  <c r="N144"/>
  <c r="N93"/>
  <c r="N95"/>
  <c r="B79"/>
  <c r="H79"/>
  <c r="N96"/>
  <c r="N94"/>
  <c r="K187"/>
  <c r="J187"/>
  <c r="I187"/>
  <c r="F187"/>
  <c r="E187"/>
  <c r="D187"/>
  <c r="C187"/>
  <c r="L187"/>
  <c r="H190"/>
  <c r="B190"/>
  <c r="H189"/>
  <c r="B189"/>
  <c r="K184"/>
  <c r="K183" s="1"/>
  <c r="J184"/>
  <c r="J183" s="1"/>
  <c r="I184"/>
  <c r="I183" s="1"/>
  <c r="F184"/>
  <c r="F183" s="1"/>
  <c r="E184"/>
  <c r="E183" s="1"/>
  <c r="D184"/>
  <c r="D183" s="1"/>
  <c r="C184"/>
  <c r="C183" s="1"/>
  <c r="L184"/>
  <c r="L183" s="1"/>
  <c r="K178"/>
  <c r="J178"/>
  <c r="I178"/>
  <c r="F178"/>
  <c r="E178"/>
  <c r="D178"/>
  <c r="D177" s="1"/>
  <c r="C178"/>
  <c r="L178"/>
  <c r="K175"/>
  <c r="J175"/>
  <c r="I175"/>
  <c r="F175"/>
  <c r="E175"/>
  <c r="D175"/>
  <c r="C175"/>
  <c r="L175"/>
  <c r="K172"/>
  <c r="K171" s="1"/>
  <c r="J172"/>
  <c r="I172"/>
  <c r="I171" s="1"/>
  <c r="F172"/>
  <c r="F171" s="1"/>
  <c r="E172"/>
  <c r="E171" s="1"/>
  <c r="D172"/>
  <c r="C172"/>
  <c r="L172"/>
  <c r="L171" s="1"/>
  <c r="K168"/>
  <c r="K167" s="1"/>
  <c r="J168"/>
  <c r="J167" s="1"/>
  <c r="I168"/>
  <c r="I167" s="1"/>
  <c r="F168"/>
  <c r="F167" s="1"/>
  <c r="E168"/>
  <c r="E167" s="1"/>
  <c r="D168"/>
  <c r="D167" s="1"/>
  <c r="C168"/>
  <c r="C167" s="1"/>
  <c r="L168"/>
  <c r="L167" s="1"/>
  <c r="H165"/>
  <c r="H162"/>
  <c r="K133"/>
  <c r="K132" s="1"/>
  <c r="J133"/>
  <c r="J132" s="1"/>
  <c r="I133"/>
  <c r="I132" s="1"/>
  <c r="F133"/>
  <c r="F132" s="1"/>
  <c r="E133"/>
  <c r="E132" s="1"/>
  <c r="D133"/>
  <c r="D132" s="1"/>
  <c r="C133"/>
  <c r="C132" s="1"/>
  <c r="L133"/>
  <c r="L132" s="1"/>
  <c r="K121"/>
  <c r="K120" s="1"/>
  <c r="J121"/>
  <c r="J120" s="1"/>
  <c r="I121"/>
  <c r="I120" s="1"/>
  <c r="F121"/>
  <c r="F120" s="1"/>
  <c r="E121"/>
  <c r="E120" s="1"/>
  <c r="D121"/>
  <c r="D120" s="1"/>
  <c r="C121"/>
  <c r="C120" s="1"/>
  <c r="L121"/>
  <c r="L120" s="1"/>
  <c r="C74"/>
  <c r="C38"/>
  <c r="C25"/>
  <c r="E69"/>
  <c r="D69"/>
  <c r="C69"/>
  <c r="F69"/>
  <c r="I69"/>
  <c r="J69"/>
  <c r="K69"/>
  <c r="L69"/>
  <c r="H72"/>
  <c r="B72"/>
  <c r="H71"/>
  <c r="B71"/>
  <c r="B70"/>
  <c r="H70"/>
  <c r="H68"/>
  <c r="N70" l="1"/>
  <c r="N72"/>
  <c r="N189"/>
  <c r="N71"/>
  <c r="N190"/>
  <c r="J177"/>
  <c r="K177"/>
  <c r="E177"/>
  <c r="F177"/>
  <c r="D171"/>
  <c r="C177"/>
  <c r="J171"/>
  <c r="N79"/>
  <c r="L177"/>
  <c r="I177"/>
  <c r="C171"/>
  <c r="B69"/>
  <c r="L65"/>
  <c r="K65"/>
  <c r="J65"/>
  <c r="I65"/>
  <c r="F65"/>
  <c r="E65"/>
  <c r="D65"/>
  <c r="C65"/>
  <c r="H66"/>
  <c r="B66"/>
  <c r="B65" s="1"/>
  <c r="C56"/>
  <c r="D56"/>
  <c r="E56"/>
  <c r="F56"/>
  <c r="I56"/>
  <c r="J56"/>
  <c r="K56"/>
  <c r="L56"/>
  <c r="H57"/>
  <c r="C51"/>
  <c r="D51"/>
  <c r="E51"/>
  <c r="F51"/>
  <c r="I51"/>
  <c r="J51"/>
  <c r="K51"/>
  <c r="L51"/>
  <c r="H55"/>
  <c r="B55"/>
  <c r="H54"/>
  <c r="B54"/>
  <c r="H45"/>
  <c r="L41"/>
  <c r="K41"/>
  <c r="J41"/>
  <c r="I41"/>
  <c r="L38"/>
  <c r="K38"/>
  <c r="J38"/>
  <c r="I38"/>
  <c r="D38"/>
  <c r="E38"/>
  <c r="F38"/>
  <c r="B40"/>
  <c r="N40" s="1"/>
  <c r="L28"/>
  <c r="K28"/>
  <c r="J28"/>
  <c r="I28"/>
  <c r="L25"/>
  <c r="K25"/>
  <c r="J25"/>
  <c r="I25"/>
  <c r="C28"/>
  <c r="C24" s="1"/>
  <c r="D28"/>
  <c r="E28"/>
  <c r="F28"/>
  <c r="B30"/>
  <c r="N30" s="1"/>
  <c r="B31"/>
  <c r="N31" s="1"/>
  <c r="N55" l="1"/>
  <c r="N54"/>
  <c r="H65"/>
  <c r="N65" s="1"/>
  <c r="N66"/>
  <c r="H51"/>
  <c r="H56"/>
  <c r="B28"/>
  <c r="C436" l="1"/>
  <c r="E437"/>
  <c r="E436" s="1"/>
  <c r="D436"/>
  <c r="F437"/>
  <c r="F436" s="1"/>
  <c r="I436"/>
  <c r="J436"/>
  <c r="K437"/>
  <c r="K436" s="1"/>
  <c r="L437"/>
  <c r="L436" s="1"/>
  <c r="H438"/>
  <c r="B438"/>
  <c r="H418"/>
  <c r="H412"/>
  <c r="H411"/>
  <c r="B412"/>
  <c r="B411"/>
  <c r="C368"/>
  <c r="B368" s="1"/>
  <c r="D368"/>
  <c r="E368"/>
  <c r="F368"/>
  <c r="I368"/>
  <c r="H368" s="1"/>
  <c r="J368"/>
  <c r="K368"/>
  <c r="L368"/>
  <c r="C371"/>
  <c r="I371"/>
  <c r="I370" s="1"/>
  <c r="H372"/>
  <c r="H373"/>
  <c r="B351"/>
  <c r="H319"/>
  <c r="H324"/>
  <c r="C313"/>
  <c r="D313"/>
  <c r="D304" s="1"/>
  <c r="E313"/>
  <c r="E304" s="1"/>
  <c r="F313"/>
  <c r="F304" s="1"/>
  <c r="I313"/>
  <c r="I304" s="1"/>
  <c r="J313"/>
  <c r="J304" s="1"/>
  <c r="K313"/>
  <c r="K304" s="1"/>
  <c r="L313"/>
  <c r="L304" s="1"/>
  <c r="C246"/>
  <c r="I246"/>
  <c r="J246"/>
  <c r="K246"/>
  <c r="L246"/>
  <c r="B313" l="1"/>
  <c r="C304"/>
  <c r="N412"/>
  <c r="H371"/>
  <c r="H370" s="1"/>
  <c r="N438"/>
  <c r="H436"/>
  <c r="B436"/>
  <c r="H437"/>
  <c r="H313"/>
  <c r="N411"/>
  <c r="B437"/>
  <c r="H252"/>
  <c r="H251" s="1"/>
  <c r="H250" s="1"/>
  <c r="B255"/>
  <c r="B256"/>
  <c r="B257"/>
  <c r="B258"/>
  <c r="B259"/>
  <c r="H255"/>
  <c r="H256"/>
  <c r="H257"/>
  <c r="H258"/>
  <c r="H259"/>
  <c r="B262"/>
  <c r="B263"/>
  <c r="B265"/>
  <c r="H262"/>
  <c r="H263"/>
  <c r="H265"/>
  <c r="H267"/>
  <c r="H266" s="1"/>
  <c r="D236"/>
  <c r="I193"/>
  <c r="I202"/>
  <c r="H217"/>
  <c r="H218"/>
  <c r="B217"/>
  <c r="B218"/>
  <c r="C219"/>
  <c r="D219"/>
  <c r="E219"/>
  <c r="F219"/>
  <c r="J219"/>
  <c r="K219"/>
  <c r="L219"/>
  <c r="J223"/>
  <c r="K223"/>
  <c r="L223"/>
  <c r="B203"/>
  <c r="C202"/>
  <c r="D202"/>
  <c r="E202"/>
  <c r="F202"/>
  <c r="J202"/>
  <c r="K202"/>
  <c r="L202"/>
  <c r="C193"/>
  <c r="D193"/>
  <c r="E193"/>
  <c r="F193"/>
  <c r="J193"/>
  <c r="K193"/>
  <c r="L193"/>
  <c r="H194"/>
  <c r="H195"/>
  <c r="H196"/>
  <c r="H185"/>
  <c r="H184" s="1"/>
  <c r="H183" s="1"/>
  <c r="B185"/>
  <c r="B184" s="1"/>
  <c r="B183" s="1"/>
  <c r="H188"/>
  <c r="H187" s="1"/>
  <c r="B188"/>
  <c r="B187" s="1"/>
  <c r="C186"/>
  <c r="D186"/>
  <c r="E186"/>
  <c r="F186"/>
  <c r="I186"/>
  <c r="J186"/>
  <c r="K186"/>
  <c r="L186"/>
  <c r="C148"/>
  <c r="D148"/>
  <c r="E148"/>
  <c r="F148"/>
  <c r="I148"/>
  <c r="J148"/>
  <c r="K148"/>
  <c r="L148"/>
  <c r="C151"/>
  <c r="D151"/>
  <c r="E151"/>
  <c r="F151" s="1"/>
  <c r="I151"/>
  <c r="J151"/>
  <c r="K151"/>
  <c r="L151"/>
  <c r="C154"/>
  <c r="D154"/>
  <c r="E154"/>
  <c r="F154"/>
  <c r="I154"/>
  <c r="J154"/>
  <c r="K154"/>
  <c r="L154"/>
  <c r="B155"/>
  <c r="H155"/>
  <c r="B158"/>
  <c r="C157"/>
  <c r="D157"/>
  <c r="E157"/>
  <c r="F157"/>
  <c r="H158"/>
  <c r="I157"/>
  <c r="I156" s="1"/>
  <c r="J157"/>
  <c r="J156" s="1"/>
  <c r="K157"/>
  <c r="K156" s="1"/>
  <c r="L157"/>
  <c r="L156" s="1"/>
  <c r="H153"/>
  <c r="B153"/>
  <c r="C103"/>
  <c r="C78" s="1"/>
  <c r="D103"/>
  <c r="D78" s="1"/>
  <c r="E103"/>
  <c r="E78" s="1"/>
  <c r="F103"/>
  <c r="F78" s="1"/>
  <c r="I103"/>
  <c r="I78" s="1"/>
  <c r="J103"/>
  <c r="J78" s="1"/>
  <c r="K103"/>
  <c r="K78" s="1"/>
  <c r="L103"/>
  <c r="L78" s="1"/>
  <c r="C106"/>
  <c r="I106"/>
  <c r="J106"/>
  <c r="K106"/>
  <c r="L106"/>
  <c r="I112"/>
  <c r="J112"/>
  <c r="K112"/>
  <c r="L112"/>
  <c r="C114"/>
  <c r="D114"/>
  <c r="E114"/>
  <c r="F114"/>
  <c r="H115"/>
  <c r="I114"/>
  <c r="J114"/>
  <c r="K114"/>
  <c r="L114"/>
  <c r="C117"/>
  <c r="C116" s="1"/>
  <c r="D117"/>
  <c r="D116" s="1"/>
  <c r="E117"/>
  <c r="E116" s="1"/>
  <c r="F117"/>
  <c r="F116" s="1"/>
  <c r="I117"/>
  <c r="I116" s="1"/>
  <c r="J117"/>
  <c r="J116" s="1"/>
  <c r="K117"/>
  <c r="K116" s="1"/>
  <c r="L117"/>
  <c r="L116" s="1"/>
  <c r="H111"/>
  <c r="B111"/>
  <c r="H104"/>
  <c r="H102"/>
  <c r="H92"/>
  <c r="H91"/>
  <c r="H90"/>
  <c r="H89"/>
  <c r="B102"/>
  <c r="B92"/>
  <c r="B91"/>
  <c r="B90"/>
  <c r="B89"/>
  <c r="C73"/>
  <c r="N262" l="1"/>
  <c r="N256"/>
  <c r="N218"/>
  <c r="N217"/>
  <c r="N436"/>
  <c r="B261"/>
  <c r="H261"/>
  <c r="B254"/>
  <c r="K147"/>
  <c r="K138" s="1"/>
  <c r="J147"/>
  <c r="J138" s="1"/>
  <c r="I147"/>
  <c r="D147"/>
  <c r="C147"/>
  <c r="E147"/>
  <c r="L147"/>
  <c r="L138" s="1"/>
  <c r="F147"/>
  <c r="I105"/>
  <c r="I77" s="1"/>
  <c r="J105"/>
  <c r="J77" s="1"/>
  <c r="L105"/>
  <c r="L77" s="1"/>
  <c r="K105"/>
  <c r="K77" s="1"/>
  <c r="N265"/>
  <c r="C192"/>
  <c r="N102"/>
  <c r="N153"/>
  <c r="H151"/>
  <c r="N257"/>
  <c r="B114"/>
  <c r="N259"/>
  <c r="N255"/>
  <c r="H114"/>
  <c r="H154"/>
  <c r="B154"/>
  <c r="J192"/>
  <c r="B202"/>
  <c r="B103"/>
  <c r="B148"/>
  <c r="H202"/>
  <c r="I219"/>
  <c r="N92"/>
  <c r="N89"/>
  <c r="N111"/>
  <c r="B116"/>
  <c r="B157"/>
  <c r="N188"/>
  <c r="H116"/>
  <c r="H148"/>
  <c r="B186"/>
  <c r="I223"/>
  <c r="H103"/>
  <c r="N90"/>
  <c r="H83"/>
  <c r="H157"/>
  <c r="N91"/>
  <c r="B106"/>
  <c r="H106"/>
  <c r="H97"/>
  <c r="B151"/>
  <c r="D192"/>
  <c r="H112"/>
  <c r="B97"/>
  <c r="H156"/>
  <c r="H193"/>
  <c r="I192"/>
  <c r="N155"/>
  <c r="B193"/>
  <c r="N263"/>
  <c r="N258"/>
  <c r="I74"/>
  <c r="I73" s="1"/>
  <c r="H46"/>
  <c r="B46"/>
  <c r="B45"/>
  <c r="N45" s="1"/>
  <c r="C48"/>
  <c r="B53"/>
  <c r="B52"/>
  <c r="H53"/>
  <c r="B57"/>
  <c r="N57" s="1"/>
  <c r="B60"/>
  <c r="B59"/>
  <c r="C58"/>
  <c r="D58"/>
  <c r="E58"/>
  <c r="F58"/>
  <c r="H59"/>
  <c r="H60"/>
  <c r="I58"/>
  <c r="J58"/>
  <c r="K58"/>
  <c r="L58"/>
  <c r="H75"/>
  <c r="H76"/>
  <c r="L74"/>
  <c r="L73" s="1"/>
  <c r="K74"/>
  <c r="K73" s="1"/>
  <c r="J74"/>
  <c r="B75"/>
  <c r="B76"/>
  <c r="F74"/>
  <c r="F73" s="1"/>
  <c r="E74"/>
  <c r="E73" s="1"/>
  <c r="D74"/>
  <c r="B50"/>
  <c r="B49"/>
  <c r="H49"/>
  <c r="H50"/>
  <c r="D48"/>
  <c r="E48"/>
  <c r="F48"/>
  <c r="I48"/>
  <c r="J48"/>
  <c r="K48"/>
  <c r="L48"/>
  <c r="C44"/>
  <c r="D44"/>
  <c r="E44"/>
  <c r="F44"/>
  <c r="I44"/>
  <c r="J44"/>
  <c r="K44"/>
  <c r="L44"/>
  <c r="H47"/>
  <c r="B47"/>
  <c r="B42"/>
  <c r="B39"/>
  <c r="B37"/>
  <c r="B36"/>
  <c r="B35"/>
  <c r="B34"/>
  <c r="F41"/>
  <c r="E41"/>
  <c r="D41"/>
  <c r="C41"/>
  <c r="L33"/>
  <c r="L32" s="1"/>
  <c r="K33"/>
  <c r="K32" s="1"/>
  <c r="J33"/>
  <c r="I33"/>
  <c r="I32" s="1"/>
  <c r="F33"/>
  <c r="E33"/>
  <c r="E32" s="1"/>
  <c r="D33"/>
  <c r="C33"/>
  <c r="H39"/>
  <c r="F25"/>
  <c r="D25"/>
  <c r="B29"/>
  <c r="H29"/>
  <c r="N49" l="1"/>
  <c r="N39"/>
  <c r="N29"/>
  <c r="N47"/>
  <c r="N50"/>
  <c r="N76"/>
  <c r="N75"/>
  <c r="N46"/>
  <c r="N60"/>
  <c r="N59"/>
  <c r="N53"/>
  <c r="D32"/>
  <c r="C32"/>
  <c r="H253"/>
  <c r="H147"/>
  <c r="F32"/>
  <c r="B147"/>
  <c r="H105"/>
  <c r="D43"/>
  <c r="C43"/>
  <c r="F43"/>
  <c r="H58"/>
  <c r="J43"/>
  <c r="I43"/>
  <c r="H48"/>
  <c r="K43"/>
  <c r="E43"/>
  <c r="H44"/>
  <c r="L43"/>
  <c r="N154"/>
  <c r="B44"/>
  <c r="J32"/>
  <c r="N103"/>
  <c r="B41"/>
  <c r="H41"/>
  <c r="H74"/>
  <c r="B58"/>
  <c r="B38"/>
  <c r="H69"/>
  <c r="N69" s="1"/>
  <c r="D24"/>
  <c r="H33"/>
  <c r="H38"/>
  <c r="B74"/>
  <c r="B56"/>
  <c r="N56" s="1"/>
  <c r="B51"/>
  <c r="N51" s="1"/>
  <c r="B48"/>
  <c r="J73"/>
  <c r="H73" s="1"/>
  <c r="F24"/>
  <c r="H186"/>
  <c r="N186" s="1"/>
  <c r="N187"/>
  <c r="B33"/>
  <c r="D73"/>
  <c r="B73" s="1"/>
  <c r="N254"/>
  <c r="I138"/>
  <c r="N41" l="1"/>
  <c r="N33"/>
  <c r="N48"/>
  <c r="N58"/>
  <c r="N44"/>
  <c r="N73"/>
  <c r="N38"/>
  <c r="N74"/>
  <c r="B32"/>
  <c r="H43"/>
  <c r="B43"/>
  <c r="J62"/>
  <c r="J61" s="1"/>
  <c r="I62"/>
  <c r="I61" s="1"/>
  <c r="K62"/>
  <c r="K61" s="1"/>
  <c r="L62"/>
  <c r="H17"/>
  <c r="N43" l="1"/>
  <c r="H62"/>
  <c r="L61"/>
  <c r="H61" s="1"/>
  <c r="H318"/>
  <c r="H320"/>
  <c r="H322"/>
  <c r="H323"/>
  <c r="H327"/>
  <c r="H330"/>
  <c r="H332"/>
  <c r="H335"/>
  <c r="H338"/>
  <c r="H340"/>
  <c r="H314"/>
  <c r="H306"/>
  <c r="H307"/>
  <c r="H308"/>
  <c r="H309"/>
  <c r="H310"/>
  <c r="H311"/>
  <c r="H312"/>
  <c r="H300"/>
  <c r="H299" s="1"/>
  <c r="H298" s="1"/>
  <c r="H297"/>
  <c r="H294"/>
  <c r="H295"/>
  <c r="H290"/>
  <c r="H289"/>
  <c r="H276"/>
  <c r="H270"/>
  <c r="H269" s="1"/>
  <c r="H268" s="1"/>
  <c r="H248"/>
  <c r="H249"/>
  <c r="J236"/>
  <c r="K236"/>
  <c r="L236"/>
  <c r="I234"/>
  <c r="I233" s="1"/>
  <c r="J234"/>
  <c r="J233" s="1"/>
  <c r="K234"/>
  <c r="K233" s="1"/>
  <c r="K229" s="1"/>
  <c r="L234"/>
  <c r="L233" s="1"/>
  <c r="H235"/>
  <c r="H228"/>
  <c r="H227" s="1"/>
  <c r="H225"/>
  <c r="H224" s="1"/>
  <c r="H223" s="1"/>
  <c r="H221"/>
  <c r="H222"/>
  <c r="H214"/>
  <c r="H208"/>
  <c r="H209"/>
  <c r="H210"/>
  <c r="H211"/>
  <c r="H206"/>
  <c r="H205" s="1"/>
  <c r="H203"/>
  <c r="H204"/>
  <c r="H200"/>
  <c r="H201"/>
  <c r="H198"/>
  <c r="H197" s="1"/>
  <c r="H173"/>
  <c r="H174"/>
  <c r="H176"/>
  <c r="H179"/>
  <c r="H180"/>
  <c r="H182"/>
  <c r="H181" s="1"/>
  <c r="H169"/>
  <c r="H168" s="1"/>
  <c r="H167" s="1"/>
  <c r="H166"/>
  <c r="H149"/>
  <c r="H150"/>
  <c r="H152"/>
  <c r="H141"/>
  <c r="H142"/>
  <c r="H143"/>
  <c r="H134"/>
  <c r="H133" s="1"/>
  <c r="H132" s="1"/>
  <c r="H131"/>
  <c r="H125"/>
  <c r="H122"/>
  <c r="H121" s="1"/>
  <c r="H120" s="1"/>
  <c r="H175" l="1"/>
  <c r="H220"/>
  <c r="H219" s="1"/>
  <c r="H207"/>
  <c r="H199"/>
  <c r="H321"/>
  <c r="H317"/>
  <c r="H305"/>
  <c r="H304" s="1"/>
  <c r="H288"/>
  <c r="L229"/>
  <c r="J229"/>
  <c r="H247"/>
  <c r="H246" s="1"/>
  <c r="H140"/>
  <c r="H139" s="1"/>
  <c r="H138" s="1"/>
  <c r="H172"/>
  <c r="H178"/>
  <c r="H233"/>
  <c r="I236"/>
  <c r="H236" s="1"/>
  <c r="H293"/>
  <c r="H234"/>
  <c r="H351"/>
  <c r="H350"/>
  <c r="H348"/>
  <c r="H345"/>
  <c r="H344"/>
  <c r="I366"/>
  <c r="I361" s="1"/>
  <c r="H358"/>
  <c r="H360"/>
  <c r="H365"/>
  <c r="H364"/>
  <c r="H363"/>
  <c r="H367"/>
  <c r="H369"/>
  <c r="I417"/>
  <c r="I396" s="1"/>
  <c r="H393"/>
  <c r="H394"/>
  <c r="H395"/>
  <c r="H400"/>
  <c r="H401"/>
  <c r="H402"/>
  <c r="H403"/>
  <c r="H405"/>
  <c r="H406"/>
  <c r="H407"/>
  <c r="H408"/>
  <c r="H409"/>
  <c r="H410"/>
  <c r="H113"/>
  <c r="H110"/>
  <c r="H109"/>
  <c r="H108"/>
  <c r="H107"/>
  <c r="H42"/>
  <c r="N42" s="1"/>
  <c r="H37"/>
  <c r="N37" s="1"/>
  <c r="H36"/>
  <c r="N36" s="1"/>
  <c r="H35"/>
  <c r="N35" s="1"/>
  <c r="H34"/>
  <c r="N34" s="1"/>
  <c r="H27"/>
  <c r="H26"/>
  <c r="H18"/>
  <c r="H19"/>
  <c r="H84"/>
  <c r="H85"/>
  <c r="H86"/>
  <c r="H87"/>
  <c r="H88"/>
  <c r="H98"/>
  <c r="H99"/>
  <c r="H100"/>
  <c r="H101"/>
  <c r="H118"/>
  <c r="H63"/>
  <c r="H52"/>
  <c r="N52" s="1"/>
  <c r="H22"/>
  <c r="H347" l="1"/>
  <c r="H171"/>
  <c r="H399"/>
  <c r="H392"/>
  <c r="H387" s="1"/>
  <c r="H362"/>
  <c r="H349"/>
  <c r="H316"/>
  <c r="H229"/>
  <c r="I229"/>
  <c r="H177"/>
  <c r="B418"/>
  <c r="N418" s="1"/>
  <c r="B410"/>
  <c r="N410" s="1"/>
  <c r="B409"/>
  <c r="N409" s="1"/>
  <c r="B408"/>
  <c r="N408" s="1"/>
  <c r="B407"/>
  <c r="N407" s="1"/>
  <c r="B406"/>
  <c r="N406" s="1"/>
  <c r="B405"/>
  <c r="N405" s="1"/>
  <c r="B403"/>
  <c r="N403" s="1"/>
  <c r="B402"/>
  <c r="N402" s="1"/>
  <c r="B401"/>
  <c r="N401" s="1"/>
  <c r="B400"/>
  <c r="B395"/>
  <c r="N395" s="1"/>
  <c r="B394"/>
  <c r="N394" s="1"/>
  <c r="B393"/>
  <c r="B373"/>
  <c r="N373" s="1"/>
  <c r="B372"/>
  <c r="B369"/>
  <c r="N369" s="1"/>
  <c r="B367"/>
  <c r="N367" s="1"/>
  <c r="B365"/>
  <c r="N365" s="1"/>
  <c r="B364"/>
  <c r="N364" s="1"/>
  <c r="B363"/>
  <c r="B360"/>
  <c r="N360" s="1"/>
  <c r="B358"/>
  <c r="N358" s="1"/>
  <c r="B344"/>
  <c r="N344" s="1"/>
  <c r="B345"/>
  <c r="N345" s="1"/>
  <c r="B348"/>
  <c r="B347" s="1"/>
  <c r="B350"/>
  <c r="N351"/>
  <c r="D296"/>
  <c r="B340"/>
  <c r="N340" s="1"/>
  <c r="B338"/>
  <c r="N338" s="1"/>
  <c r="B335"/>
  <c r="N335" s="1"/>
  <c r="B332"/>
  <c r="N332" s="1"/>
  <c r="B330"/>
  <c r="N330" s="1"/>
  <c r="B327"/>
  <c r="N327" s="1"/>
  <c r="B324"/>
  <c r="N324" s="1"/>
  <c r="B323"/>
  <c r="N323" s="1"/>
  <c r="B322"/>
  <c r="N322" s="1"/>
  <c r="B320"/>
  <c r="N320" s="1"/>
  <c r="B319"/>
  <c r="N319" s="1"/>
  <c r="B318"/>
  <c r="B314"/>
  <c r="N314" s="1"/>
  <c r="B312"/>
  <c r="B311"/>
  <c r="N311" s="1"/>
  <c r="B310"/>
  <c r="N310" s="1"/>
  <c r="B309"/>
  <c r="N309" s="1"/>
  <c r="B308"/>
  <c r="N308" s="1"/>
  <c r="B307"/>
  <c r="B306"/>
  <c r="B300"/>
  <c r="B297"/>
  <c r="N297" s="1"/>
  <c r="B295"/>
  <c r="N295" s="1"/>
  <c r="B294"/>
  <c r="N294" s="1"/>
  <c r="B290"/>
  <c r="N290" s="1"/>
  <c r="B289"/>
  <c r="B276"/>
  <c r="N276" s="1"/>
  <c r="B270"/>
  <c r="B267"/>
  <c r="B252"/>
  <c r="B249"/>
  <c r="B248"/>
  <c r="N248" s="1"/>
  <c r="F236"/>
  <c r="E236"/>
  <c r="B235"/>
  <c r="N235" s="1"/>
  <c r="F234"/>
  <c r="F233" s="1"/>
  <c r="E234"/>
  <c r="E233" s="1"/>
  <c r="D234"/>
  <c r="D233" s="1"/>
  <c r="D229" s="1"/>
  <c r="C234"/>
  <c r="B228"/>
  <c r="B225"/>
  <c r="B224" s="1"/>
  <c r="B222"/>
  <c r="N222" s="1"/>
  <c r="B221"/>
  <c r="B214"/>
  <c r="N214" s="1"/>
  <c r="B211"/>
  <c r="N211" s="1"/>
  <c r="B210"/>
  <c r="N210" s="1"/>
  <c r="B209"/>
  <c r="N209" s="1"/>
  <c r="B208"/>
  <c r="B206"/>
  <c r="B204"/>
  <c r="N204" s="1"/>
  <c r="N203"/>
  <c r="B201"/>
  <c r="N201" s="1"/>
  <c r="B200"/>
  <c r="B198"/>
  <c r="B196"/>
  <c r="N196" s="1"/>
  <c r="B195"/>
  <c r="N195" s="1"/>
  <c r="B194"/>
  <c r="N194" s="1"/>
  <c r="B134"/>
  <c r="B173"/>
  <c r="B174"/>
  <c r="N174" s="1"/>
  <c r="B176"/>
  <c r="B179"/>
  <c r="B180"/>
  <c r="N180" s="1"/>
  <c r="B182"/>
  <c r="B181" s="1"/>
  <c r="N185"/>
  <c r="B169"/>
  <c r="B165"/>
  <c r="B166"/>
  <c r="N166" s="1"/>
  <c r="B162"/>
  <c r="N162" s="1"/>
  <c r="N158"/>
  <c r="B152"/>
  <c r="N152" s="1"/>
  <c r="B150"/>
  <c r="N150" s="1"/>
  <c r="B149"/>
  <c r="N149" s="1"/>
  <c r="B141"/>
  <c r="B142"/>
  <c r="N142" s="1"/>
  <c r="B143"/>
  <c r="N143" s="1"/>
  <c r="B131"/>
  <c r="N131" s="1"/>
  <c r="B125"/>
  <c r="N125" s="1"/>
  <c r="B122"/>
  <c r="B121" s="1"/>
  <c r="H346" l="1"/>
  <c r="N348"/>
  <c r="N228"/>
  <c r="B227"/>
  <c r="B175"/>
  <c r="N175" s="1"/>
  <c r="N176"/>
  <c r="N221"/>
  <c r="B220"/>
  <c r="B219" s="1"/>
  <c r="N208"/>
  <c r="B207"/>
  <c r="N206"/>
  <c r="B205"/>
  <c r="B199"/>
  <c r="N198"/>
  <c r="B197"/>
  <c r="N400"/>
  <c r="B399"/>
  <c r="N393"/>
  <c r="B392"/>
  <c r="B387" s="1"/>
  <c r="B362"/>
  <c r="N363"/>
  <c r="N350"/>
  <c r="B349"/>
  <c r="B346" s="1"/>
  <c r="N318"/>
  <c r="B317"/>
  <c r="N317" s="1"/>
  <c r="N306"/>
  <c r="B305"/>
  <c r="B304" s="1"/>
  <c r="N307"/>
  <c r="N312"/>
  <c r="N300"/>
  <c r="B299"/>
  <c r="B298" s="1"/>
  <c r="N289"/>
  <c r="B288"/>
  <c r="N270"/>
  <c r="B269"/>
  <c r="B268" s="1"/>
  <c r="N267"/>
  <c r="B266"/>
  <c r="N252"/>
  <c r="B251"/>
  <c r="B250" s="1"/>
  <c r="F229"/>
  <c r="B247"/>
  <c r="B246" s="1"/>
  <c r="E229"/>
  <c r="N141"/>
  <c r="B140"/>
  <c r="N179"/>
  <c r="B178"/>
  <c r="N178" s="1"/>
  <c r="N182"/>
  <c r="N173"/>
  <c r="B172"/>
  <c r="B171" s="1"/>
  <c r="N169"/>
  <c r="B168"/>
  <c r="B167" s="1"/>
  <c r="N134"/>
  <c r="B133"/>
  <c r="N122"/>
  <c r="B120"/>
  <c r="B239"/>
  <c r="N372"/>
  <c r="B371"/>
  <c r="N249"/>
  <c r="N225"/>
  <c r="C236"/>
  <c r="B236" s="1"/>
  <c r="N200"/>
  <c r="I386"/>
  <c r="B234"/>
  <c r="N234" s="1"/>
  <c r="C233"/>
  <c r="B98"/>
  <c r="N98" s="1"/>
  <c r="B99"/>
  <c r="N99" s="1"/>
  <c r="B100"/>
  <c r="N100" s="1"/>
  <c r="B101"/>
  <c r="N101" s="1"/>
  <c r="B104"/>
  <c r="N104" s="1"/>
  <c r="B107"/>
  <c r="N107" s="1"/>
  <c r="B108"/>
  <c r="N108" s="1"/>
  <c r="B109"/>
  <c r="N109" s="1"/>
  <c r="B110"/>
  <c r="N110" s="1"/>
  <c r="B113"/>
  <c r="N113" s="1"/>
  <c r="B115"/>
  <c r="N115" s="1"/>
  <c r="B118"/>
  <c r="N118" s="1"/>
  <c r="B84"/>
  <c r="B85"/>
  <c r="N85" s="1"/>
  <c r="B86"/>
  <c r="N86" s="1"/>
  <c r="B87"/>
  <c r="N87" s="1"/>
  <c r="B88"/>
  <c r="N88" s="1"/>
  <c r="B68"/>
  <c r="N68" s="1"/>
  <c r="D62"/>
  <c r="D61" s="1"/>
  <c r="B63"/>
  <c r="N63" s="1"/>
  <c r="B19"/>
  <c r="B18" s="1"/>
  <c r="B22"/>
  <c r="N22" s="1"/>
  <c r="B27"/>
  <c r="N27" s="1"/>
  <c r="B26"/>
  <c r="N26" s="1"/>
  <c r="E429"/>
  <c r="L417"/>
  <c r="L396" s="1"/>
  <c r="K417"/>
  <c r="K396" s="1"/>
  <c r="J417"/>
  <c r="J396" s="1"/>
  <c r="F417"/>
  <c r="F396" s="1"/>
  <c r="E417"/>
  <c r="E396" s="1"/>
  <c r="D417"/>
  <c r="D396" s="1"/>
  <c r="C417"/>
  <c r="C396" s="1"/>
  <c r="L371"/>
  <c r="L370" s="1"/>
  <c r="K371"/>
  <c r="K370" s="1"/>
  <c r="J371"/>
  <c r="J370" s="1"/>
  <c r="F371"/>
  <c r="F370" s="1"/>
  <c r="E371"/>
  <c r="E370" s="1"/>
  <c r="D371"/>
  <c r="D370" s="1"/>
  <c r="L366"/>
  <c r="L361" s="1"/>
  <c r="K366"/>
  <c r="K361" s="1"/>
  <c r="J366"/>
  <c r="J361" s="1"/>
  <c r="H366"/>
  <c r="H361" s="1"/>
  <c r="F366"/>
  <c r="F361" s="1"/>
  <c r="E366"/>
  <c r="E361" s="1"/>
  <c r="D366"/>
  <c r="D361" s="1"/>
  <c r="C366"/>
  <c r="C361" s="1"/>
  <c r="L357"/>
  <c r="K357"/>
  <c r="J357"/>
  <c r="I357"/>
  <c r="F357"/>
  <c r="E357"/>
  <c r="D357"/>
  <c r="C357"/>
  <c r="L359"/>
  <c r="K359"/>
  <c r="J359"/>
  <c r="I359"/>
  <c r="H359" s="1"/>
  <c r="F359"/>
  <c r="E359"/>
  <c r="D359"/>
  <c r="C359"/>
  <c r="L343"/>
  <c r="L342" s="1"/>
  <c r="L341" s="1"/>
  <c r="K343"/>
  <c r="K342" s="1"/>
  <c r="K341" s="1"/>
  <c r="J343"/>
  <c r="J342" s="1"/>
  <c r="J341" s="1"/>
  <c r="I343"/>
  <c r="F343"/>
  <c r="F342" s="1"/>
  <c r="F341" s="1"/>
  <c r="E343"/>
  <c r="E342" s="1"/>
  <c r="E341" s="1"/>
  <c r="D343"/>
  <c r="D342" s="1"/>
  <c r="D341" s="1"/>
  <c r="C343"/>
  <c r="L337"/>
  <c r="K337"/>
  <c r="J337"/>
  <c r="I337"/>
  <c r="H337"/>
  <c r="F337"/>
  <c r="E337"/>
  <c r="D337"/>
  <c r="C337"/>
  <c r="L339"/>
  <c r="K339"/>
  <c r="J339"/>
  <c r="I339"/>
  <c r="F339"/>
  <c r="E339"/>
  <c r="D339"/>
  <c r="C339"/>
  <c r="L334"/>
  <c r="L333" s="1"/>
  <c r="K334"/>
  <c r="K333" s="1"/>
  <c r="J334"/>
  <c r="J333" s="1"/>
  <c r="I334"/>
  <c r="F334"/>
  <c r="F333" s="1"/>
  <c r="E334"/>
  <c r="E333" s="1"/>
  <c r="D334"/>
  <c r="D333" s="1"/>
  <c r="C334"/>
  <c r="L331"/>
  <c r="K331"/>
  <c r="J331"/>
  <c r="I331"/>
  <c r="F331"/>
  <c r="E331"/>
  <c r="D331"/>
  <c r="C331"/>
  <c r="L329"/>
  <c r="L328" s="1"/>
  <c r="K329"/>
  <c r="J329"/>
  <c r="J328" s="1"/>
  <c r="I329"/>
  <c r="F329"/>
  <c r="E329"/>
  <c r="D329"/>
  <c r="C329"/>
  <c r="L326"/>
  <c r="L325" s="1"/>
  <c r="K326"/>
  <c r="K325" s="1"/>
  <c r="J326"/>
  <c r="J325" s="1"/>
  <c r="I326"/>
  <c r="F326"/>
  <c r="F325" s="1"/>
  <c r="E326"/>
  <c r="E325" s="1"/>
  <c r="D326"/>
  <c r="D325" s="1"/>
  <c r="C326"/>
  <c r="F321"/>
  <c r="E321"/>
  <c r="D321"/>
  <c r="C321"/>
  <c r="L296"/>
  <c r="K296"/>
  <c r="J296"/>
  <c r="I296"/>
  <c r="F296"/>
  <c r="E296"/>
  <c r="C296"/>
  <c r="L293"/>
  <c r="K293"/>
  <c r="J293"/>
  <c r="I293"/>
  <c r="F293"/>
  <c r="E293"/>
  <c r="D293"/>
  <c r="D292" s="1"/>
  <c r="C293"/>
  <c r="L287"/>
  <c r="K287"/>
  <c r="J287"/>
  <c r="I287"/>
  <c r="F287"/>
  <c r="E287"/>
  <c r="D287"/>
  <c r="C287"/>
  <c r="L275"/>
  <c r="L274" s="1"/>
  <c r="K275"/>
  <c r="K274" s="1"/>
  <c r="J275"/>
  <c r="J274" s="1"/>
  <c r="I275"/>
  <c r="I274" s="1"/>
  <c r="H275"/>
  <c r="H274" s="1"/>
  <c r="F275"/>
  <c r="F274" s="1"/>
  <c r="E275"/>
  <c r="E274" s="1"/>
  <c r="D275"/>
  <c r="D274" s="1"/>
  <c r="C275"/>
  <c r="C274" s="1"/>
  <c r="F246"/>
  <c r="E246"/>
  <c r="D246"/>
  <c r="N349" l="1"/>
  <c r="B253"/>
  <c r="N266"/>
  <c r="C229"/>
  <c r="N140"/>
  <c r="B139"/>
  <c r="B177"/>
  <c r="N84"/>
  <c r="B83"/>
  <c r="B78" s="1"/>
  <c r="N133"/>
  <c r="B132"/>
  <c r="N132" s="1"/>
  <c r="B25"/>
  <c r="B192"/>
  <c r="B321"/>
  <c r="N347"/>
  <c r="B359"/>
  <c r="N359" s="1"/>
  <c r="B357"/>
  <c r="H357"/>
  <c r="B233"/>
  <c r="C277"/>
  <c r="H417"/>
  <c r="H396" s="1"/>
  <c r="F316"/>
  <c r="J429"/>
  <c r="F292"/>
  <c r="L292"/>
  <c r="L291" s="1"/>
  <c r="H287"/>
  <c r="H296"/>
  <c r="B366"/>
  <c r="N366" s="1"/>
  <c r="I292"/>
  <c r="I325"/>
  <c r="H325" s="1"/>
  <c r="H326"/>
  <c r="H329"/>
  <c r="H331"/>
  <c r="I333"/>
  <c r="H333" s="1"/>
  <c r="H334"/>
  <c r="I336"/>
  <c r="H339"/>
  <c r="L336"/>
  <c r="J356"/>
  <c r="K292"/>
  <c r="K291" s="1"/>
  <c r="I342"/>
  <c r="I341" s="1"/>
  <c r="H343"/>
  <c r="N236"/>
  <c r="N237"/>
  <c r="L356"/>
  <c r="I429"/>
  <c r="I356"/>
  <c r="J292"/>
  <c r="D429"/>
  <c r="B426"/>
  <c r="B422" s="1"/>
  <c r="B417"/>
  <c r="B396" s="1"/>
  <c r="F377"/>
  <c r="D277"/>
  <c r="I277"/>
  <c r="I328"/>
  <c r="E336"/>
  <c r="J336"/>
  <c r="N313"/>
  <c r="E377"/>
  <c r="K429"/>
  <c r="F328"/>
  <c r="K328"/>
  <c r="E328"/>
  <c r="F336"/>
  <c r="K336"/>
  <c r="F356"/>
  <c r="K356"/>
  <c r="C370"/>
  <c r="B370" s="1"/>
  <c r="N371"/>
  <c r="N362"/>
  <c r="E356"/>
  <c r="D356"/>
  <c r="C356"/>
  <c r="B343"/>
  <c r="C342"/>
  <c r="C341" s="1"/>
  <c r="B339"/>
  <c r="D336"/>
  <c r="C336"/>
  <c r="B337"/>
  <c r="N337" s="1"/>
  <c r="B334"/>
  <c r="C333"/>
  <c r="B333" s="1"/>
  <c r="D328"/>
  <c r="B331"/>
  <c r="B329"/>
  <c r="C328"/>
  <c r="C325"/>
  <c r="B325" s="1"/>
  <c r="B326"/>
  <c r="D316"/>
  <c r="E316"/>
  <c r="C316"/>
  <c r="N305"/>
  <c r="N299"/>
  <c r="B296"/>
  <c r="E292"/>
  <c r="C292"/>
  <c r="B293"/>
  <c r="N293" s="1"/>
  <c r="B287"/>
  <c r="B275"/>
  <c r="N261"/>
  <c r="C429"/>
  <c r="L429"/>
  <c r="L277"/>
  <c r="F277"/>
  <c r="K277"/>
  <c r="E277"/>
  <c r="J277"/>
  <c r="L226"/>
  <c r="K226"/>
  <c r="J226"/>
  <c r="I226"/>
  <c r="F226"/>
  <c r="F223" s="1"/>
  <c r="E226"/>
  <c r="E223" s="1"/>
  <c r="D226"/>
  <c r="D223" s="1"/>
  <c r="L216"/>
  <c r="L215" s="1"/>
  <c r="K216"/>
  <c r="K215" s="1"/>
  <c r="J216"/>
  <c r="J215" s="1"/>
  <c r="I216"/>
  <c r="I215" s="1"/>
  <c r="F216"/>
  <c r="F215" s="1"/>
  <c r="E216"/>
  <c r="E215" s="1"/>
  <c r="D216"/>
  <c r="D215" s="1"/>
  <c r="C216"/>
  <c r="C215" s="1"/>
  <c r="L213"/>
  <c r="L212" s="1"/>
  <c r="K213"/>
  <c r="K212" s="1"/>
  <c r="J213"/>
  <c r="J212" s="1"/>
  <c r="I213"/>
  <c r="I212" s="1"/>
  <c r="F213"/>
  <c r="F212" s="1"/>
  <c r="E213"/>
  <c r="E212" s="1"/>
  <c r="D213"/>
  <c r="D212" s="1"/>
  <c r="C213"/>
  <c r="C212" s="1"/>
  <c r="L170"/>
  <c r="J170"/>
  <c r="F170"/>
  <c r="E170"/>
  <c r="D170"/>
  <c r="K170"/>
  <c r="L164"/>
  <c r="L163" s="1"/>
  <c r="K164"/>
  <c r="K163" s="1"/>
  <c r="J164"/>
  <c r="J163" s="1"/>
  <c r="I164"/>
  <c r="F164"/>
  <c r="F163" s="1"/>
  <c r="E164"/>
  <c r="E163" s="1"/>
  <c r="D164"/>
  <c r="D163" s="1"/>
  <c r="C164"/>
  <c r="L161"/>
  <c r="L160" s="1"/>
  <c r="K161"/>
  <c r="K160" s="1"/>
  <c r="J161"/>
  <c r="J160" s="1"/>
  <c r="I161"/>
  <c r="F161"/>
  <c r="F160" s="1"/>
  <c r="E161"/>
  <c r="E160" s="1"/>
  <c r="D161"/>
  <c r="D160" s="1"/>
  <c r="C161"/>
  <c r="F156"/>
  <c r="F138" s="1"/>
  <c r="E156"/>
  <c r="D156"/>
  <c r="D138" s="1"/>
  <c r="L124"/>
  <c r="L123" s="1"/>
  <c r="K124"/>
  <c r="K123" s="1"/>
  <c r="J124"/>
  <c r="J123" s="1"/>
  <c r="I124"/>
  <c r="F124"/>
  <c r="F123" s="1"/>
  <c r="E124"/>
  <c r="E123" s="1"/>
  <c r="D124"/>
  <c r="D123" s="1"/>
  <c r="C124"/>
  <c r="L130"/>
  <c r="L129" s="1"/>
  <c r="K130"/>
  <c r="K129" s="1"/>
  <c r="J130"/>
  <c r="J129" s="1"/>
  <c r="I130"/>
  <c r="F130"/>
  <c r="F129" s="1"/>
  <c r="E130"/>
  <c r="E129" s="1"/>
  <c r="D130"/>
  <c r="C130"/>
  <c r="C129" s="1"/>
  <c r="L21"/>
  <c r="L20" s="1"/>
  <c r="L16" s="1"/>
  <c r="K21"/>
  <c r="K20" s="1"/>
  <c r="K16" s="1"/>
  <c r="J21"/>
  <c r="J20" s="1"/>
  <c r="J16" s="1"/>
  <c r="I21"/>
  <c r="F21"/>
  <c r="F20" s="1"/>
  <c r="E21"/>
  <c r="E20" s="1"/>
  <c r="D21"/>
  <c r="D20" s="1"/>
  <c r="C21"/>
  <c r="C20" s="1"/>
  <c r="F18"/>
  <c r="F17" s="1"/>
  <c r="E18"/>
  <c r="E17" s="1"/>
  <c r="D18"/>
  <c r="D17" s="1"/>
  <c r="C18"/>
  <c r="C17" s="1"/>
  <c r="L67"/>
  <c r="L64" s="1"/>
  <c r="K67"/>
  <c r="K64" s="1"/>
  <c r="J67"/>
  <c r="J64" s="1"/>
  <c r="I67"/>
  <c r="I64" s="1"/>
  <c r="F67"/>
  <c r="F64" s="1"/>
  <c r="E67"/>
  <c r="E64" s="1"/>
  <c r="D67"/>
  <c r="C67"/>
  <c r="C64" s="1"/>
  <c r="F62"/>
  <c r="F61" s="1"/>
  <c r="E62"/>
  <c r="E61" s="1"/>
  <c r="C62"/>
  <c r="C61" s="1"/>
  <c r="L24"/>
  <c r="K24"/>
  <c r="J24"/>
  <c r="I24"/>
  <c r="E25"/>
  <c r="F112"/>
  <c r="F105" s="1"/>
  <c r="E112"/>
  <c r="E105" s="1"/>
  <c r="D112"/>
  <c r="C112"/>
  <c r="C105" s="1"/>
  <c r="C77" s="1"/>
  <c r="B21"/>
  <c r="B20" s="1"/>
  <c r="N334" l="1"/>
  <c r="N333"/>
  <c r="B274"/>
  <c r="N274" s="1"/>
  <c r="N275"/>
  <c r="H429"/>
  <c r="B17"/>
  <c r="B245"/>
  <c r="B361"/>
  <c r="N339"/>
  <c r="E16"/>
  <c r="F429"/>
  <c r="B429" s="1"/>
  <c r="J191"/>
  <c r="N233"/>
  <c r="B229"/>
  <c r="N229" s="1"/>
  <c r="H356"/>
  <c r="D105"/>
  <c r="D77" s="1"/>
  <c r="N83"/>
  <c r="E77"/>
  <c r="F77"/>
  <c r="E119"/>
  <c r="K119"/>
  <c r="F119"/>
  <c r="L119"/>
  <c r="J119"/>
  <c r="C23"/>
  <c r="D64"/>
  <c r="D23" s="1"/>
  <c r="F23"/>
  <c r="I245"/>
  <c r="B356"/>
  <c r="J245"/>
  <c r="N251"/>
  <c r="K245"/>
  <c r="N269"/>
  <c r="L245"/>
  <c r="E245"/>
  <c r="F245"/>
  <c r="D245"/>
  <c r="L23"/>
  <c r="N253"/>
  <c r="E138"/>
  <c r="B213"/>
  <c r="B212" s="1"/>
  <c r="J386"/>
  <c r="N287"/>
  <c r="B342"/>
  <c r="B341" s="1"/>
  <c r="C170"/>
  <c r="B216"/>
  <c r="B215" s="1"/>
  <c r="H216"/>
  <c r="H215" s="1"/>
  <c r="L386"/>
  <c r="H78"/>
  <c r="H77" s="1"/>
  <c r="E24"/>
  <c r="B67"/>
  <c r="B64" s="1"/>
  <c r="I170"/>
  <c r="H277"/>
  <c r="J23"/>
  <c r="K23"/>
  <c r="N298"/>
  <c r="B277"/>
  <c r="I23"/>
  <c r="H24"/>
  <c r="C245"/>
  <c r="L355"/>
  <c r="D291"/>
  <c r="E355"/>
  <c r="F291"/>
  <c r="I377"/>
  <c r="F315"/>
  <c r="L315"/>
  <c r="E315"/>
  <c r="K355"/>
  <c r="K315"/>
  <c r="L377"/>
  <c r="F355"/>
  <c r="K386"/>
  <c r="D355"/>
  <c r="I160"/>
  <c r="H160" s="1"/>
  <c r="H161"/>
  <c r="I163"/>
  <c r="H163" s="1"/>
  <c r="H164"/>
  <c r="E291"/>
  <c r="E386"/>
  <c r="N343"/>
  <c r="H342"/>
  <c r="N417"/>
  <c r="N331"/>
  <c r="N321"/>
  <c r="N392"/>
  <c r="N357"/>
  <c r="N288"/>
  <c r="H213"/>
  <c r="H212" s="1"/>
  <c r="B336"/>
  <c r="N399"/>
  <c r="J355"/>
  <c r="H336"/>
  <c r="N329"/>
  <c r="I291"/>
  <c r="I20"/>
  <c r="H21"/>
  <c r="N21" s="1"/>
  <c r="I129"/>
  <c r="H129" s="1"/>
  <c r="H130"/>
  <c r="H126"/>
  <c r="I123"/>
  <c r="H124"/>
  <c r="N326"/>
  <c r="N368"/>
  <c r="I355"/>
  <c r="H117"/>
  <c r="H226"/>
  <c r="C355"/>
  <c r="I315"/>
  <c r="H328"/>
  <c r="J291"/>
  <c r="N370"/>
  <c r="N325"/>
  <c r="N247"/>
  <c r="N246"/>
  <c r="N296"/>
  <c r="H292"/>
  <c r="J315"/>
  <c r="H25"/>
  <c r="N25" s="1"/>
  <c r="J377"/>
  <c r="K377"/>
  <c r="H28"/>
  <c r="N28" s="1"/>
  <c r="H67"/>
  <c r="D386"/>
  <c r="C386"/>
  <c r="B383"/>
  <c r="D377"/>
  <c r="D191"/>
  <c r="B16"/>
  <c r="B328"/>
  <c r="C291"/>
  <c r="F386"/>
  <c r="D315"/>
  <c r="C315"/>
  <c r="B316"/>
  <c r="B292"/>
  <c r="N250"/>
  <c r="N207"/>
  <c r="N205"/>
  <c r="N199"/>
  <c r="E192"/>
  <c r="N197"/>
  <c r="N193"/>
  <c r="F192"/>
  <c r="K192"/>
  <c r="N148"/>
  <c r="C160"/>
  <c r="B161"/>
  <c r="L159"/>
  <c r="C156"/>
  <c r="C163"/>
  <c r="B163" s="1"/>
  <c r="B164"/>
  <c r="B112"/>
  <c r="B117"/>
  <c r="D159"/>
  <c r="D129"/>
  <c r="B129" s="1"/>
  <c r="B130"/>
  <c r="B126"/>
  <c r="C123"/>
  <c r="B124"/>
  <c r="B62"/>
  <c r="F16"/>
  <c r="F159"/>
  <c r="K159"/>
  <c r="E159"/>
  <c r="J159"/>
  <c r="L192"/>
  <c r="D16"/>
  <c r="H245" l="1"/>
  <c r="N245" s="1"/>
  <c r="N429"/>
  <c r="B61"/>
  <c r="N61" s="1"/>
  <c r="N62"/>
  <c r="N277"/>
  <c r="J443"/>
  <c r="H64"/>
  <c r="N64" s="1"/>
  <c r="N67"/>
  <c r="N342"/>
  <c r="H341"/>
  <c r="N341" s="1"/>
  <c r="N356"/>
  <c r="B105"/>
  <c r="B77" s="1"/>
  <c r="N77" s="1"/>
  <c r="D119"/>
  <c r="D443" s="1"/>
  <c r="H123"/>
  <c r="H119" s="1"/>
  <c r="I119"/>
  <c r="B123"/>
  <c r="B119" s="1"/>
  <c r="C119"/>
  <c r="H23"/>
  <c r="N78"/>
  <c r="N268"/>
  <c r="H192"/>
  <c r="B170"/>
  <c r="H386"/>
  <c r="E23"/>
  <c r="B23" s="1"/>
  <c r="B24"/>
  <c r="N24" s="1"/>
  <c r="B156"/>
  <c r="N156" s="1"/>
  <c r="C138"/>
  <c r="H170"/>
  <c r="H315"/>
  <c r="I191"/>
  <c r="B291"/>
  <c r="I159"/>
  <c r="H159" s="1"/>
  <c r="N106"/>
  <c r="N97"/>
  <c r="B355"/>
  <c r="N114"/>
  <c r="N336"/>
  <c r="H291"/>
  <c r="N213"/>
  <c r="N112"/>
  <c r="N124"/>
  <c r="N130"/>
  <c r="N316"/>
  <c r="N387"/>
  <c r="N168"/>
  <c r="N157"/>
  <c r="N184"/>
  <c r="N161"/>
  <c r="N346"/>
  <c r="N292"/>
  <c r="H377"/>
  <c r="N216"/>
  <c r="N121"/>
  <c r="N116"/>
  <c r="N361"/>
  <c r="N129"/>
  <c r="N181"/>
  <c r="N396"/>
  <c r="N167"/>
  <c r="N117"/>
  <c r="N151"/>
  <c r="H355"/>
  <c r="N202"/>
  <c r="N219"/>
  <c r="N164"/>
  <c r="N304"/>
  <c r="N328"/>
  <c r="I16"/>
  <c r="H20"/>
  <c r="N20" s="1"/>
  <c r="N220"/>
  <c r="N172"/>
  <c r="N163"/>
  <c r="H32"/>
  <c r="N32" s="1"/>
  <c r="B386"/>
  <c r="F191"/>
  <c r="F443" s="1"/>
  <c r="N139"/>
  <c r="K191"/>
  <c r="K443" s="1"/>
  <c r="B315"/>
  <c r="N227"/>
  <c r="C159"/>
  <c r="B160"/>
  <c r="B159" s="1"/>
  <c r="L191"/>
  <c r="L443" s="1"/>
  <c r="N355" l="1"/>
  <c r="N159"/>
  <c r="N386"/>
  <c r="N291"/>
  <c r="I443"/>
  <c r="N315"/>
  <c r="N23"/>
  <c r="N170"/>
  <c r="N119"/>
  <c r="N123"/>
  <c r="B138"/>
  <c r="N138" s="1"/>
  <c r="E191"/>
  <c r="E443" s="1"/>
  <c r="N212"/>
  <c r="H191"/>
  <c r="N177"/>
  <c r="N192"/>
  <c r="N183"/>
  <c r="N105"/>
  <c r="N171"/>
  <c r="N120"/>
  <c r="N147"/>
  <c r="N160"/>
  <c r="H16"/>
  <c r="N16" s="1"/>
  <c r="N215"/>
  <c r="C226"/>
  <c r="B226" s="1"/>
  <c r="N226" s="1"/>
  <c r="H443" l="1"/>
  <c r="C223"/>
  <c r="B223" l="1"/>
  <c r="B191" s="1"/>
  <c r="N191" s="1"/>
  <c r="C191"/>
  <c r="N224"/>
  <c r="N223" l="1"/>
  <c r="C377"/>
  <c r="C443" s="1"/>
  <c r="B377" l="1"/>
  <c r="B443" s="1"/>
  <c r="N443" s="1"/>
</calcChain>
</file>

<file path=xl/sharedStrings.xml><?xml version="1.0" encoding="utf-8"?>
<sst xmlns="http://schemas.openxmlformats.org/spreadsheetml/2006/main" count="738" uniqueCount="513">
  <si>
    <t xml:space="preserve">                                                                                                                                                                                                                                       Приложение № 19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</si>
  <si>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к Порядку разработки и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</si>
  <si>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реализации муниципальных</t>
  </si>
  <si>
    <t xml:space="preserve">                                                                                                                                                                                                                                       программ городского округа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</si>
  <si>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Щёлково</t>
  </si>
  <si>
    <t>Годовой отчет (Сводный годовой отчет)</t>
  </si>
  <si>
    <t>городского округа Щёлково</t>
  </si>
  <si>
    <t>Наименования подпрограммы, мероприятия</t>
  </si>
  <si>
    <t>(с указанием порядкового номера)</t>
  </si>
  <si>
    <t>Степень и результаты выполнения мероприятия</t>
  </si>
  <si>
    <t>Причины невыполнения / несвоевременного выполнения / текущая стадия выполнения</t>
  </si>
  <si>
    <t>Всего</t>
  </si>
  <si>
    <t>Средства бюджета городского округа Щёлково</t>
  </si>
  <si>
    <t>Средства бюджета Московской области</t>
  </si>
  <si>
    <t>Средства Федерального бюджета</t>
  </si>
  <si>
    <t>Внебюджетные источники</t>
  </si>
  <si>
    <t xml:space="preserve">Итого по муниципальной программе                    </t>
  </si>
  <si>
    <t>Подпрограмма: 1 Профилактика заболеваний и формирование здорового образа жизни. Развитие первичной медико-санитарной помощи</t>
  </si>
  <si>
    <t>Основное мероприятие 02 «Развитие первичной медико-санитарной помощи, а также системы раннего выявления заболеваний, патологических состояний и факторов риска их развития, включая проведение медицинских осмотров и диспансеризации населения»</t>
  </si>
  <si>
    <t>Мероприятие 2.1 «Проведение профилактических медицинских осмотров и диспансеризации населения»</t>
  </si>
  <si>
    <t>Подпрограмма: 5 Финансовое обеспечение системы организации медицинской помощи</t>
  </si>
  <si>
    <t>Основное мероприятие 02 «Развитие мер социальной поддержки медицинских работников»</t>
  </si>
  <si>
    <t>Мероприятие 2.4 «Выплата компенсации за аренду жилья врачам и среднему медицинскому персоналу»</t>
  </si>
  <si>
    <t>Культура и туризм</t>
  </si>
  <si>
    <t>Подпрограмма: 2 Развитие музейного дела</t>
  </si>
  <si>
    <t>Основное мероприятие 01 «Обеспечение выполнения функций муниципальных музеев»</t>
  </si>
  <si>
    <t>Мероприятие 1.1 «Расходы на обеспечение деятельности (оказание услуг) муниципальных учреждений - музеи, галереи»</t>
  </si>
  <si>
    <t>Мероприятие 1.4 «Сохранение достигнутого уровня заработной платы работников муниципальных учреждений культуры»</t>
  </si>
  <si>
    <t>Подпрограмма: 3 Развитие библиотечного дела</t>
  </si>
  <si>
    <t>Основное мероприятие 01 «Организация библиотечного обслуживания населения муниципальными библиотеками Московской области»</t>
  </si>
  <si>
    <t>Мероприятие 1.1 «Расходы на обеспечение деятельности (оказание услуг) муниципальных учреждений - библиотеки»</t>
  </si>
  <si>
    <t>Мероприятие 1.2 «Организация библиотечного обслуживания населения, комплектование и обеспечение сохранности библиотечных фондов библиотек городского округа»</t>
  </si>
  <si>
    <t>Мероприятие 1.3 «Государственная поддержка отрасли культуры (модернизация библиотек в части комплектования книжных фондов муниципальных общедоступных библиотек)»</t>
  </si>
  <si>
    <t>Подпрограмма: 4 Развитие профессионального искусства, гастрольно-концертной и культурно-досуговой деятельности, кинематографии</t>
  </si>
  <si>
    <t>Основное мероприятие 01 «Обеспечение функций театрально-концертных учреждений, муниципальных учреждений культуры Московской области»</t>
  </si>
  <si>
    <t>Мероприятие 1.1 «Расходы на обеспечение деятельности (оказание услуг) муниципальных учреждений - театрально-концертные организации»</t>
  </si>
  <si>
    <t>Мероприятие 1.2 «Мероприятия в сфере культуры»</t>
  </si>
  <si>
    <t>Мероприятие 1.4 «Поддержка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человек»</t>
  </si>
  <si>
    <t>Основное мероприятие 04 «Обеспечение функций культурно-досуговых учреждений»</t>
  </si>
  <si>
    <t>Мероприятие 4.1 «Расходы на обеспечение деятельности (оказание услуг) муниципальных учреждений - культурно-досуговые учреждения»</t>
  </si>
  <si>
    <t>Мероприятие 4.2 «Мероприятия в сфере культуры»</t>
  </si>
  <si>
    <t>Мероприятие 5.2 «Модернизация (развитие) материально-технической базы культурно-досуговых учреждений культуры»</t>
  </si>
  <si>
    <t>Основное мероприятие 07 «Обеспечение функций муниципальных учреждений культуры Московской области»</t>
  </si>
  <si>
    <t>Мероприятие 7.1 «Сохранение достигнутого уровня заработной платы работников муниципальных учреждений культуры»</t>
  </si>
  <si>
    <t>Подпрограмма: 5 Укрепление материально-технической базы муниципальных учреждений культуры</t>
  </si>
  <si>
    <t>Подпрограмма: 6 Развитие образования в сфере культуры</t>
  </si>
  <si>
    <t>Основное мероприятие 01 «Обеспечение функций муниципальных организаций дополнительного образования сферы культуры»</t>
  </si>
  <si>
    <t>Мероприятие 1.1 «Расходы на обеспечение деятельности (оказание услуг) муниципальных организаций дополнительного образования сферы культуры»</t>
  </si>
  <si>
    <t>Подпрограмма: 8 Обеспечивающая подпрограмма</t>
  </si>
  <si>
    <t>Основное мероприятие 01 «Создание условий для реализации полномочий органов местного самоуправления»</t>
  </si>
  <si>
    <t>Мероприятие 1.1 «Обеспечение деятельности муниципальных органов - учреждения в сфере культуры»</t>
  </si>
  <si>
    <t>Программа: 03 Образование</t>
  </si>
  <si>
    <t>Подпрограмма: 1 Общее образование</t>
  </si>
  <si>
    <t>Основное мероприятие 01 «Финансовое обеспечение деятельности образовательных организаций»</t>
  </si>
  <si>
    <t>Мероприятие 1.2 «Обеспечение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 за счет средств местного бюджета»</t>
  </si>
  <si>
    <t>Мероприятие 1.7 «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услуг)»</t>
  </si>
  <si>
    <t>Мероприятие 1.10 «Финансовое обеспечение выплаты компенсации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деятельность»</t>
  </si>
  <si>
    <t>Основное мероприятие 02 «Реализация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образования»</t>
  </si>
  <si>
    <t>Мероприятие 2.2 «Приобретение автобусов для доставки обучающихся в общеобразовательные организации, расположенные в сельских населенных пунктах»</t>
  </si>
  <si>
    <t>Мероприятие 2.8 «Организация бесплатного горячего питания обучающихся, получающих начальное общее образование в муниципальных образовательных организациях»</t>
  </si>
  <si>
    <t>Мероприятие 2.13 «Создание и содержание дополнительных мест для детей в возрасте от 1,5 до 7 лет в организациях, осуществляющих присмотр и уход за детьми»</t>
  </si>
  <si>
    <t>Мероприятие 2.14 «Освобождение семей отдельных категорий граждан от платы, взимаемой за присмотр и уход за ребенком в муниципальных образовательных организациях, реализующих программы дошкольного образования»</t>
  </si>
  <si>
    <t>Основное мероприятие 04 «Обеспечение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экзамена»</t>
  </si>
  <si>
    <t>Подпрограмма: 2 Дополнительное образование, воспитание и психолого-социальное сопровождение детей</t>
  </si>
  <si>
    <t>Основное мероприятие 02 «Финансовое обеспечение деятельности организаций дополнительного образования»</t>
  </si>
  <si>
    <t>Мероприятие 2.1 «Расходы на обеспечение деятельности (оказание услуг) муниципальных учреждений - организации дополнительного образования»</t>
  </si>
  <si>
    <t>Мероприятие 2.2 «Укрепление материально-технической базы и проведение текущего ремонта учреждений дополнительного образования»</t>
  </si>
  <si>
    <t>Мероприятие 2.3 «Профессиональная физическая охрана муниципальных учреждений дополнительного образования»</t>
  </si>
  <si>
    <t>Мероприятие 2.4 «Мероприятия в сфере дополнительного образования»</t>
  </si>
  <si>
    <t>Мероприятие 3.5 «Предоставление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организациях»</t>
  </si>
  <si>
    <t>Основное мероприятие 04 «Обеспечение функционирования модели персонифицированного финансирования дополнительного образования детей»</t>
  </si>
  <si>
    <t>Подпрограмма: 4 Обеспечивающая подпрограмма</t>
  </si>
  <si>
    <t>Мероприятие 1.1 «Обеспечение деятельности муниципальных органов - учреждения в сфере образования»</t>
  </si>
  <si>
    <t>Программа: 04 Социальная защита населения</t>
  </si>
  <si>
    <t>Подпрограмма: 1 Социальная поддержка граждан</t>
  </si>
  <si>
    <t>Основное мероприятие 15 «Предоставление государственных гарантий государственным гражданским служащим Московской области, поощрение за государственную гражданскую службу Московской области»</t>
  </si>
  <si>
    <t>Мероприятие 15.3 «Организация выплаты пенсии за выслугу лет лицам, замещающим муниципальные должности и должности муниципальной службы, в связи с выходом на пенсию»</t>
  </si>
  <si>
    <t>Подпрограмма: 2 Развитие системы отдыха и оздоровления детей</t>
  </si>
  <si>
    <t>Основное мероприятие 03 «Мероприятия по организации отдыха детей в каникулярное время»</t>
  </si>
  <si>
    <t>Мероприятие 3.1 «Мероприятия по организации отдыха детей Московской области в каникулярное время»</t>
  </si>
  <si>
    <t>Подпрограмма: 4 Содействие занятости населения , развитие трудовых ресурсов и охраны труда</t>
  </si>
  <si>
    <t>Подпрограмма: 5 Обеспечивающая подпрограмма</t>
  </si>
  <si>
    <t>Основное мероприятие 03 «Иные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области»</t>
  </si>
  <si>
    <t>Мероприятие 3.2 «Обеспечение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Московской области»</t>
  </si>
  <si>
    <t>Программа: 05 Спорт</t>
  </si>
  <si>
    <t>Подпрограмма: 1 Развитие физической культуры и спорта</t>
  </si>
  <si>
    <t>Основное мероприятие 01 «Обеспечение условий для развития на территории городского округа физической культуры, школьного спорта и массового спорта»</t>
  </si>
  <si>
    <t>Мероприятие 1.2 «Предоставление субсидии на иные цели из бюджета муниципального образования муниципальным учреждениям в области физической культуры и спорта»</t>
  </si>
  <si>
    <t>Мероприятие 1.4 «Организация и проведение физкультурно-оздоровительных и спортивных мероприятий»</t>
  </si>
  <si>
    <t>Подпрограмма: 2 Подготовка спортивного резерва</t>
  </si>
  <si>
    <t>Основное мероприятие 01 «Подготовка спортивных сборных команд»</t>
  </si>
  <si>
    <t>Мероприятие 1.1 «Расходы на обеспечение деятельности муниципальных учреждений, реализующих дополнительные образовательные программы спортивной подготовки»</t>
  </si>
  <si>
    <t>Основное мероприятие 04 «Сохранение достигнутого уровня заработной платы отдельных категорий работников учреждений физической культуры и спорта»</t>
  </si>
  <si>
    <t>Мероприятие 4.3 «Сохранение достигнутого уровня заработной платы отдельных категорий работников организаций дополнительного образования сферы физической культуры и спорта»</t>
  </si>
  <si>
    <t>Подпрограмма: 3 Обеспечивающая подпрограмма</t>
  </si>
  <si>
    <t>Мероприятие 1.1 «Обеспечение деятельности органов местного самоуправления»</t>
  </si>
  <si>
    <t>Программа: 06 Развитие сельского хозяйства</t>
  </si>
  <si>
    <t>Подпрограмма: 1 Развитие отраслей сельского хозяйства и перерабатывающей промышленности</t>
  </si>
  <si>
    <t>Основное мероприятие 06 «Создание условий для развития сельскохозяйственного производства, расширения рынка сельскохозяйственной продукции, сырья и продовольствия»</t>
  </si>
  <si>
    <t>Мероприятие 6.1 «Развитие приоритетных отраслей АПК»</t>
  </si>
  <si>
    <t>Подпрограмма: 2 Вовлечение в оборот земель сельскохозяйственного назначения и развитие мелиорации</t>
  </si>
  <si>
    <t>Основное мероприятие 01 «Реализация мероприятий в области мелиорации земель сельскохозяйственного назначения»</t>
  </si>
  <si>
    <t>Мероприятие 1.1 «Предотвращение выбытия из оборота земель сельскохозяйственного назначения и развитие мелиоративных систем и гидротехнических сооружений сельскохозяйственного назначения, а также проведение культуртехнических мероприятий»</t>
  </si>
  <si>
    <t>Мероприятие 1.2 «Проведение мероприятий по комплексной борьбе с борщевиком Сосновского»</t>
  </si>
  <si>
    <t>Подпрограмма: 4 Обеспечение эпизоотического и ветеринарно-санитарного благополучия и развитие государственной ветеринарной службы</t>
  </si>
  <si>
    <t>Основное мероприятие 01 «Сохранение ветеринарно-санитарного благополучия»</t>
  </si>
  <si>
    <t>Мероприятие 1.1 «Осуществление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владельцев»</t>
  </si>
  <si>
    <t>Программа: 07 Экология и окружающая среда</t>
  </si>
  <si>
    <t>Подпрограмма: 1 Охрана окружающей среды</t>
  </si>
  <si>
    <t>Основное мероприятие 01 «Проведение обследований состояния окружающей среды»</t>
  </si>
  <si>
    <t>Мероприятие 1.1 «Проведение анализов качества воды»</t>
  </si>
  <si>
    <t>Мероприятие 1.3 «Проведение наблюдений за состоянием и загрязнением окружающей среды»</t>
  </si>
  <si>
    <t>Основное мероприятие 02 «Организация, охрана и использование особо охраняемых природных территорий»</t>
  </si>
  <si>
    <t>Мероприятие 2.3 «Обустройство родников»</t>
  </si>
  <si>
    <t>Подпрограмма: 2 Развитие водохозяйственного комплекса</t>
  </si>
  <si>
    <t>Основное мероприятие 01 «Обеспечение безопасности гидротехнических сооружений и проведение мероприятий по берегоукреплению»</t>
  </si>
  <si>
    <t>Мероприятие 1.1 «Разработка необходимой документации для эксплуатации гидротехнических сооружений, находящихся в собственности муниципального образования»</t>
  </si>
  <si>
    <t>Мероприятие 1.5 «Обследование и содержание гидротехнических сооружений»</t>
  </si>
  <si>
    <t>Основное мероприятие 03 «Ликвидация последствий засорения водных объектов»</t>
  </si>
  <si>
    <t>Мероприятие 3.3 «Проведение работ по очистке прудов от мусора»</t>
  </si>
  <si>
    <t>Подпрограмма: 4 Развитие лесного хозяйства</t>
  </si>
  <si>
    <t>Основное мероприятие 01 «Осуществление отдельных полномочий в области лесных отношений»</t>
  </si>
  <si>
    <t>Мероприятие 1.6 «Обеспечение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отходов»</t>
  </si>
  <si>
    <t>Программа: 08 Безопасность и обеспечение безопасности жизнедеятельности населения</t>
  </si>
  <si>
    <t>Подпрограмма: 1 Профилактика преступлений и иных правонарушений</t>
  </si>
  <si>
    <t>Основное мероприятие 01 «Повышение степени антитеррористической защищенности социально значимых объектов, находящихся в собственности городского округа, и мест с массовым пребыванием людей»</t>
  </si>
  <si>
    <t>Мероприятие 1.2 «Приобретение оборудования (материалов), наглядных пособий и оснащения для использования при проведении тренировок на объектах с массовым пребыванием людей»</t>
  </si>
  <si>
    <t>Мероприятие 1.3 «Оборудование и (или) модернизация социально значимых объектов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укрепленности (закупка товаров, работ, услуг)»</t>
  </si>
  <si>
    <t>Основное мероприятие 02 «Обеспечение деятельности общественных объединений правоохранительной направленности»</t>
  </si>
  <si>
    <t>Мероприятие 2.2 «Материальное стимулирование народных дружинников»</t>
  </si>
  <si>
    <t>Основное мероприятие 03 «Реализация мероприятий по обеспечению общественного порядка и общественной безопасности, профилактике проявлений экстремизма»</t>
  </si>
  <si>
    <t>Мероприятие 3.1 «Участие в мероприятиях по профилактике терроризма и рейдах в местах массового отдыха и скопления молодежи с целью выявления экстремистски настроенных лиц»</t>
  </si>
  <si>
    <t>Мероприятие 3.2 «Проведение мероприятий по профилактике экстремизма»</t>
  </si>
  <si>
    <t>Основное мероприятие 04 «Развертывание элементов системы технологического обеспечения региональной общественной безопасности и оперативного управления "Безопасный регион"»</t>
  </si>
  <si>
    <t>Мероприятие 4.3 «Техническое обслуживание и модернизация оборудования системы "Безопасный регион"»</t>
  </si>
  <si>
    <t>Основное мероприятие 05 «Профилактика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области»</t>
  </si>
  <si>
    <t>Мероприятие 5.4 «Изготовление и размещение рекламы, агитационных материалов направленных на: информирование общественности и целевых групп профилактики о государственной стратегии, а также реализуемой профилактической деятельности в отношении наркомании; - формирования общественного мнения, направленного на изменение норм, связанных с поведением "риска", и пропаганду ценностей здорового образа жизни; - информирование о рисках, связанных с наркотиками; - стимулирование подростков и молодежи и их родителей к обращению за психологической и иной профессиональной помощью»</t>
  </si>
  <si>
    <t>Основное мероприятие 07 «Развитие похоронного дела»</t>
  </si>
  <si>
    <t>Мероприятие 7.2 «Реализация мероприятий по транспортировке умерших в морг, включая погрузо-разгрузочные работы, с мест обнаружения или происшествия для проведения судебно-медицинской экспертизы»</t>
  </si>
  <si>
    <t>Мероприятие 7.4 «Расходы на обеспечение деятельности (оказание услуг) в сфере похоронного дела»</t>
  </si>
  <si>
    <t>Мероприятие 7.6 «Зимние и летние работы по содержанию мест захоронений, текущий и капитальный ремонт основных фондов»</t>
  </si>
  <si>
    <t>Мероприятие 7.9 «Проведение инвентаризации мест захоронений»</t>
  </si>
  <si>
    <t>Основное мероприятие 02 «Создание резервов материальных ресурсов для ликвидации чрезвычайных ситуаций муниципального характера на территории Московской области»</t>
  </si>
  <si>
    <t>Мероприятие 2.1 «Формирование, хранение, использование и восполнение резервного фонда для ликвидации чрезвычайных ситуаций муниципального характера»</t>
  </si>
  <si>
    <t>Подпрограмма: 3 Обеспечение мероприятий гражданской обороны на территории муниципального образования Московской области</t>
  </si>
  <si>
    <t>Основное мероприятие 01 «Создание,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муниципального образования Московской области»</t>
  </si>
  <si>
    <t>Подпрограмма: 4 Обеспечение пожарной безопасности на территории муниципального образования Московской области</t>
  </si>
  <si>
    <t>Основное мероприятие 01 «Повышение степени пожарной безопасности на территории муниципального образования Московской области»</t>
  </si>
  <si>
    <t>Мероприятие 1.11 «Опашка территорий по границам населенных пунктов муниципальных образований Московской области»</t>
  </si>
  <si>
    <t>Мероприятие 1.13 «Проведение работ по возведению пожарного депо из быстровозводимой модульной конструкции полной заводской готовности, по подведению внешних инженерных сетей и по благоустройству, прилегающей к пожарному депо территории»</t>
  </si>
  <si>
    <t>Подпрограмма: 5 Обеспечение безопасности населения на водных объектах, расположенных на территории муниципального образования Московской области</t>
  </si>
  <si>
    <t>Основное мероприятие 01 «Выполнение мероприятий по безопасности населения на водных объектах, расположенных на территории Московской области»</t>
  </si>
  <si>
    <t>Мероприятие 1.2 «Создание безопасных мест отдыха для населения на водных объектах»</t>
  </si>
  <si>
    <t>Подпрограмма: 6 Обеспечивающая подпрограмма</t>
  </si>
  <si>
    <t>Мероприятие 1.2 «Обеспечение деятельности муниципального учреждения в сфере спасения населения и экстренного реагирования на чрезвычайные ситуации (аварийно-спасательные формирования органов местного самоуправления муниципального образования Московской области)»</t>
  </si>
  <si>
    <t>Программа: 09 Жилище</t>
  </si>
  <si>
    <t>Подпрограмма: 1 Создание условий для жилищного строительства</t>
  </si>
  <si>
    <t>Подпрограмма: 2 Обеспечение жильем молодых семей</t>
  </si>
  <si>
    <t>Основное мероприятие 01 «Оказание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строительства»</t>
  </si>
  <si>
    <t>Мероприятие 1.1 «Реализация мероприятий по обеспечению жильем молодых семей»</t>
  </si>
  <si>
    <t>Подпрограмма: 3 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</si>
  <si>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Основное мероприятие 01 «Оказание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родителей»</t>
  </si>
  <si>
    <t>Мероприятие 1.1 «Обеспечение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родителей»</t>
  </si>
  <si>
    <t>Подпрограмма: 6 Обеспечение жильем отдельных категорий граждан за счет средств федерального бюджета</t>
  </si>
  <si>
    <t>Программа: 10 Развитие инженерной инфраструктуры, энергоэффективности и отрасли обращения с отходами</t>
  </si>
  <si>
    <t>Подпрограмма: 1 Чистая вода</t>
  </si>
  <si>
    <t>Основное мероприятие 02 «Строительство,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области»</t>
  </si>
  <si>
    <t>Мероприятие 2.3 «Капитальный ремонт, приобретение, монтаж (демонтаж) и ввод в эксплуатацию шахтных колодцев»</t>
  </si>
  <si>
    <t>Мероприятие 2.6 «Содержание и ремонт шахтных колодцев»</t>
  </si>
  <si>
    <t>Подпрограмма: 2 Системы водоотведения</t>
  </si>
  <si>
    <t>Основное мероприятие 02 «Строительство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области»</t>
  </si>
  <si>
    <t>Подпрограмма: 3 Объекты теплоснабжения, инженерные коммуникации</t>
  </si>
  <si>
    <t>Мероприятие 2.1 «Строительство и реконструкция сетей водоснабжения, водоотведения, теплоснабжения муниципальной собственности»</t>
  </si>
  <si>
    <t>Подпрограмма: 5 Энергосбережение и повышение энергетической эффективности</t>
  </si>
  <si>
    <t>Основное мероприятие 02 «Организация учета энергоресурсов в жилищном фонде Московской области»</t>
  </si>
  <si>
    <t>Мероприятие 2.51 «Установка, замена, поверка индивидуальных приборов учета энергетических ресурсов в муниципальном жилищном фонде»</t>
  </si>
  <si>
    <t>Подпрограмма: 6 Развитие газификации, топливозаправочного комплекса и электроэнергетики</t>
  </si>
  <si>
    <t>Подпрограмма: 8 Реализация полномочий в сфере жилищно-коммунального хозяйства</t>
  </si>
  <si>
    <t>Основное мероприятие 01 «Создание экономических условий для повышения эффективности работы организаций жилищно-коммунального хозяйства Московской области»</t>
  </si>
  <si>
    <t>Мероприятие 1.4 «Приобретение объектов коммунальной инфраструктуры»</t>
  </si>
  <si>
    <t>Программа: 11 Предпринимательство</t>
  </si>
  <si>
    <t>Подпрограмма: 1 Инвестиции</t>
  </si>
  <si>
    <t>Подпрограмма: 2 Развитие конкуренции</t>
  </si>
  <si>
    <t>Программа: 12 Управление имуществом и муниципальными финансами</t>
  </si>
  <si>
    <t>Подпрограмма: 1 Эффективное управление имущественным комплексом</t>
  </si>
  <si>
    <t>Основное мероприятие 02 «Управление имуществом, находящимся в муниципальной собственности и выполнение кадастровых работ»</t>
  </si>
  <si>
    <t>Мероприятие 2.1 «Расходы, связанные с владением, пользованием и распоряжением имуществом, находящимся в муниципальной собственности городского округа»</t>
  </si>
  <si>
    <t>Мероприятие 2.2 «Взносы на капитальный ремонт общего имущества многоквартирных домов»</t>
  </si>
  <si>
    <t>Подпрограмма: 3 Управление муниципальным долгом</t>
  </si>
  <si>
    <t>Основное мероприятие 01 «Реализация мероприятий в рамках управления муниципальным долгом»</t>
  </si>
  <si>
    <t>Мероприятие 1.2 «Обслуживание муниципального долга по коммерческим кредитам»</t>
  </si>
  <si>
    <t>Подпрограмма: 4 Управление муниципальными финансами</t>
  </si>
  <si>
    <t>Мероприятие 1.1 «Функционирование высшего должностного лица»</t>
  </si>
  <si>
    <t>Мероприятие 1.2 «Расходы на обеспечение деятельности администрации»</t>
  </si>
  <si>
    <t>Мероприятие 1.5 «Обеспечение деятельности финансового органа»</t>
  </si>
  <si>
    <t>Мероприятие 1.6 «Расходы на обеспечение деятельности (оказание услуг) муниципальных учреждений - централизованная бухгалтерия муниципального образования»</t>
  </si>
  <si>
    <t>Мероприятие 1.7 «Расходы на обеспечение деятельности (оказание услуг) муниципальных учреждений - обеспечение деятельности органов местного самоуправления»</t>
  </si>
  <si>
    <t>Мероприятие 1.8 «Организация и осуществление мероприятий по мобилизационной подготовке»</t>
  </si>
  <si>
    <t>Основное мероприятие 03 «Мероприятия, реализуемые в целях создания условий для реализации полномочий органов местного самоуправления»</t>
  </si>
  <si>
    <t>Мероприятие 3.2 «Организация работы по повышению квалификации муниципальных служащих и работников муниципальных учреждений, в т.ч. участие в краткосрочных семинарах»</t>
  </si>
  <si>
    <t>Программа: 13 Развитие институтов гражданского общества, повышение эффективности местного самоуправления и реализации молодежной политики</t>
  </si>
  <si>
    <t>Подпрограмма: 1 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</t>
  </si>
  <si>
    <t>Основное мероприятие 01 «Информирование населения об основных событиях социально-экономического развития и общественно-политической жизни»</t>
  </si>
  <si>
    <t>Мероприятие 1.3 «Информирование населения об основных событиях социально-экономического развития, общественно-политической жизни, освещение деятельности путем изготовления и распространения (вещания) телепередач»</t>
  </si>
  <si>
    <t>Мероприятие 1.4 «Информирование населения об основных событиях социально-экономического развития, общественно-политической жизни, освещение деятельности путем изготовления и распространения (вещания) радиопрограммы»</t>
  </si>
  <si>
    <t>Мероприятие 7.3 «Информирование населения об основных событиях социально-экономического развития и общественно-политической жизни посредством размещения социальной рекламы на объектах наружной рекламы и информации»</t>
  </si>
  <si>
    <t>Подпрограмма: 3 Эффективное местное самоуправление</t>
  </si>
  <si>
    <t>Основное мероприятие 02 «Практики инициативного бюджетирования»</t>
  </si>
  <si>
    <t>Мероприятие 2.1 «Реализация на территориях муниципальных образований проектов граждан, сформированных в рамках практик инициативного бюджетирования»</t>
  </si>
  <si>
    <t>Подпрограмма: 4 Молодежь Подмосковья</t>
  </si>
  <si>
    <t>Основное мероприятие 01 «Вовлечение молодежи в общественную жизнь»</t>
  </si>
  <si>
    <t>Мероприятие 1.1 «Организация и проведение мероприятий по гражданско-патриотическому и духовно-нравственному воспитанию молодежи»</t>
  </si>
  <si>
    <t>Основное мероприятие 02 «Организация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медиасообществ»</t>
  </si>
  <si>
    <t>Мероприятие 2.2 «Проведение мероприятий по обеспечению занятости несовершеннолетних»</t>
  </si>
  <si>
    <t>Основное мероприятие 01 «Организация и проведение мероприятий, направленных на популяризацию добровольчества (волонтерства)»</t>
  </si>
  <si>
    <t>Мероприятие 1.1 «Организация и проведение мероприятий (акций) для добровольцев (волонтеров)»</t>
  </si>
  <si>
    <t>Мероприятие 1.3 «Расходы на обеспечение деятельности (оказание услуг) муниципальных учреждений в сфере молодежной политики»</t>
  </si>
  <si>
    <t>Основное мероприятие 04 «Корректировка списков кандидатов в присяжные заседатели федеральных судов общей юрисдикции в Российской Федерации»</t>
  </si>
  <si>
    <t>Мероприятие 4.1 «Составление (изменение) списков кандидатов в присяжные заседатели федеральных судов общей юрисдикции в Российской Федерации»</t>
  </si>
  <si>
    <t>Программа: 14 Развитие и функционирование дорожно-транспортного комплекса</t>
  </si>
  <si>
    <t>Подпрограмма: 1 Пассажирский транспорт общего пользования</t>
  </si>
  <si>
    <t>Основное мероприятие 02 «Организация транспортного обслуживания населения»</t>
  </si>
  <si>
    <t>Мероприятие 2.1 «Создание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транспорта)»</t>
  </si>
  <si>
    <t>Мероприятие 2.4 «Организация транспортного обслуживания населения по муниципальным маршрутам регулярных перевозок по регулируемым тарифам автомобильным транспортом в соответствии с муниципальными контрактами и договорами на выполнение работ по перевозке пассажиров»</t>
  </si>
  <si>
    <t>Подпрограмма: 2 Дороги Подмосковья</t>
  </si>
  <si>
    <t>Основное мероприятие 04 «Ремонт, капитальный ремонт сети автомобильных дорог, мостов и путепроводов местного значения»</t>
  </si>
  <si>
    <t>Программа: 15 Цифровое муниципальное образование</t>
  </si>
  <si>
    <t>Подпрограмма: 1 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</si>
  <si>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Основное мероприятие 01 «Организация деятельности многофункциональных центров предоставления государственных и муниципальных услуг»</t>
  </si>
  <si>
    <t>Мероприятие 1.1 «Софинансирование расходов на организацию деятельности многофункциональных центров предоставления государственных и муниципальных услуг»</t>
  </si>
  <si>
    <t>Основное мероприятие 02 «Совершенствование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услуг»</t>
  </si>
  <si>
    <t>Подпрограмма: 2 Развитие информационной и технологической инфраструктуры экосистемы цифровой экономики муниципального образования Московской области</t>
  </si>
  <si>
    <t>Основное мероприятие 01 «Информационная инфраструктура»</t>
  </si>
  <si>
    <t>Мероприятие 1.2 «Обеспечение ОМСУ муниципального образования Московской области широкополосным доступом в сеть Интернет, телефонной связью, иными услугами электросвязи»</t>
  </si>
  <si>
    <t>Мероприятие 1.3 «Подключение ОМСУ муниципального образования Московской области к единой интегрированной мультисервисной телекоммуникационной сети Правительства Московской области для нужд ОМСУ муниципального образования Московской области и обеспечения совместной работы в ней»</t>
  </si>
  <si>
    <t>Мероприятие 1.4 «Обеспечение оборудованием и поддержание его работоспособности»</t>
  </si>
  <si>
    <t>Основное мероприятие 02 «Информационная безопасность»</t>
  </si>
  <si>
    <t>Основное мероприятие 03 «Цифровое государственное управление»</t>
  </si>
  <si>
    <t>Мероприятие 3.1 «Обеспечение программными продуктами»</t>
  </si>
  <si>
    <t>Мероприятие 1.1 «Расходы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услуг»</t>
  </si>
  <si>
    <t>Мероприятие 1.2 «Обеспечение оборудованием и поддержание работоспособности многофункциональных центров предоставления государственных и муниципальных услуг»</t>
  </si>
  <si>
    <t>Программа: 16 Архитектура и градостроительство</t>
  </si>
  <si>
    <t>Подпрограмма: 1 Разработка Генерального плана развития городского округа</t>
  </si>
  <si>
    <t>Подпрограмма: 2 Реализация политики пространственного развития городского округа</t>
  </si>
  <si>
    <t>Программа: 17 Формирование современной комфортной городской среды</t>
  </si>
  <si>
    <t>Подпрограмма: 1 Комфортная городская среда</t>
  </si>
  <si>
    <t>Основное мероприятие 01 «Благоустройство общественных территорий муниципальных образований Московской области»</t>
  </si>
  <si>
    <t>Мероприятие 1.2 «Благоустройство лесопарковых зон»</t>
  </si>
  <si>
    <t>Мероприятие 1.20 «Благоустройство общественных территорий муниципальных образований Московской области (за исключением меропритяй по содержание территорий)»</t>
  </si>
  <si>
    <t>Подпрограмма: 2 Создание условий для обеспечения комфортного проживания жителей, в том числе в многоквартирных домах на территории Московской области</t>
  </si>
  <si>
    <t>Основное мероприятие 01 «Обеспечение комфортной среды проживания на территории муниципального образования Московской области»</t>
  </si>
  <si>
    <t>Мероприятие 1.3 «Создание административных комиссий, уполномоченных рассматривать дела об административных правонарушениях в сфере благоустройства»</t>
  </si>
  <si>
    <t>Мероприятие 1.15 «Содержание дворовых территорий»</t>
  </si>
  <si>
    <t>Мероприятие 1.18 «Содержание парков культуры и отдыха»</t>
  </si>
  <si>
    <t>Мероприятие 1.21 «Содержание, ремонт и восстановление уличного освещения»</t>
  </si>
  <si>
    <t>Мероприятие 1.22 «Замена неэнергоэффективных светильников наружного освещения»</t>
  </si>
  <si>
    <t>Мероприятие 1.23 «Установка шкафов управления наружным освещением»</t>
  </si>
  <si>
    <t>Мероприятие 1.24 «Ликвидация несанкционированных навалов мусора»</t>
  </si>
  <si>
    <t>Основное мероприятие 03 «Приведение в надлежащее состояние подъездов в многоквартирных домах»</t>
  </si>
  <si>
    <t>Подпрограмма: 7 Обеспечивающая подпрограмма</t>
  </si>
  <si>
    <t>Программа: 19 Переселение граждан из аварийного жилищного фонда</t>
  </si>
  <si>
    <t>Подпрограмма: 1 Обеспечение устойчивого сокращения непригодного для проживания жилищного фонда</t>
  </si>
  <si>
    <t>Подпрограмма: 2 Обеспечение мероприятий по переселению граждан из аварийного жилищного фонда в Московской области</t>
  </si>
  <si>
    <t>Подпрограмма: 3 Развитие малого и среднего предпринимательства</t>
  </si>
  <si>
    <t>Подпрограмма: 4 Развитие потребительского рынка и услуг на территории муниципального образования Московской области</t>
  </si>
  <si>
    <t>Основное мероприятие 01 «Развитие потребительского рынка на территории муниципального образования Московской области»</t>
  </si>
  <si>
    <t>Мероприятие 1.1 «Содействие вводу (строительству) новых современных объектов потребительского рынка в рамках реализации мероприятий, содействующих развитию торговой деятельности»</t>
  </si>
  <si>
    <t>Мероприятие 1.9 «Проведение мероприятий по демонтажу и утилизации объектов, размещение которых не соответствует схеме размещения нестационарных торговых объектов»</t>
  </si>
  <si>
    <t>Подпрограмма: 6 Развитие и поддержка социально ориентированных некоммерческих организаций</t>
  </si>
  <si>
    <t>Основное мероприятие 01 «Развитие негосударственного сектора социального обслуживания»</t>
  </si>
  <si>
    <t>Мероприятие 1.2 «Предоставление субсидии СО НКО в сфере социальной защиты населения»</t>
  </si>
  <si>
    <t>Подпрограмма: 4 Развитие архивного дела</t>
  </si>
  <si>
    <t>Финансирование не предусмотрено</t>
  </si>
  <si>
    <t>-</t>
  </si>
  <si>
    <t xml:space="preserve">Мероприятие выполнено </t>
  </si>
  <si>
    <t>Мероприятие выполнено</t>
  </si>
  <si>
    <t>Отсутствие потребности в заемных средствах</t>
  </si>
  <si>
    <t>Годовой отчет (Сводный годовой отчет) о реализации муниципальных программ</t>
  </si>
  <si>
    <t>Программа "Здравоохранение"</t>
  </si>
  <si>
    <t>Основное мероприятие 03 «Модернизация (развитие) материально-технической базы, проведение капитального ремонта, текущего ремонта, благоустройство территорий муниципальных музеев Московской области»</t>
  </si>
  <si>
    <t>Мероприятие 3.1 «Модернизация (развитие) материально-технической базы муниципальных музеев»</t>
  </si>
  <si>
    <t>Основное мероприятие 02 «Модернизация (развитие) материально-технической базы, проведение капитального ремонта, текущего ремонта, благоустройство территорий муниципальных библиотек Московской области»</t>
  </si>
  <si>
    <t>Мероприятие 2.1 «Модернизация (развитие) материально-технической базы муниципальных библиотек»</t>
  </si>
  <si>
    <t>Основное мероприятие 05 «Модернизация (развитие) материально-технической базы, проведение капитального ремонта, текущего ремонта, благоустройство территорий муниципальных театрально-концертных и культурно-досуговых учреждений»</t>
  </si>
  <si>
    <t>Основное мероприятие 06 «Создание условий для массового отдыха жителей городского округа в парках культуры и отдыха»</t>
  </si>
  <si>
    <t>Мероприятие 6.1 «Расходы на обеспечение деятельности (оказание услуг) муниципальных учреждений - парк культуры и отдыха»</t>
  </si>
  <si>
    <t>Мероприятие 7.2 «Финансовое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культуры»</t>
  </si>
  <si>
    <t>Основное мероприятие 05 «Финансовое обеспечение организаций дополнительного образования сферы культуры Московской области»</t>
  </si>
  <si>
    <t>Мероприятие 5.3 «Сохранение достигнутого уровня заработной платы педагогических работников организаций дополнительного образования сферы культуры»</t>
  </si>
  <si>
    <t>Мероприятие 1.8 «Финансовое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</t>
  </si>
  <si>
    <t>Мероприятие 1.11 «Выплата пособия педагогическим работникам муниципальных дошкольных и общеобразовательных организаций - молодым специалистам»</t>
  </si>
  <si>
    <t>Мероприятие 1.21 «Расходы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образования»</t>
  </si>
  <si>
    <t>Мероприятие 1.22 «Укрепление материально-технической базы, содержание имущества и проведение текущего ремонта общеобразовательных организаций»</t>
  </si>
  <si>
    <t>Мероприятие 1.23 «Профессиональная физическая охрана муниципальных учреждений в сфере общеобразовательных организаций»</t>
  </si>
  <si>
    <t>Мероприятие 1.25 «Мероприятия в сфере образования»</t>
  </si>
  <si>
    <t>Мероприятие 2.18 «Обеспечение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программам»</t>
  </si>
  <si>
    <t>Мероприятие 4.3 «Выплата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аттестации»</t>
  </si>
  <si>
    <t>Мероприятие 2.7 «Сохранение достигнутого уровня заработной платы педагогических работников организаций дополнительного образования сферы образования»</t>
  </si>
  <si>
    <t>Основное мероприятие 03 «Обеспечение развития инновационной инфраструктуры общего образования»</t>
  </si>
  <si>
    <t>Мероприятие 4.2 «Внедрение и обеспечение функционирования модели персонифицированного финансирования дополнительного образования детей»</t>
  </si>
  <si>
    <t>Мероприятие 1.1 «Расходы на обеспечение деятельности муниципальных учреждений в области физической культуры и спорта»</t>
  </si>
  <si>
    <t>Мероприятие 1.2 «Предоставление субсидий на иные цели из бюджета муниципального образования муниципальным учреждениям по подготовке спортивного резерва»</t>
  </si>
  <si>
    <t>Основное мероприятие 02 «Подготовка спортивного резерва учреждениями, реализующими дополнительные образовательные программы спортивной подготовки»</t>
  </si>
  <si>
    <t>Мероприятие 2.11 «Укрепление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коллектива»</t>
  </si>
  <si>
    <t>Мероприятие 2.12 «Обеспечение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области»</t>
  </si>
  <si>
    <t>Подпрограмма: 5 Ликвидация накопленного вреда окружающей среде</t>
  </si>
  <si>
    <t xml:space="preserve">Подпрограмма: 2 Обеспечение мероприятий по защите населения и территорий от чрезвычайных ситуаций </t>
  </si>
  <si>
    <t>Мероприятие 1.1 «Поддержание в постоянной готовности МСОН»</t>
  </si>
  <si>
    <t>Мероприятие 1.2 «Развитие и модернизация МСОН»</t>
  </si>
  <si>
    <t>Мероприятие 2.2 «Капитальный ремонт, приобретение, монтаж и ввод в эксплуатацию канализационных коллекторов, канализационных (ливневых) насосных станций муниципальной собственности»</t>
  </si>
  <si>
    <t>Основное мероприятие 01 «Строительство, реконструкция, капитальный ремонт объектов теплоснабжения на территории муниципальных образований Московской области»</t>
  </si>
  <si>
    <t>Мероприятие 1.5 «Реализация первоочередных мероприятий по капитальному ремонту, приобретению, монтажу и вводу в эксплуатацию объектов теплоснабжения (в том числе технологическое присоединение)»</t>
  </si>
  <si>
    <t>Мероприятие 1.6 «Реализация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присоединение)»</t>
  </si>
  <si>
    <t>Мероприятие 1.7 «Реализация мероприятий по строительству и реконструкции объектов теплоснабжения муниципальной собственности»</t>
  </si>
  <si>
    <t>Мероприятие 1.8 «Реализация мероприятий по капитальному ремонту объектов теплоснабжения»</t>
  </si>
  <si>
    <t>Мероприятие 1.13 «Реализация мероприятий по капитальному ремонту объектов теплоснабжения (в том числе технологическое присоединение при переводе котельных с 3 на 2 категорию надежности электроснабжения)»</t>
  </si>
  <si>
    <t>Основное мероприятие 02 «Строительство, реконструкция, капитальный ремонт сетей водоснабжения, водоотведения, теплоснабжения на территории муниципальных образований Московской области»</t>
  </si>
  <si>
    <t>Мероприятие 2.7 «Реализация первоочередных мероприятий по капитальному ремонту сетей теплоснабжения»</t>
  </si>
  <si>
    <t>Мероприятие 2.9 «Реализация мероприятий по капитальному ремонту сетей теплоснабжения на территории муниципальных образований»</t>
  </si>
  <si>
    <t>Мероприятие 3.1 «Обеспечение осуществления органами местного самоуправления муниципальных образований Московской области отдельных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помещений»</t>
  </si>
  <si>
    <t>Мероприятие 1.2 «Информирование населения об основных событиях социально-экономического развития, общественно-политической жизни, освещение деятельности в электронных СМИ, распространяемых в сети Интернет (сетевых изданиях)»</t>
  </si>
  <si>
    <t>Мероприятие 1.16 «Содержание общественных пространств (за исключением парков культуры и отдыха)»</t>
  </si>
  <si>
    <t>Мероприятие 1.19 «Содержание внутриквартальных проездов»</t>
  </si>
  <si>
    <t>Программа: 18 Строительство и капитальный ремонт объектов социальной инфраструктуры</t>
  </si>
  <si>
    <t>Подпрограмма: 3 Строительство (реконструкция), капитальный ремонт объектов образования</t>
  </si>
  <si>
    <t>Подпрограмма: 4 Обеспечение мероприятий по переселению граждан из аварийного жилищного фонда в Московской области, признанного таковым после 1 января 2017 года</t>
  </si>
  <si>
    <t>Основное мероприятие 01 «Переселение граждан из аварийного жилищного фонда в Московской области, признанного таковым после 1 января 2017 года»</t>
  </si>
  <si>
    <t>Мероприятие 1.1 «Обеспечение мероприятий по переселению граждан из аварийного жилищного фонда, признанного таковым после 1 января 2017 года»</t>
  </si>
  <si>
    <t>за 2025  год</t>
  </si>
  <si>
    <t>Мероприятие 3.5 «Проведение текущего ремонта муниципальных музеев»</t>
  </si>
  <si>
    <t>Мероприятие 3.4 «Выполнение работ по обеспечению пожарной безопасности в муниципальных музеях»</t>
  </si>
  <si>
    <t>Мероприятие 2.4 «Проведение текущего ремонта муниципальных библиотек»</t>
  </si>
  <si>
    <t>Федеральный проект Я5 «Семейные ценности и инфраструктура культуры»</t>
  </si>
  <si>
    <t>Мероприятие Я5.1 «Создание модельных муниципальных библиотек»</t>
  </si>
  <si>
    <t>Мероприятие 5.5 «Выполнение работ по обеспечению пожарной безопасности в театрально-концертных организациях»</t>
  </si>
  <si>
    <t>Мероприятие 5.8 «Проведение текущего ремонта театрально-концертных учреждений культуры»</t>
  </si>
  <si>
    <t>Мероприятие 5.9 «Проведение текущего ремонта культурно-досуговых учреждений культуры»</t>
  </si>
  <si>
    <t>Основное мероприятие 02 «Обеспечение современных условий деятельности муниципальных культурно-досуговых учреждений и организаций дополнительного образования сферы культуры»</t>
  </si>
  <si>
    <t>Мероприятие 2.4 «Проведение ремонта объектов муниципальных культурно-досуговых учреждений в сельской местности»</t>
  </si>
  <si>
    <t>Мероприятие Я5.1 «Государственная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области)»</t>
  </si>
  <si>
    <t>Мероприятие 5.2 «Финансовое обеспечение выплат преподавателям в области музыкального искусства организаций дополнительного образования сферы культуры Московской области»</t>
  </si>
  <si>
    <t>Мероприятие 5.4 «Предоставление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детей»</t>
  </si>
  <si>
    <t>Основное мероприятие 05 «Эксплуатация закрытых неотрекультивированных полигонов твердых коммунальных отходов, включенных в государственный реестр объектов накопленного вреда окружающей среде»</t>
  </si>
  <si>
    <t>Мероприятие 5.4 «Сбор, вывоз и утилизация поверхностных и фильтрационных вод с закрытого полигона, включенного в государственный реестр объектов накопленного вреда окружающей среде»</t>
  </si>
  <si>
    <t>Мероприятие 5.5 «Разработка и согласование нормативно-экологической документации и проекта санитарно-защитной зоны закрытого полигона, включенного в государственный реестр объектов накопленного вреда окружающей среде»</t>
  </si>
  <si>
    <t>Мероприятие 5.6 «Отбор проб, проводимый на территории закрытого полигона, включенного в государственный реестр объектов накопленного вреда окружающей среде и расходы за обработку данных лабораторных исследований»</t>
  </si>
  <si>
    <t>Мероприятие Ю6.7 «Обеспечение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организаций»</t>
  </si>
  <si>
    <t>Мероприятие Ю6.4 «Ежемесячное денежное вознаграждение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образования»</t>
  </si>
  <si>
    <t>Мероприятие Ю6.2 «Обеспечение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организациях»</t>
  </si>
  <si>
    <t>Основное мероприятие Ю6 «Педагоги и наставники»</t>
  </si>
  <si>
    <t>Мероприятие 1.30 «Государственная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помещений»</t>
  </si>
  <si>
    <t>Мероприятие 1.29 «Организация питания обучающихся в муниципальных общеобразовательных организациях в Московской области»</t>
  </si>
  <si>
    <t>Мероприятие 1.28 «Обеспечение выплат ежемесячных доплат за напряженный труд работникам муниципальных дошкольных и общеобразовательных организаций»</t>
  </si>
  <si>
    <t>Мероприятие 1.27 «Обеспечение стимулирующих выплат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организациях»</t>
  </si>
  <si>
    <t>Мероприятие 1.8 «Проведение текущего ремонта, обустройство территорий объектов спорта»</t>
  </si>
  <si>
    <t>Основное мероприятие 02 «Создание условий для занятий физической культурой и спортом»</t>
  </si>
  <si>
    <t>Мероприятие 2.10 «Устройство универсальных спортивных площадок»</t>
  </si>
  <si>
    <t>Подпрограмма: 5 Обеспечение жильем отдельных категорий граждан за счет средств федерального бюджета</t>
  </si>
  <si>
    <t>Объем финансирования на 2025 год (тыс. руб.)</t>
  </si>
  <si>
    <t>Фактическое финансирование за 2025 год (тыс. руб.)</t>
  </si>
  <si>
    <t>Мероприятие 1.29 «Реализация мероприятий по строительству и реконструкции объектов теплоснабжения муниципальной собственности (дополнительные расходы на объекты, включенные в ГП МО)»</t>
  </si>
  <si>
    <t xml:space="preserve">Мероприятие 2.8 «Реализация мероприятий по строительству и реконструкции сетей теплоснабжения муниципальной собственности» </t>
  </si>
  <si>
    <t>Основное мероприятие 05 «Мониторинг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образований»</t>
  </si>
  <si>
    <t>Мероприятие 5.1 «Утверждение схем теплоснабжения муниципальных образований (актуализированных схем теплоснабжения муниципальных образований)»</t>
  </si>
  <si>
    <t>Основное мероприятие 03 «Создание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помещений»</t>
  </si>
  <si>
    <t>Мероприятие 1.10 «Взносы в общественные организации»</t>
  </si>
  <si>
    <t>Основное мероприятие 07 «Организация создания и эксплуатации сети объектов наружной рекламы и информации»</t>
  </si>
  <si>
    <t>Мероприятие 7.1 «Приведение в соответствие количества и фактического рас-положения рекламных конструкций на территории муниципального образования согласованной Правительством Московской области схеме размещения отдельно стоящих рекламных конструкций, а также соответствия установки рекламных конструкций и средств размещения информации на зданиях выданным раз-решениям и схемам информационного и информационно-рекламного оформления здания, строения, сооружения, а также информационного оформления прилегающей к ним на основании право-устанавливающих документов территории»</t>
  </si>
  <si>
    <t>Мероприятие 7.2 «Проведение мероприятий, которым обеспечено праздничное/тематическое оформление территории муниципального образования в соответствии с постановлением Правительства Московской области от 21.05.2014 № 363/16 "Об утверждении Методических рекомендаций по размещению и эксплуатации элементов праздничного, тематического и праздничного светового оформления на территории Московской области"»</t>
  </si>
  <si>
    <t>Подпрограмма: 5 Развитие добровольчества (волонтерства) в муниципальном образовании Московской области</t>
  </si>
  <si>
    <t>Основное мероприятие 03 «Содержание автомобильных дорог местного значения»</t>
  </si>
  <si>
    <t>Мероприятие 3.1 «Содержание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мест)»</t>
  </si>
  <si>
    <t>Мероприятие 4.7 «Cофинансирование работ по капитальному ремонту автомобильных дорог общего пользования местного значения»</t>
  </si>
  <si>
    <t>Мероприятие 4.18 «Финансирование работ по капитальному ремонту и ремонту автомобильных дорог общего пользования местного значения»</t>
  </si>
  <si>
    <t>Подпрограмма: 3 Безопасность дорожного движения</t>
  </si>
  <si>
    <t>Основное мероприятие 01 «Обеспечение безопасного поведения на дорогах»</t>
  </si>
  <si>
    <t>Мероприятие 1.2 «Мероприятия по обеспечению безопасности дорожного движения»</t>
  </si>
  <si>
    <t>Мероприятие 2.6 «Техническая поддержка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услуг»</t>
  </si>
  <si>
    <t>Мероприятие 2.1 «Приобретение, установка, настройка, монтаж и техническое обслуживание сертифицированных по требованиям безопасности информации технических, программных и программно-технических средств защиты конфиденциальной информации и персональных данных, антивирусного программного обеспечения, средств электронной подписи, средств защиты информационно-технологической и телекоммуникационной инфраструктуры от компьютерных атак, средств автоматизации деятельности по защите информации, а также проведение мероприятий по защите информации и аттестации по требованиям безопасности информации объектов информатизации, ЦОД и ИС, используемых ОМСУ муниципального образования Московской области»</t>
  </si>
  <si>
    <t>Мероприятие 1.2 «Обеспечение мероприятий по переселению граждан из аварийного жилищного фонда путем выплаты выкупной стоимости за изымаемое жилое помещение, а также предоставление субсидий гражданам, переселяемым из аварийного жилищного фонда, на приобретение (строительство) жилых помещений»</t>
  </si>
  <si>
    <t>Подпрограмма: 5 Обеспечение мероприятий по переселению граждан из непригодного для проживания жилищного фонда</t>
  </si>
  <si>
    <t>Федеральный проект И2 «Жилье»</t>
  </si>
  <si>
    <t>Мероприятие И2.1 «Обеспечение мероприятий по переселению граждан из непригодного для проживания жилищного фонда, по I этапу»</t>
  </si>
  <si>
    <t xml:space="preserve"> Средства Фонда содействия реформированию жилищно-коммунального хозяйства</t>
  </si>
  <si>
    <t> Средства Фонда содействия реформированию жилищно-коммунального хозяйства</t>
  </si>
  <si>
    <t>Федеральный проект И4 «Формирование комфортной городской среды»</t>
  </si>
  <si>
    <t>Мероприятие И4.1 «Реализация программ формирования современной городской среды в части благоустройства общественных территорий»</t>
  </si>
  <si>
    <t>Мероприятие И4.3 «Реализация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скверов)»</t>
  </si>
  <si>
    <t>Мероприятие И4.5 «Реализация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га)»</t>
  </si>
  <si>
    <t>Мероприятие 1.23 «Устройство систем наружного освещения в рамках реализации проекта "Светлый город"»</t>
  </si>
  <si>
    <t>Мероприятие И4.1 «Ремонт дворовых территорий»</t>
  </si>
  <si>
    <t>Мероприятие 1.6 «Приобретение коммунальной техники»</t>
  </si>
  <si>
    <t>Мероприятие 1.17 «Благоустройство дворовых территорий»</t>
  </si>
  <si>
    <t>Мероприятие 1.32 «Ямочный ремонт асфальтового покрытия дворовых территорий (картами свыше 25 кв. м)»</t>
  </si>
  <si>
    <t>Мероприятие 1.33 «Создание и ремонт пешеходных коммуникаций на дворовых территориях и общественных пространствах (без организации наружного освещения)»</t>
  </si>
  <si>
    <t>Мероприятие 1.34 «Замена и модернизация детских игровых площадок (Демонтаж, освещение, видеонаблюдение)»</t>
  </si>
  <si>
    <t>Мероприятие 1.35 «Замена и модернизация детских игровых площадок (Установка ДИП)»</t>
  </si>
  <si>
    <t>Мероприятие 1.39 «Модернизация детских игровых площадок, установленных ранее с привлечением средств бюджета Московской области (Установка ДИП)»</t>
  </si>
  <si>
    <t>Мероприятие 1.40 «Модернизация детских игровых площадок, установленных ранее с привлечением средств бюджета Московской области (Демонтаж, освещение, видеонаблюдение)»</t>
  </si>
  <si>
    <t>Мероприятие 3.4 «Ремонт подъездов в многоквартирных домах»</t>
  </si>
  <si>
    <t>Мероприятие 1.1 «Проведение мероприятий по профилактике терроризма, экстремизма»</t>
  </si>
  <si>
    <t>Мероприятие 4.1 «Оказание услуг по предоставлению видеоизображения для системы "Безопасный регион" с видеокамер, установленных в местах массового скопления людей, на детских игровых, спортивных площадках, социальных объектах, контейнерных площадках»</t>
  </si>
  <si>
    <t>Мероприятие выполнено на 87,68%,  по фактическим поступлениям родительской платы</t>
  </si>
  <si>
    <t>Мероприятие исполнено на 90,85%, в соответствии с фактической численностью молодых специалистов принятых на работу</t>
  </si>
  <si>
    <t>Мероприятие выполнено на 88,87%.,  в соответствии с календарным планом и фактическим проведением мероприятий</t>
  </si>
  <si>
    <t>Мероприятие выполнено на 91,42%,  в соответствии с начисленными выплатами руководителям</t>
  </si>
  <si>
    <t>Мероприятие выполнено на 95,35%, в соответствии с фактической потребностью</t>
  </si>
  <si>
    <t>Мероприятие выполнено на 95,88%, в соответствии с фактической потребностью</t>
  </si>
  <si>
    <t>Мероприятие выполнено на 90,84%, в соответствии с фактической потребностью</t>
  </si>
  <si>
    <t>Мероприятие выполнено на 95,30% , по фактической посещаемости обучающихся</t>
  </si>
  <si>
    <t>Мероприятие выполнено на 71,35% ,  по фактической посещаемости обучающихся</t>
  </si>
  <si>
    <t>Мероприятие выполнено на 96,16%, в соответствии с фактической посещаемостью</t>
  </si>
  <si>
    <t>Мероприятие выполнено на 61,88%, по фактической потребности</t>
  </si>
  <si>
    <t>Мероприятие выполнено на 52,59%,  в соответствии с календарным планом и фактическим проведением мероприятий</t>
  </si>
  <si>
    <t>Основное мероприятие 03 «Профилактика производственного травматизма»</t>
  </si>
  <si>
    <t>Мероприятие 3.2 «Координация проведения обучения по охране труда работников, в том числе организация обучения по охране труда руководителей специалистов организаций муниципальной собственности»</t>
  </si>
  <si>
    <t xml:space="preserve">Мероприятие выполнено на 95,75%.  По результатам проведения конкурсных процедур образовалась экономия </t>
  </si>
  <si>
    <t>Подпрограмма: 7 Обеспечение доступности для инвалидов и маломобильных групп населения объектов инфраструктуры и услуг</t>
  </si>
  <si>
    <t>Основное мероприятие 01 «Обеспечение доступности для инвалидов и маломобильных групп населения объектов инфраструктуры (за исключением сфер культуры, образования, спорта)»</t>
  </si>
  <si>
    <t>Мероприятие 1.1 «Проведение мероприятий по обеспечению доступности для инвалидов и маломобильных групп населения объектов инфраструктуры (за исключением сфер культуры, образования, спорта)»</t>
  </si>
  <si>
    <t>Мероприятие выполнено на 95,90% , по фактической потребности  учреждения</t>
  </si>
  <si>
    <t>Мероприятие выполнено на 66,18%,  по фактически проделанной работе. Отлов собак производиться по заявкам от жителей поступившим на портал Добродел</t>
  </si>
  <si>
    <t>Мероприятие  выполнено</t>
  </si>
  <si>
    <t xml:space="preserve">Мероприятие выполнено на 75,44%. По результатам проведения конкурсных процедур образовалась экономия </t>
  </si>
  <si>
    <t xml:space="preserve">Мероприятие выполнено на 96,23%. По результатам проведения конкурсных процедур образовалась экономия </t>
  </si>
  <si>
    <t xml:space="preserve">Мероприятие выполнено на 84,77%. По результатам проведения конкурсных процедур образовалась экономия </t>
  </si>
  <si>
    <t>Мероприятие выполнено на 87,37%, транспортировка умерших осуществляется по мере поступления заявок на транспортировку</t>
  </si>
  <si>
    <t xml:space="preserve">Мероприятие выполнено на 97,66% , по результатам проведения конкурсных процедур образовалась экономия </t>
  </si>
  <si>
    <t>Мероприятие выполнено на 94,15%, по фактической потребности</t>
  </si>
  <si>
    <t xml:space="preserve">Мероприятие выполнено на 90,75%, по результатам проведения конкурсных процедур образовалась экономия </t>
  </si>
  <si>
    <t>Мероприятие выполнено на 85,32%, реализация мероприятий по благоустройству прилегающей к пожарному депо территории переносится на 2026 год</t>
  </si>
  <si>
    <t xml:space="preserve">Мероприятие выполнено на 92,71%, по результатам проведения конкурсных процедур образовалась экономия </t>
  </si>
  <si>
    <t>Мероприятие выполнено на 97,68% , по фактической потребности учреждения</t>
  </si>
  <si>
    <t>Основное мероприятие 01 «Создание условий для развития жилищного строительства»</t>
  </si>
  <si>
    <t>Мероприятие 1.1 «Организация строительства»</t>
  </si>
  <si>
    <t>Основное мероприятие 02 «Оказание государственной поддержки по обеспечению жильем отдельных категорий граждан из числа ветеранов и инвалидов боевых действий и членов их семей, инвалидов и семей, имеющих детей-инвалидов»</t>
  </si>
  <si>
    <t>Мероприятие 2.1 «Предоставление жилых помещений отдельным категориям граждан из числа ветеранов и инвалидов боевых действий и членов их семей»</t>
  </si>
  <si>
    <t>Основное мероприятие 01 «Предоставление многодетным семьям жилищных субсидий на приобретение жилого помещения или строительство индивидуального жилого дома»</t>
  </si>
  <si>
    <t>Мероприятие 1.1 «Реализация мероприятий по улучшению жилищных условий многодетных семей»</t>
  </si>
  <si>
    <t xml:space="preserve">Мероприятие выполнено на 88,25%, по результатам проведения конкурсных процедур образовалась экономия </t>
  </si>
  <si>
    <t xml:space="preserve">Мероприятие выполнено на 63,43%, по результатам проведения конкурсных процедур образовалась экономия </t>
  </si>
  <si>
    <t>Мероприятие выполнено на 88,81%, финансирование перенесено  на 2026 год</t>
  </si>
  <si>
    <t>Мероприятие выполнено на 49,87%, финансирование перенесено  на 2026 год</t>
  </si>
  <si>
    <t>Мероприятие выполнено на 2,81%, финансирование перенесено  на 2026 год</t>
  </si>
  <si>
    <t xml:space="preserve">Мероприятие выполнено на 49,31%, по результатам проведения конкурсных процедур образовалась экономия </t>
  </si>
  <si>
    <t>В связи с поздними сроками исключения объектов из ГП, плановые значения по мероприятию не было скорректировано</t>
  </si>
  <si>
    <t>Мероприятие выполнено на 98,55%, часть  финансирования  перенесено на 2026 год</t>
  </si>
  <si>
    <t>Финансирование перенесено на 2026 год</t>
  </si>
  <si>
    <t>Основное мероприятие 01 «Строительство и содержание газопроводов в населенных пунктах»</t>
  </si>
  <si>
    <t>Мероприятие 1.2 «Организация в границах муниципального образования газоснабжения населения»</t>
  </si>
  <si>
    <t>Мероприятие выполнено на 3,47%, исполнено по фактической потребности</t>
  </si>
  <si>
    <t>Основное мероприятие 02 «Создание и (или) развитие индустриальных (промышленных) парков, промышленных технопарков, инновационно-технологических центров, промышленных площадок, особых экономических зон»</t>
  </si>
  <si>
    <t>Мероприятие 2.1 «Создание и развитие индустриальных (промышленных) парков, промышленных площадок на территориях муниципальных образований Московской области»</t>
  </si>
  <si>
    <t>Основное мероприятие 50 «Оценка уровня эффективности, результативности, обеспечение гласности и прозрачности контрактной системы в сфере закупок»</t>
  </si>
  <si>
    <t>Мероприятие 50.1 «Проведение оценки общего уровня организации закупок»</t>
  </si>
  <si>
    <t>Основное мероприятие 02 «Реализация механизмов муниципальной поддержки субъектов малого и среднего предпринимательства»</t>
  </si>
  <si>
    <t>Мероприятие 2.1 «Частичная компенсация субъектам малого и среднего предпринимательства затрат, связанных с приобретением оборудования»</t>
  </si>
  <si>
    <t>0,0,0</t>
  </si>
  <si>
    <t xml:space="preserve">Мероприятие выполнено на 80,45%, по результатам проведения конкурсных процедур образовалась экономия </t>
  </si>
  <si>
    <t>Основное мероприятие 50 «Разработка проекта бюджета и исполнение бюджета муниципального образования»</t>
  </si>
  <si>
    <t>Мероприятие 50.1 «Проведение работы с главными администраторами по представлению прогноза поступления доходов и исполнению бюджета»</t>
  </si>
  <si>
    <t>Мероприятие выполнено на 98,55%, по фактической потребности</t>
  </si>
  <si>
    <t>Мероприятие выполнено на 96,47%, по фактической потребности</t>
  </si>
  <si>
    <t>Выполнение мероприятия перенесено на 2026 год</t>
  </si>
  <si>
    <t>Мероприятие выполнено на  83,45% в связи с уменьшением количества обучающихся в соответствии с планом профессионального развития муниципальных служащих</t>
  </si>
  <si>
    <t>Мероприятие выполнено на 72,73%, так как часть выявленных незаконных рекламных конструкций была демонтирована владельцами самостоятельно</t>
  </si>
  <si>
    <t>Мероприятие выполнено на 73,78%, т.к. в 2025  часть социальной рекламы размещалась на видеоэкранах, печать баннеров не требовалась</t>
  </si>
  <si>
    <t xml:space="preserve">Мероприятие выполнено на 85,72%, по результатам проведения конкурсных процедур образовалась экономия </t>
  </si>
  <si>
    <t>Мероприятие выполнено на 96,65%, по фактически проведенным мероприятиям</t>
  </si>
  <si>
    <t>Исполнение мероприятия перенесено на 2026 год</t>
  </si>
  <si>
    <t xml:space="preserve">Мероприятие выполнено на 70,45 %, по результатам проведения конкурсных процедур образовалась экономия </t>
  </si>
  <si>
    <t>Мероприятие выполнено на 94,67%, по фактической потребности</t>
  </si>
  <si>
    <t>Мероприятие выполнено на 25,45%,  по результатом проведения конкурентной процедуры, контракт заключен на сумму 336.00 тыс.руб.</t>
  </si>
  <si>
    <t xml:space="preserve">Мероприятие выполнено на 95,13%, по результатам проведения конкурсных процедур образовалась экономия </t>
  </si>
  <si>
    <t xml:space="preserve">Мероприятие выполнено на 88,44%, по результатам проведения конкурсных процедур образовалась экономия </t>
  </si>
  <si>
    <t xml:space="preserve">Мероприятие выполнено на 64,91%, по результатам проведения конкурсных процедур образовалась экономия </t>
  </si>
  <si>
    <t xml:space="preserve">Мероприятие выполнено на 82,16%, по результатам проведения конкурсных процедур образовалась экономия </t>
  </si>
  <si>
    <t xml:space="preserve">Мероприятие выполнено на 90,56%, по результатам проведения конкурсных процедур образовалась экономия </t>
  </si>
  <si>
    <t>Основное мероприятие 01 «Хранение, комплектование, учет и использование архивных документов в муниципальных архивах»</t>
  </si>
  <si>
    <t>Мероприятие 1.2 «Расходы на обеспечение деятельности муниципальных архивов»</t>
  </si>
  <si>
    <t>Основное мероприятие 02 «Разработка и внесение изменений в документы территориального планирования и градостроительного зонирования муниципального образования»</t>
  </si>
  <si>
    <t>Мероприятие 2.1 «Проведение публичных слушаний/общественных обсуждений по проекту генерального плана муниципального образования (внесение изменений в генеральный план муниципального образования)»</t>
  </si>
  <si>
    <t>Основное мероприятие 03 «Обеспечение разработки и внесение изменений в нормативы градостроительного проектирования муниципального образования»</t>
  </si>
  <si>
    <t>Мероприятие 3.1 «Разработка и внесение изменений в нормативы градостроительного проектирования муниципального образования»</t>
  </si>
  <si>
    <t>Основное мероприятие 04 «Финансовое обеспечение выполнения отдельных государственных полномочий в сфере архитектуры и градостроительства, переданных органам местного самоуправления муниципальных образований»</t>
  </si>
  <si>
    <t>Мероприятие 4.1 «Осуществление отдельных государственных полномочий в части присвоения адресов объектам адресации и согласования переустройства (или перепланировки) помещений в многоквартирном доме»</t>
  </si>
  <si>
    <t>Мероприятие 1.1 «Обеспечение деятельности муниципальных органов - учреждения в сфере жилищно-коммунального хозяйства и благоустройства »</t>
  </si>
  <si>
    <t>Мероприятие выполнено на 82,34%. Экономия по итогам проведения торгов. Произведена оплата за фактически выполненные работы. Объект функционирует</t>
  </si>
  <si>
    <t>Мероприятие выполнено на 93,2%. Экономия по результатам проведения конкурентных процедур</t>
  </si>
  <si>
    <t>Мероприятие выполнено на 96,37%. произведены выплаты персоналу за фактически отработанное время за 2025 году</t>
  </si>
  <si>
    <t>Мероприятие выполнено на 83,82%. Экономия по результатам проведения конкурентных процедур</t>
  </si>
  <si>
    <t>Мероприятие выполнено на 90,58%. Экономия по итогам проведения торгов. Произведена оплата за фактически выполненные работы</t>
  </si>
  <si>
    <t>Мероприятие выполнено на 94,68%. Произведена оплата за фактически выполненные работы</t>
  </si>
  <si>
    <t>Мероприятие выполнено на 97,58%. Произведена оплата за фактически выполненные работы</t>
  </si>
  <si>
    <t>Мероприятие выполнено на 96,81%. Произведена оплата за фактически выполненные работы и услуги</t>
  </si>
  <si>
    <t xml:space="preserve">Мероприятие выполнено на 95,72%. Произведена оплата за фактически выполненные работы </t>
  </si>
  <si>
    <t>Мероприятие выполнено - 77,03%. Экономия по итогам проведения торгов. Часть работ было выполнено в рамках муниципального задания (демонтаж).</t>
  </si>
  <si>
    <t xml:space="preserve">Мероприятие выполнено на 97,44%. Произведена оплата за фактически выполненные работы </t>
  </si>
  <si>
    <t xml:space="preserve">Мероприятие выполнено на 79,26%. Произведена оплата за фактически выполненные работы </t>
  </si>
  <si>
    <t>Основное мероприятие 01 «Организация строительства (реконструкции) объектов дошкольного образования»</t>
  </si>
  <si>
    <t>Мероприятие 1.1 «Проектирование и строительство дошкольных образовательных организаций»</t>
  </si>
  <si>
    <t>Мероприятие 1.1 «Расходы на обеспечение деятельности (оказание услуг) муниципальных учреждений в сфере строительства»</t>
  </si>
  <si>
    <t>Основное мероприятие 01 «Реализация мероприятий по предоставлению субсидии гражданам, переселяемым из аварийного жилищного фонда, на приобретение (строительство) жилых помещений»</t>
  </si>
  <si>
    <t>Мероприятие 1.2 «Обеспечение мероприятий по устойчивому сокращению непригодного для проживания жилищного фонда за счет средств местного бюджета»</t>
  </si>
  <si>
    <t>Основное мероприятие 02 «Переселение граждан из аварийного жилищного фонда»</t>
  </si>
  <si>
    <t>Мероприятие 2.1 «Обеспечение мероприятий по переселению граждан из аварийного жилищного фонда, признанного таковым после 01.01.2017, в рамках второй подпрограммы»</t>
  </si>
  <si>
    <t xml:space="preserve">Мероприятие выполнено на 94,80%, по 4 заключенным соглашениям о предоставлении субсидии (продление 2024 года) не приобретены жилые помещения, отвечающие требованиям Порядка предоставления субсидии, в связи с чем субсидия не предоставлена    </t>
  </si>
  <si>
    <t xml:space="preserve">Контракт заключен, выполняются проектно-изыскательские работы </t>
  </si>
  <si>
    <t>Мероприятие выполнено на 97,53%, по фактической потребности</t>
  </si>
  <si>
    <t>Мероприятие выполнено на 97,73%, по фактической потребности</t>
  </si>
  <si>
    <t>Мероприятие выполнено на 95,50%, по фактической потребности</t>
  </si>
  <si>
    <t>Мероприятие выполнено на 96,11%, компенсация выплачена по  фактической потребности</t>
  </si>
  <si>
    <t xml:space="preserve">Мероприятие выполнено на 95,31%, по результатам проведения конкурсных процедур образовалась экономия 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</si>
</sst>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2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/>
    <xf numFmtId="0" fontId="4" fillId="2" borderId="0" xfId="0" applyFont="1" applyFill="1" applyAlignment="1">
      <alignment vertical="center" wrapText="1"/>
    </xf>
    <xf numFmtId="2" fontId="4" fillId="2" borderId="0" xfId="0" applyNumberFormat="1" applyFont="1" applyFill="1" applyAlignment="1">
      <alignment vertical="center" wrapText="1"/>
    </xf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2" fontId="6" fillId="0" borderId="0" xfId="0" applyNumberFormat="1" applyFont="1"/>
    <xf numFmtId="0" fontId="7" fillId="2" borderId="0" xfId="0" applyFont="1" applyFill="1"/>
    <xf numFmtId="2" fontId="7" fillId="2" borderId="0" xfId="0" applyNumberFormat="1" applyFont="1" applyFill="1"/>
    <xf numFmtId="10" fontId="6" fillId="0" borderId="0" xfId="0" applyNumberFormat="1" applyFont="1" applyAlignment="1">
      <alignment wrapText="1"/>
    </xf>
    <xf numFmtId="0" fontId="8" fillId="0" borderId="0" xfId="0" applyFont="1" applyAlignment="1">
      <alignment vertical="center"/>
    </xf>
    <xf numFmtId="2" fontId="6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10" fontId="1" fillId="2" borderId="1" xfId="0" applyNumberFormat="1" applyFont="1" applyFill="1" applyBorder="1" applyAlignment="1">
      <alignment horizontal="center" vertical="top" wrapText="1"/>
    </xf>
    <xf numFmtId="0" fontId="6" fillId="0" borderId="0" xfId="0" applyFont="1"/>
    <xf numFmtId="2" fontId="7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2" fontId="2" fillId="2" borderId="0" xfId="0" applyNumberFormat="1" applyFont="1" applyFill="1" applyAlignment="1">
      <alignment vertical="center" wrapText="1"/>
    </xf>
    <xf numFmtId="10" fontId="2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/>
    <xf numFmtId="0" fontId="1" fillId="2" borderId="0" xfId="0" applyFont="1" applyFill="1" applyAlignment="1">
      <alignment vertical="center"/>
    </xf>
    <xf numFmtId="2" fontId="6" fillId="2" borderId="0" xfId="0" applyNumberFormat="1" applyFont="1" applyFill="1"/>
    <xf numFmtId="10" fontId="6" fillId="2" borderId="0" xfId="0" applyNumberFormat="1" applyFont="1" applyFill="1" applyAlignment="1">
      <alignment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/>
    <xf numFmtId="2" fontId="7" fillId="3" borderId="0" xfId="0" applyNumberFormat="1" applyFont="1" applyFill="1"/>
    <xf numFmtId="2" fontId="7" fillId="3" borderId="0" xfId="0" applyNumberFormat="1" applyFont="1" applyFill="1" applyAlignment="1"/>
    <xf numFmtId="2" fontId="8" fillId="3" borderId="1" xfId="0" applyNumberFormat="1" applyFont="1" applyFill="1" applyBorder="1" applyAlignment="1">
      <alignment horizontal="center" vertical="center" wrapText="1"/>
    </xf>
    <xf numFmtId="2" fontId="4" fillId="3" borderId="0" xfId="0" applyNumberFormat="1" applyFont="1" applyFill="1" applyAlignment="1">
      <alignment vertical="center" wrapText="1"/>
    </xf>
    <xf numFmtId="0" fontId="7" fillId="3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2" fontId="8" fillId="2" borderId="1" xfId="0" applyNumberFormat="1" applyFont="1" applyFill="1" applyBorder="1" applyAlignment="1">
      <alignment vertical="top" wrapText="1"/>
    </xf>
    <xf numFmtId="2" fontId="9" fillId="2" borderId="1" xfId="0" applyNumberFormat="1" applyFont="1" applyFill="1" applyBorder="1" applyAlignment="1">
      <alignment vertical="top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10" fontId="1" fillId="4" borderId="1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 wrapText="1"/>
    </xf>
    <xf numFmtId="10" fontId="1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8" fillId="7" borderId="1" xfId="0" applyFont="1" applyFill="1" applyBorder="1" applyAlignment="1">
      <alignment horizontal="left" vertical="top" wrapText="1"/>
    </xf>
    <xf numFmtId="2" fontId="8" fillId="7" borderId="1" xfId="0" applyNumberFormat="1" applyFont="1" applyFill="1" applyBorder="1" applyAlignment="1">
      <alignment horizontal="center" vertical="top" wrapText="1"/>
    </xf>
    <xf numFmtId="10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vertical="top" wrapText="1"/>
    </xf>
    <xf numFmtId="2" fontId="8" fillId="4" borderId="1" xfId="0" applyNumberFormat="1" applyFont="1" applyFill="1" applyBorder="1" applyAlignment="1">
      <alignment vertical="top" wrapText="1"/>
    </xf>
    <xf numFmtId="2" fontId="8" fillId="5" borderId="1" xfId="0" applyNumberFormat="1" applyFont="1" applyFill="1" applyBorder="1" applyAlignment="1">
      <alignment vertical="top" wrapText="1"/>
    </xf>
    <xf numFmtId="0" fontId="8" fillId="6" borderId="1" xfId="0" applyFont="1" applyFill="1" applyBorder="1" applyAlignment="1">
      <alignment vertical="top" wrapText="1"/>
    </xf>
    <xf numFmtId="2" fontId="8" fillId="6" borderId="1" xfId="0" applyNumberFormat="1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2" fontId="8" fillId="7" borderId="1" xfId="0" applyNumberFormat="1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2" fontId="1" fillId="4" borderId="1" xfId="0" applyNumberFormat="1" applyFont="1" applyFill="1" applyBorder="1" applyAlignment="1">
      <alignment vertical="top" wrapText="1"/>
    </xf>
    <xf numFmtId="10" fontId="8" fillId="4" borderId="1" xfId="0" applyNumberFormat="1" applyFont="1" applyFill="1" applyBorder="1" applyAlignment="1">
      <alignment horizontal="center" vertical="top" wrapText="1"/>
    </xf>
    <xf numFmtId="10" fontId="8" fillId="6" borderId="1" xfId="0" applyNumberFormat="1" applyFont="1" applyFill="1" applyBorder="1" applyAlignment="1">
      <alignment horizontal="center" vertical="top" wrapText="1"/>
    </xf>
    <xf numFmtId="10" fontId="8" fillId="7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2" fontId="1" fillId="3" borderId="1" xfId="0" applyNumberFormat="1" applyFont="1" applyFill="1" applyBorder="1" applyAlignment="1">
      <alignment vertical="top" wrapText="1"/>
    </xf>
    <xf numFmtId="10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vertical="top"/>
    </xf>
    <xf numFmtId="10" fontId="1" fillId="6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top" wrapText="1"/>
    </xf>
    <xf numFmtId="10" fontId="9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2" fontId="1" fillId="2" borderId="0" xfId="0" applyNumberFormat="1" applyFont="1" applyFill="1" applyAlignment="1">
      <alignment vertical="top"/>
    </xf>
    <xf numFmtId="0" fontId="8" fillId="3" borderId="1" xfId="0" applyFont="1" applyFill="1" applyBorder="1" applyAlignment="1">
      <alignment vertical="top" wrapText="1"/>
    </xf>
    <xf numFmtId="2" fontId="8" fillId="3" borderId="1" xfId="0" applyNumberFormat="1" applyFont="1" applyFill="1" applyBorder="1" applyAlignment="1">
      <alignment vertical="top" wrapText="1"/>
    </xf>
    <xf numFmtId="2" fontId="1" fillId="2" borderId="1" xfId="1" applyNumberFormat="1" applyFont="1" applyFill="1" applyBorder="1" applyAlignment="1">
      <alignment horizontal="center" vertical="top" wrapText="1"/>
    </xf>
    <xf numFmtId="10" fontId="8" fillId="3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center" wrapText="1"/>
    </xf>
    <xf numFmtId="2" fontId="8" fillId="2" borderId="1" xfId="0" applyNumberFormat="1" applyFont="1" applyFill="1" applyBorder="1" applyAlignment="1">
      <alignment vertical="center" wrapText="1"/>
    </xf>
    <xf numFmtId="1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right" vertical="center" wrapText="1"/>
    </xf>
    <xf numFmtId="0" fontId="0" fillId="0" borderId="0" xfId="0" applyAlignment="1">
      <alignment wrapText="1"/>
    </xf>
    <xf numFmtId="0" fontId="11" fillId="3" borderId="0" xfId="0" applyFont="1" applyFill="1" applyAlignment="1"/>
    <xf numFmtId="0" fontId="11" fillId="0" borderId="0" xfId="0" applyFont="1" applyAlignment="1"/>
    <xf numFmtId="1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8" fillId="0" borderId="3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69"/>
  <sheetViews>
    <sheetView tabSelected="1" topLeftCell="A9" zoomScaleNormal="100" workbookViewId="0">
      <pane ySplit="7" topLeftCell="A442" activePane="bottomLeft" state="frozen"/>
      <selection activeCell="A9" sqref="A9"/>
      <selection pane="bottomLeft" activeCell="C9" sqref="C9:K11"/>
    </sheetView>
  </sheetViews>
  <sheetFormatPr defaultRowHeight="15"/>
  <cols>
    <col min="1" max="1" width="18.42578125" style="26" customWidth="1"/>
    <col min="2" max="2" width="12" style="43" customWidth="1"/>
    <col min="3" max="3" width="11.28515625" style="13" customWidth="1"/>
    <col min="4" max="4" width="11.42578125" style="13" customWidth="1"/>
    <col min="5" max="5" width="12" style="13" customWidth="1"/>
    <col min="6" max="6" width="11.85546875" style="13" customWidth="1"/>
    <col min="7" max="7" width="11.85546875" style="39" customWidth="1"/>
    <col min="8" max="8" width="11.5703125" style="47" customWidth="1"/>
    <col min="9" max="9" width="10.42578125" style="14" customWidth="1"/>
    <col min="10" max="10" width="11.85546875" style="15" bestFit="1" customWidth="1"/>
    <col min="11" max="11" width="9.7109375" style="15" customWidth="1"/>
    <col min="12" max="12" width="10.140625" style="15" customWidth="1"/>
    <col min="13" max="13" width="10.5703125" style="15" customWidth="1"/>
    <col min="14" max="14" width="10.140625" style="16" customWidth="1"/>
    <col min="15" max="15" width="14.85546875" style="28" customWidth="1"/>
  </cols>
  <sheetData>
    <row r="1" spans="1:15">
      <c r="A1" s="1" t="s">
        <v>0</v>
      </c>
    </row>
    <row r="2" spans="1:15">
      <c r="A2" s="1" t="s">
        <v>1</v>
      </c>
    </row>
    <row r="3" spans="1:15">
      <c r="A3" s="1" t="s">
        <v>2</v>
      </c>
    </row>
    <row r="4" spans="1:15">
      <c r="A4" s="1" t="s">
        <v>3</v>
      </c>
    </row>
    <row r="5" spans="1:15">
      <c r="A5" s="1" t="s">
        <v>4</v>
      </c>
    </row>
    <row r="6" spans="1:15">
      <c r="A6" s="2"/>
    </row>
    <row r="7" spans="1:15">
      <c r="A7" s="2"/>
    </row>
    <row r="8" spans="1:15">
      <c r="A8" s="17" t="s">
        <v>5</v>
      </c>
      <c r="B8" s="44"/>
      <c r="C8" s="18"/>
    </row>
    <row r="9" spans="1:15">
      <c r="A9" s="17"/>
      <c r="B9" s="44"/>
      <c r="C9" s="102" t="s">
        <v>277</v>
      </c>
      <c r="D9" s="103"/>
      <c r="E9" s="103"/>
      <c r="F9" s="103"/>
      <c r="G9" s="103"/>
      <c r="H9" s="103"/>
      <c r="I9" s="103"/>
      <c r="J9" s="103"/>
      <c r="K9" s="103"/>
    </row>
    <row r="10" spans="1:15">
      <c r="A10" s="17"/>
      <c r="B10" s="44"/>
      <c r="C10" s="102" t="s">
        <v>6</v>
      </c>
      <c r="D10" s="103"/>
      <c r="E10" s="103"/>
      <c r="F10" s="103"/>
      <c r="G10" s="103"/>
      <c r="H10" s="103"/>
      <c r="I10" s="103"/>
      <c r="J10" s="103"/>
      <c r="K10" s="27"/>
    </row>
    <row r="11" spans="1:15">
      <c r="A11" s="17"/>
      <c r="B11" s="44"/>
      <c r="C11" s="102" t="s">
        <v>328</v>
      </c>
      <c r="D11" s="103"/>
      <c r="E11" s="103"/>
      <c r="F11" s="103"/>
      <c r="G11" s="103"/>
      <c r="H11" s="103"/>
      <c r="I11" s="103"/>
      <c r="J11" s="103"/>
      <c r="K11" s="103"/>
    </row>
    <row r="12" spans="1:15">
      <c r="A12" s="2"/>
    </row>
    <row r="13" spans="1:15" s="3" customFormat="1" ht="49.5" customHeight="1">
      <c r="A13" s="31" t="s">
        <v>7</v>
      </c>
      <c r="B13" s="104" t="s">
        <v>358</v>
      </c>
      <c r="C13" s="105"/>
      <c r="D13" s="105"/>
      <c r="E13" s="105"/>
      <c r="F13" s="105"/>
      <c r="G13" s="106"/>
      <c r="H13" s="110" t="s">
        <v>359</v>
      </c>
      <c r="I13" s="111"/>
      <c r="J13" s="111"/>
      <c r="K13" s="111"/>
      <c r="L13" s="111"/>
      <c r="M13" s="112"/>
      <c r="N13" s="100" t="s">
        <v>9</v>
      </c>
      <c r="O13" s="101" t="s">
        <v>10</v>
      </c>
    </row>
    <row r="14" spans="1:15" s="3" customFormat="1" ht="33" customHeight="1">
      <c r="A14" s="31" t="s">
        <v>8</v>
      </c>
      <c r="B14" s="107"/>
      <c r="C14" s="108"/>
      <c r="D14" s="108"/>
      <c r="E14" s="108"/>
      <c r="F14" s="108"/>
      <c r="G14" s="109"/>
      <c r="H14" s="113"/>
      <c r="I14" s="114"/>
      <c r="J14" s="114"/>
      <c r="K14" s="114"/>
      <c r="L14" s="114"/>
      <c r="M14" s="115"/>
      <c r="N14" s="100"/>
      <c r="O14" s="101"/>
    </row>
    <row r="15" spans="1:15" ht="80.25" customHeight="1">
      <c r="A15" s="19"/>
      <c r="B15" s="45" t="s">
        <v>11</v>
      </c>
      <c r="C15" s="32" t="s">
        <v>12</v>
      </c>
      <c r="D15" s="32" t="s">
        <v>13</v>
      </c>
      <c r="E15" s="32" t="s">
        <v>14</v>
      </c>
      <c r="F15" s="32" t="s">
        <v>15</v>
      </c>
      <c r="G15" s="21" t="s">
        <v>383</v>
      </c>
      <c r="H15" s="48" t="s">
        <v>11</v>
      </c>
      <c r="I15" s="20" t="s">
        <v>12</v>
      </c>
      <c r="J15" s="21" t="s">
        <v>13</v>
      </c>
      <c r="K15" s="21" t="s">
        <v>14</v>
      </c>
      <c r="L15" s="21" t="s">
        <v>15</v>
      </c>
      <c r="M15" s="21" t="s">
        <v>384</v>
      </c>
      <c r="N15" s="22"/>
      <c r="O15" s="29"/>
    </row>
    <row r="16" spans="1:15" s="7" customFormat="1" ht="39.75" customHeight="1">
      <c r="A16" s="61" t="s">
        <v>278</v>
      </c>
      <c r="B16" s="62">
        <f>B17+B20</f>
        <v>3600</v>
      </c>
      <c r="C16" s="62">
        <v>3600</v>
      </c>
      <c r="D16" s="62">
        <f t="shared" ref="D16:F16" si="0">D17+D20</f>
        <v>0</v>
      </c>
      <c r="E16" s="62">
        <f>E17+E20</f>
        <v>0</v>
      </c>
      <c r="F16" s="62">
        <f t="shared" si="0"/>
        <v>0</v>
      </c>
      <c r="G16" s="62">
        <v>0</v>
      </c>
      <c r="H16" s="62">
        <f>H17+H20</f>
        <v>3460</v>
      </c>
      <c r="I16" s="62">
        <f>I17+I20</f>
        <v>3460</v>
      </c>
      <c r="J16" s="62">
        <f>J17+J20</f>
        <v>0</v>
      </c>
      <c r="K16" s="62">
        <f>K17+K20</f>
        <v>0</v>
      </c>
      <c r="L16" s="62">
        <f>L17+L20</f>
        <v>0</v>
      </c>
      <c r="M16" s="62">
        <v>0</v>
      </c>
      <c r="N16" s="63">
        <f>H16/B16</f>
        <v>0.96111111111111114</v>
      </c>
      <c r="O16" s="64"/>
    </row>
    <row r="17" spans="1:16" s="7" customFormat="1" ht="107.25" customHeight="1">
      <c r="A17" s="65" t="s">
        <v>17</v>
      </c>
      <c r="B17" s="66">
        <f>B18</f>
        <v>0</v>
      </c>
      <c r="C17" s="66">
        <f t="shared" ref="C17:F18" si="1">C18</f>
        <v>0</v>
      </c>
      <c r="D17" s="66">
        <f t="shared" si="1"/>
        <v>0</v>
      </c>
      <c r="E17" s="66">
        <f t="shared" si="1"/>
        <v>0</v>
      </c>
      <c r="F17" s="66">
        <f t="shared" si="1"/>
        <v>0</v>
      </c>
      <c r="G17" s="66">
        <v>0</v>
      </c>
      <c r="H17" s="66">
        <f>I17+J17+K17+L17</f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55" t="s">
        <v>273</v>
      </c>
      <c r="O17" s="56"/>
    </row>
    <row r="18" spans="1:16" s="8" customFormat="1" ht="203.25" customHeight="1">
      <c r="A18" s="23" t="s">
        <v>18</v>
      </c>
      <c r="B18" s="50">
        <f>B19</f>
        <v>0</v>
      </c>
      <c r="C18" s="24">
        <f t="shared" si="1"/>
        <v>0</v>
      </c>
      <c r="D18" s="24">
        <f t="shared" si="1"/>
        <v>0</v>
      </c>
      <c r="E18" s="24">
        <f t="shared" si="1"/>
        <v>0</v>
      </c>
      <c r="F18" s="24">
        <f t="shared" si="1"/>
        <v>0</v>
      </c>
      <c r="G18" s="50">
        <v>0</v>
      </c>
      <c r="H18" s="50">
        <f t="shared" ref="H18:H42" si="2">I18+J18+K18+L18</f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5" t="s">
        <v>273</v>
      </c>
      <c r="O18" s="30"/>
    </row>
    <row r="19" spans="1:16" s="8" customFormat="1" ht="91.5" customHeight="1">
      <c r="A19" s="23" t="s">
        <v>19</v>
      </c>
      <c r="B19" s="50">
        <f>C19+D19+E19+F19</f>
        <v>0</v>
      </c>
      <c r="C19" s="24">
        <v>0</v>
      </c>
      <c r="D19" s="24">
        <v>0</v>
      </c>
      <c r="E19" s="24">
        <v>0</v>
      </c>
      <c r="F19" s="24">
        <v>0</v>
      </c>
      <c r="G19" s="50">
        <v>0</v>
      </c>
      <c r="H19" s="50">
        <f t="shared" si="2"/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5" t="s">
        <v>273</v>
      </c>
      <c r="O19" s="53" t="s">
        <v>272</v>
      </c>
    </row>
    <row r="20" spans="1:16" s="7" customFormat="1" ht="72" customHeight="1">
      <c r="A20" s="65" t="s">
        <v>20</v>
      </c>
      <c r="B20" s="66">
        <f>B21</f>
        <v>3600</v>
      </c>
      <c r="C20" s="66">
        <f t="shared" ref="C20:L20" si="3">C21</f>
        <v>3600</v>
      </c>
      <c r="D20" s="66">
        <f t="shared" si="3"/>
        <v>0</v>
      </c>
      <c r="E20" s="66">
        <f t="shared" si="3"/>
        <v>0</v>
      </c>
      <c r="F20" s="66">
        <f t="shared" si="3"/>
        <v>0</v>
      </c>
      <c r="G20" s="66">
        <v>0</v>
      </c>
      <c r="H20" s="66">
        <f t="shared" si="2"/>
        <v>3460</v>
      </c>
      <c r="I20" s="66">
        <f t="shared" si="3"/>
        <v>3460</v>
      </c>
      <c r="J20" s="66">
        <f t="shared" si="3"/>
        <v>0</v>
      </c>
      <c r="K20" s="66">
        <f t="shared" si="3"/>
        <v>0</v>
      </c>
      <c r="L20" s="66">
        <f t="shared" si="3"/>
        <v>0</v>
      </c>
      <c r="M20" s="66">
        <v>0</v>
      </c>
      <c r="N20" s="55">
        <f t="shared" ref="N20:N76" si="4">H20/B20</f>
        <v>0.96111111111111114</v>
      </c>
      <c r="O20" s="56"/>
    </row>
    <row r="21" spans="1:16" s="8" customFormat="1" ht="95.25" customHeight="1">
      <c r="A21" s="23" t="s">
        <v>21</v>
      </c>
      <c r="B21" s="50">
        <f>B22</f>
        <v>3600</v>
      </c>
      <c r="C21" s="24">
        <f t="shared" ref="C21:L21" si="5">C22</f>
        <v>3600</v>
      </c>
      <c r="D21" s="24">
        <f t="shared" si="5"/>
        <v>0</v>
      </c>
      <c r="E21" s="24">
        <f t="shared" si="5"/>
        <v>0</v>
      </c>
      <c r="F21" s="24">
        <f t="shared" si="5"/>
        <v>0</v>
      </c>
      <c r="G21" s="50">
        <v>0</v>
      </c>
      <c r="H21" s="50">
        <f t="shared" si="2"/>
        <v>3460</v>
      </c>
      <c r="I21" s="24">
        <f t="shared" si="5"/>
        <v>3460</v>
      </c>
      <c r="J21" s="24">
        <f t="shared" si="5"/>
        <v>0</v>
      </c>
      <c r="K21" s="24">
        <f t="shared" si="5"/>
        <v>0</v>
      </c>
      <c r="L21" s="24">
        <f t="shared" si="5"/>
        <v>0</v>
      </c>
      <c r="M21" s="24">
        <v>0</v>
      </c>
      <c r="N21" s="25">
        <f t="shared" si="4"/>
        <v>0.96111111111111114</v>
      </c>
      <c r="O21" s="30"/>
    </row>
    <row r="22" spans="1:16" s="8" customFormat="1" ht="94.5" customHeight="1">
      <c r="A22" s="23" t="s">
        <v>22</v>
      </c>
      <c r="B22" s="50">
        <f>C22+D22+E22+F22</f>
        <v>3600</v>
      </c>
      <c r="C22" s="24">
        <v>3600</v>
      </c>
      <c r="D22" s="24">
        <v>0</v>
      </c>
      <c r="E22" s="24">
        <v>0</v>
      </c>
      <c r="F22" s="24">
        <v>0</v>
      </c>
      <c r="G22" s="50">
        <v>0</v>
      </c>
      <c r="H22" s="50">
        <f t="shared" si="2"/>
        <v>3460</v>
      </c>
      <c r="I22" s="24">
        <v>3460</v>
      </c>
      <c r="J22" s="24">
        <v>0</v>
      </c>
      <c r="K22" s="24">
        <v>0</v>
      </c>
      <c r="L22" s="24">
        <v>0</v>
      </c>
      <c r="M22" s="24">
        <v>0</v>
      </c>
      <c r="N22" s="25">
        <f t="shared" si="4"/>
        <v>0.96111111111111114</v>
      </c>
      <c r="O22" s="30" t="s">
        <v>511</v>
      </c>
    </row>
    <row r="23" spans="1:16" s="9" customFormat="1" ht="36.75" customHeight="1">
      <c r="A23" s="70" t="s">
        <v>23</v>
      </c>
      <c r="B23" s="71">
        <f>C23+D23+E23+F23</f>
        <v>1520554.6300000001</v>
      </c>
      <c r="C23" s="71">
        <f>C24+C32+C43+C61+C64+C73</f>
        <v>1262115.8</v>
      </c>
      <c r="D23" s="71">
        <f>D24+D32+D43+D61+D64+D73</f>
        <v>97797.35</v>
      </c>
      <c r="E23" s="71">
        <f>E24+E32+E43+E61+E64+E73</f>
        <v>17547.059999999998</v>
      </c>
      <c r="F23" s="71">
        <f>F24+F32+F43+F61+F64+F73</f>
        <v>143094.41999999998</v>
      </c>
      <c r="G23" s="71">
        <v>0</v>
      </c>
      <c r="H23" s="71">
        <f>I23+J23+K23+L23</f>
        <v>1519282.02</v>
      </c>
      <c r="I23" s="71">
        <f>I24+I32+I43+I61+I64+I73</f>
        <v>1261511.18</v>
      </c>
      <c r="J23" s="71">
        <f>J24+J32+J43+J61+J64+J73</f>
        <v>97797.35</v>
      </c>
      <c r="K23" s="71">
        <f>K24+K32+K43+K61+K64+K73</f>
        <v>17547.059999999998</v>
      </c>
      <c r="L23" s="71">
        <f>L24+L32+L43+L61+L64+L73</f>
        <v>142426.43</v>
      </c>
      <c r="M23" s="71"/>
      <c r="N23" s="63">
        <f t="shared" si="4"/>
        <v>0.9991630619677242</v>
      </c>
      <c r="O23" s="61"/>
    </row>
    <row r="24" spans="1:16" s="7" customFormat="1" ht="38.25">
      <c r="A24" s="65" t="s">
        <v>24</v>
      </c>
      <c r="B24" s="67">
        <f>C24+D24+E24+F24</f>
        <v>73151.02</v>
      </c>
      <c r="C24" s="67">
        <f>C25+C28</f>
        <v>67336.509999999995</v>
      </c>
      <c r="D24" s="67">
        <f>D25+D28</f>
        <v>3374.02</v>
      </c>
      <c r="E24" s="67">
        <f>E25+E28</f>
        <v>0</v>
      </c>
      <c r="F24" s="67">
        <f>F25+F28</f>
        <v>2440.4899999999998</v>
      </c>
      <c r="G24" s="67">
        <v>0</v>
      </c>
      <c r="H24" s="67">
        <f>I24+J24+K24+L24</f>
        <v>73151.02</v>
      </c>
      <c r="I24" s="67">
        <f>I25+I28</f>
        <v>67336.509999999995</v>
      </c>
      <c r="J24" s="67">
        <f>J25+J28</f>
        <v>3374.02</v>
      </c>
      <c r="K24" s="67">
        <f>K25+K28</f>
        <v>0</v>
      </c>
      <c r="L24" s="67">
        <f>L25+L28</f>
        <v>2440.4899999999998</v>
      </c>
      <c r="M24" s="67"/>
      <c r="N24" s="57">
        <f t="shared" si="4"/>
        <v>1</v>
      </c>
      <c r="O24" s="58"/>
    </row>
    <row r="25" spans="1:16" s="8" customFormat="1" ht="81" customHeight="1">
      <c r="A25" s="23" t="s">
        <v>25</v>
      </c>
      <c r="B25" s="50">
        <f>B26+B27</f>
        <v>65280.659999999996</v>
      </c>
      <c r="C25" s="24">
        <f>C26+C27</f>
        <v>59466.15</v>
      </c>
      <c r="D25" s="24">
        <f>D26+D27</f>
        <v>3374.02</v>
      </c>
      <c r="E25" s="24">
        <f t="shared" ref="E25" si="6">E26+E27</f>
        <v>0</v>
      </c>
      <c r="F25" s="24">
        <f>F26+F27</f>
        <v>2440.4899999999998</v>
      </c>
      <c r="G25" s="50">
        <v>0</v>
      </c>
      <c r="H25" s="50">
        <f t="shared" si="2"/>
        <v>65280.659999999996</v>
      </c>
      <c r="I25" s="24">
        <f t="shared" ref="I25" si="7">I26+I27</f>
        <v>59466.15</v>
      </c>
      <c r="J25" s="24">
        <f>J26+J27</f>
        <v>3374.02</v>
      </c>
      <c r="K25" s="24">
        <f t="shared" ref="K25" si="8">K26+K27</f>
        <v>0</v>
      </c>
      <c r="L25" s="24">
        <f>L26+L27</f>
        <v>2440.4899999999998</v>
      </c>
      <c r="M25" s="24"/>
      <c r="N25" s="25">
        <f t="shared" si="4"/>
        <v>1</v>
      </c>
      <c r="O25" s="30"/>
    </row>
    <row r="26" spans="1:16" s="8" customFormat="1" ht="107.25" customHeight="1">
      <c r="A26" s="23" t="s">
        <v>26</v>
      </c>
      <c r="B26" s="50">
        <f>C26+D26+E26+F26</f>
        <v>61906.64</v>
      </c>
      <c r="C26" s="24">
        <v>59466.15</v>
      </c>
      <c r="D26" s="24">
        <v>0</v>
      </c>
      <c r="E26" s="24">
        <v>0</v>
      </c>
      <c r="F26" s="24">
        <v>2440.4899999999998</v>
      </c>
      <c r="G26" s="50">
        <v>0</v>
      </c>
      <c r="H26" s="50">
        <f t="shared" si="2"/>
        <v>61906.64</v>
      </c>
      <c r="I26" s="24">
        <v>59466.15</v>
      </c>
      <c r="J26" s="24">
        <v>0</v>
      </c>
      <c r="K26" s="24">
        <v>0</v>
      </c>
      <c r="L26" s="24">
        <v>2440.4899999999998</v>
      </c>
      <c r="M26" s="24">
        <v>0</v>
      </c>
      <c r="N26" s="25">
        <f t="shared" si="4"/>
        <v>1</v>
      </c>
      <c r="O26" s="30" t="s">
        <v>274</v>
      </c>
    </row>
    <row r="27" spans="1:16" s="8" customFormat="1" ht="108" customHeight="1">
      <c r="A27" s="23" t="s">
        <v>27</v>
      </c>
      <c r="B27" s="50">
        <f>C27+D27+E27+F27</f>
        <v>3374.02</v>
      </c>
      <c r="C27" s="24">
        <v>0</v>
      </c>
      <c r="D27" s="24">
        <v>3374.02</v>
      </c>
      <c r="E27" s="24">
        <v>0</v>
      </c>
      <c r="F27" s="24">
        <v>0</v>
      </c>
      <c r="G27" s="50">
        <v>0</v>
      </c>
      <c r="H27" s="50">
        <f t="shared" si="2"/>
        <v>3374.02</v>
      </c>
      <c r="I27" s="24">
        <v>0</v>
      </c>
      <c r="J27" s="24">
        <v>3374.02</v>
      </c>
      <c r="K27" s="24">
        <v>0</v>
      </c>
      <c r="L27" s="24">
        <v>0</v>
      </c>
      <c r="M27" s="24">
        <v>0</v>
      </c>
      <c r="N27" s="25">
        <f t="shared" si="4"/>
        <v>1</v>
      </c>
      <c r="O27" s="30" t="s">
        <v>274</v>
      </c>
    </row>
    <row r="28" spans="1:16" s="8" customFormat="1" ht="203.25" customHeight="1">
      <c r="A28" s="23" t="s">
        <v>279</v>
      </c>
      <c r="B28" s="50">
        <f>C28+D28+E28+F28</f>
        <v>7870.36</v>
      </c>
      <c r="C28" s="24">
        <f>C29+C30+C31</f>
        <v>7870.36</v>
      </c>
      <c r="D28" s="24">
        <f>D29+D30+D31</f>
        <v>0</v>
      </c>
      <c r="E28" s="24">
        <f>E29+E30+E31</f>
        <v>0</v>
      </c>
      <c r="F28" s="24">
        <f>F29+F30+F31</f>
        <v>0</v>
      </c>
      <c r="G28" s="50">
        <v>0</v>
      </c>
      <c r="H28" s="50">
        <f t="shared" si="2"/>
        <v>7870.36</v>
      </c>
      <c r="I28" s="24">
        <f>I29+I30+I31</f>
        <v>7870.36</v>
      </c>
      <c r="J28" s="24">
        <f>J29+J30+J31</f>
        <v>0</v>
      </c>
      <c r="K28" s="24">
        <f>K29+K30+K31</f>
        <v>0</v>
      </c>
      <c r="L28" s="24">
        <f>L29+L30+L31</f>
        <v>0</v>
      </c>
      <c r="M28" s="24">
        <v>0</v>
      </c>
      <c r="N28" s="25">
        <f t="shared" si="4"/>
        <v>1</v>
      </c>
      <c r="O28" s="30"/>
    </row>
    <row r="29" spans="1:16" s="8" customFormat="1" ht="96" customHeight="1">
      <c r="A29" s="23" t="s">
        <v>280</v>
      </c>
      <c r="B29" s="50">
        <f t="shared" ref="B29:B60" si="9">C29+D29+E29+F29</f>
        <v>264.82</v>
      </c>
      <c r="C29" s="24">
        <v>264.82</v>
      </c>
      <c r="D29" s="24">
        <v>0</v>
      </c>
      <c r="E29" s="24">
        <v>0</v>
      </c>
      <c r="F29" s="24">
        <v>0</v>
      </c>
      <c r="G29" s="50">
        <v>0</v>
      </c>
      <c r="H29" s="50">
        <f>I29+J29+K29+L29</f>
        <v>264.82</v>
      </c>
      <c r="I29" s="24">
        <v>264.82</v>
      </c>
      <c r="J29" s="24">
        <v>0</v>
      </c>
      <c r="K29" s="24">
        <v>0</v>
      </c>
      <c r="L29" s="24">
        <v>0</v>
      </c>
      <c r="M29" s="24">
        <v>0</v>
      </c>
      <c r="N29" s="25">
        <f t="shared" si="4"/>
        <v>1</v>
      </c>
      <c r="O29" s="30" t="s">
        <v>274</v>
      </c>
    </row>
    <row r="30" spans="1:16" s="8" customFormat="1" ht="96" customHeight="1">
      <c r="A30" s="23" t="s">
        <v>330</v>
      </c>
      <c r="B30" s="50">
        <f t="shared" si="9"/>
        <v>1002.6</v>
      </c>
      <c r="C30" s="24">
        <v>1002.6</v>
      </c>
      <c r="D30" s="24">
        <v>0</v>
      </c>
      <c r="E30" s="24">
        <v>0</v>
      </c>
      <c r="F30" s="24">
        <v>0</v>
      </c>
      <c r="G30" s="50">
        <v>0</v>
      </c>
      <c r="H30" s="50">
        <f t="shared" ref="H30:H31" si="10">I30+J30+K30+L30</f>
        <v>1002.6</v>
      </c>
      <c r="I30" s="24">
        <v>1002.6</v>
      </c>
      <c r="J30" s="24">
        <v>0</v>
      </c>
      <c r="K30" s="24">
        <v>0</v>
      </c>
      <c r="L30" s="24">
        <v>0</v>
      </c>
      <c r="M30" s="24">
        <v>0</v>
      </c>
      <c r="N30" s="25">
        <f t="shared" si="4"/>
        <v>1</v>
      </c>
      <c r="O30" s="30" t="s">
        <v>274</v>
      </c>
    </row>
    <row r="31" spans="1:16" s="8" customFormat="1" ht="66.75" customHeight="1">
      <c r="A31" s="23" t="s">
        <v>329</v>
      </c>
      <c r="B31" s="50">
        <f t="shared" si="9"/>
        <v>6602.94</v>
      </c>
      <c r="C31" s="24">
        <v>6602.94</v>
      </c>
      <c r="D31" s="24">
        <v>0</v>
      </c>
      <c r="E31" s="24">
        <v>0</v>
      </c>
      <c r="F31" s="24">
        <v>0</v>
      </c>
      <c r="G31" s="50">
        <v>0</v>
      </c>
      <c r="H31" s="50">
        <f t="shared" si="10"/>
        <v>6602.94</v>
      </c>
      <c r="I31" s="24">
        <v>6602.94</v>
      </c>
      <c r="J31" s="24">
        <v>0</v>
      </c>
      <c r="K31" s="24">
        <v>0</v>
      </c>
      <c r="L31" s="24">
        <v>0</v>
      </c>
      <c r="M31" s="24">
        <v>0</v>
      </c>
      <c r="N31" s="25">
        <f t="shared" si="4"/>
        <v>1</v>
      </c>
      <c r="O31" s="30" t="s">
        <v>274</v>
      </c>
    </row>
    <row r="32" spans="1:16" s="7" customFormat="1" ht="42.75" customHeight="1">
      <c r="A32" s="65" t="s">
        <v>28</v>
      </c>
      <c r="B32" s="66">
        <f t="shared" si="9"/>
        <v>152587.4</v>
      </c>
      <c r="C32" s="66">
        <f>C33+C38+C41</f>
        <v>129776.72</v>
      </c>
      <c r="D32" s="66">
        <f>D33+D38+D41</f>
        <v>10265.119999999999</v>
      </c>
      <c r="E32" s="66">
        <f>E33+E38+E41</f>
        <v>11605</v>
      </c>
      <c r="F32" s="66">
        <f>F33+F38+F41</f>
        <v>940.56</v>
      </c>
      <c r="G32" s="66">
        <v>0</v>
      </c>
      <c r="H32" s="66">
        <f t="shared" si="2"/>
        <v>152587.4</v>
      </c>
      <c r="I32" s="66">
        <f>I33+I38+I41</f>
        <v>129776.72</v>
      </c>
      <c r="J32" s="66">
        <f>J33+J38+J41</f>
        <v>10265.119999999999</v>
      </c>
      <c r="K32" s="66">
        <f>K33+K38+K41</f>
        <v>11605</v>
      </c>
      <c r="L32" s="66">
        <f>L33+L38+L41</f>
        <v>940.56</v>
      </c>
      <c r="M32" s="66">
        <v>0</v>
      </c>
      <c r="N32" s="55">
        <f t="shared" si="4"/>
        <v>1</v>
      </c>
      <c r="O32" s="56"/>
      <c r="P32" s="8"/>
    </row>
    <row r="33" spans="1:16" s="8" customFormat="1" ht="118.5" customHeight="1">
      <c r="A33" s="23" t="s">
        <v>29</v>
      </c>
      <c r="B33" s="50">
        <f t="shared" si="9"/>
        <v>134989.07</v>
      </c>
      <c r="C33" s="24">
        <f>C34+C35+C36+C37</f>
        <v>127178.39</v>
      </c>
      <c r="D33" s="24">
        <f>D34+D35+D36+D37</f>
        <v>6365.12</v>
      </c>
      <c r="E33" s="24">
        <f>E34+E35+E36+E37</f>
        <v>505</v>
      </c>
      <c r="F33" s="24">
        <f>F34+F35+F36+F37</f>
        <v>940.56</v>
      </c>
      <c r="G33" s="50">
        <v>0</v>
      </c>
      <c r="H33" s="50">
        <f>I33+J33+K33+L33</f>
        <v>134989.07</v>
      </c>
      <c r="I33" s="24">
        <f>I34+I35+I36+I37</f>
        <v>127178.39</v>
      </c>
      <c r="J33" s="24">
        <f>J34+J35+J36+J37</f>
        <v>6365.12</v>
      </c>
      <c r="K33" s="24">
        <f>K34+K35+K36+K37</f>
        <v>505</v>
      </c>
      <c r="L33" s="24">
        <f>L34+L35+L36+L37</f>
        <v>940.56</v>
      </c>
      <c r="M33" s="24">
        <v>0</v>
      </c>
      <c r="N33" s="25">
        <f t="shared" si="4"/>
        <v>1</v>
      </c>
      <c r="O33" s="30"/>
    </row>
    <row r="34" spans="1:16" s="11" customFormat="1" ht="104.25" customHeight="1">
      <c r="A34" s="23" t="s">
        <v>30</v>
      </c>
      <c r="B34" s="50">
        <f t="shared" si="9"/>
        <v>124307.97</v>
      </c>
      <c r="C34" s="73">
        <v>123367.41</v>
      </c>
      <c r="D34" s="24">
        <v>0</v>
      </c>
      <c r="E34" s="24">
        <v>0</v>
      </c>
      <c r="F34" s="24">
        <v>940.56</v>
      </c>
      <c r="G34" s="50">
        <v>0</v>
      </c>
      <c r="H34" s="50">
        <f t="shared" si="2"/>
        <v>124307.97</v>
      </c>
      <c r="I34" s="73">
        <v>123367.41</v>
      </c>
      <c r="J34" s="24">
        <v>0</v>
      </c>
      <c r="K34" s="24">
        <v>0</v>
      </c>
      <c r="L34" s="24">
        <v>940.56</v>
      </c>
      <c r="M34" s="24">
        <v>0</v>
      </c>
      <c r="N34" s="25">
        <f t="shared" si="4"/>
        <v>1</v>
      </c>
      <c r="O34" s="30" t="s">
        <v>274</v>
      </c>
    </row>
    <row r="35" spans="1:16" s="11" customFormat="1" ht="144.75" customHeight="1">
      <c r="A35" s="23" t="s">
        <v>31</v>
      </c>
      <c r="B35" s="50">
        <f t="shared" si="9"/>
        <v>3500</v>
      </c>
      <c r="C35" s="24">
        <v>3500</v>
      </c>
      <c r="D35" s="24">
        <v>0</v>
      </c>
      <c r="E35" s="24">
        <v>0</v>
      </c>
      <c r="F35" s="24">
        <v>0</v>
      </c>
      <c r="G35" s="50">
        <v>0</v>
      </c>
      <c r="H35" s="50">
        <f t="shared" si="2"/>
        <v>3500</v>
      </c>
      <c r="I35" s="24">
        <v>3500</v>
      </c>
      <c r="J35" s="24">
        <v>0</v>
      </c>
      <c r="K35" s="24">
        <v>0</v>
      </c>
      <c r="L35" s="24">
        <v>0</v>
      </c>
      <c r="M35" s="24">
        <v>0</v>
      </c>
      <c r="N35" s="25">
        <f t="shared" si="4"/>
        <v>1</v>
      </c>
      <c r="O35" s="30" t="s">
        <v>274</v>
      </c>
    </row>
    <row r="36" spans="1:16" s="11" customFormat="1" ht="141" customHeight="1">
      <c r="A36" s="23" t="s">
        <v>32</v>
      </c>
      <c r="B36" s="50">
        <f t="shared" si="9"/>
        <v>1229.17</v>
      </c>
      <c r="C36" s="24">
        <v>310.98</v>
      </c>
      <c r="D36" s="24">
        <v>413.19</v>
      </c>
      <c r="E36" s="24">
        <v>505</v>
      </c>
      <c r="F36" s="24">
        <v>0</v>
      </c>
      <c r="G36" s="50">
        <v>0</v>
      </c>
      <c r="H36" s="50">
        <f t="shared" si="2"/>
        <v>1229.17</v>
      </c>
      <c r="I36" s="24">
        <v>310.98</v>
      </c>
      <c r="J36" s="24">
        <v>413.19</v>
      </c>
      <c r="K36" s="24">
        <v>505</v>
      </c>
      <c r="L36" s="24">
        <v>0</v>
      </c>
      <c r="M36" s="24">
        <v>0</v>
      </c>
      <c r="N36" s="25">
        <f t="shared" si="4"/>
        <v>1</v>
      </c>
      <c r="O36" s="30" t="s">
        <v>274</v>
      </c>
    </row>
    <row r="37" spans="1:16" s="11" customFormat="1" ht="105" customHeight="1">
      <c r="A37" s="23" t="s">
        <v>27</v>
      </c>
      <c r="B37" s="50">
        <f t="shared" si="9"/>
        <v>5951.93</v>
      </c>
      <c r="C37" s="24">
        <v>0</v>
      </c>
      <c r="D37" s="24">
        <v>5951.93</v>
      </c>
      <c r="E37" s="24">
        <v>0</v>
      </c>
      <c r="F37" s="24">
        <v>0</v>
      </c>
      <c r="G37" s="50">
        <v>0</v>
      </c>
      <c r="H37" s="50">
        <f t="shared" si="2"/>
        <v>5951.93</v>
      </c>
      <c r="I37" s="24">
        <v>0</v>
      </c>
      <c r="J37" s="24">
        <v>5951.93</v>
      </c>
      <c r="K37" s="24">
        <v>0</v>
      </c>
      <c r="L37" s="24">
        <v>0</v>
      </c>
      <c r="M37" s="24">
        <v>0</v>
      </c>
      <c r="N37" s="25">
        <f t="shared" si="4"/>
        <v>1</v>
      </c>
      <c r="O37" s="30" t="s">
        <v>274</v>
      </c>
    </row>
    <row r="38" spans="1:16" s="11" customFormat="1" ht="195" customHeight="1">
      <c r="A38" s="23" t="s">
        <v>281</v>
      </c>
      <c r="B38" s="50">
        <f t="shared" si="9"/>
        <v>2598.33</v>
      </c>
      <c r="C38" s="24">
        <f>C39+C40</f>
        <v>2598.33</v>
      </c>
      <c r="D38" s="24">
        <f>D39+D40</f>
        <v>0</v>
      </c>
      <c r="E38" s="24">
        <f>E39+E40</f>
        <v>0</v>
      </c>
      <c r="F38" s="24">
        <f>F39+F40</f>
        <v>0</v>
      </c>
      <c r="G38" s="50">
        <v>0</v>
      </c>
      <c r="H38" s="50">
        <f>I38+J38+K38+L38</f>
        <v>2598.33</v>
      </c>
      <c r="I38" s="24">
        <f>I39+I40</f>
        <v>2598.33</v>
      </c>
      <c r="J38" s="24">
        <f>J39+J40</f>
        <v>0</v>
      </c>
      <c r="K38" s="24">
        <f>K39+K40</f>
        <v>0</v>
      </c>
      <c r="L38" s="24">
        <f>L39+L40</f>
        <v>0</v>
      </c>
      <c r="M38" s="24">
        <v>0</v>
      </c>
      <c r="N38" s="25">
        <f t="shared" si="4"/>
        <v>1</v>
      </c>
      <c r="O38" s="30"/>
    </row>
    <row r="39" spans="1:16" s="11" customFormat="1" ht="93" customHeight="1">
      <c r="A39" s="23" t="s">
        <v>282</v>
      </c>
      <c r="B39" s="50">
        <f t="shared" si="9"/>
        <v>1353.45</v>
      </c>
      <c r="C39" s="24">
        <v>1353.45</v>
      </c>
      <c r="D39" s="24">
        <v>0</v>
      </c>
      <c r="E39" s="24">
        <v>0</v>
      </c>
      <c r="F39" s="24">
        <v>0</v>
      </c>
      <c r="G39" s="50">
        <v>0</v>
      </c>
      <c r="H39" s="50">
        <f>I39+J39+K39+L39</f>
        <v>1353.45</v>
      </c>
      <c r="I39" s="24">
        <v>1353.45</v>
      </c>
      <c r="J39" s="24">
        <v>0</v>
      </c>
      <c r="K39" s="24">
        <v>0</v>
      </c>
      <c r="L39" s="24">
        <v>0</v>
      </c>
      <c r="M39" s="24">
        <v>0</v>
      </c>
      <c r="N39" s="25">
        <f t="shared" si="4"/>
        <v>1</v>
      </c>
      <c r="O39" s="30" t="s">
        <v>275</v>
      </c>
    </row>
    <row r="40" spans="1:16" s="11" customFormat="1" ht="69.75" customHeight="1">
      <c r="A40" s="23" t="s">
        <v>331</v>
      </c>
      <c r="B40" s="50">
        <f t="shared" si="9"/>
        <v>1244.8800000000001</v>
      </c>
      <c r="C40" s="24">
        <v>1244.8800000000001</v>
      </c>
      <c r="D40" s="24">
        <v>0</v>
      </c>
      <c r="E40" s="24">
        <v>0</v>
      </c>
      <c r="F40" s="24">
        <v>0</v>
      </c>
      <c r="G40" s="50">
        <v>0</v>
      </c>
      <c r="H40" s="50">
        <f t="shared" ref="H40" si="11">I40+J40+K40+L40</f>
        <v>1244.8800000000001</v>
      </c>
      <c r="I40" s="24">
        <v>1244.8800000000001</v>
      </c>
      <c r="J40" s="24">
        <v>0</v>
      </c>
      <c r="K40" s="24">
        <v>0</v>
      </c>
      <c r="L40" s="24">
        <v>0</v>
      </c>
      <c r="M40" s="24">
        <v>0</v>
      </c>
      <c r="N40" s="25">
        <f>H40/B40</f>
        <v>1</v>
      </c>
      <c r="O40" s="30" t="s">
        <v>275</v>
      </c>
    </row>
    <row r="41" spans="1:16" s="8" customFormat="1" ht="69" customHeight="1">
      <c r="A41" s="23" t="s">
        <v>332</v>
      </c>
      <c r="B41" s="50">
        <f t="shared" si="9"/>
        <v>15000</v>
      </c>
      <c r="C41" s="24">
        <f>C42</f>
        <v>0</v>
      </c>
      <c r="D41" s="24">
        <f>D42</f>
        <v>3900</v>
      </c>
      <c r="E41" s="24">
        <f>E42</f>
        <v>11100</v>
      </c>
      <c r="F41" s="24">
        <f>F42</f>
        <v>0</v>
      </c>
      <c r="G41" s="50">
        <v>0</v>
      </c>
      <c r="H41" s="50">
        <f>I41+J41+K41+L41</f>
        <v>15000</v>
      </c>
      <c r="I41" s="24">
        <f>I42</f>
        <v>0</v>
      </c>
      <c r="J41" s="24">
        <f>J42</f>
        <v>3900</v>
      </c>
      <c r="K41" s="24">
        <f>K42</f>
        <v>11100</v>
      </c>
      <c r="L41" s="24">
        <f>L42</f>
        <v>0</v>
      </c>
      <c r="M41" s="24">
        <v>0</v>
      </c>
      <c r="N41" s="25">
        <f t="shared" si="4"/>
        <v>1</v>
      </c>
      <c r="O41" s="30"/>
    </row>
    <row r="42" spans="1:16" s="11" customFormat="1" ht="58.5" customHeight="1">
      <c r="A42" s="23" t="s">
        <v>333</v>
      </c>
      <c r="B42" s="50">
        <f t="shared" si="9"/>
        <v>15000</v>
      </c>
      <c r="C42" s="24">
        <v>0</v>
      </c>
      <c r="D42" s="24">
        <v>3900</v>
      </c>
      <c r="E42" s="24">
        <v>11100</v>
      </c>
      <c r="F42" s="24">
        <v>0</v>
      </c>
      <c r="G42" s="50">
        <v>0</v>
      </c>
      <c r="H42" s="50">
        <f t="shared" si="2"/>
        <v>15000</v>
      </c>
      <c r="I42" s="24">
        <v>0</v>
      </c>
      <c r="J42" s="24">
        <v>3900</v>
      </c>
      <c r="K42" s="24">
        <v>11100</v>
      </c>
      <c r="L42" s="24">
        <v>0</v>
      </c>
      <c r="M42" s="24">
        <v>0</v>
      </c>
      <c r="N42" s="25">
        <f t="shared" si="4"/>
        <v>1</v>
      </c>
      <c r="O42" s="30" t="s">
        <v>275</v>
      </c>
    </row>
    <row r="43" spans="1:16" s="7" customFormat="1" ht="117" customHeight="1">
      <c r="A43" s="65" t="s">
        <v>33</v>
      </c>
      <c r="B43" s="66">
        <f t="shared" si="9"/>
        <v>768018.14999999991</v>
      </c>
      <c r="C43" s="66">
        <f>C44+C48+C51+C56+C58</f>
        <v>626634.69999999995</v>
      </c>
      <c r="D43" s="66">
        <f t="shared" ref="D43:L43" si="12">D44+D48+D51+D56+D58</f>
        <v>29095.81</v>
      </c>
      <c r="E43" s="66">
        <f t="shared" si="12"/>
        <v>2286.46</v>
      </c>
      <c r="F43" s="66">
        <f t="shared" si="12"/>
        <v>110001.18</v>
      </c>
      <c r="G43" s="66">
        <v>0</v>
      </c>
      <c r="H43" s="66">
        <f t="shared" si="12"/>
        <v>767551.03999999992</v>
      </c>
      <c r="I43" s="66">
        <f t="shared" si="12"/>
        <v>626619.68999999994</v>
      </c>
      <c r="J43" s="66">
        <f t="shared" si="12"/>
        <v>29095.81</v>
      </c>
      <c r="K43" s="66">
        <f t="shared" si="12"/>
        <v>2286.46</v>
      </c>
      <c r="L43" s="66">
        <f t="shared" si="12"/>
        <v>109549.08</v>
      </c>
      <c r="M43" s="66">
        <v>0</v>
      </c>
      <c r="N43" s="55">
        <f t="shared" si="4"/>
        <v>0.99939179822768509</v>
      </c>
      <c r="O43" s="56"/>
      <c r="P43" s="8"/>
    </row>
    <row r="44" spans="1:16" s="8" customFormat="1" ht="136.5" customHeight="1">
      <c r="A44" s="23" t="s">
        <v>34</v>
      </c>
      <c r="B44" s="50">
        <f>C44+D44+E44+F44</f>
        <v>151990.69</v>
      </c>
      <c r="C44" s="24">
        <f>C45+C46+C47</f>
        <v>118131.35</v>
      </c>
      <c r="D44" s="24">
        <f>D45+D46+D47</f>
        <v>1870.74</v>
      </c>
      <c r="E44" s="24">
        <f>E45+E46+E47</f>
        <v>2286.46</v>
      </c>
      <c r="F44" s="24">
        <f>F45+F46+F47</f>
        <v>29702.14</v>
      </c>
      <c r="G44" s="50">
        <v>0</v>
      </c>
      <c r="H44" s="50">
        <f>I44+J44+K44+L44</f>
        <v>151554.18000000002</v>
      </c>
      <c r="I44" s="24">
        <f>I45+I46+I47</f>
        <v>118131.35</v>
      </c>
      <c r="J44" s="24">
        <f>J45+J46+J47</f>
        <v>1870.74</v>
      </c>
      <c r="K44" s="24">
        <f>K45+K46+K47</f>
        <v>2286.46</v>
      </c>
      <c r="L44" s="24">
        <f>L45+L46+L47</f>
        <v>29265.63</v>
      </c>
      <c r="M44" s="24">
        <v>0</v>
      </c>
      <c r="N44" s="25">
        <f t="shared" si="4"/>
        <v>0.99712804777713704</v>
      </c>
      <c r="O44" s="30"/>
    </row>
    <row r="45" spans="1:16" s="11" customFormat="1" ht="128.25" customHeight="1">
      <c r="A45" s="23" t="s">
        <v>35</v>
      </c>
      <c r="B45" s="50">
        <f t="shared" si="9"/>
        <v>138282.14000000001</v>
      </c>
      <c r="C45" s="24">
        <v>108580</v>
      </c>
      <c r="D45" s="24">
        <v>0</v>
      </c>
      <c r="E45" s="24">
        <v>0</v>
      </c>
      <c r="F45" s="24">
        <v>29702.14</v>
      </c>
      <c r="G45" s="50">
        <v>0</v>
      </c>
      <c r="H45" s="50">
        <f>I45+J45+K45+L45</f>
        <v>137845.63</v>
      </c>
      <c r="I45" s="24">
        <v>108580</v>
      </c>
      <c r="J45" s="24">
        <v>0</v>
      </c>
      <c r="K45" s="24">
        <v>0</v>
      </c>
      <c r="L45" s="24">
        <v>29265.63</v>
      </c>
      <c r="M45" s="24">
        <v>0</v>
      </c>
      <c r="N45" s="25">
        <f t="shared" si="4"/>
        <v>0.99684333783090129</v>
      </c>
      <c r="O45" s="30" t="s">
        <v>274</v>
      </c>
    </row>
    <row r="46" spans="1:16" s="11" customFormat="1" ht="45" customHeight="1">
      <c r="A46" s="23" t="s">
        <v>36</v>
      </c>
      <c r="B46" s="50">
        <f t="shared" si="9"/>
        <v>8143.35</v>
      </c>
      <c r="C46" s="24">
        <v>8143.35</v>
      </c>
      <c r="D46" s="24">
        <v>0</v>
      </c>
      <c r="E46" s="24">
        <v>0</v>
      </c>
      <c r="F46" s="24">
        <v>0</v>
      </c>
      <c r="G46" s="50">
        <v>0</v>
      </c>
      <c r="H46" s="50">
        <f t="shared" ref="H46:H50" si="13">I46+J46+K46+L46</f>
        <v>8143.35</v>
      </c>
      <c r="I46" s="24">
        <v>8143.35</v>
      </c>
      <c r="J46" s="24">
        <v>0</v>
      </c>
      <c r="K46" s="24">
        <v>0</v>
      </c>
      <c r="L46" s="24">
        <v>0</v>
      </c>
      <c r="M46" s="24">
        <v>0</v>
      </c>
      <c r="N46" s="25">
        <f t="shared" si="4"/>
        <v>1</v>
      </c>
      <c r="O46" s="30" t="s">
        <v>275</v>
      </c>
    </row>
    <row r="47" spans="1:16" s="11" customFormat="1" ht="168.75" customHeight="1">
      <c r="A47" s="23" t="s">
        <v>37</v>
      </c>
      <c r="B47" s="50">
        <f t="shared" si="9"/>
        <v>5565.2</v>
      </c>
      <c r="C47" s="24">
        <v>1408</v>
      </c>
      <c r="D47" s="24">
        <v>1870.74</v>
      </c>
      <c r="E47" s="24">
        <v>2286.46</v>
      </c>
      <c r="F47" s="24">
        <v>0</v>
      </c>
      <c r="G47" s="50">
        <v>0</v>
      </c>
      <c r="H47" s="50">
        <f t="shared" si="13"/>
        <v>5565.2</v>
      </c>
      <c r="I47" s="24">
        <v>1408</v>
      </c>
      <c r="J47" s="24">
        <v>1870.74</v>
      </c>
      <c r="K47" s="24">
        <v>2286.46</v>
      </c>
      <c r="L47" s="24">
        <v>0</v>
      </c>
      <c r="M47" s="24">
        <v>0</v>
      </c>
      <c r="N47" s="25">
        <f t="shared" si="4"/>
        <v>1</v>
      </c>
      <c r="O47" s="30" t="s">
        <v>274</v>
      </c>
    </row>
    <row r="48" spans="1:16" s="8" customFormat="1" ht="81.75" customHeight="1">
      <c r="A48" s="23" t="s">
        <v>38</v>
      </c>
      <c r="B48" s="50">
        <f t="shared" si="9"/>
        <v>566029.94999999995</v>
      </c>
      <c r="C48" s="24">
        <f>C49+C50</f>
        <v>489558.97</v>
      </c>
      <c r="D48" s="24">
        <f>D49+D50</f>
        <v>0</v>
      </c>
      <c r="E48" s="24">
        <f>E49+E50</f>
        <v>0</v>
      </c>
      <c r="F48" s="24">
        <f>F49+F50</f>
        <v>76470.98</v>
      </c>
      <c r="G48" s="50">
        <v>0</v>
      </c>
      <c r="H48" s="50">
        <f>I48+J48+K48+L48</f>
        <v>566014.36</v>
      </c>
      <c r="I48" s="24">
        <f>I49+I50</f>
        <v>489558.97</v>
      </c>
      <c r="J48" s="24">
        <f>J49+J50</f>
        <v>0</v>
      </c>
      <c r="K48" s="24">
        <f>K49+K50</f>
        <v>0</v>
      </c>
      <c r="L48" s="24">
        <f>L49+L50</f>
        <v>76455.39</v>
      </c>
      <c r="M48" s="24">
        <v>0</v>
      </c>
      <c r="N48" s="25">
        <f t="shared" si="4"/>
        <v>0.9999724572878167</v>
      </c>
      <c r="O48" s="30"/>
    </row>
    <row r="49" spans="1:16" s="11" customFormat="1" ht="122.25" customHeight="1">
      <c r="A49" s="23" t="s">
        <v>39</v>
      </c>
      <c r="B49" s="50">
        <f t="shared" si="9"/>
        <v>550024.54</v>
      </c>
      <c r="C49" s="24">
        <v>473553.56</v>
      </c>
      <c r="D49" s="24">
        <v>0</v>
      </c>
      <c r="E49" s="24">
        <v>0</v>
      </c>
      <c r="F49" s="24">
        <v>76470.98</v>
      </c>
      <c r="G49" s="50">
        <v>0</v>
      </c>
      <c r="H49" s="50">
        <f t="shared" si="13"/>
        <v>550008.94999999995</v>
      </c>
      <c r="I49" s="24">
        <v>473553.56</v>
      </c>
      <c r="J49" s="24">
        <v>0</v>
      </c>
      <c r="K49" s="24">
        <v>0</v>
      </c>
      <c r="L49" s="24">
        <v>76455.39</v>
      </c>
      <c r="M49" s="24">
        <v>0</v>
      </c>
      <c r="N49" s="25">
        <f t="shared" si="4"/>
        <v>0.9999716558101206</v>
      </c>
      <c r="O49" s="30" t="s">
        <v>274</v>
      </c>
    </row>
    <row r="50" spans="1:16" s="11" customFormat="1" ht="48.75" customHeight="1">
      <c r="A50" s="23" t="s">
        <v>40</v>
      </c>
      <c r="B50" s="50">
        <f t="shared" si="9"/>
        <v>16005.41</v>
      </c>
      <c r="C50" s="24">
        <v>16005.41</v>
      </c>
      <c r="D50" s="24">
        <v>0</v>
      </c>
      <c r="E50" s="24">
        <v>0</v>
      </c>
      <c r="F50" s="24">
        <v>0</v>
      </c>
      <c r="G50" s="50">
        <v>0</v>
      </c>
      <c r="H50" s="50">
        <f t="shared" si="13"/>
        <v>16005.41</v>
      </c>
      <c r="I50" s="24">
        <v>16005.41</v>
      </c>
      <c r="J50" s="24">
        <v>0</v>
      </c>
      <c r="K50" s="24">
        <v>0</v>
      </c>
      <c r="L50" s="24">
        <v>0</v>
      </c>
      <c r="M50" s="24">
        <v>0</v>
      </c>
      <c r="N50" s="25">
        <f t="shared" si="4"/>
        <v>1</v>
      </c>
      <c r="O50" s="30" t="s">
        <v>274</v>
      </c>
    </row>
    <row r="51" spans="1:16" s="8" customFormat="1" ht="221.25" customHeight="1">
      <c r="A51" s="23" t="s">
        <v>283</v>
      </c>
      <c r="B51" s="50">
        <f t="shared" si="9"/>
        <v>11392.23</v>
      </c>
      <c r="C51" s="24">
        <f>C52+C53+C54+C55</f>
        <v>11392.23</v>
      </c>
      <c r="D51" s="24">
        <f>D52+D53+D54+D55</f>
        <v>0</v>
      </c>
      <c r="E51" s="24">
        <f>E52+E53+E54+E55</f>
        <v>0</v>
      </c>
      <c r="F51" s="24">
        <f>F52+F53+F54+F55</f>
        <v>0</v>
      </c>
      <c r="G51" s="50">
        <v>0</v>
      </c>
      <c r="H51" s="50">
        <f>I51+J51+K51+L51</f>
        <v>11377.22</v>
      </c>
      <c r="I51" s="24">
        <f>I52+I53+I54+I55</f>
        <v>11377.22</v>
      </c>
      <c r="J51" s="24">
        <f>J52+J53+J54+J55</f>
        <v>0</v>
      </c>
      <c r="K51" s="24">
        <f>K52+K53+K54+K55</f>
        <v>0</v>
      </c>
      <c r="L51" s="24">
        <f>L52+L53+L54+L55</f>
        <v>0</v>
      </c>
      <c r="M51" s="24">
        <v>0</v>
      </c>
      <c r="N51" s="52">
        <f t="shared" si="4"/>
        <v>0.99868243530897816</v>
      </c>
      <c r="O51" s="30"/>
    </row>
    <row r="52" spans="1:16" s="11" customFormat="1" ht="104.25" customHeight="1">
      <c r="A52" s="23" t="s">
        <v>41</v>
      </c>
      <c r="B52" s="50">
        <f t="shared" si="9"/>
        <v>493.1</v>
      </c>
      <c r="C52" s="24">
        <v>493.1</v>
      </c>
      <c r="D52" s="24">
        <v>0</v>
      </c>
      <c r="E52" s="24">
        <v>0</v>
      </c>
      <c r="F52" s="24">
        <v>0</v>
      </c>
      <c r="G52" s="50">
        <v>0</v>
      </c>
      <c r="H52" s="50">
        <f t="shared" ref="H52:H88" si="14">I52+J52+K52+L52</f>
        <v>493.1</v>
      </c>
      <c r="I52" s="24">
        <v>493.1</v>
      </c>
      <c r="J52" s="24">
        <v>0</v>
      </c>
      <c r="K52" s="24">
        <v>0</v>
      </c>
      <c r="L52" s="24">
        <v>0</v>
      </c>
      <c r="M52" s="24">
        <v>0</v>
      </c>
      <c r="N52" s="52">
        <f t="shared" si="4"/>
        <v>1</v>
      </c>
      <c r="O52" s="30" t="s">
        <v>275</v>
      </c>
    </row>
    <row r="53" spans="1:16" s="11" customFormat="1" ht="107.25" customHeight="1">
      <c r="A53" s="23" t="s">
        <v>334</v>
      </c>
      <c r="B53" s="50">
        <f t="shared" si="9"/>
        <v>56.9</v>
      </c>
      <c r="C53" s="24">
        <v>56.9</v>
      </c>
      <c r="D53" s="24">
        <v>0</v>
      </c>
      <c r="E53" s="24">
        <v>0</v>
      </c>
      <c r="F53" s="24">
        <v>0</v>
      </c>
      <c r="G53" s="50">
        <v>0</v>
      </c>
      <c r="H53" s="50">
        <f t="shared" ref="H53:H62" si="15">I53+J53+K53+L53</f>
        <v>56.9</v>
      </c>
      <c r="I53" s="24">
        <v>56.9</v>
      </c>
      <c r="J53" s="24">
        <v>0</v>
      </c>
      <c r="K53" s="24">
        <v>0</v>
      </c>
      <c r="L53" s="24">
        <v>0</v>
      </c>
      <c r="M53" s="24">
        <v>0</v>
      </c>
      <c r="N53" s="52">
        <f t="shared" si="4"/>
        <v>1</v>
      </c>
      <c r="O53" s="30" t="s">
        <v>275</v>
      </c>
    </row>
    <row r="54" spans="1:16" s="11" customFormat="1" ht="95.25" customHeight="1">
      <c r="A54" s="23" t="s">
        <v>335</v>
      </c>
      <c r="B54" s="50">
        <f t="shared" si="9"/>
        <v>1804.15</v>
      </c>
      <c r="C54" s="24">
        <v>1804.15</v>
      </c>
      <c r="D54" s="24">
        <v>0</v>
      </c>
      <c r="E54" s="24">
        <v>0</v>
      </c>
      <c r="F54" s="24">
        <v>0</v>
      </c>
      <c r="G54" s="50">
        <v>0</v>
      </c>
      <c r="H54" s="50">
        <f>I54+J54+K54+L54</f>
        <v>1804.15</v>
      </c>
      <c r="I54" s="24">
        <v>1804.15</v>
      </c>
      <c r="J54" s="24">
        <v>0</v>
      </c>
      <c r="K54" s="24">
        <v>0</v>
      </c>
      <c r="L54" s="24">
        <v>0</v>
      </c>
      <c r="M54" s="24">
        <v>0</v>
      </c>
      <c r="N54" s="52">
        <f t="shared" si="4"/>
        <v>1</v>
      </c>
      <c r="O54" s="30" t="s">
        <v>275</v>
      </c>
    </row>
    <row r="55" spans="1:16" s="11" customFormat="1" ht="76.5" customHeight="1">
      <c r="A55" s="23" t="s">
        <v>336</v>
      </c>
      <c r="B55" s="50">
        <f t="shared" si="9"/>
        <v>9038.08</v>
      </c>
      <c r="C55" s="24">
        <v>9038.08</v>
      </c>
      <c r="D55" s="24">
        <v>0</v>
      </c>
      <c r="E55" s="24">
        <v>0</v>
      </c>
      <c r="F55" s="24">
        <v>0</v>
      </c>
      <c r="G55" s="50">
        <v>0</v>
      </c>
      <c r="H55" s="50">
        <f>I55+J55+K55+L55</f>
        <v>9023.07</v>
      </c>
      <c r="I55" s="24">
        <v>9023.07</v>
      </c>
      <c r="J55" s="24">
        <v>0</v>
      </c>
      <c r="K55" s="24">
        <v>0</v>
      </c>
      <c r="L55" s="24">
        <v>0</v>
      </c>
      <c r="M55" s="24">
        <v>0</v>
      </c>
      <c r="N55" s="25">
        <f t="shared" si="4"/>
        <v>0.9983392490440447</v>
      </c>
      <c r="O55" s="30" t="s">
        <v>275</v>
      </c>
    </row>
    <row r="56" spans="1:16" s="11" customFormat="1" ht="101.25" customHeight="1">
      <c r="A56" s="23" t="s">
        <v>284</v>
      </c>
      <c r="B56" s="50">
        <f t="shared" si="9"/>
        <v>11380.21</v>
      </c>
      <c r="C56" s="24">
        <f>C57</f>
        <v>7552.15</v>
      </c>
      <c r="D56" s="24">
        <f>D57</f>
        <v>0</v>
      </c>
      <c r="E56" s="24">
        <f>E57</f>
        <v>0</v>
      </c>
      <c r="F56" s="24">
        <f>F57</f>
        <v>3828.06</v>
      </c>
      <c r="G56" s="50">
        <v>0</v>
      </c>
      <c r="H56" s="50">
        <f>I56+J56+K56+L56</f>
        <v>11380.21</v>
      </c>
      <c r="I56" s="24">
        <f>I57</f>
        <v>7552.15</v>
      </c>
      <c r="J56" s="24">
        <f>J57</f>
        <v>0</v>
      </c>
      <c r="K56" s="24">
        <f>K57</f>
        <v>0</v>
      </c>
      <c r="L56" s="24">
        <f>L57</f>
        <v>3828.06</v>
      </c>
      <c r="M56" s="24"/>
      <c r="N56" s="25">
        <f t="shared" si="4"/>
        <v>1</v>
      </c>
      <c r="O56" s="30"/>
    </row>
    <row r="57" spans="1:16" s="11" customFormat="1" ht="106.5" customHeight="1">
      <c r="A57" s="23" t="s">
        <v>285</v>
      </c>
      <c r="B57" s="50">
        <f t="shared" si="9"/>
        <v>11380.21</v>
      </c>
      <c r="C57" s="24">
        <v>7552.15</v>
      </c>
      <c r="D57" s="24">
        <v>0</v>
      </c>
      <c r="E57" s="24">
        <v>0</v>
      </c>
      <c r="F57" s="24">
        <v>3828.06</v>
      </c>
      <c r="G57" s="50">
        <v>0</v>
      </c>
      <c r="H57" s="50">
        <f>I57+J57+K57+L57</f>
        <v>11380.21</v>
      </c>
      <c r="I57" s="24">
        <v>7552.15</v>
      </c>
      <c r="J57" s="24">
        <v>0</v>
      </c>
      <c r="K57" s="24">
        <v>0</v>
      </c>
      <c r="L57" s="24">
        <v>3828.06</v>
      </c>
      <c r="M57" s="24">
        <v>0</v>
      </c>
      <c r="N57" s="25">
        <f t="shared" si="4"/>
        <v>1</v>
      </c>
      <c r="O57" s="30" t="s">
        <v>274</v>
      </c>
    </row>
    <row r="58" spans="1:16" s="8" customFormat="1" ht="75.75" customHeight="1">
      <c r="A58" s="23" t="s">
        <v>42</v>
      </c>
      <c r="B58" s="50">
        <f t="shared" si="9"/>
        <v>27225.07</v>
      </c>
      <c r="C58" s="24">
        <f>C59+C60</f>
        <v>0</v>
      </c>
      <c r="D58" s="24">
        <f>D59+D60</f>
        <v>27225.07</v>
      </c>
      <c r="E58" s="24">
        <f>E59+E60</f>
        <v>0</v>
      </c>
      <c r="F58" s="24">
        <f>F59+F60</f>
        <v>0</v>
      </c>
      <c r="G58" s="50">
        <v>0</v>
      </c>
      <c r="H58" s="50">
        <f>I58+J58+K58+L58</f>
        <v>27225.07</v>
      </c>
      <c r="I58" s="24">
        <f>I59+I60</f>
        <v>0</v>
      </c>
      <c r="J58" s="24">
        <f>J59+J60</f>
        <v>27225.07</v>
      </c>
      <c r="K58" s="24">
        <f>K59+K60</f>
        <v>0</v>
      </c>
      <c r="L58" s="24">
        <f>L59+L60</f>
        <v>0</v>
      </c>
      <c r="M58" s="24"/>
      <c r="N58" s="25">
        <f t="shared" si="4"/>
        <v>1</v>
      </c>
      <c r="O58" s="30"/>
    </row>
    <row r="59" spans="1:16" s="11" customFormat="1" ht="115.5" customHeight="1">
      <c r="A59" s="23" t="s">
        <v>43</v>
      </c>
      <c r="B59" s="50">
        <f t="shared" si="9"/>
        <v>26196.05</v>
      </c>
      <c r="C59" s="24">
        <v>0</v>
      </c>
      <c r="D59" s="24">
        <v>26196.05</v>
      </c>
      <c r="E59" s="24">
        <v>0</v>
      </c>
      <c r="F59" s="24">
        <v>0</v>
      </c>
      <c r="G59" s="50">
        <v>0</v>
      </c>
      <c r="H59" s="50">
        <f t="shared" si="15"/>
        <v>26196.05</v>
      </c>
      <c r="I59" s="24">
        <v>0</v>
      </c>
      <c r="J59" s="24">
        <v>26196.05</v>
      </c>
      <c r="K59" s="24">
        <v>0</v>
      </c>
      <c r="L59" s="24">
        <v>0</v>
      </c>
      <c r="M59" s="24">
        <v>0</v>
      </c>
      <c r="N59" s="25">
        <f t="shared" si="4"/>
        <v>1</v>
      </c>
      <c r="O59" s="30" t="s">
        <v>275</v>
      </c>
    </row>
    <row r="60" spans="1:16" s="11" customFormat="1" ht="169.5" customHeight="1">
      <c r="A60" s="23" t="s">
        <v>286</v>
      </c>
      <c r="B60" s="50">
        <f t="shared" si="9"/>
        <v>1029.02</v>
      </c>
      <c r="C60" s="24">
        <v>0</v>
      </c>
      <c r="D60" s="24">
        <v>1029.02</v>
      </c>
      <c r="E60" s="24">
        <v>0</v>
      </c>
      <c r="F60" s="24">
        <v>0</v>
      </c>
      <c r="G60" s="50">
        <v>0</v>
      </c>
      <c r="H60" s="50">
        <f t="shared" si="15"/>
        <v>1029.02</v>
      </c>
      <c r="I60" s="24">
        <v>0</v>
      </c>
      <c r="J60" s="24">
        <v>1029.02</v>
      </c>
      <c r="K60" s="24">
        <v>0</v>
      </c>
      <c r="L60" s="24">
        <v>0</v>
      </c>
      <c r="M60" s="24">
        <v>0</v>
      </c>
      <c r="N60" s="25">
        <f t="shared" si="4"/>
        <v>1</v>
      </c>
      <c r="O60" s="30" t="s">
        <v>274</v>
      </c>
    </row>
    <row r="61" spans="1:16" s="7" customFormat="1" ht="96.75" customHeight="1">
      <c r="A61" s="65" t="s">
        <v>44</v>
      </c>
      <c r="B61" s="66">
        <f>B62</f>
        <v>39730.020000000004</v>
      </c>
      <c r="C61" s="66">
        <f>C62</f>
        <v>20000</v>
      </c>
      <c r="D61" s="66">
        <f>D62</f>
        <v>19730.02</v>
      </c>
      <c r="E61" s="66">
        <f>E62</f>
        <v>0</v>
      </c>
      <c r="F61" s="66">
        <f>F62</f>
        <v>0</v>
      </c>
      <c r="G61" s="66">
        <v>0</v>
      </c>
      <c r="H61" s="66">
        <f t="shared" si="15"/>
        <v>39460.04</v>
      </c>
      <c r="I61" s="66">
        <f>I62</f>
        <v>19730.02</v>
      </c>
      <c r="J61" s="66">
        <f>J62</f>
        <v>19730.02</v>
      </c>
      <c r="K61" s="66">
        <f>K62</f>
        <v>0</v>
      </c>
      <c r="L61" s="66">
        <f>L62</f>
        <v>0</v>
      </c>
      <c r="M61" s="66">
        <v>0</v>
      </c>
      <c r="N61" s="55">
        <f t="shared" si="4"/>
        <v>0.99320463468178466</v>
      </c>
      <c r="O61" s="56"/>
      <c r="P61" s="8"/>
    </row>
    <row r="62" spans="1:16" s="8" customFormat="1" ht="156.75" customHeight="1">
      <c r="A62" s="23" t="s">
        <v>337</v>
      </c>
      <c r="B62" s="50">
        <f>C62+D62+E62+F62</f>
        <v>39730.020000000004</v>
      </c>
      <c r="C62" s="24">
        <f t="shared" ref="C62:F62" si="16">C63</f>
        <v>20000</v>
      </c>
      <c r="D62" s="24">
        <f>D63</f>
        <v>19730.02</v>
      </c>
      <c r="E62" s="24">
        <f t="shared" si="16"/>
        <v>0</v>
      </c>
      <c r="F62" s="24">
        <f t="shared" si="16"/>
        <v>0</v>
      </c>
      <c r="G62" s="50">
        <v>0</v>
      </c>
      <c r="H62" s="50">
        <f t="shared" si="15"/>
        <v>39460.04</v>
      </c>
      <c r="I62" s="24">
        <f>I63</f>
        <v>19730.02</v>
      </c>
      <c r="J62" s="24">
        <f>J63</f>
        <v>19730.02</v>
      </c>
      <c r="K62" s="24">
        <f>+K63</f>
        <v>0</v>
      </c>
      <c r="L62" s="24">
        <f>L63</f>
        <v>0</v>
      </c>
      <c r="M62" s="24">
        <v>0</v>
      </c>
      <c r="N62" s="25">
        <f t="shared" si="4"/>
        <v>0.99320463468178466</v>
      </c>
      <c r="O62" s="30"/>
    </row>
    <row r="63" spans="1:16" s="8" customFormat="1" ht="96" customHeight="1">
      <c r="A63" s="23" t="s">
        <v>338</v>
      </c>
      <c r="B63" s="50">
        <f>C63+D63+E63+F63</f>
        <v>39730.020000000004</v>
      </c>
      <c r="C63" s="24">
        <v>20000</v>
      </c>
      <c r="D63" s="24">
        <v>19730.02</v>
      </c>
      <c r="E63" s="24">
        <v>0</v>
      </c>
      <c r="F63" s="24">
        <v>0</v>
      </c>
      <c r="G63" s="50">
        <v>0</v>
      </c>
      <c r="H63" s="50">
        <f t="shared" si="14"/>
        <v>39460.04</v>
      </c>
      <c r="I63" s="24">
        <v>19730.02</v>
      </c>
      <c r="J63" s="24">
        <v>19730.02</v>
      </c>
      <c r="K63" s="24">
        <v>0</v>
      </c>
      <c r="L63" s="24">
        <v>0</v>
      </c>
      <c r="M63" s="24">
        <v>0</v>
      </c>
      <c r="N63" s="25">
        <f t="shared" si="4"/>
        <v>0.99320463468178466</v>
      </c>
      <c r="O63" s="30" t="s">
        <v>275</v>
      </c>
    </row>
    <row r="64" spans="1:16" s="7" customFormat="1" ht="42.75" customHeight="1">
      <c r="A64" s="68" t="s">
        <v>45</v>
      </c>
      <c r="B64" s="69">
        <f t="shared" ref="B64:F64" si="17">B65+B67+B69</f>
        <v>459718.22</v>
      </c>
      <c r="C64" s="69">
        <f>C65+C67+C69</f>
        <v>391018.05</v>
      </c>
      <c r="D64" s="69">
        <f t="shared" si="17"/>
        <v>35332.379999999997</v>
      </c>
      <c r="E64" s="69">
        <f t="shared" si="17"/>
        <v>3655.6</v>
      </c>
      <c r="F64" s="69">
        <f t="shared" si="17"/>
        <v>29712.19</v>
      </c>
      <c r="G64" s="69">
        <v>0</v>
      </c>
      <c r="H64" s="69">
        <f t="shared" ref="H64:K64" si="18">H65+H67+H69</f>
        <v>459502.32999999996</v>
      </c>
      <c r="I64" s="69">
        <f t="shared" si="18"/>
        <v>391018.05</v>
      </c>
      <c r="J64" s="69">
        <f t="shared" si="18"/>
        <v>35332.379999999997</v>
      </c>
      <c r="K64" s="69">
        <f t="shared" si="18"/>
        <v>3655.6</v>
      </c>
      <c r="L64" s="69">
        <f>L65+L67+L69</f>
        <v>29496.3</v>
      </c>
      <c r="M64" s="69">
        <v>0</v>
      </c>
      <c r="N64" s="76">
        <f t="shared" si="4"/>
        <v>0.99953038624399093</v>
      </c>
      <c r="O64" s="60"/>
      <c r="P64" s="8"/>
    </row>
    <row r="65" spans="1:15" s="8" customFormat="1" ht="69" customHeight="1">
      <c r="A65" s="72" t="s">
        <v>332</v>
      </c>
      <c r="B65" s="50">
        <f t="shared" ref="B65:L65" si="19">B66</f>
        <v>6613.12</v>
      </c>
      <c r="C65" s="50">
        <f t="shared" si="19"/>
        <v>1673.12</v>
      </c>
      <c r="D65" s="50">
        <f t="shared" si="19"/>
        <v>1284.4000000000001</v>
      </c>
      <c r="E65" s="50">
        <f t="shared" si="19"/>
        <v>3655.6</v>
      </c>
      <c r="F65" s="50">
        <f t="shared" si="19"/>
        <v>0</v>
      </c>
      <c r="G65" s="50">
        <v>0</v>
      </c>
      <c r="H65" s="50">
        <f t="shared" si="19"/>
        <v>6613.12</v>
      </c>
      <c r="I65" s="50">
        <f t="shared" si="19"/>
        <v>1673.12</v>
      </c>
      <c r="J65" s="50">
        <f t="shared" si="19"/>
        <v>1284.4000000000001</v>
      </c>
      <c r="K65" s="50">
        <f t="shared" si="19"/>
        <v>3655.6</v>
      </c>
      <c r="L65" s="50">
        <f t="shared" si="19"/>
        <v>0</v>
      </c>
      <c r="M65" s="50">
        <v>0</v>
      </c>
      <c r="N65" s="25">
        <f t="shared" si="4"/>
        <v>1</v>
      </c>
      <c r="O65" s="30"/>
    </row>
    <row r="66" spans="1:15" s="11" customFormat="1" ht="194.25" customHeight="1">
      <c r="A66" s="23" t="s">
        <v>339</v>
      </c>
      <c r="B66" s="24">
        <f>C66+D66+E66+F66</f>
        <v>6613.12</v>
      </c>
      <c r="C66" s="24">
        <v>1673.12</v>
      </c>
      <c r="D66" s="24">
        <v>1284.4000000000001</v>
      </c>
      <c r="E66" s="24">
        <v>3655.6</v>
      </c>
      <c r="F66" s="24">
        <v>0</v>
      </c>
      <c r="G66" s="50">
        <v>0</v>
      </c>
      <c r="H66" s="24">
        <f>I66+J66+K66+L66</f>
        <v>6613.12</v>
      </c>
      <c r="I66" s="24">
        <v>1673.12</v>
      </c>
      <c r="J66" s="24">
        <v>1284.4000000000001</v>
      </c>
      <c r="K66" s="24">
        <v>3655.6</v>
      </c>
      <c r="L66" s="24">
        <v>0</v>
      </c>
      <c r="M66" s="24">
        <v>0</v>
      </c>
      <c r="N66" s="25">
        <f t="shared" si="4"/>
        <v>1</v>
      </c>
      <c r="O66" s="30" t="s">
        <v>275</v>
      </c>
    </row>
    <row r="67" spans="1:15" s="8" customFormat="1" ht="122.25" customHeight="1">
      <c r="A67" s="23" t="s">
        <v>46</v>
      </c>
      <c r="B67" s="50">
        <f>C67+D67+E67+F67</f>
        <v>419057.12</v>
      </c>
      <c r="C67" s="24">
        <f t="shared" ref="C67:L67" si="20">C68</f>
        <v>389344.93</v>
      </c>
      <c r="D67" s="24">
        <f t="shared" si="20"/>
        <v>0</v>
      </c>
      <c r="E67" s="24">
        <f t="shared" si="20"/>
        <v>0</v>
      </c>
      <c r="F67" s="24">
        <f t="shared" si="20"/>
        <v>29712.19</v>
      </c>
      <c r="G67" s="50">
        <v>0</v>
      </c>
      <c r="H67" s="50">
        <f t="shared" si="14"/>
        <v>418841.23</v>
      </c>
      <c r="I67" s="24">
        <f t="shared" si="20"/>
        <v>389344.93</v>
      </c>
      <c r="J67" s="24">
        <f t="shared" si="20"/>
        <v>0</v>
      </c>
      <c r="K67" s="24">
        <f t="shared" si="20"/>
        <v>0</v>
      </c>
      <c r="L67" s="24">
        <f t="shared" si="20"/>
        <v>29496.3</v>
      </c>
      <c r="M67" s="24">
        <v>0</v>
      </c>
      <c r="N67" s="25">
        <f t="shared" si="4"/>
        <v>0.99948481963508928</v>
      </c>
      <c r="O67" s="30"/>
    </row>
    <row r="68" spans="1:15" s="11" customFormat="1" ht="127.5" customHeight="1">
      <c r="A68" s="23" t="s">
        <v>47</v>
      </c>
      <c r="B68" s="50">
        <f>C68+D68+E68+F68</f>
        <v>419057.12</v>
      </c>
      <c r="C68" s="24">
        <v>389344.93</v>
      </c>
      <c r="D68" s="24">
        <v>0</v>
      </c>
      <c r="E68" s="24">
        <v>0</v>
      </c>
      <c r="F68" s="24">
        <v>29712.19</v>
      </c>
      <c r="G68" s="50">
        <v>0</v>
      </c>
      <c r="H68" s="50">
        <f>I68+J68+K68+L68</f>
        <v>418841.23</v>
      </c>
      <c r="I68" s="24">
        <v>389344.93</v>
      </c>
      <c r="J68" s="24">
        <v>0</v>
      </c>
      <c r="K68" s="24">
        <v>0</v>
      </c>
      <c r="L68" s="24">
        <v>29496.3</v>
      </c>
      <c r="M68" s="24">
        <v>0</v>
      </c>
      <c r="N68" s="25">
        <f t="shared" si="4"/>
        <v>0.99948481963508928</v>
      </c>
      <c r="O68" s="30" t="s">
        <v>274</v>
      </c>
    </row>
    <row r="69" spans="1:15" s="11" customFormat="1" ht="121.5" customHeight="1">
      <c r="A69" s="23" t="s">
        <v>287</v>
      </c>
      <c r="B69" s="24">
        <f t="shared" ref="B69:E69" si="21">B70+B71+B72</f>
        <v>34047.979999999996</v>
      </c>
      <c r="C69" s="24">
        <f t="shared" si="21"/>
        <v>0</v>
      </c>
      <c r="D69" s="24">
        <f t="shared" si="21"/>
        <v>34047.979999999996</v>
      </c>
      <c r="E69" s="24">
        <f t="shared" si="21"/>
        <v>0</v>
      </c>
      <c r="F69" s="24">
        <f>F70+F71+F72</f>
        <v>0</v>
      </c>
      <c r="G69" s="50">
        <v>0</v>
      </c>
      <c r="H69" s="50">
        <f t="shared" ref="H69:H76" si="22">I69+J69+K69+L69</f>
        <v>34047.979999999996</v>
      </c>
      <c r="I69" s="24">
        <f>I70+I71+I72</f>
        <v>0</v>
      </c>
      <c r="J69" s="24">
        <f>J70+J71+J72</f>
        <v>34047.979999999996</v>
      </c>
      <c r="K69" s="24">
        <f>K70+K71+K72</f>
        <v>0</v>
      </c>
      <c r="L69" s="24">
        <f>L70+L71+L72</f>
        <v>0</v>
      </c>
      <c r="M69" s="24">
        <v>0</v>
      </c>
      <c r="N69" s="25">
        <f t="shared" si="4"/>
        <v>1</v>
      </c>
      <c r="O69" s="30"/>
    </row>
    <row r="70" spans="1:15" s="11" customFormat="1" ht="162.75" customHeight="1">
      <c r="A70" s="23" t="s">
        <v>340</v>
      </c>
      <c r="B70" s="50">
        <f>C70+D70+E70+F70</f>
        <v>11014.92</v>
      </c>
      <c r="C70" s="24">
        <v>0</v>
      </c>
      <c r="D70" s="24">
        <v>11014.92</v>
      </c>
      <c r="E70" s="24">
        <v>0</v>
      </c>
      <c r="F70" s="24">
        <v>0</v>
      </c>
      <c r="G70" s="50">
        <v>0</v>
      </c>
      <c r="H70" s="50">
        <f>I70+J70+K70+L70</f>
        <v>11014.92</v>
      </c>
      <c r="I70" s="24">
        <v>0</v>
      </c>
      <c r="J70" s="24">
        <v>11014.92</v>
      </c>
      <c r="K70" s="24">
        <v>0</v>
      </c>
      <c r="L70" s="24">
        <v>0</v>
      </c>
      <c r="M70" s="24">
        <v>0</v>
      </c>
      <c r="N70" s="25">
        <f t="shared" si="4"/>
        <v>1</v>
      </c>
      <c r="O70" s="30" t="s">
        <v>275</v>
      </c>
    </row>
    <row r="71" spans="1:15" s="11" customFormat="1" ht="130.5" customHeight="1">
      <c r="A71" s="23" t="s">
        <v>288</v>
      </c>
      <c r="B71" s="50">
        <f t="shared" ref="B71:B72" si="23">C71+D71+E71+F71</f>
        <v>22574</v>
      </c>
      <c r="C71" s="24">
        <v>0</v>
      </c>
      <c r="D71" s="24">
        <v>22574</v>
      </c>
      <c r="E71" s="24">
        <v>0</v>
      </c>
      <c r="F71" s="24">
        <v>0</v>
      </c>
      <c r="G71" s="50">
        <v>0</v>
      </c>
      <c r="H71" s="50">
        <f t="shared" ref="H71" si="24">I71+J71+K71+L71</f>
        <v>22574</v>
      </c>
      <c r="I71" s="24">
        <v>0</v>
      </c>
      <c r="J71" s="24">
        <v>22574</v>
      </c>
      <c r="K71" s="24">
        <v>0</v>
      </c>
      <c r="L71" s="24">
        <v>0</v>
      </c>
      <c r="M71" s="24">
        <v>0</v>
      </c>
      <c r="N71" s="25">
        <f t="shared" si="4"/>
        <v>1</v>
      </c>
      <c r="O71" s="30" t="s">
        <v>274</v>
      </c>
    </row>
    <row r="72" spans="1:15" s="11" customFormat="1" ht="246.75" customHeight="1">
      <c r="A72" s="23" t="s">
        <v>341</v>
      </c>
      <c r="B72" s="50">
        <f t="shared" si="23"/>
        <v>459.06</v>
      </c>
      <c r="C72" s="24">
        <v>0</v>
      </c>
      <c r="D72" s="24">
        <v>459.06</v>
      </c>
      <c r="E72" s="24">
        <v>0</v>
      </c>
      <c r="F72" s="24">
        <v>0</v>
      </c>
      <c r="G72" s="50">
        <v>0</v>
      </c>
      <c r="H72" s="50">
        <f>I72+J72+K72+L72</f>
        <v>459.06</v>
      </c>
      <c r="I72" s="24">
        <v>0</v>
      </c>
      <c r="J72" s="24">
        <v>459.06</v>
      </c>
      <c r="K72" s="24">
        <v>0</v>
      </c>
      <c r="L72" s="24">
        <v>0</v>
      </c>
      <c r="M72" s="24">
        <v>0</v>
      </c>
      <c r="N72" s="25">
        <f t="shared" si="4"/>
        <v>1</v>
      </c>
      <c r="O72" s="30" t="s">
        <v>275</v>
      </c>
    </row>
    <row r="73" spans="1:15" s="7" customFormat="1" ht="38.25" customHeight="1">
      <c r="A73" s="65" t="s">
        <v>48</v>
      </c>
      <c r="B73" s="66">
        <f>C73+D73+E73+F73</f>
        <v>27349.82</v>
      </c>
      <c r="C73" s="66">
        <f>C74</f>
        <v>27349.82</v>
      </c>
      <c r="D73" s="66">
        <f>D74</f>
        <v>0</v>
      </c>
      <c r="E73" s="66">
        <f>E74</f>
        <v>0</v>
      </c>
      <c r="F73" s="66">
        <f>F74</f>
        <v>0</v>
      </c>
      <c r="G73" s="66">
        <v>0</v>
      </c>
      <c r="H73" s="66">
        <f t="shared" si="22"/>
        <v>27030.190000000002</v>
      </c>
      <c r="I73" s="66">
        <f>I74</f>
        <v>27030.190000000002</v>
      </c>
      <c r="J73" s="66">
        <f>J74</f>
        <v>0</v>
      </c>
      <c r="K73" s="66">
        <f>K74</f>
        <v>0</v>
      </c>
      <c r="L73" s="66">
        <f>L74</f>
        <v>0</v>
      </c>
      <c r="M73" s="66">
        <v>0</v>
      </c>
      <c r="N73" s="55">
        <f t="shared" si="4"/>
        <v>0.98831326860652113</v>
      </c>
      <c r="O73" s="56"/>
    </row>
    <row r="74" spans="1:15" s="11" customFormat="1" ht="98.25" customHeight="1">
      <c r="A74" s="23" t="s">
        <v>49</v>
      </c>
      <c r="B74" s="50">
        <f t="shared" ref="B74:B76" si="25">C74+D74+E74+F74</f>
        <v>27349.82</v>
      </c>
      <c r="C74" s="24">
        <f>C75+C76</f>
        <v>27349.82</v>
      </c>
      <c r="D74" s="24">
        <f>D75+D76</f>
        <v>0</v>
      </c>
      <c r="E74" s="24">
        <f>E75+E76</f>
        <v>0</v>
      </c>
      <c r="F74" s="24">
        <f>F75+F76</f>
        <v>0</v>
      </c>
      <c r="G74" s="50">
        <v>0</v>
      </c>
      <c r="H74" s="50">
        <f t="shared" si="22"/>
        <v>27030.190000000002</v>
      </c>
      <c r="I74" s="24">
        <f>I75+I76</f>
        <v>27030.190000000002</v>
      </c>
      <c r="J74" s="24">
        <f>J75+J76</f>
        <v>0</v>
      </c>
      <c r="K74" s="24">
        <f>K75+K76</f>
        <v>0</v>
      </c>
      <c r="L74" s="24">
        <f>L75+L76</f>
        <v>0</v>
      </c>
      <c r="M74" s="24">
        <v>0</v>
      </c>
      <c r="N74" s="25">
        <f t="shared" si="4"/>
        <v>0.98831326860652113</v>
      </c>
      <c r="O74" s="30"/>
    </row>
    <row r="75" spans="1:15" s="11" customFormat="1" ht="82.5" customHeight="1">
      <c r="A75" s="23" t="s">
        <v>50</v>
      </c>
      <c r="B75" s="50">
        <f t="shared" si="25"/>
        <v>26820.45</v>
      </c>
      <c r="C75" s="24">
        <v>26820.45</v>
      </c>
      <c r="D75" s="24">
        <v>0</v>
      </c>
      <c r="E75" s="24">
        <v>0</v>
      </c>
      <c r="F75" s="24">
        <v>0</v>
      </c>
      <c r="G75" s="50">
        <v>0</v>
      </c>
      <c r="H75" s="50">
        <f t="shared" si="22"/>
        <v>26500.86</v>
      </c>
      <c r="I75" s="24">
        <v>26500.86</v>
      </c>
      <c r="J75" s="24">
        <v>0</v>
      </c>
      <c r="K75" s="24">
        <v>0</v>
      </c>
      <c r="L75" s="24">
        <v>0</v>
      </c>
      <c r="M75" s="24">
        <v>0</v>
      </c>
      <c r="N75" s="25">
        <f t="shared" si="4"/>
        <v>0.98808409254878271</v>
      </c>
      <c r="O75" s="30" t="s">
        <v>275</v>
      </c>
    </row>
    <row r="76" spans="1:15" s="11" customFormat="1" ht="45.75" customHeight="1">
      <c r="A76" s="23" t="s">
        <v>36</v>
      </c>
      <c r="B76" s="50">
        <f t="shared" si="25"/>
        <v>529.37</v>
      </c>
      <c r="C76" s="24">
        <v>529.37</v>
      </c>
      <c r="D76" s="24">
        <v>0</v>
      </c>
      <c r="E76" s="24">
        <v>0</v>
      </c>
      <c r="F76" s="24">
        <v>0</v>
      </c>
      <c r="G76" s="50">
        <v>0</v>
      </c>
      <c r="H76" s="50">
        <f t="shared" si="22"/>
        <v>529.33000000000004</v>
      </c>
      <c r="I76" s="24">
        <v>529.33000000000004</v>
      </c>
      <c r="J76" s="24">
        <v>0</v>
      </c>
      <c r="K76" s="24">
        <v>0</v>
      </c>
      <c r="L76" s="24">
        <v>0</v>
      </c>
      <c r="M76" s="24">
        <v>0</v>
      </c>
      <c r="N76" s="25">
        <f t="shared" si="4"/>
        <v>0.99992443848348045</v>
      </c>
      <c r="O76" s="30" t="s">
        <v>274</v>
      </c>
    </row>
    <row r="77" spans="1:15" s="9" customFormat="1" ht="31.5" customHeight="1">
      <c r="A77" s="68" t="s">
        <v>51</v>
      </c>
      <c r="B77" s="69">
        <f t="shared" ref="B77:I77" si="26">B78+B105+B116</f>
        <v>6613853.6657499997</v>
      </c>
      <c r="C77" s="69">
        <f t="shared" si="26"/>
        <v>2405385.81</v>
      </c>
      <c r="D77" s="69">
        <f t="shared" si="26"/>
        <v>3774425.7627599998</v>
      </c>
      <c r="E77" s="69">
        <f t="shared" si="26"/>
        <v>187545.78607999999</v>
      </c>
      <c r="F77" s="69">
        <f t="shared" si="26"/>
        <v>246496.30691000001</v>
      </c>
      <c r="G77" s="69">
        <v>0</v>
      </c>
      <c r="H77" s="69">
        <f t="shared" si="26"/>
        <v>6534248.7277900008</v>
      </c>
      <c r="I77" s="69">
        <f t="shared" si="26"/>
        <v>2381512.4606500003</v>
      </c>
      <c r="J77" s="69">
        <f t="shared" ref="J77:L77" si="27">J78+J105+J116</f>
        <v>3752294.9426300004</v>
      </c>
      <c r="K77" s="69">
        <f t="shared" si="27"/>
        <v>187545.45344000001</v>
      </c>
      <c r="L77" s="69">
        <f t="shared" si="27"/>
        <v>212895.87106999999</v>
      </c>
      <c r="M77" s="69">
        <v>0</v>
      </c>
      <c r="N77" s="76">
        <f>H77/B77</f>
        <v>0.987963910001179</v>
      </c>
      <c r="O77" s="59"/>
    </row>
    <row r="78" spans="1:15" s="7" customFormat="1" ht="34.5" customHeight="1">
      <c r="A78" s="65" t="s">
        <v>52</v>
      </c>
      <c r="B78" s="66">
        <f>B79+B83+B97+B103</f>
        <v>6226566.7547799991</v>
      </c>
      <c r="C78" s="66">
        <f>C79+C83+C97+C103</f>
        <v>2076806.44294</v>
      </c>
      <c r="D78" s="66">
        <f t="shared" ref="D78:F78" si="28">D79+D83+D97+D103</f>
        <v>3759950.7627599998</v>
      </c>
      <c r="E78" s="66">
        <f t="shared" si="28"/>
        <v>187545.78607999999</v>
      </c>
      <c r="F78" s="66">
        <f t="shared" si="28"/>
        <v>202263.76300000001</v>
      </c>
      <c r="G78" s="66">
        <v>0</v>
      </c>
      <c r="H78" s="66">
        <f t="shared" ref="H78:H83" si="29">I78+J78+K78+L78</f>
        <v>6159888.1016900009</v>
      </c>
      <c r="I78" s="66">
        <f>I79+I83+I97+I103</f>
        <v>2056323.9919300003</v>
      </c>
      <c r="J78" s="66">
        <f>J79+J83+J97+J103</f>
        <v>3737819.9426300004</v>
      </c>
      <c r="K78" s="66">
        <f>K79+K83+K97+K103</f>
        <v>187545.45344000001</v>
      </c>
      <c r="L78" s="66">
        <f>L79+L83+L97+L103</f>
        <v>178198.71369</v>
      </c>
      <c r="M78" s="66">
        <v>0</v>
      </c>
      <c r="N78" s="55">
        <f>H78/B78</f>
        <v>0.98929126503962872</v>
      </c>
      <c r="O78" s="56"/>
    </row>
    <row r="79" spans="1:15" s="11" customFormat="1" ht="51" customHeight="1">
      <c r="A79" s="23" t="s">
        <v>349</v>
      </c>
      <c r="B79" s="24">
        <f>C79+D79+E79+F79</f>
        <v>112088.24884</v>
      </c>
      <c r="C79" s="24">
        <f>C80+C81+C82</f>
        <v>0</v>
      </c>
      <c r="D79" s="24">
        <f>D80+D81+D82</f>
        <v>2222.9425000000001</v>
      </c>
      <c r="E79" s="24">
        <f t="shared" ref="E79:F79" si="30">E80+E81+E82</f>
        <v>109865.30634</v>
      </c>
      <c r="F79" s="24">
        <f t="shared" si="30"/>
        <v>0</v>
      </c>
      <c r="G79" s="24">
        <v>0</v>
      </c>
      <c r="H79" s="24">
        <f t="shared" si="29"/>
        <v>112087.93384</v>
      </c>
      <c r="I79" s="24">
        <f t="shared" ref="I79:L79" si="31">I80+I81+I82</f>
        <v>0</v>
      </c>
      <c r="J79" s="24">
        <f t="shared" si="31"/>
        <v>2222.9425000000001</v>
      </c>
      <c r="K79" s="24">
        <f t="shared" si="31"/>
        <v>109864.99133999999</v>
      </c>
      <c r="L79" s="24">
        <f t="shared" si="31"/>
        <v>0</v>
      </c>
      <c r="M79" s="24">
        <v>0</v>
      </c>
      <c r="N79" s="25">
        <f>H79/B79</f>
        <v>0.99999718971432539</v>
      </c>
      <c r="O79" s="30"/>
    </row>
    <row r="80" spans="1:15" s="11" customFormat="1" ht="168" customHeight="1">
      <c r="A80" s="23" t="s">
        <v>348</v>
      </c>
      <c r="B80" s="24">
        <f>C80+D80+E80+F80</f>
        <v>8549.778839999999</v>
      </c>
      <c r="C80" s="24">
        <v>0</v>
      </c>
      <c r="D80" s="24">
        <v>2222.9425000000001</v>
      </c>
      <c r="E80" s="24">
        <v>6326.8363399999998</v>
      </c>
      <c r="F80" s="24">
        <v>0</v>
      </c>
      <c r="G80" s="24">
        <v>0</v>
      </c>
      <c r="H80" s="24">
        <f t="shared" si="29"/>
        <v>8549.778839999999</v>
      </c>
      <c r="I80" s="24">
        <v>0</v>
      </c>
      <c r="J80" s="24">
        <v>2222.9425000000001</v>
      </c>
      <c r="K80" s="24">
        <v>6326.8363399999998</v>
      </c>
      <c r="L80" s="24">
        <v>0</v>
      </c>
      <c r="M80" s="24">
        <v>0</v>
      </c>
      <c r="N80" s="25">
        <f t="shared" ref="N80:N82" si="32">H80/B80</f>
        <v>1</v>
      </c>
      <c r="O80" s="30" t="s">
        <v>274</v>
      </c>
    </row>
    <row r="81" spans="1:15" s="11" customFormat="1" ht="286.5" customHeight="1">
      <c r="A81" s="23" t="s">
        <v>347</v>
      </c>
      <c r="B81" s="24">
        <f>C81+D81+E81+F81</f>
        <v>102165</v>
      </c>
      <c r="C81" s="24">
        <v>0</v>
      </c>
      <c r="D81" s="24">
        <v>0</v>
      </c>
      <c r="E81" s="24">
        <v>102165</v>
      </c>
      <c r="F81" s="24">
        <v>0</v>
      </c>
      <c r="G81" s="24">
        <v>0</v>
      </c>
      <c r="H81" s="24">
        <f t="shared" si="29"/>
        <v>102164.685</v>
      </c>
      <c r="I81" s="24">
        <v>0</v>
      </c>
      <c r="J81" s="24">
        <v>0</v>
      </c>
      <c r="K81" s="24">
        <v>102164.685</v>
      </c>
      <c r="L81" s="24">
        <v>0</v>
      </c>
      <c r="M81" s="24">
        <v>0</v>
      </c>
      <c r="N81" s="25">
        <f t="shared" si="32"/>
        <v>0.99999691675231239</v>
      </c>
      <c r="O81" s="30" t="s">
        <v>274</v>
      </c>
    </row>
    <row r="82" spans="1:15" s="11" customFormat="1" ht="214.5" customHeight="1">
      <c r="A82" s="23" t="s">
        <v>346</v>
      </c>
      <c r="B82" s="24">
        <f>C82+D82+E82+F82</f>
        <v>1373.47</v>
      </c>
      <c r="C82" s="24">
        <v>0</v>
      </c>
      <c r="D82" s="24">
        <v>0</v>
      </c>
      <c r="E82" s="24">
        <v>1373.47</v>
      </c>
      <c r="F82" s="24">
        <v>0</v>
      </c>
      <c r="G82" s="24">
        <v>0</v>
      </c>
      <c r="H82" s="24">
        <f t="shared" si="29"/>
        <v>1373.47</v>
      </c>
      <c r="I82" s="24">
        <v>0</v>
      </c>
      <c r="J82" s="24">
        <v>0</v>
      </c>
      <c r="K82" s="24">
        <v>1373.47</v>
      </c>
      <c r="L82" s="24">
        <v>0</v>
      </c>
      <c r="M82" s="24">
        <v>0</v>
      </c>
      <c r="N82" s="25">
        <f t="shared" si="32"/>
        <v>1</v>
      </c>
      <c r="O82" s="30" t="s">
        <v>274</v>
      </c>
    </row>
    <row r="83" spans="1:15" s="11" customFormat="1" ht="94.5" customHeight="1">
      <c r="A83" s="23" t="s">
        <v>53</v>
      </c>
      <c r="B83" s="24">
        <f>B84+B85+B86+B87+B88+B89+B90+B91+B92+B93+B94+B95+B96</f>
        <v>5914949.31226</v>
      </c>
      <c r="C83" s="24">
        <f>C84+C85+C86+C87+C88+C89+C90+C91+C92+C93+C94+C95+C96</f>
        <v>2056849.54926</v>
      </c>
      <c r="D83" s="24">
        <f t="shared" ref="D83:F83" si="33">D84+D85+D86+D87+D88+D89+D90+D91+D92+D93+D94+D95+D96</f>
        <v>3655836</v>
      </c>
      <c r="E83" s="24">
        <f t="shared" si="33"/>
        <v>0</v>
      </c>
      <c r="F83" s="24">
        <f t="shared" si="33"/>
        <v>202263.76300000001</v>
      </c>
      <c r="G83" s="24">
        <v>0</v>
      </c>
      <c r="H83" s="24">
        <f t="shared" si="29"/>
        <v>5853150.9053400001</v>
      </c>
      <c r="I83" s="24">
        <f t="shared" ref="I83:L83" si="34">I84+I85+I86+I87+I88+I89+I90+I91+I92+I93+I94+I95+I96</f>
        <v>2036499.6936700002</v>
      </c>
      <c r="J83" s="24">
        <f t="shared" si="34"/>
        <v>3638452.4979800005</v>
      </c>
      <c r="K83" s="24">
        <f t="shared" si="34"/>
        <v>0</v>
      </c>
      <c r="L83" s="24">
        <f t="shared" si="34"/>
        <v>178198.71369</v>
      </c>
      <c r="M83" s="24">
        <v>0</v>
      </c>
      <c r="N83" s="25">
        <f>H83/B83</f>
        <v>0.98955216627268305</v>
      </c>
      <c r="O83" s="30"/>
    </row>
    <row r="84" spans="1:15" s="11" customFormat="1" ht="185.25" customHeight="1">
      <c r="A84" s="23" t="s">
        <v>54</v>
      </c>
      <c r="B84" s="24">
        <f t="shared" ref="B84:B102" si="35">C84+D84+E84+F84</f>
        <v>111394.00095</v>
      </c>
      <c r="C84" s="24">
        <v>111394.00095</v>
      </c>
      <c r="D84" s="24">
        <v>0</v>
      </c>
      <c r="E84" s="24">
        <v>0</v>
      </c>
      <c r="F84" s="24">
        <v>0</v>
      </c>
      <c r="G84" s="24">
        <v>0</v>
      </c>
      <c r="H84" s="24">
        <f t="shared" si="14"/>
        <v>110786.55314</v>
      </c>
      <c r="I84" s="24">
        <v>110786.55314</v>
      </c>
      <c r="J84" s="24">
        <v>0</v>
      </c>
      <c r="K84" s="24">
        <v>0</v>
      </c>
      <c r="L84" s="24">
        <v>0</v>
      </c>
      <c r="M84" s="24">
        <v>0</v>
      </c>
      <c r="N84" s="25">
        <f t="shared" ref="N84:N97" si="36">H84/B84</f>
        <v>0.99454685346769567</v>
      </c>
      <c r="O84" s="30" t="s">
        <v>275</v>
      </c>
    </row>
    <row r="85" spans="1:15" s="11" customFormat="1" ht="348" customHeight="1">
      <c r="A85" s="23" t="s">
        <v>55</v>
      </c>
      <c r="B85" s="24">
        <f t="shared" si="35"/>
        <v>3529098</v>
      </c>
      <c r="C85" s="24">
        <v>0</v>
      </c>
      <c r="D85" s="24">
        <v>3529098</v>
      </c>
      <c r="E85" s="24">
        <v>0</v>
      </c>
      <c r="F85" s="24">
        <v>0</v>
      </c>
      <c r="G85" s="24">
        <v>0</v>
      </c>
      <c r="H85" s="24">
        <f t="shared" si="14"/>
        <v>3520441.4940300002</v>
      </c>
      <c r="I85" s="24">
        <v>0</v>
      </c>
      <c r="J85" s="24">
        <v>3520441.4940300002</v>
      </c>
      <c r="K85" s="24">
        <v>0</v>
      </c>
      <c r="L85" s="24">
        <v>0</v>
      </c>
      <c r="M85" s="24">
        <v>0</v>
      </c>
      <c r="N85" s="25">
        <f t="shared" si="36"/>
        <v>0.99754710524615642</v>
      </c>
      <c r="O85" s="30" t="s">
        <v>274</v>
      </c>
    </row>
    <row r="86" spans="1:15" s="11" customFormat="1" ht="324" customHeight="1">
      <c r="A86" s="23" t="s">
        <v>289</v>
      </c>
      <c r="B86" s="24">
        <f t="shared" si="35"/>
        <v>56028</v>
      </c>
      <c r="C86" s="24">
        <v>0</v>
      </c>
      <c r="D86" s="24">
        <v>56028</v>
      </c>
      <c r="E86" s="24">
        <v>0</v>
      </c>
      <c r="F86" s="24">
        <v>0</v>
      </c>
      <c r="G86" s="24">
        <v>0</v>
      </c>
      <c r="H86" s="24">
        <f t="shared" si="14"/>
        <v>55295.53875</v>
      </c>
      <c r="I86" s="24">
        <v>0</v>
      </c>
      <c r="J86" s="24">
        <v>55295.53875</v>
      </c>
      <c r="K86" s="24">
        <v>0</v>
      </c>
      <c r="L86" s="24">
        <v>0</v>
      </c>
      <c r="M86" s="24">
        <v>0</v>
      </c>
      <c r="N86" s="25">
        <f t="shared" si="36"/>
        <v>0.98692687138573565</v>
      </c>
      <c r="O86" s="30" t="s">
        <v>274</v>
      </c>
    </row>
    <row r="87" spans="1:15" s="11" customFormat="1" ht="204.75" customHeight="1">
      <c r="A87" s="23" t="s">
        <v>56</v>
      </c>
      <c r="B87" s="24">
        <f t="shared" si="35"/>
        <v>48016</v>
      </c>
      <c r="C87" s="24">
        <v>0</v>
      </c>
      <c r="D87" s="24">
        <v>48016</v>
      </c>
      <c r="E87" s="24">
        <v>0</v>
      </c>
      <c r="F87" s="24">
        <v>0</v>
      </c>
      <c r="G87" s="24">
        <v>0</v>
      </c>
      <c r="H87" s="24">
        <f t="shared" si="14"/>
        <v>42098.25131</v>
      </c>
      <c r="I87" s="24">
        <v>0</v>
      </c>
      <c r="J87" s="24">
        <v>42098.25131</v>
      </c>
      <c r="K87" s="24">
        <v>0</v>
      </c>
      <c r="L87" s="24">
        <v>0</v>
      </c>
      <c r="M87" s="24">
        <v>0</v>
      </c>
      <c r="N87" s="25">
        <f t="shared" si="36"/>
        <v>0.87675465074141956</v>
      </c>
      <c r="O87" s="30" t="s">
        <v>402</v>
      </c>
    </row>
    <row r="88" spans="1:15" s="11" customFormat="1" ht="127.5" customHeight="1">
      <c r="A88" s="23" t="s">
        <v>290</v>
      </c>
      <c r="B88" s="24">
        <f t="shared" si="35"/>
        <v>19297</v>
      </c>
      <c r="C88" s="24">
        <v>0</v>
      </c>
      <c r="D88" s="24">
        <v>19297</v>
      </c>
      <c r="E88" s="24">
        <v>0</v>
      </c>
      <c r="F88" s="24">
        <v>0</v>
      </c>
      <c r="G88" s="24">
        <v>0</v>
      </c>
      <c r="H88" s="24">
        <f t="shared" si="14"/>
        <v>17531.402480000001</v>
      </c>
      <c r="I88" s="24">
        <v>0</v>
      </c>
      <c r="J88" s="24">
        <v>17531.402480000001</v>
      </c>
      <c r="K88" s="24">
        <v>0</v>
      </c>
      <c r="L88" s="24">
        <v>0</v>
      </c>
      <c r="M88" s="24">
        <v>0</v>
      </c>
      <c r="N88" s="25">
        <f t="shared" si="36"/>
        <v>0.90850404104264915</v>
      </c>
      <c r="O88" s="30" t="s">
        <v>403</v>
      </c>
    </row>
    <row r="89" spans="1:15" s="11" customFormat="1" ht="193.5" customHeight="1">
      <c r="A89" s="23" t="s">
        <v>291</v>
      </c>
      <c r="B89" s="24">
        <f t="shared" si="35"/>
        <v>1327899.4057400001</v>
      </c>
      <c r="C89" s="24">
        <v>1125635.64274</v>
      </c>
      <c r="D89" s="24">
        <v>0</v>
      </c>
      <c r="E89" s="24">
        <v>0</v>
      </c>
      <c r="F89" s="24">
        <v>202263.76300000001</v>
      </c>
      <c r="G89" s="24">
        <v>0</v>
      </c>
      <c r="H89" s="24">
        <f t="shared" ref="H89:H97" si="37">I89+J89+K89+L89</f>
        <v>1303834.3564300002</v>
      </c>
      <c r="I89" s="24">
        <v>1125635.64274</v>
      </c>
      <c r="J89" s="24">
        <v>0</v>
      </c>
      <c r="K89" s="24">
        <v>0</v>
      </c>
      <c r="L89" s="24">
        <v>178198.71369</v>
      </c>
      <c r="M89" s="24">
        <v>0</v>
      </c>
      <c r="N89" s="25">
        <f t="shared" si="36"/>
        <v>0.98187735516261554</v>
      </c>
      <c r="O89" s="30" t="s">
        <v>275</v>
      </c>
    </row>
    <row r="90" spans="1:15" s="11" customFormat="1" ht="126.75" customHeight="1">
      <c r="A90" s="23" t="s">
        <v>292</v>
      </c>
      <c r="B90" s="24">
        <f t="shared" si="35"/>
        <v>246676.04324999999</v>
      </c>
      <c r="C90" s="24">
        <v>246676.04324999999</v>
      </c>
      <c r="D90" s="24">
        <v>0</v>
      </c>
      <c r="E90" s="24">
        <v>0</v>
      </c>
      <c r="F90" s="24">
        <v>0</v>
      </c>
      <c r="G90" s="24">
        <v>0</v>
      </c>
      <c r="H90" s="24">
        <f t="shared" si="37"/>
        <v>244672.43281999999</v>
      </c>
      <c r="I90" s="24">
        <v>244672.43281999999</v>
      </c>
      <c r="J90" s="24">
        <v>0</v>
      </c>
      <c r="K90" s="24">
        <v>0</v>
      </c>
      <c r="L90" s="24">
        <v>0</v>
      </c>
      <c r="M90" s="24">
        <v>0</v>
      </c>
      <c r="N90" s="25">
        <f t="shared" si="36"/>
        <v>0.99187756377310876</v>
      </c>
      <c r="O90" s="30" t="s">
        <v>275</v>
      </c>
    </row>
    <row r="91" spans="1:15" s="11" customFormat="1" ht="90.75" customHeight="1">
      <c r="A91" s="23" t="s">
        <v>293</v>
      </c>
      <c r="B91" s="24">
        <f t="shared" si="35"/>
        <v>197411.1</v>
      </c>
      <c r="C91" s="24">
        <v>197411.1</v>
      </c>
      <c r="D91" s="24">
        <v>0</v>
      </c>
      <c r="E91" s="24">
        <v>0</v>
      </c>
      <c r="F91" s="24">
        <v>0</v>
      </c>
      <c r="G91" s="24">
        <v>0</v>
      </c>
      <c r="H91" s="24">
        <f t="shared" si="37"/>
        <v>197411.1</v>
      </c>
      <c r="I91" s="24">
        <v>197411.1</v>
      </c>
      <c r="J91" s="24">
        <v>0</v>
      </c>
      <c r="K91" s="24">
        <v>0</v>
      </c>
      <c r="L91" s="24">
        <v>0</v>
      </c>
      <c r="M91" s="24">
        <v>0</v>
      </c>
      <c r="N91" s="25">
        <f t="shared" si="36"/>
        <v>1</v>
      </c>
      <c r="O91" s="30" t="s">
        <v>275</v>
      </c>
    </row>
    <row r="92" spans="1:15" s="11" customFormat="1" ht="114.75" customHeight="1">
      <c r="A92" s="23" t="s">
        <v>294</v>
      </c>
      <c r="B92" s="24">
        <f t="shared" si="35"/>
        <v>9708.32</v>
      </c>
      <c r="C92" s="24">
        <v>9708.32</v>
      </c>
      <c r="D92" s="24">
        <v>0</v>
      </c>
      <c r="E92" s="24">
        <v>0</v>
      </c>
      <c r="F92" s="24">
        <v>0</v>
      </c>
      <c r="G92" s="24">
        <v>0</v>
      </c>
      <c r="H92" s="24">
        <f t="shared" si="37"/>
        <v>8627.8501199999992</v>
      </c>
      <c r="I92" s="24">
        <v>8627.8501199999992</v>
      </c>
      <c r="J92" s="24">
        <v>0</v>
      </c>
      <c r="K92" s="24">
        <v>0</v>
      </c>
      <c r="L92" s="24">
        <v>0</v>
      </c>
      <c r="M92" s="24">
        <v>0</v>
      </c>
      <c r="N92" s="25">
        <f t="shared" si="36"/>
        <v>0.88870681230120141</v>
      </c>
      <c r="O92" s="30" t="s">
        <v>404</v>
      </c>
    </row>
    <row r="93" spans="1:15" s="11" customFormat="1" ht="303" customHeight="1">
      <c r="A93" s="23" t="s">
        <v>353</v>
      </c>
      <c r="B93" s="24">
        <f t="shared" si="35"/>
        <v>18961</v>
      </c>
      <c r="C93" s="24">
        <v>18961</v>
      </c>
      <c r="D93" s="24">
        <v>0</v>
      </c>
      <c r="E93" s="24">
        <v>0</v>
      </c>
      <c r="F93" s="24">
        <v>0</v>
      </c>
      <c r="G93" s="24">
        <v>0</v>
      </c>
      <c r="H93" s="24">
        <f t="shared" si="37"/>
        <v>17333.40641</v>
      </c>
      <c r="I93" s="24">
        <v>17333.40641</v>
      </c>
      <c r="J93" s="24">
        <v>0</v>
      </c>
      <c r="K93" s="24">
        <v>0</v>
      </c>
      <c r="L93" s="24">
        <v>0</v>
      </c>
      <c r="M93" s="24">
        <v>0</v>
      </c>
      <c r="N93" s="25">
        <f t="shared" si="36"/>
        <v>0.91416098359791154</v>
      </c>
      <c r="O93" s="30" t="s">
        <v>405</v>
      </c>
    </row>
    <row r="94" spans="1:15" s="11" customFormat="1" ht="117" customHeight="1">
      <c r="A94" s="23" t="s">
        <v>352</v>
      </c>
      <c r="B94" s="24">
        <f>C94+D94+E94+F94</f>
        <v>126864</v>
      </c>
      <c r="C94" s="24">
        <v>126864</v>
      </c>
      <c r="D94" s="24">
        <v>0</v>
      </c>
      <c r="E94" s="24">
        <v>0</v>
      </c>
      <c r="F94" s="24">
        <v>0</v>
      </c>
      <c r="G94" s="24">
        <v>0</v>
      </c>
      <c r="H94" s="24">
        <f>I94+J94+K94+L94</f>
        <v>120970.56858000001</v>
      </c>
      <c r="I94" s="24">
        <v>120970.56858000001</v>
      </c>
      <c r="J94" s="24">
        <v>0</v>
      </c>
      <c r="K94" s="24">
        <v>0</v>
      </c>
      <c r="L94" s="24">
        <v>0</v>
      </c>
      <c r="M94" s="24">
        <v>0</v>
      </c>
      <c r="N94" s="25">
        <f t="shared" si="36"/>
        <v>0.95354528140370798</v>
      </c>
      <c r="O94" s="30" t="s">
        <v>406</v>
      </c>
    </row>
    <row r="95" spans="1:15" s="11" customFormat="1" ht="106.5" customHeight="1">
      <c r="A95" s="23" t="s">
        <v>351</v>
      </c>
      <c r="B95" s="24">
        <f>C95+D95+E95+F95</f>
        <v>219049.44232</v>
      </c>
      <c r="C95" s="24">
        <v>219049.44232</v>
      </c>
      <c r="D95" s="24">
        <v>0</v>
      </c>
      <c r="E95" s="24">
        <v>0</v>
      </c>
      <c r="F95" s="24">
        <v>0</v>
      </c>
      <c r="G95" s="24">
        <v>0</v>
      </c>
      <c r="H95" s="24">
        <f>I95+J95+K95+L95</f>
        <v>210017.26686999999</v>
      </c>
      <c r="I95" s="24">
        <v>210017.26686999999</v>
      </c>
      <c r="J95" s="24">
        <v>0</v>
      </c>
      <c r="K95" s="24">
        <v>0</v>
      </c>
      <c r="L95" s="24">
        <v>0</v>
      </c>
      <c r="M95" s="24">
        <v>0</v>
      </c>
      <c r="N95" s="25">
        <f t="shared" si="36"/>
        <v>0.95876649876695286</v>
      </c>
      <c r="O95" s="30" t="s">
        <v>407</v>
      </c>
    </row>
    <row r="96" spans="1:15" s="11" customFormat="1" ht="319.5" customHeight="1">
      <c r="A96" s="23" t="s">
        <v>350</v>
      </c>
      <c r="B96" s="24">
        <f>C96+D96+E96+F96</f>
        <v>4547</v>
      </c>
      <c r="C96" s="24">
        <v>1150</v>
      </c>
      <c r="D96" s="24">
        <v>3397</v>
      </c>
      <c r="E96" s="24">
        <v>0</v>
      </c>
      <c r="F96" s="24">
        <v>0</v>
      </c>
      <c r="G96" s="24">
        <v>0</v>
      </c>
      <c r="H96" s="24">
        <f>I96+J96+K96+L96</f>
        <v>4130.6844000000001</v>
      </c>
      <c r="I96" s="24">
        <v>1044.8729900000001</v>
      </c>
      <c r="J96" s="24">
        <v>3085.8114099999998</v>
      </c>
      <c r="K96" s="24">
        <v>0</v>
      </c>
      <c r="L96" s="24">
        <v>0</v>
      </c>
      <c r="M96" s="24">
        <v>0</v>
      </c>
      <c r="N96" s="25">
        <f t="shared" si="36"/>
        <v>0.90844169782274031</v>
      </c>
      <c r="O96" s="30" t="s">
        <v>408</v>
      </c>
    </row>
    <row r="97" spans="1:15" s="11" customFormat="1" ht="182.25" customHeight="1">
      <c r="A97" s="23" t="s">
        <v>57</v>
      </c>
      <c r="B97" s="24">
        <f>C97+D97+E97+F97</f>
        <v>186109.19367999997</v>
      </c>
      <c r="C97" s="24">
        <f>C98+C99+C100+C101+C102</f>
        <v>19956.893680000001</v>
      </c>
      <c r="D97" s="24">
        <f t="shared" ref="D97:F97" si="38">D98+D99+D100+D101+D102</f>
        <v>88471.820259999993</v>
      </c>
      <c r="E97" s="24">
        <f t="shared" si="38"/>
        <v>77680.479739999995</v>
      </c>
      <c r="F97" s="24">
        <f t="shared" si="38"/>
        <v>0</v>
      </c>
      <c r="G97" s="24">
        <v>0</v>
      </c>
      <c r="H97" s="24">
        <f t="shared" si="37"/>
        <v>181231.82657999999</v>
      </c>
      <c r="I97" s="24">
        <f t="shared" ref="I97:L97" si="39">I98+I99+I100+I101+I102</f>
        <v>19824.29826</v>
      </c>
      <c r="J97" s="24">
        <f t="shared" si="39"/>
        <v>83727.066219999993</v>
      </c>
      <c r="K97" s="24">
        <f t="shared" si="39"/>
        <v>77680.462100000004</v>
      </c>
      <c r="L97" s="24">
        <f t="shared" si="39"/>
        <v>0</v>
      </c>
      <c r="M97" s="24">
        <v>0</v>
      </c>
      <c r="N97" s="25">
        <f t="shared" si="36"/>
        <v>0.9737929814021643</v>
      </c>
      <c r="O97" s="30"/>
    </row>
    <row r="98" spans="1:15" s="11" customFormat="1" ht="129" customHeight="1">
      <c r="A98" s="23" t="s">
        <v>58</v>
      </c>
      <c r="B98" s="24">
        <f t="shared" si="35"/>
        <v>5055</v>
      </c>
      <c r="C98" s="24">
        <v>1011</v>
      </c>
      <c r="D98" s="24">
        <v>4044</v>
      </c>
      <c r="E98" s="24">
        <v>0</v>
      </c>
      <c r="F98" s="24">
        <v>0</v>
      </c>
      <c r="G98" s="24">
        <v>0</v>
      </c>
      <c r="H98" s="24">
        <f t="shared" ref="H98:H102" si="40">I98+J98+K98+L98</f>
        <v>5052.2750000000005</v>
      </c>
      <c r="I98" s="24">
        <v>1010.455</v>
      </c>
      <c r="J98" s="24">
        <v>4041.82</v>
      </c>
      <c r="K98" s="24">
        <v>0</v>
      </c>
      <c r="L98" s="24">
        <v>0</v>
      </c>
      <c r="M98" s="24">
        <v>0</v>
      </c>
      <c r="N98" s="25">
        <f>H98/B98</f>
        <v>0.99946092977250256</v>
      </c>
      <c r="O98" s="30" t="s">
        <v>275</v>
      </c>
    </row>
    <row r="99" spans="1:15" s="11" customFormat="1" ht="149.25" customHeight="1">
      <c r="A99" s="23" t="s">
        <v>59</v>
      </c>
      <c r="B99" s="24">
        <f t="shared" si="35"/>
        <v>160825.87913999998</v>
      </c>
      <c r="C99" s="24">
        <v>16082.57914</v>
      </c>
      <c r="D99" s="24">
        <v>67062.820259999993</v>
      </c>
      <c r="E99" s="24">
        <v>77680.479739999995</v>
      </c>
      <c r="F99" s="24">
        <v>0</v>
      </c>
      <c r="G99" s="24">
        <v>0</v>
      </c>
      <c r="H99" s="24">
        <f t="shared" si="40"/>
        <v>159845.76247000002</v>
      </c>
      <c r="I99" s="24">
        <v>15984.57624</v>
      </c>
      <c r="J99" s="24">
        <v>66180.724130000002</v>
      </c>
      <c r="K99" s="24">
        <v>77680.462100000004</v>
      </c>
      <c r="L99" s="24">
        <v>0</v>
      </c>
      <c r="M99" s="24">
        <v>0</v>
      </c>
      <c r="N99" s="25">
        <f>H99/B99</f>
        <v>0.99390572788881348</v>
      </c>
      <c r="O99" s="30" t="s">
        <v>275</v>
      </c>
    </row>
    <row r="100" spans="1:15" s="11" customFormat="1" ht="129" customHeight="1">
      <c r="A100" s="23" t="s">
        <v>60</v>
      </c>
      <c r="B100" s="24">
        <f t="shared" si="35"/>
        <v>4410.3145399999994</v>
      </c>
      <c r="C100" s="24">
        <v>2863.3145399999999</v>
      </c>
      <c r="D100" s="24">
        <v>1547</v>
      </c>
      <c r="E100" s="24">
        <v>0</v>
      </c>
      <c r="F100" s="24">
        <v>0</v>
      </c>
      <c r="G100" s="24">
        <v>0</v>
      </c>
      <c r="H100" s="24">
        <f t="shared" si="40"/>
        <v>4345.7801099999997</v>
      </c>
      <c r="I100" s="24">
        <v>2829.2670199999998</v>
      </c>
      <c r="J100" s="24">
        <v>1516.5130899999999</v>
      </c>
      <c r="K100" s="24">
        <v>0</v>
      </c>
      <c r="L100" s="24">
        <v>0</v>
      </c>
      <c r="M100" s="24">
        <v>0</v>
      </c>
      <c r="N100" s="25">
        <f t="shared" ref="N100:N122" si="41">H100/B100</f>
        <v>0.98536738606403351</v>
      </c>
      <c r="O100" s="30" t="s">
        <v>275</v>
      </c>
    </row>
    <row r="101" spans="1:15" s="11" customFormat="1" ht="187.5" customHeight="1">
      <c r="A101" s="23" t="s">
        <v>61</v>
      </c>
      <c r="B101" s="24">
        <f t="shared" si="35"/>
        <v>12890</v>
      </c>
      <c r="C101" s="24">
        <v>0</v>
      </c>
      <c r="D101" s="24">
        <v>12890</v>
      </c>
      <c r="E101" s="24">
        <v>0</v>
      </c>
      <c r="F101" s="24">
        <v>0</v>
      </c>
      <c r="G101" s="24">
        <v>0</v>
      </c>
      <c r="H101" s="24">
        <f t="shared" si="40"/>
        <v>9197.5210000000006</v>
      </c>
      <c r="I101" s="24">
        <v>0</v>
      </c>
      <c r="J101" s="24">
        <v>9197.5210000000006</v>
      </c>
      <c r="K101" s="24">
        <v>0</v>
      </c>
      <c r="L101" s="24">
        <v>0</v>
      </c>
      <c r="M101" s="24">
        <v>0</v>
      </c>
      <c r="N101" s="25">
        <f>H101/B101</f>
        <v>0.71353925523661754</v>
      </c>
      <c r="O101" s="30" t="s">
        <v>410</v>
      </c>
    </row>
    <row r="102" spans="1:15" s="11" customFormat="1" ht="238.5" customHeight="1">
      <c r="A102" s="23" t="s">
        <v>295</v>
      </c>
      <c r="B102" s="24">
        <f t="shared" si="35"/>
        <v>2928</v>
      </c>
      <c r="C102" s="24">
        <v>0</v>
      </c>
      <c r="D102" s="24">
        <v>2928</v>
      </c>
      <c r="E102" s="24">
        <v>0</v>
      </c>
      <c r="F102" s="24">
        <v>0</v>
      </c>
      <c r="G102" s="24">
        <v>0</v>
      </c>
      <c r="H102" s="24">
        <f t="shared" si="40"/>
        <v>2790.4879999999998</v>
      </c>
      <c r="I102" s="24">
        <v>0</v>
      </c>
      <c r="J102" s="24">
        <v>2790.4879999999998</v>
      </c>
      <c r="K102" s="24">
        <v>0</v>
      </c>
      <c r="L102" s="24">
        <v>0</v>
      </c>
      <c r="M102" s="24">
        <v>0</v>
      </c>
      <c r="N102" s="25">
        <f t="shared" si="41"/>
        <v>0.95303551912568296</v>
      </c>
      <c r="O102" s="30" t="s">
        <v>409</v>
      </c>
    </row>
    <row r="103" spans="1:15" s="11" customFormat="1" ht="219" customHeight="1">
      <c r="A103" s="23" t="s">
        <v>62</v>
      </c>
      <c r="B103" s="24">
        <f>C103+D103+E103+F103</f>
        <v>13420</v>
      </c>
      <c r="C103" s="24">
        <f>C104</f>
        <v>0</v>
      </c>
      <c r="D103" s="24">
        <f>D104</f>
        <v>13420</v>
      </c>
      <c r="E103" s="24">
        <f>E104</f>
        <v>0</v>
      </c>
      <c r="F103" s="24">
        <f>F104</f>
        <v>0</v>
      </c>
      <c r="G103" s="24">
        <v>0</v>
      </c>
      <c r="H103" s="24">
        <f>I103+J103+K103+L103</f>
        <v>13417.43593</v>
      </c>
      <c r="I103" s="24">
        <f>I104</f>
        <v>0</v>
      </c>
      <c r="J103" s="24">
        <f>J104</f>
        <v>13417.43593</v>
      </c>
      <c r="K103" s="24">
        <f>K104</f>
        <v>0</v>
      </c>
      <c r="L103" s="24">
        <f>L104</f>
        <v>0</v>
      </c>
      <c r="M103" s="24">
        <v>0</v>
      </c>
      <c r="N103" s="25">
        <f>H103/B103</f>
        <v>0.9998089366616989</v>
      </c>
      <c r="O103" s="30"/>
    </row>
    <row r="104" spans="1:15" s="11" customFormat="1" ht="258.75" customHeight="1">
      <c r="A104" s="23" t="s">
        <v>296</v>
      </c>
      <c r="B104" s="24">
        <f t="shared" ref="B104" si="42">C104+D104+E104+F104</f>
        <v>13420</v>
      </c>
      <c r="C104" s="24">
        <v>0</v>
      </c>
      <c r="D104" s="24">
        <v>13420</v>
      </c>
      <c r="E104" s="24">
        <v>0</v>
      </c>
      <c r="F104" s="24">
        <v>0</v>
      </c>
      <c r="G104" s="24">
        <v>0</v>
      </c>
      <c r="H104" s="24">
        <f>I104+J104+K104+L104</f>
        <v>13417.43593</v>
      </c>
      <c r="I104" s="24">
        <v>0</v>
      </c>
      <c r="J104" s="24">
        <v>13417.43593</v>
      </c>
      <c r="K104" s="24">
        <v>0</v>
      </c>
      <c r="L104" s="24">
        <v>0</v>
      </c>
      <c r="M104" s="24">
        <v>0</v>
      </c>
      <c r="N104" s="25">
        <f>H104/B104</f>
        <v>0.9998089366616989</v>
      </c>
      <c r="O104" s="30" t="s">
        <v>275</v>
      </c>
    </row>
    <row r="105" spans="1:15" s="7" customFormat="1" ht="94.5" customHeight="1">
      <c r="A105" s="65" t="s">
        <v>63</v>
      </c>
      <c r="B105" s="66">
        <f>C105+D105+E105+F105</f>
        <v>332391.08246000001</v>
      </c>
      <c r="C105" s="66">
        <f>C106+C112+C114</f>
        <v>273683.53855</v>
      </c>
      <c r="D105" s="66">
        <f t="shared" ref="D105:F105" si="43">D106+D112+D114</f>
        <v>14475</v>
      </c>
      <c r="E105" s="66">
        <f t="shared" si="43"/>
        <v>0</v>
      </c>
      <c r="F105" s="66">
        <f t="shared" si="43"/>
        <v>44232.54391</v>
      </c>
      <c r="G105" s="66">
        <v>0</v>
      </c>
      <c r="H105" s="66">
        <f>H106+H112+H114</f>
        <v>320344.43736000004</v>
      </c>
      <c r="I105" s="66">
        <f t="shared" ref="I105:L105" si="44">I106+I112+I114</f>
        <v>271172.27997999999</v>
      </c>
      <c r="J105" s="66">
        <f t="shared" si="44"/>
        <v>14475</v>
      </c>
      <c r="K105" s="66">
        <f t="shared" si="44"/>
        <v>0</v>
      </c>
      <c r="L105" s="66">
        <f t="shared" si="44"/>
        <v>34697.157379999997</v>
      </c>
      <c r="M105" s="74">
        <v>0</v>
      </c>
      <c r="N105" s="55">
        <f t="shared" si="41"/>
        <v>0.9637576164473376</v>
      </c>
      <c r="O105" s="56"/>
    </row>
    <row r="106" spans="1:15" s="11" customFormat="1" ht="103.5" customHeight="1">
      <c r="A106" s="23" t="s">
        <v>64</v>
      </c>
      <c r="B106" s="24">
        <f>C106+D106+E106+F106</f>
        <v>282116.18557999999</v>
      </c>
      <c r="C106" s="24">
        <f>C107+C108+C109+C110+C111</f>
        <v>227428.64167000001</v>
      </c>
      <c r="D106" s="24">
        <f t="shared" ref="D106:F106" si="45">D107+D108+D109+D110+D111</f>
        <v>10455</v>
      </c>
      <c r="E106" s="24">
        <f t="shared" si="45"/>
        <v>0</v>
      </c>
      <c r="F106" s="24">
        <f t="shared" si="45"/>
        <v>44232.54391</v>
      </c>
      <c r="G106" s="24">
        <v>0</v>
      </c>
      <c r="H106" s="24">
        <f>I106+J106+K106+L106</f>
        <v>270069.54048000003</v>
      </c>
      <c r="I106" s="24">
        <f>I107+I108+I109+I110+I111</f>
        <v>224917.38310000001</v>
      </c>
      <c r="J106" s="24">
        <f>J107+J108+J109+J110+J111</f>
        <v>10455</v>
      </c>
      <c r="K106" s="24">
        <f>K107+K108+K109+K110+K111</f>
        <v>0</v>
      </c>
      <c r="L106" s="24">
        <f>L107+L108+L109+L110+L111</f>
        <v>34697.157379999997</v>
      </c>
      <c r="M106" s="24">
        <v>0</v>
      </c>
      <c r="N106" s="25">
        <f t="shared" si="41"/>
        <v>0.9572989934085725</v>
      </c>
      <c r="O106" s="30"/>
    </row>
    <row r="107" spans="1:15" s="11" customFormat="1" ht="128.25" customHeight="1">
      <c r="A107" s="23" t="s">
        <v>65</v>
      </c>
      <c r="B107" s="24">
        <f t="shared" ref="B107:B115" si="46">C107+D107+E107+F107</f>
        <v>250021.80291</v>
      </c>
      <c r="C107" s="24">
        <v>205789.25899999999</v>
      </c>
      <c r="D107" s="24">
        <v>0</v>
      </c>
      <c r="E107" s="24">
        <v>0</v>
      </c>
      <c r="F107" s="24">
        <v>44232.54391</v>
      </c>
      <c r="G107" s="24">
        <v>0</v>
      </c>
      <c r="H107" s="24">
        <f t="shared" ref="H107:H118" si="47">I107+J107+K107+L107</f>
        <v>240486.41637999998</v>
      </c>
      <c r="I107" s="24">
        <v>205789.25899999999</v>
      </c>
      <c r="J107" s="24">
        <v>0</v>
      </c>
      <c r="K107" s="24">
        <v>0</v>
      </c>
      <c r="L107" s="24">
        <v>34697.157379999997</v>
      </c>
      <c r="M107" s="24">
        <v>0</v>
      </c>
      <c r="N107" s="25">
        <f t="shared" si="41"/>
        <v>0.96186177997671485</v>
      </c>
      <c r="O107" s="30" t="s">
        <v>411</v>
      </c>
    </row>
    <row r="108" spans="1:15" s="11" customFormat="1" ht="112.5" customHeight="1">
      <c r="A108" s="23" t="s">
        <v>66</v>
      </c>
      <c r="B108" s="24">
        <f t="shared" si="46"/>
        <v>922.18267000000003</v>
      </c>
      <c r="C108" s="24">
        <v>922.18267000000003</v>
      </c>
      <c r="D108" s="24">
        <v>0</v>
      </c>
      <c r="E108" s="24">
        <v>0</v>
      </c>
      <c r="F108" s="24">
        <v>0</v>
      </c>
      <c r="G108" s="24">
        <v>0</v>
      </c>
      <c r="H108" s="24">
        <f t="shared" si="47"/>
        <v>570.63300000000004</v>
      </c>
      <c r="I108" s="24">
        <v>570.63300000000004</v>
      </c>
      <c r="J108" s="24">
        <v>0</v>
      </c>
      <c r="K108" s="24">
        <v>0</v>
      </c>
      <c r="L108" s="24">
        <v>0</v>
      </c>
      <c r="M108" s="24">
        <v>0</v>
      </c>
      <c r="N108" s="25">
        <f t="shared" si="41"/>
        <v>0.61878521312919488</v>
      </c>
      <c r="O108" s="30" t="s">
        <v>412</v>
      </c>
    </row>
    <row r="109" spans="1:15" s="11" customFormat="1" ht="99" customHeight="1">
      <c r="A109" s="23" t="s">
        <v>67</v>
      </c>
      <c r="B109" s="24">
        <f t="shared" si="46"/>
        <v>16162.2</v>
      </c>
      <c r="C109" s="24">
        <v>16162.2</v>
      </c>
      <c r="D109" s="24">
        <v>0</v>
      </c>
      <c r="E109" s="24">
        <v>0</v>
      </c>
      <c r="F109" s="24">
        <v>0</v>
      </c>
      <c r="G109" s="24">
        <v>0</v>
      </c>
      <c r="H109" s="24">
        <f t="shared" si="47"/>
        <v>16162.2</v>
      </c>
      <c r="I109" s="24">
        <v>16162.2</v>
      </c>
      <c r="J109" s="24">
        <v>0</v>
      </c>
      <c r="K109" s="24">
        <v>0</v>
      </c>
      <c r="L109" s="24">
        <v>0</v>
      </c>
      <c r="M109" s="24">
        <v>0</v>
      </c>
      <c r="N109" s="25">
        <f t="shared" si="41"/>
        <v>1</v>
      </c>
      <c r="O109" s="30" t="s">
        <v>275</v>
      </c>
    </row>
    <row r="110" spans="1:15" s="11" customFormat="1" ht="123.75" customHeight="1">
      <c r="A110" s="23" t="s">
        <v>68</v>
      </c>
      <c r="B110" s="24">
        <f t="shared" si="46"/>
        <v>4555</v>
      </c>
      <c r="C110" s="24">
        <v>4555</v>
      </c>
      <c r="D110" s="24">
        <v>0</v>
      </c>
      <c r="E110" s="24">
        <v>0</v>
      </c>
      <c r="F110" s="24">
        <v>0</v>
      </c>
      <c r="G110" s="24">
        <v>0</v>
      </c>
      <c r="H110" s="24">
        <f t="shared" si="47"/>
        <v>2395.2910999999999</v>
      </c>
      <c r="I110" s="24">
        <v>2395.2910999999999</v>
      </c>
      <c r="J110" s="24">
        <v>0</v>
      </c>
      <c r="K110" s="24">
        <v>0</v>
      </c>
      <c r="L110" s="24">
        <v>0</v>
      </c>
      <c r="M110" s="24">
        <v>0</v>
      </c>
      <c r="N110" s="25">
        <f t="shared" si="41"/>
        <v>0.52585973655323814</v>
      </c>
      <c r="O110" s="30" t="s">
        <v>413</v>
      </c>
    </row>
    <row r="111" spans="1:15" s="11" customFormat="1" ht="132" customHeight="1">
      <c r="A111" s="23" t="s">
        <v>297</v>
      </c>
      <c r="B111" s="24">
        <f t="shared" si="46"/>
        <v>10455</v>
      </c>
      <c r="C111" s="24">
        <v>0</v>
      </c>
      <c r="D111" s="24">
        <v>10455</v>
      </c>
      <c r="E111" s="24">
        <v>0</v>
      </c>
      <c r="F111" s="24">
        <v>0</v>
      </c>
      <c r="G111" s="24">
        <v>0</v>
      </c>
      <c r="H111" s="24">
        <f t="shared" si="47"/>
        <v>10455</v>
      </c>
      <c r="I111" s="24">
        <v>0</v>
      </c>
      <c r="J111" s="24">
        <v>10455</v>
      </c>
      <c r="K111" s="24">
        <v>0</v>
      </c>
      <c r="L111" s="24">
        <v>0</v>
      </c>
      <c r="M111" s="24">
        <v>0</v>
      </c>
      <c r="N111" s="25">
        <f t="shared" si="41"/>
        <v>1</v>
      </c>
      <c r="O111" s="30" t="s">
        <v>275</v>
      </c>
    </row>
    <row r="112" spans="1:15" s="11" customFormat="1" ht="93.75" customHeight="1">
      <c r="A112" s="23" t="s">
        <v>298</v>
      </c>
      <c r="B112" s="24">
        <f t="shared" si="46"/>
        <v>4020</v>
      </c>
      <c r="C112" s="24">
        <f t="shared" ref="C112:F112" si="48">C113</f>
        <v>0</v>
      </c>
      <c r="D112" s="24">
        <f t="shared" si="48"/>
        <v>4020</v>
      </c>
      <c r="E112" s="24">
        <f t="shared" si="48"/>
        <v>0</v>
      </c>
      <c r="F112" s="24">
        <f t="shared" si="48"/>
        <v>0</v>
      </c>
      <c r="G112" s="24">
        <v>0</v>
      </c>
      <c r="H112" s="24">
        <f>I112+J112+K112+L112</f>
        <v>4020</v>
      </c>
      <c r="I112" s="24">
        <f>I113</f>
        <v>0</v>
      </c>
      <c r="J112" s="24">
        <f>J113</f>
        <v>4020</v>
      </c>
      <c r="K112" s="24">
        <f>K113</f>
        <v>0</v>
      </c>
      <c r="L112" s="24">
        <f>L113+L113</f>
        <v>0</v>
      </c>
      <c r="M112" s="24">
        <v>0</v>
      </c>
      <c r="N112" s="25">
        <f t="shared" si="41"/>
        <v>1</v>
      </c>
      <c r="O112" s="30"/>
    </row>
    <row r="113" spans="1:15" s="11" customFormat="1" ht="183" customHeight="1">
      <c r="A113" s="23" t="s">
        <v>69</v>
      </c>
      <c r="B113" s="24">
        <f t="shared" si="46"/>
        <v>4020</v>
      </c>
      <c r="C113" s="24">
        <v>0</v>
      </c>
      <c r="D113" s="24">
        <v>4020</v>
      </c>
      <c r="E113" s="24">
        <v>0</v>
      </c>
      <c r="F113" s="24">
        <v>0</v>
      </c>
      <c r="G113" s="24">
        <v>0</v>
      </c>
      <c r="H113" s="24">
        <f t="shared" si="47"/>
        <v>4020</v>
      </c>
      <c r="I113" s="24">
        <v>0</v>
      </c>
      <c r="J113" s="24">
        <v>4020</v>
      </c>
      <c r="K113" s="24">
        <v>0</v>
      </c>
      <c r="L113" s="24">
        <v>0</v>
      </c>
      <c r="M113" s="24">
        <v>0</v>
      </c>
      <c r="N113" s="25">
        <f t="shared" si="41"/>
        <v>1</v>
      </c>
      <c r="O113" s="30" t="s">
        <v>274</v>
      </c>
    </row>
    <row r="114" spans="1:15" s="11" customFormat="1" ht="114" customHeight="1">
      <c r="A114" s="23" t="s">
        <v>70</v>
      </c>
      <c r="B114" s="24">
        <f>C114+D114+E114+F114</f>
        <v>46254.89688</v>
      </c>
      <c r="C114" s="24">
        <f>C115</f>
        <v>46254.89688</v>
      </c>
      <c r="D114" s="24">
        <f>D115</f>
        <v>0</v>
      </c>
      <c r="E114" s="24">
        <f>E115</f>
        <v>0</v>
      </c>
      <c r="F114" s="24">
        <f>F115</f>
        <v>0</v>
      </c>
      <c r="G114" s="24">
        <v>0</v>
      </c>
      <c r="H114" s="24">
        <f>I114+J114+K114+L114</f>
        <v>46254.89688</v>
      </c>
      <c r="I114" s="24">
        <f>I115</f>
        <v>46254.89688</v>
      </c>
      <c r="J114" s="24">
        <f>J115</f>
        <v>0</v>
      </c>
      <c r="K114" s="24">
        <f>K115</f>
        <v>0</v>
      </c>
      <c r="L114" s="24">
        <f>L115</f>
        <v>0</v>
      </c>
      <c r="M114" s="24">
        <v>0</v>
      </c>
      <c r="N114" s="25">
        <f t="shared" si="41"/>
        <v>1</v>
      </c>
      <c r="O114" s="30"/>
    </row>
    <row r="115" spans="1:15" s="11" customFormat="1" ht="120.75" customHeight="1">
      <c r="A115" s="23" t="s">
        <v>299</v>
      </c>
      <c r="B115" s="24">
        <f t="shared" si="46"/>
        <v>46254.89688</v>
      </c>
      <c r="C115" s="24">
        <v>46254.89688</v>
      </c>
      <c r="D115" s="24">
        <v>0</v>
      </c>
      <c r="E115" s="24">
        <v>0</v>
      </c>
      <c r="F115" s="24">
        <v>0</v>
      </c>
      <c r="G115" s="24">
        <v>0</v>
      </c>
      <c r="H115" s="24">
        <f>I115+J115+K115+L115</f>
        <v>46254.89688</v>
      </c>
      <c r="I115" s="24">
        <v>46254.89688</v>
      </c>
      <c r="J115" s="24">
        <v>0</v>
      </c>
      <c r="K115" s="24">
        <v>0</v>
      </c>
      <c r="L115" s="24">
        <v>0</v>
      </c>
      <c r="M115" s="24">
        <v>0</v>
      </c>
      <c r="N115" s="25">
        <f>H115/B115</f>
        <v>1</v>
      </c>
      <c r="O115" s="30" t="s">
        <v>275</v>
      </c>
    </row>
    <row r="116" spans="1:15" s="9" customFormat="1" ht="45.75" customHeight="1">
      <c r="A116" s="65" t="s">
        <v>71</v>
      </c>
      <c r="B116" s="66">
        <f>C116+D116+E116+F116</f>
        <v>54895.828509999999</v>
      </c>
      <c r="C116" s="66">
        <f t="shared" ref="C116:F117" si="49">C117</f>
        <v>54895.828509999999</v>
      </c>
      <c r="D116" s="66">
        <f t="shared" si="49"/>
        <v>0</v>
      </c>
      <c r="E116" s="66">
        <f t="shared" si="49"/>
        <v>0</v>
      </c>
      <c r="F116" s="66">
        <f t="shared" si="49"/>
        <v>0</v>
      </c>
      <c r="G116" s="66">
        <v>0</v>
      </c>
      <c r="H116" s="66">
        <f>I116+J116+K116+L116</f>
        <v>54016.188739999998</v>
      </c>
      <c r="I116" s="66">
        <f t="shared" ref="I116:L117" si="50">I117</f>
        <v>54016.188739999998</v>
      </c>
      <c r="J116" s="66">
        <f t="shared" si="50"/>
        <v>0</v>
      </c>
      <c r="K116" s="66">
        <f t="shared" si="50"/>
        <v>0</v>
      </c>
      <c r="L116" s="66">
        <f t="shared" si="50"/>
        <v>0</v>
      </c>
      <c r="M116" s="66">
        <v>0</v>
      </c>
      <c r="N116" s="75">
        <f t="shared" si="41"/>
        <v>0.98397620012530163</v>
      </c>
      <c r="O116" s="54"/>
    </row>
    <row r="117" spans="1:15" s="11" customFormat="1" ht="93" customHeight="1">
      <c r="A117" s="23" t="s">
        <v>49</v>
      </c>
      <c r="B117" s="24">
        <f t="shared" ref="B117:B134" si="51">C117+D117+E117+F117</f>
        <v>54895.828509999999</v>
      </c>
      <c r="C117" s="24">
        <f t="shared" si="49"/>
        <v>54895.828509999999</v>
      </c>
      <c r="D117" s="24">
        <f t="shared" si="49"/>
        <v>0</v>
      </c>
      <c r="E117" s="24">
        <f t="shared" si="49"/>
        <v>0</v>
      </c>
      <c r="F117" s="24">
        <f t="shared" si="49"/>
        <v>0</v>
      </c>
      <c r="G117" s="24">
        <v>0</v>
      </c>
      <c r="H117" s="24">
        <f t="shared" si="47"/>
        <v>54016.188739999998</v>
      </c>
      <c r="I117" s="24">
        <f t="shared" si="50"/>
        <v>54016.188739999998</v>
      </c>
      <c r="J117" s="24">
        <f t="shared" si="50"/>
        <v>0</v>
      </c>
      <c r="K117" s="24">
        <f t="shared" si="50"/>
        <v>0</v>
      </c>
      <c r="L117" s="24">
        <f t="shared" si="50"/>
        <v>0</v>
      </c>
      <c r="M117" s="24">
        <v>0</v>
      </c>
      <c r="N117" s="25">
        <f t="shared" si="41"/>
        <v>0.98397620012530163</v>
      </c>
      <c r="O117" s="30"/>
    </row>
    <row r="118" spans="1:15" s="11" customFormat="1" ht="83.25" customHeight="1">
      <c r="A118" s="23" t="s">
        <v>72</v>
      </c>
      <c r="B118" s="24">
        <f t="shared" si="51"/>
        <v>54895.828509999999</v>
      </c>
      <c r="C118" s="24">
        <v>54895.828509999999</v>
      </c>
      <c r="D118" s="24">
        <v>0</v>
      </c>
      <c r="E118" s="24">
        <v>0</v>
      </c>
      <c r="F118" s="24">
        <v>0</v>
      </c>
      <c r="G118" s="24">
        <v>0</v>
      </c>
      <c r="H118" s="24">
        <f t="shared" si="47"/>
        <v>54016.188739999998</v>
      </c>
      <c r="I118" s="24">
        <v>54016.188739999998</v>
      </c>
      <c r="J118" s="24">
        <v>0</v>
      </c>
      <c r="K118" s="24">
        <v>0</v>
      </c>
      <c r="L118" s="24">
        <v>0</v>
      </c>
      <c r="M118" s="24">
        <v>0</v>
      </c>
      <c r="N118" s="25">
        <f>H118/B118</f>
        <v>0.98397620012530163</v>
      </c>
      <c r="O118" s="30" t="s">
        <v>274</v>
      </c>
    </row>
    <row r="119" spans="1:15" s="9" customFormat="1" ht="38.25">
      <c r="A119" s="70" t="s">
        <v>73</v>
      </c>
      <c r="B119" s="71">
        <f t="shared" ref="B119:K119" si="52">B120+B123+B126+B129+B132</f>
        <v>75253.8</v>
      </c>
      <c r="C119" s="71">
        <f t="shared" si="52"/>
        <v>46808.800000000003</v>
      </c>
      <c r="D119" s="71">
        <f t="shared" si="52"/>
        <v>28445</v>
      </c>
      <c r="E119" s="71">
        <f t="shared" si="52"/>
        <v>0</v>
      </c>
      <c r="F119" s="71">
        <f t="shared" si="52"/>
        <v>0</v>
      </c>
      <c r="G119" s="71">
        <v>0</v>
      </c>
      <c r="H119" s="71">
        <f t="shared" si="52"/>
        <v>74476.92</v>
      </c>
      <c r="I119" s="71">
        <f t="shared" si="52"/>
        <v>46774.04</v>
      </c>
      <c r="J119" s="71">
        <f t="shared" si="52"/>
        <v>27702.880000000001</v>
      </c>
      <c r="K119" s="71">
        <f t="shared" si="52"/>
        <v>0</v>
      </c>
      <c r="L119" s="71">
        <f>L120+L123+L126+L129+L132</f>
        <v>0</v>
      </c>
      <c r="M119" s="71">
        <v>0</v>
      </c>
      <c r="N119" s="77">
        <f>H119/B119</f>
        <v>0.9896765346068902</v>
      </c>
      <c r="O119" s="61"/>
    </row>
    <row r="120" spans="1:15" s="7" customFormat="1" ht="45.75" customHeight="1">
      <c r="A120" s="65" t="s">
        <v>74</v>
      </c>
      <c r="B120" s="66">
        <f t="shared" ref="B120:K120" si="53">B121</f>
        <v>30405.8</v>
      </c>
      <c r="C120" s="66">
        <f t="shared" si="53"/>
        <v>30405.8</v>
      </c>
      <c r="D120" s="66">
        <f t="shared" si="53"/>
        <v>0</v>
      </c>
      <c r="E120" s="66">
        <f t="shared" si="53"/>
        <v>0</v>
      </c>
      <c r="F120" s="66">
        <f t="shared" si="53"/>
        <v>0</v>
      </c>
      <c r="G120" s="66">
        <v>0</v>
      </c>
      <c r="H120" s="66">
        <f t="shared" si="53"/>
        <v>30374.26</v>
      </c>
      <c r="I120" s="66">
        <f t="shared" si="53"/>
        <v>30374.26</v>
      </c>
      <c r="J120" s="66">
        <f t="shared" si="53"/>
        <v>0</v>
      </c>
      <c r="K120" s="66">
        <f t="shared" si="53"/>
        <v>0</v>
      </c>
      <c r="L120" s="66">
        <f>L121</f>
        <v>0</v>
      </c>
      <c r="M120" s="66">
        <v>0</v>
      </c>
      <c r="N120" s="55">
        <f t="shared" si="41"/>
        <v>0.99896269790632053</v>
      </c>
      <c r="O120" s="56"/>
    </row>
    <row r="121" spans="1:15" s="11" customFormat="1" ht="168.75" customHeight="1">
      <c r="A121" s="23" t="s">
        <v>75</v>
      </c>
      <c r="B121" s="24">
        <f>B122</f>
        <v>30405.8</v>
      </c>
      <c r="C121" s="24">
        <f t="shared" ref="C121:K121" si="54">C122</f>
        <v>30405.8</v>
      </c>
      <c r="D121" s="24">
        <f t="shared" si="54"/>
        <v>0</v>
      </c>
      <c r="E121" s="24">
        <f t="shared" si="54"/>
        <v>0</v>
      </c>
      <c r="F121" s="24">
        <f t="shared" si="54"/>
        <v>0</v>
      </c>
      <c r="G121" s="50">
        <v>0</v>
      </c>
      <c r="H121" s="24">
        <f t="shared" si="54"/>
        <v>30374.26</v>
      </c>
      <c r="I121" s="24">
        <f t="shared" si="54"/>
        <v>30374.26</v>
      </c>
      <c r="J121" s="24">
        <f t="shared" si="54"/>
        <v>0</v>
      </c>
      <c r="K121" s="24">
        <f t="shared" si="54"/>
        <v>0</v>
      </c>
      <c r="L121" s="24">
        <f>L122</f>
        <v>0</v>
      </c>
      <c r="M121" s="24">
        <v>0</v>
      </c>
      <c r="N121" s="25">
        <f t="shared" si="41"/>
        <v>0.99896269790632053</v>
      </c>
      <c r="O121" s="30"/>
    </row>
    <row r="122" spans="1:15" s="11" customFormat="1" ht="150" customHeight="1">
      <c r="A122" s="23" t="s">
        <v>76</v>
      </c>
      <c r="B122" s="24">
        <f t="shared" si="51"/>
        <v>30405.8</v>
      </c>
      <c r="C122" s="24">
        <v>30405.8</v>
      </c>
      <c r="D122" s="24">
        <v>0</v>
      </c>
      <c r="E122" s="24">
        <v>0</v>
      </c>
      <c r="F122" s="24">
        <v>0</v>
      </c>
      <c r="G122" s="24">
        <v>0</v>
      </c>
      <c r="H122" s="24">
        <f>I122+J122+K122+L122</f>
        <v>30374.26</v>
      </c>
      <c r="I122" s="24">
        <v>30374.26</v>
      </c>
      <c r="J122" s="24">
        <v>0</v>
      </c>
      <c r="K122" s="24">
        <v>0</v>
      </c>
      <c r="L122" s="24">
        <v>0</v>
      </c>
      <c r="M122" s="24">
        <v>0</v>
      </c>
      <c r="N122" s="25">
        <f t="shared" si="41"/>
        <v>0.99896269790632053</v>
      </c>
      <c r="O122" s="30" t="s">
        <v>274</v>
      </c>
    </row>
    <row r="123" spans="1:15" s="7" customFormat="1" ht="60" customHeight="1">
      <c r="A123" s="65" t="s">
        <v>77</v>
      </c>
      <c r="B123" s="66">
        <f t="shared" si="51"/>
        <v>26954</v>
      </c>
      <c r="C123" s="66">
        <f t="shared" ref="C123:L123" si="55">C124</f>
        <v>15903</v>
      </c>
      <c r="D123" s="66">
        <f t="shared" si="55"/>
        <v>11051</v>
      </c>
      <c r="E123" s="66">
        <f t="shared" si="55"/>
        <v>0</v>
      </c>
      <c r="F123" s="66">
        <f t="shared" si="55"/>
        <v>0</v>
      </c>
      <c r="G123" s="66">
        <v>0</v>
      </c>
      <c r="H123" s="66">
        <f t="shared" ref="H123:H144" si="56">I123+J123+K123+L123</f>
        <v>26948.550000000003</v>
      </c>
      <c r="I123" s="66">
        <f t="shared" si="55"/>
        <v>15899.78</v>
      </c>
      <c r="J123" s="66">
        <f t="shared" si="55"/>
        <v>11048.77</v>
      </c>
      <c r="K123" s="66">
        <f t="shared" si="55"/>
        <v>0</v>
      </c>
      <c r="L123" s="66">
        <f t="shared" si="55"/>
        <v>0</v>
      </c>
      <c r="M123" s="66">
        <v>0</v>
      </c>
      <c r="N123" s="55">
        <f t="shared" ref="N123:N177" si="57">H123/B123</f>
        <v>0.9997978036655043</v>
      </c>
      <c r="O123" s="56"/>
    </row>
    <row r="124" spans="1:15" s="10" customFormat="1" ht="82.5" customHeight="1">
      <c r="A124" s="23" t="s">
        <v>78</v>
      </c>
      <c r="B124" s="24">
        <f t="shared" si="51"/>
        <v>26954</v>
      </c>
      <c r="C124" s="24">
        <f t="shared" ref="C124:L124" si="58">C125</f>
        <v>15903</v>
      </c>
      <c r="D124" s="24">
        <f t="shared" si="58"/>
        <v>11051</v>
      </c>
      <c r="E124" s="24">
        <f t="shared" si="58"/>
        <v>0</v>
      </c>
      <c r="F124" s="24">
        <f t="shared" si="58"/>
        <v>0</v>
      </c>
      <c r="G124" s="24">
        <v>0</v>
      </c>
      <c r="H124" s="24">
        <f t="shared" si="56"/>
        <v>26948.550000000003</v>
      </c>
      <c r="I124" s="24">
        <f t="shared" si="58"/>
        <v>15899.78</v>
      </c>
      <c r="J124" s="24">
        <f t="shared" si="58"/>
        <v>11048.77</v>
      </c>
      <c r="K124" s="24">
        <f t="shared" si="58"/>
        <v>0</v>
      </c>
      <c r="L124" s="24">
        <f t="shared" si="58"/>
        <v>0</v>
      </c>
      <c r="M124" s="24">
        <v>0</v>
      </c>
      <c r="N124" s="25">
        <f t="shared" si="57"/>
        <v>0.9997978036655043</v>
      </c>
      <c r="O124" s="30"/>
    </row>
    <row r="125" spans="1:15" s="11" customFormat="1" ht="84" customHeight="1">
      <c r="A125" s="23" t="s">
        <v>79</v>
      </c>
      <c r="B125" s="24">
        <f t="shared" si="51"/>
        <v>26954</v>
      </c>
      <c r="C125" s="24">
        <v>15903</v>
      </c>
      <c r="D125" s="24">
        <v>11051</v>
      </c>
      <c r="E125" s="24">
        <v>0</v>
      </c>
      <c r="F125" s="24">
        <v>0</v>
      </c>
      <c r="G125" s="24">
        <v>0</v>
      </c>
      <c r="H125" s="24">
        <f t="shared" si="56"/>
        <v>26948.550000000003</v>
      </c>
      <c r="I125" s="24">
        <v>15899.78</v>
      </c>
      <c r="J125" s="24">
        <v>11048.77</v>
      </c>
      <c r="K125" s="24">
        <v>0</v>
      </c>
      <c r="L125" s="24">
        <v>0</v>
      </c>
      <c r="M125" s="24">
        <v>0</v>
      </c>
      <c r="N125" s="25">
        <f t="shared" si="57"/>
        <v>0.9997978036655043</v>
      </c>
      <c r="O125" s="30" t="s">
        <v>274</v>
      </c>
    </row>
    <row r="126" spans="1:15" s="7" customFormat="1" ht="83.25" customHeight="1">
      <c r="A126" s="65" t="s">
        <v>80</v>
      </c>
      <c r="B126" s="66">
        <f t="shared" si="51"/>
        <v>0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66">
        <f t="shared" si="56"/>
        <v>0</v>
      </c>
      <c r="I126" s="66">
        <v>0</v>
      </c>
      <c r="J126" s="66">
        <v>0</v>
      </c>
      <c r="K126" s="66">
        <v>0</v>
      </c>
      <c r="L126" s="66">
        <v>0</v>
      </c>
      <c r="M126" s="66">
        <v>0</v>
      </c>
      <c r="N126" s="55" t="s">
        <v>273</v>
      </c>
      <c r="O126" s="56"/>
    </row>
    <row r="127" spans="1:15" s="11" customFormat="1" ht="66.75" customHeight="1">
      <c r="A127" s="23" t="s">
        <v>414</v>
      </c>
      <c r="B127" s="24">
        <v>0</v>
      </c>
      <c r="C127" s="24">
        <v>0</v>
      </c>
      <c r="D127" s="24">
        <v>0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v>0</v>
      </c>
      <c r="K127" s="24">
        <v>0</v>
      </c>
      <c r="L127" s="24">
        <v>0</v>
      </c>
      <c r="M127" s="24">
        <v>0</v>
      </c>
      <c r="N127" s="25" t="s">
        <v>273</v>
      </c>
      <c r="O127" s="30"/>
    </row>
    <row r="128" spans="1:15" s="11" customFormat="1" ht="153" customHeight="1">
      <c r="A128" s="23" t="s">
        <v>415</v>
      </c>
      <c r="B128" s="24">
        <v>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5" t="s">
        <v>273</v>
      </c>
      <c r="O128" s="30" t="s">
        <v>272</v>
      </c>
    </row>
    <row r="129" spans="1:15" s="7" customFormat="1" ht="38.25">
      <c r="A129" s="65" t="s">
        <v>81</v>
      </c>
      <c r="B129" s="66">
        <f t="shared" si="51"/>
        <v>17394</v>
      </c>
      <c r="C129" s="66">
        <f t="shared" ref="C129:L129" si="59">C130</f>
        <v>0</v>
      </c>
      <c r="D129" s="66">
        <f t="shared" si="59"/>
        <v>17394</v>
      </c>
      <c r="E129" s="66">
        <f t="shared" si="59"/>
        <v>0</v>
      </c>
      <c r="F129" s="66">
        <f t="shared" si="59"/>
        <v>0</v>
      </c>
      <c r="G129" s="66">
        <v>0</v>
      </c>
      <c r="H129" s="66">
        <f t="shared" si="56"/>
        <v>16654.11</v>
      </c>
      <c r="I129" s="66">
        <f t="shared" si="59"/>
        <v>0</v>
      </c>
      <c r="J129" s="66">
        <f t="shared" si="59"/>
        <v>16654.11</v>
      </c>
      <c r="K129" s="66">
        <f t="shared" si="59"/>
        <v>0</v>
      </c>
      <c r="L129" s="66">
        <f t="shared" si="59"/>
        <v>0</v>
      </c>
      <c r="M129" s="66">
        <v>0</v>
      </c>
      <c r="N129" s="55">
        <f t="shared" si="57"/>
        <v>0.9574629182476716</v>
      </c>
      <c r="O129" s="56"/>
    </row>
    <row r="130" spans="1:15" s="11" customFormat="1" ht="165.75" customHeight="1">
      <c r="A130" s="23" t="s">
        <v>82</v>
      </c>
      <c r="B130" s="24">
        <f t="shared" si="51"/>
        <v>17394</v>
      </c>
      <c r="C130" s="24">
        <f t="shared" ref="C130:L130" si="60">C131</f>
        <v>0</v>
      </c>
      <c r="D130" s="24">
        <f t="shared" si="60"/>
        <v>17394</v>
      </c>
      <c r="E130" s="24">
        <f t="shared" si="60"/>
        <v>0</v>
      </c>
      <c r="F130" s="24">
        <f t="shared" si="60"/>
        <v>0</v>
      </c>
      <c r="G130" s="24">
        <v>0</v>
      </c>
      <c r="H130" s="24">
        <f t="shared" si="56"/>
        <v>16654.11</v>
      </c>
      <c r="I130" s="24">
        <f t="shared" si="60"/>
        <v>0</v>
      </c>
      <c r="J130" s="24">
        <f t="shared" si="60"/>
        <v>16654.11</v>
      </c>
      <c r="K130" s="24">
        <f t="shared" si="60"/>
        <v>0</v>
      </c>
      <c r="L130" s="24">
        <f t="shared" si="60"/>
        <v>0</v>
      </c>
      <c r="M130" s="24">
        <v>0</v>
      </c>
      <c r="N130" s="25">
        <f t="shared" si="57"/>
        <v>0.9574629182476716</v>
      </c>
      <c r="O130" s="30"/>
    </row>
    <row r="131" spans="1:15" s="11" customFormat="1" ht="157.5" customHeight="1">
      <c r="A131" s="23" t="s">
        <v>83</v>
      </c>
      <c r="B131" s="24">
        <f t="shared" si="51"/>
        <v>17394</v>
      </c>
      <c r="C131" s="24">
        <v>0</v>
      </c>
      <c r="D131" s="24">
        <v>17394</v>
      </c>
      <c r="E131" s="24">
        <v>0</v>
      </c>
      <c r="F131" s="24">
        <v>0</v>
      </c>
      <c r="G131" s="24">
        <v>0</v>
      </c>
      <c r="H131" s="24">
        <f t="shared" si="56"/>
        <v>16654.11</v>
      </c>
      <c r="I131" s="24">
        <v>0</v>
      </c>
      <c r="J131" s="24">
        <v>16654.11</v>
      </c>
      <c r="K131" s="24">
        <v>0</v>
      </c>
      <c r="L131" s="24">
        <v>0</v>
      </c>
      <c r="M131" s="24">
        <v>0</v>
      </c>
      <c r="N131" s="25">
        <f t="shared" si="57"/>
        <v>0.9574629182476716</v>
      </c>
      <c r="O131" s="30" t="s">
        <v>416</v>
      </c>
    </row>
    <row r="132" spans="1:15" s="8" customFormat="1" ht="81" customHeight="1">
      <c r="A132" s="65" t="s">
        <v>268</v>
      </c>
      <c r="B132" s="66">
        <f t="shared" ref="B132:K132" si="61">B133</f>
        <v>500</v>
      </c>
      <c r="C132" s="66">
        <f t="shared" si="61"/>
        <v>500</v>
      </c>
      <c r="D132" s="66">
        <f t="shared" si="61"/>
        <v>0</v>
      </c>
      <c r="E132" s="66">
        <f t="shared" si="61"/>
        <v>0</v>
      </c>
      <c r="F132" s="66">
        <f t="shared" si="61"/>
        <v>0</v>
      </c>
      <c r="G132" s="66">
        <v>0</v>
      </c>
      <c r="H132" s="66">
        <f t="shared" si="61"/>
        <v>500</v>
      </c>
      <c r="I132" s="66">
        <f t="shared" si="61"/>
        <v>500</v>
      </c>
      <c r="J132" s="66">
        <f t="shared" si="61"/>
        <v>0</v>
      </c>
      <c r="K132" s="66">
        <f t="shared" si="61"/>
        <v>0</v>
      </c>
      <c r="L132" s="66">
        <f>L133</f>
        <v>0</v>
      </c>
      <c r="M132" s="66">
        <v>0</v>
      </c>
      <c r="N132" s="55">
        <f t="shared" si="57"/>
        <v>1</v>
      </c>
      <c r="O132" s="56"/>
    </row>
    <row r="133" spans="1:15" s="11" customFormat="1" ht="78.75" customHeight="1">
      <c r="A133" s="23" t="s">
        <v>269</v>
      </c>
      <c r="B133" s="24">
        <f t="shared" ref="B133:K133" si="62">B134</f>
        <v>500</v>
      </c>
      <c r="C133" s="24">
        <f t="shared" si="62"/>
        <v>500</v>
      </c>
      <c r="D133" s="24">
        <f t="shared" si="62"/>
        <v>0</v>
      </c>
      <c r="E133" s="24">
        <f t="shared" si="62"/>
        <v>0</v>
      </c>
      <c r="F133" s="24">
        <f t="shared" si="62"/>
        <v>0</v>
      </c>
      <c r="G133" s="24">
        <v>0</v>
      </c>
      <c r="H133" s="24">
        <f t="shared" si="62"/>
        <v>500</v>
      </c>
      <c r="I133" s="24">
        <f t="shared" si="62"/>
        <v>500</v>
      </c>
      <c r="J133" s="24">
        <f t="shared" si="62"/>
        <v>0</v>
      </c>
      <c r="K133" s="24">
        <f t="shared" si="62"/>
        <v>0</v>
      </c>
      <c r="L133" s="24">
        <f>L134</f>
        <v>0</v>
      </c>
      <c r="M133" s="24">
        <v>0</v>
      </c>
      <c r="N133" s="25">
        <f t="shared" si="57"/>
        <v>1</v>
      </c>
      <c r="O133" s="30"/>
    </row>
    <row r="134" spans="1:15" s="10" customFormat="1" ht="68.25" customHeight="1">
      <c r="A134" s="23" t="s">
        <v>270</v>
      </c>
      <c r="B134" s="24">
        <f t="shared" si="51"/>
        <v>500</v>
      </c>
      <c r="C134" s="24">
        <v>500</v>
      </c>
      <c r="D134" s="24">
        <v>0</v>
      </c>
      <c r="E134" s="24">
        <v>0</v>
      </c>
      <c r="F134" s="24">
        <v>0</v>
      </c>
      <c r="G134" s="24">
        <v>0</v>
      </c>
      <c r="H134" s="24">
        <f t="shared" si="56"/>
        <v>500</v>
      </c>
      <c r="I134" s="24">
        <v>500</v>
      </c>
      <c r="J134" s="24">
        <v>0</v>
      </c>
      <c r="K134" s="24">
        <v>0</v>
      </c>
      <c r="L134" s="24">
        <v>0</v>
      </c>
      <c r="M134" s="24">
        <v>0</v>
      </c>
      <c r="N134" s="25">
        <f t="shared" si="57"/>
        <v>1</v>
      </c>
      <c r="O134" s="30" t="s">
        <v>274</v>
      </c>
    </row>
    <row r="135" spans="1:15" s="10" customFormat="1" ht="120" customHeight="1">
      <c r="A135" s="65" t="s">
        <v>417</v>
      </c>
      <c r="B135" s="66">
        <v>0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66">
        <v>0</v>
      </c>
      <c r="I135" s="66">
        <v>0</v>
      </c>
      <c r="J135" s="66">
        <v>0</v>
      </c>
      <c r="K135" s="66">
        <v>0</v>
      </c>
      <c r="L135" s="66">
        <v>0</v>
      </c>
      <c r="M135" s="66">
        <v>0</v>
      </c>
      <c r="N135" s="75" t="s">
        <v>273</v>
      </c>
      <c r="O135" s="54"/>
    </row>
    <row r="136" spans="1:15" s="11" customFormat="1" ht="177.75" customHeight="1">
      <c r="A136" s="23" t="s">
        <v>418</v>
      </c>
      <c r="B136" s="24">
        <v>0</v>
      </c>
      <c r="C136" s="24">
        <v>0</v>
      </c>
      <c r="D136" s="24">
        <v>0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5" t="s">
        <v>273</v>
      </c>
      <c r="O136" s="30"/>
    </row>
    <row r="137" spans="1:15" s="11" customFormat="1" ht="68.25" customHeight="1">
      <c r="A137" s="23" t="s">
        <v>419</v>
      </c>
      <c r="B137" s="24">
        <v>0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5" t="s">
        <v>273</v>
      </c>
      <c r="O137" s="30" t="s">
        <v>272</v>
      </c>
    </row>
    <row r="138" spans="1:15" s="9" customFormat="1" ht="25.5">
      <c r="A138" s="70" t="s">
        <v>84</v>
      </c>
      <c r="B138" s="71">
        <f t="shared" ref="B138:L138" si="63">B139+B147+B156</f>
        <v>704293.47000000009</v>
      </c>
      <c r="C138" s="71">
        <f t="shared" si="63"/>
        <v>613913.89000000013</v>
      </c>
      <c r="D138" s="71">
        <f t="shared" si="63"/>
        <v>15899.52</v>
      </c>
      <c r="E138" s="71">
        <f t="shared" si="63"/>
        <v>0</v>
      </c>
      <c r="F138" s="71">
        <f t="shared" si="63"/>
        <v>74480.06</v>
      </c>
      <c r="G138" s="71">
        <v>0</v>
      </c>
      <c r="H138" s="71">
        <f t="shared" si="63"/>
        <v>700994.12</v>
      </c>
      <c r="I138" s="71">
        <f t="shared" si="63"/>
        <v>613062.88</v>
      </c>
      <c r="J138" s="71">
        <f t="shared" si="63"/>
        <v>15895.94</v>
      </c>
      <c r="K138" s="71">
        <f t="shared" si="63"/>
        <v>0</v>
      </c>
      <c r="L138" s="71">
        <f t="shared" si="63"/>
        <v>72035.3</v>
      </c>
      <c r="M138" s="71">
        <v>0</v>
      </c>
      <c r="N138" s="77">
        <f>H138/B138</f>
        <v>0.99531537613148668</v>
      </c>
      <c r="O138" s="61"/>
    </row>
    <row r="139" spans="1:15" s="7" customFormat="1" ht="41.25" customHeight="1">
      <c r="A139" s="65" t="s">
        <v>85</v>
      </c>
      <c r="B139" s="66">
        <f t="shared" ref="B139:K139" si="64">B140+B145</f>
        <v>465530.55000000005</v>
      </c>
      <c r="C139" s="66">
        <f t="shared" si="64"/>
        <v>393407.66000000003</v>
      </c>
      <c r="D139" s="66">
        <f t="shared" si="64"/>
        <v>0</v>
      </c>
      <c r="E139" s="66">
        <f t="shared" si="64"/>
        <v>0</v>
      </c>
      <c r="F139" s="66">
        <f t="shared" si="64"/>
        <v>72122.89</v>
      </c>
      <c r="G139" s="66">
        <v>0</v>
      </c>
      <c r="H139" s="66">
        <f t="shared" si="64"/>
        <v>462600.29</v>
      </c>
      <c r="I139" s="66">
        <f t="shared" si="64"/>
        <v>392867.62</v>
      </c>
      <c r="J139" s="66">
        <f t="shared" si="64"/>
        <v>0</v>
      </c>
      <c r="K139" s="66">
        <f t="shared" si="64"/>
        <v>0</v>
      </c>
      <c r="L139" s="66">
        <f>L140+L145</f>
        <v>69732.67</v>
      </c>
      <c r="M139" s="66">
        <v>0</v>
      </c>
      <c r="N139" s="55">
        <f t="shared" si="57"/>
        <v>0.99370554735881444</v>
      </c>
      <c r="O139" s="56"/>
    </row>
    <row r="140" spans="1:15" s="11" customFormat="1" ht="126" customHeight="1">
      <c r="A140" s="23" t="s">
        <v>86</v>
      </c>
      <c r="B140" s="24">
        <f t="shared" ref="B140:E140" si="65">B141+B142+B143+B144</f>
        <v>460656.60000000003</v>
      </c>
      <c r="C140" s="24">
        <f t="shared" si="65"/>
        <v>388533.71</v>
      </c>
      <c r="D140" s="24">
        <f t="shared" si="65"/>
        <v>0</v>
      </c>
      <c r="E140" s="24">
        <f t="shared" si="65"/>
        <v>0</v>
      </c>
      <c r="F140" s="24">
        <f>F141+F142+F143+F144</f>
        <v>72122.89</v>
      </c>
      <c r="G140" s="24">
        <v>0</v>
      </c>
      <c r="H140" s="24">
        <f t="shared" ref="H140:L140" si="66">H141+H142+H143+H144</f>
        <v>457726.33999999997</v>
      </c>
      <c r="I140" s="24">
        <f t="shared" si="66"/>
        <v>387993.67</v>
      </c>
      <c r="J140" s="24">
        <f t="shared" si="66"/>
        <v>0</v>
      </c>
      <c r="K140" s="24">
        <f t="shared" si="66"/>
        <v>0</v>
      </c>
      <c r="L140" s="24">
        <f t="shared" si="66"/>
        <v>69732.67</v>
      </c>
      <c r="M140" s="24">
        <v>0</v>
      </c>
      <c r="N140" s="25">
        <f t="shared" si="57"/>
        <v>0.99363894927371044</v>
      </c>
      <c r="O140" s="30"/>
    </row>
    <row r="141" spans="1:15" s="11" customFormat="1" ht="102.75" customHeight="1">
      <c r="A141" s="23" t="s">
        <v>300</v>
      </c>
      <c r="B141" s="24">
        <f t="shared" ref="B141:B153" si="67">C141+D141+E141+F141</f>
        <v>421531.79000000004</v>
      </c>
      <c r="C141" s="24">
        <v>349408.9</v>
      </c>
      <c r="D141" s="24">
        <v>0</v>
      </c>
      <c r="E141" s="24">
        <v>0</v>
      </c>
      <c r="F141" s="24">
        <v>72122.89</v>
      </c>
      <c r="G141" s="24">
        <v>0</v>
      </c>
      <c r="H141" s="24">
        <f t="shared" si="56"/>
        <v>419141.57</v>
      </c>
      <c r="I141" s="24">
        <v>349408.9</v>
      </c>
      <c r="J141" s="24">
        <v>0</v>
      </c>
      <c r="K141" s="24">
        <v>0</v>
      </c>
      <c r="L141" s="24">
        <v>69732.67</v>
      </c>
      <c r="M141" s="24">
        <v>0</v>
      </c>
      <c r="N141" s="25">
        <f t="shared" si="57"/>
        <v>0.99432968033087132</v>
      </c>
      <c r="O141" s="30" t="s">
        <v>275</v>
      </c>
    </row>
    <row r="142" spans="1:15" s="11" customFormat="1" ht="126.75" customHeight="1">
      <c r="A142" s="23" t="s">
        <v>87</v>
      </c>
      <c r="B142" s="24">
        <f t="shared" si="67"/>
        <v>2544.8000000000002</v>
      </c>
      <c r="C142" s="24">
        <v>2544.8000000000002</v>
      </c>
      <c r="D142" s="24">
        <v>0</v>
      </c>
      <c r="E142" s="24">
        <v>0</v>
      </c>
      <c r="F142" s="24">
        <v>0</v>
      </c>
      <c r="G142" s="24">
        <v>0</v>
      </c>
      <c r="H142" s="24">
        <f t="shared" si="56"/>
        <v>2539.38</v>
      </c>
      <c r="I142" s="24">
        <v>2539.38</v>
      </c>
      <c r="J142" s="24">
        <v>0</v>
      </c>
      <c r="K142" s="24">
        <v>0</v>
      </c>
      <c r="L142" s="24">
        <v>0</v>
      </c>
      <c r="M142" s="24">
        <v>0</v>
      </c>
      <c r="N142" s="25">
        <f t="shared" si="57"/>
        <v>0.99787016661427219</v>
      </c>
      <c r="O142" s="30" t="s">
        <v>275</v>
      </c>
    </row>
    <row r="143" spans="1:15" s="11" customFormat="1" ht="89.25" customHeight="1">
      <c r="A143" s="23" t="s">
        <v>88</v>
      </c>
      <c r="B143" s="24">
        <f t="shared" si="67"/>
        <v>12215.05</v>
      </c>
      <c r="C143" s="24">
        <v>12215.05</v>
      </c>
      <c r="D143" s="24">
        <v>0</v>
      </c>
      <c r="E143" s="24">
        <v>0</v>
      </c>
      <c r="F143" s="24">
        <v>0</v>
      </c>
      <c r="G143" s="24">
        <v>0</v>
      </c>
      <c r="H143" s="24">
        <f t="shared" si="56"/>
        <v>11714.41</v>
      </c>
      <c r="I143" s="24">
        <v>11714.41</v>
      </c>
      <c r="J143" s="24">
        <v>0</v>
      </c>
      <c r="K143" s="24">
        <v>0</v>
      </c>
      <c r="L143" s="24">
        <v>0</v>
      </c>
      <c r="M143" s="24">
        <v>0</v>
      </c>
      <c r="N143" s="25">
        <f t="shared" si="57"/>
        <v>0.95901449441467701</v>
      </c>
      <c r="O143" s="30" t="s">
        <v>420</v>
      </c>
    </row>
    <row r="144" spans="1:15" s="11" customFormat="1" ht="79.5" customHeight="1">
      <c r="A144" s="23" t="s">
        <v>354</v>
      </c>
      <c r="B144" s="24">
        <f t="shared" si="67"/>
        <v>24364.959999999999</v>
      </c>
      <c r="C144" s="24">
        <v>24364.959999999999</v>
      </c>
      <c r="D144" s="24">
        <v>0</v>
      </c>
      <c r="E144" s="24">
        <v>0</v>
      </c>
      <c r="F144" s="24">
        <v>0</v>
      </c>
      <c r="G144" s="24">
        <v>0</v>
      </c>
      <c r="H144" s="24">
        <f t="shared" si="56"/>
        <v>24330.98</v>
      </c>
      <c r="I144" s="24">
        <v>24330.98</v>
      </c>
      <c r="J144" s="24">
        <v>0</v>
      </c>
      <c r="K144" s="24">
        <v>0</v>
      </c>
      <c r="L144" s="24">
        <v>0</v>
      </c>
      <c r="M144" s="24">
        <v>0</v>
      </c>
      <c r="N144" s="25">
        <f>H144/B144</f>
        <v>0.9986053742751887</v>
      </c>
      <c r="O144" s="30" t="s">
        <v>275</v>
      </c>
    </row>
    <row r="145" spans="1:16" s="8" customFormat="1" ht="92.25" customHeight="1">
      <c r="A145" s="23" t="s">
        <v>355</v>
      </c>
      <c r="B145" s="24">
        <f t="shared" ref="B145:E145" si="68">B146</f>
        <v>4873.95</v>
      </c>
      <c r="C145" s="24">
        <f t="shared" si="68"/>
        <v>4873.95</v>
      </c>
      <c r="D145" s="24">
        <f t="shared" si="68"/>
        <v>0</v>
      </c>
      <c r="E145" s="24">
        <f t="shared" si="68"/>
        <v>0</v>
      </c>
      <c r="F145" s="24">
        <f>F146</f>
        <v>0</v>
      </c>
      <c r="G145" s="50">
        <v>0</v>
      </c>
      <c r="H145" s="24">
        <f t="shared" ref="H145:L145" si="69">H146</f>
        <v>4873.95</v>
      </c>
      <c r="I145" s="24">
        <f t="shared" si="69"/>
        <v>4873.95</v>
      </c>
      <c r="J145" s="24">
        <f t="shared" si="69"/>
        <v>0</v>
      </c>
      <c r="K145" s="24">
        <f t="shared" si="69"/>
        <v>0</v>
      </c>
      <c r="L145" s="24">
        <f t="shared" si="69"/>
        <v>0</v>
      </c>
      <c r="M145" s="24">
        <v>0</v>
      </c>
      <c r="N145" s="25">
        <f t="shared" ref="N145:N146" si="70">H145/B145</f>
        <v>1</v>
      </c>
      <c r="O145" s="30"/>
    </row>
    <row r="146" spans="1:16" s="11" customFormat="1" ht="69" customHeight="1">
      <c r="A146" s="23" t="s">
        <v>356</v>
      </c>
      <c r="B146" s="24">
        <f>C146+D146+E146+F146</f>
        <v>4873.95</v>
      </c>
      <c r="C146" s="24">
        <v>4873.95</v>
      </c>
      <c r="D146" s="24">
        <v>0</v>
      </c>
      <c r="E146" s="24">
        <v>0</v>
      </c>
      <c r="F146" s="24">
        <v>0</v>
      </c>
      <c r="G146" s="24">
        <v>0</v>
      </c>
      <c r="H146" s="24">
        <f>I146+J146+K146+L146</f>
        <v>4873.95</v>
      </c>
      <c r="I146" s="24">
        <v>4873.95</v>
      </c>
      <c r="J146" s="24">
        <v>0</v>
      </c>
      <c r="K146" s="24">
        <v>0</v>
      </c>
      <c r="L146" s="24">
        <v>0</v>
      </c>
      <c r="M146" s="24">
        <v>0</v>
      </c>
      <c r="N146" s="25">
        <f t="shared" si="70"/>
        <v>1</v>
      </c>
      <c r="O146" s="30" t="s">
        <v>275</v>
      </c>
    </row>
    <row r="147" spans="1:16" s="8" customFormat="1" ht="41.25" customHeight="1">
      <c r="A147" s="65" t="s">
        <v>89</v>
      </c>
      <c r="B147" s="66">
        <f t="shared" ref="B147:K147" si="71">B148+B151+B154</f>
        <v>204545.39</v>
      </c>
      <c r="C147" s="66">
        <f t="shared" si="71"/>
        <v>186288.7</v>
      </c>
      <c r="D147" s="66">
        <f t="shared" si="71"/>
        <v>15899.52</v>
      </c>
      <c r="E147" s="66">
        <f t="shared" si="71"/>
        <v>0</v>
      </c>
      <c r="F147" s="66">
        <f t="shared" si="71"/>
        <v>2357.17</v>
      </c>
      <c r="G147" s="66">
        <v>0</v>
      </c>
      <c r="H147" s="66">
        <f>H148+H151+H154</f>
        <v>204487.26</v>
      </c>
      <c r="I147" s="66">
        <f t="shared" si="71"/>
        <v>186288.69</v>
      </c>
      <c r="J147" s="66">
        <f t="shared" si="71"/>
        <v>15895.94</v>
      </c>
      <c r="K147" s="66">
        <f t="shared" si="71"/>
        <v>0</v>
      </c>
      <c r="L147" s="66">
        <f>L148+L151+L154</f>
        <v>2302.63</v>
      </c>
      <c r="M147" s="66">
        <v>0</v>
      </c>
      <c r="N147" s="55">
        <f t="shared" si="57"/>
        <v>0.99971580879921074</v>
      </c>
      <c r="O147" s="56"/>
    </row>
    <row r="148" spans="1:16" s="11" customFormat="1" ht="66" customHeight="1">
      <c r="A148" s="23" t="s">
        <v>90</v>
      </c>
      <c r="B148" s="24">
        <f>C148+D148+E148+F148</f>
        <v>187581.24000000002</v>
      </c>
      <c r="C148" s="24">
        <f>C149+C150</f>
        <v>185224.07</v>
      </c>
      <c r="D148" s="24">
        <f>D149+D150</f>
        <v>0</v>
      </c>
      <c r="E148" s="24">
        <f>E149+E150</f>
        <v>0</v>
      </c>
      <c r="F148" s="24">
        <f>F149+F150</f>
        <v>2357.17</v>
      </c>
      <c r="G148" s="24">
        <v>0</v>
      </c>
      <c r="H148" s="24">
        <f>I148+J148+K148+L148</f>
        <v>187526.7</v>
      </c>
      <c r="I148" s="24">
        <f>I149+I150</f>
        <v>185224.07</v>
      </c>
      <c r="J148" s="24">
        <f>J149+J150</f>
        <v>0</v>
      </c>
      <c r="K148" s="24">
        <f>K149+K150</f>
        <v>0</v>
      </c>
      <c r="L148" s="24">
        <f>L149+L150</f>
        <v>2302.63</v>
      </c>
      <c r="M148" s="24">
        <v>0</v>
      </c>
      <c r="N148" s="25">
        <f t="shared" si="57"/>
        <v>0.99970924597790267</v>
      </c>
      <c r="O148" s="30"/>
    </row>
    <row r="149" spans="1:16" s="11" customFormat="1" ht="156.75" customHeight="1">
      <c r="A149" s="23" t="s">
        <v>91</v>
      </c>
      <c r="B149" s="24">
        <f t="shared" si="67"/>
        <v>187270.35</v>
      </c>
      <c r="C149" s="24">
        <v>184913.18</v>
      </c>
      <c r="D149" s="24">
        <v>0</v>
      </c>
      <c r="E149" s="24">
        <v>0</v>
      </c>
      <c r="F149" s="24">
        <v>2357.17</v>
      </c>
      <c r="G149" s="24">
        <v>0</v>
      </c>
      <c r="H149" s="24">
        <f t="shared" ref="H149:H176" si="72">I149+J149+K149+L149</f>
        <v>187215.81</v>
      </c>
      <c r="I149" s="24">
        <v>184913.18</v>
      </c>
      <c r="J149" s="24">
        <v>0</v>
      </c>
      <c r="K149" s="24">
        <v>0</v>
      </c>
      <c r="L149" s="24">
        <v>2302.63</v>
      </c>
      <c r="M149" s="24">
        <v>0</v>
      </c>
      <c r="N149" s="25">
        <f t="shared" si="57"/>
        <v>0.99970876329328162</v>
      </c>
      <c r="O149" s="30" t="s">
        <v>275</v>
      </c>
    </row>
    <row r="150" spans="1:16" s="11" customFormat="1" ht="132" customHeight="1">
      <c r="A150" s="23" t="s">
        <v>301</v>
      </c>
      <c r="B150" s="24">
        <f t="shared" si="67"/>
        <v>310.89</v>
      </c>
      <c r="C150" s="24">
        <v>310.89</v>
      </c>
      <c r="D150" s="24">
        <v>0</v>
      </c>
      <c r="E150" s="24">
        <v>0</v>
      </c>
      <c r="F150" s="24">
        <v>0</v>
      </c>
      <c r="G150" s="24">
        <v>0</v>
      </c>
      <c r="H150" s="24">
        <f t="shared" si="72"/>
        <v>310.89</v>
      </c>
      <c r="I150" s="24">
        <v>310.89</v>
      </c>
      <c r="J150" s="24">
        <v>0</v>
      </c>
      <c r="K150" s="24">
        <v>0</v>
      </c>
      <c r="L150" s="24">
        <v>0</v>
      </c>
      <c r="M150" s="24">
        <v>0</v>
      </c>
      <c r="N150" s="25">
        <f t="shared" si="57"/>
        <v>1</v>
      </c>
      <c r="O150" s="30" t="s">
        <v>274</v>
      </c>
    </row>
    <row r="151" spans="1:16" s="11" customFormat="1" ht="141.75" customHeight="1">
      <c r="A151" s="23" t="s">
        <v>302</v>
      </c>
      <c r="B151" s="24">
        <f>C151+D151+E151+F151</f>
        <v>9027.1500000000015</v>
      </c>
      <c r="C151" s="24">
        <f>C152+C153</f>
        <v>1064.6300000000001</v>
      </c>
      <c r="D151" s="24">
        <f>D152+D153</f>
        <v>7962.52</v>
      </c>
      <c r="E151" s="24">
        <f>E152+E153</f>
        <v>0</v>
      </c>
      <c r="F151" s="24">
        <f>F152+F153+E151</f>
        <v>0</v>
      </c>
      <c r="G151" s="24">
        <v>0</v>
      </c>
      <c r="H151" s="24">
        <f>I151+J151+K151+L151</f>
        <v>9023.5600000000013</v>
      </c>
      <c r="I151" s="24">
        <f>I152+I153</f>
        <v>1064.6199999999999</v>
      </c>
      <c r="J151" s="24">
        <f>J152+J153</f>
        <v>7958.9400000000005</v>
      </c>
      <c r="K151" s="24">
        <f>K152+K153</f>
        <v>0</v>
      </c>
      <c r="L151" s="24">
        <f>L152+L153</f>
        <v>0</v>
      </c>
      <c r="M151" s="24">
        <v>0</v>
      </c>
      <c r="N151" s="25">
        <f t="shared" si="57"/>
        <v>0.99960231080684381</v>
      </c>
      <c r="O151" s="30"/>
    </row>
    <row r="152" spans="1:16" s="11" customFormat="1" ht="168" customHeight="1">
      <c r="A152" s="23" t="s">
        <v>303</v>
      </c>
      <c r="B152" s="24">
        <f t="shared" si="67"/>
        <v>4208.01</v>
      </c>
      <c r="C152" s="24">
        <v>1064.6300000000001</v>
      </c>
      <c r="D152" s="24">
        <v>3143.38</v>
      </c>
      <c r="E152" s="24">
        <v>0</v>
      </c>
      <c r="F152" s="24">
        <v>0</v>
      </c>
      <c r="G152" s="24">
        <v>0</v>
      </c>
      <c r="H152" s="24">
        <f t="shared" si="72"/>
        <v>4208</v>
      </c>
      <c r="I152" s="24">
        <v>1064.6199999999999</v>
      </c>
      <c r="J152" s="24">
        <v>3143.38</v>
      </c>
      <c r="K152" s="24">
        <v>0</v>
      </c>
      <c r="L152" s="24">
        <v>0</v>
      </c>
      <c r="M152" s="24">
        <v>0</v>
      </c>
      <c r="N152" s="25">
        <f t="shared" si="57"/>
        <v>0.99999762357979183</v>
      </c>
      <c r="O152" s="30" t="s">
        <v>274</v>
      </c>
    </row>
    <row r="153" spans="1:16" s="11" customFormat="1" ht="323.25" customHeight="1">
      <c r="A153" s="23" t="s">
        <v>304</v>
      </c>
      <c r="B153" s="24">
        <f t="shared" si="67"/>
        <v>4819.1400000000003</v>
      </c>
      <c r="C153" s="24">
        <v>0</v>
      </c>
      <c r="D153" s="24">
        <v>4819.1400000000003</v>
      </c>
      <c r="E153" s="24">
        <v>0</v>
      </c>
      <c r="F153" s="24">
        <v>0</v>
      </c>
      <c r="G153" s="24">
        <v>0</v>
      </c>
      <c r="H153" s="24">
        <f t="shared" si="72"/>
        <v>4815.5600000000004</v>
      </c>
      <c r="I153" s="24">
        <v>0</v>
      </c>
      <c r="J153" s="24">
        <v>4815.5600000000004</v>
      </c>
      <c r="K153" s="24">
        <v>0</v>
      </c>
      <c r="L153" s="24">
        <v>0</v>
      </c>
      <c r="M153" s="24">
        <v>0</v>
      </c>
      <c r="N153" s="25">
        <f t="shared" si="57"/>
        <v>0.99925712886531626</v>
      </c>
      <c r="O153" s="30" t="s">
        <v>275</v>
      </c>
    </row>
    <row r="154" spans="1:16" s="11" customFormat="1" ht="127.5">
      <c r="A154" s="23" t="s">
        <v>92</v>
      </c>
      <c r="B154" s="24">
        <f t="shared" ref="B154:B158" si="73">C154+D154+E154+F154</f>
        <v>7937</v>
      </c>
      <c r="C154" s="24">
        <f>C155</f>
        <v>0</v>
      </c>
      <c r="D154" s="24">
        <f>D155</f>
        <v>7937</v>
      </c>
      <c r="E154" s="24">
        <f>E155</f>
        <v>0</v>
      </c>
      <c r="F154" s="24">
        <f>F155</f>
        <v>0</v>
      </c>
      <c r="G154" s="24">
        <v>0</v>
      </c>
      <c r="H154" s="24">
        <f t="shared" ref="H154:H158" si="74">I154+J154+K154+L154</f>
        <v>7937</v>
      </c>
      <c r="I154" s="24">
        <f>I155</f>
        <v>0</v>
      </c>
      <c r="J154" s="24">
        <f>J155</f>
        <v>7937</v>
      </c>
      <c r="K154" s="24">
        <f>K155</f>
        <v>0</v>
      </c>
      <c r="L154" s="24">
        <f>L155</f>
        <v>0</v>
      </c>
      <c r="M154" s="24">
        <v>0</v>
      </c>
      <c r="N154" s="25">
        <f>H154/B154</f>
        <v>1</v>
      </c>
      <c r="O154" s="30"/>
    </row>
    <row r="155" spans="1:16" s="11" customFormat="1" ht="142.5" customHeight="1">
      <c r="A155" s="23" t="s">
        <v>93</v>
      </c>
      <c r="B155" s="24">
        <f t="shared" si="73"/>
        <v>7937</v>
      </c>
      <c r="C155" s="24">
        <v>0</v>
      </c>
      <c r="D155" s="24">
        <v>7937</v>
      </c>
      <c r="E155" s="24">
        <v>0</v>
      </c>
      <c r="F155" s="24">
        <v>0</v>
      </c>
      <c r="G155" s="24">
        <v>0</v>
      </c>
      <c r="H155" s="24">
        <f t="shared" si="74"/>
        <v>7937</v>
      </c>
      <c r="I155" s="24">
        <v>0</v>
      </c>
      <c r="J155" s="24">
        <v>7937</v>
      </c>
      <c r="K155" s="24">
        <v>0</v>
      </c>
      <c r="L155" s="24">
        <v>0</v>
      </c>
      <c r="M155" s="24">
        <v>0</v>
      </c>
      <c r="N155" s="25">
        <f>H155/B155</f>
        <v>1</v>
      </c>
      <c r="O155" s="30" t="s">
        <v>274</v>
      </c>
    </row>
    <row r="156" spans="1:16" s="8" customFormat="1" ht="43.5" customHeight="1">
      <c r="A156" s="65" t="s">
        <v>94</v>
      </c>
      <c r="B156" s="66">
        <f t="shared" si="73"/>
        <v>34217.53</v>
      </c>
      <c r="C156" s="66">
        <f t="shared" ref="C156:F156" si="75">C157</f>
        <v>34217.53</v>
      </c>
      <c r="D156" s="66">
        <f t="shared" si="75"/>
        <v>0</v>
      </c>
      <c r="E156" s="66">
        <f t="shared" si="75"/>
        <v>0</v>
      </c>
      <c r="F156" s="66">
        <f t="shared" si="75"/>
        <v>0</v>
      </c>
      <c r="G156" s="66">
        <v>0</v>
      </c>
      <c r="H156" s="66">
        <f t="shared" si="74"/>
        <v>33906.57</v>
      </c>
      <c r="I156" s="66">
        <f t="shared" ref="I156:L157" si="76">I157</f>
        <v>33906.57</v>
      </c>
      <c r="J156" s="66">
        <f t="shared" si="76"/>
        <v>0</v>
      </c>
      <c r="K156" s="66">
        <f t="shared" si="76"/>
        <v>0</v>
      </c>
      <c r="L156" s="66">
        <f t="shared" si="76"/>
        <v>0</v>
      </c>
      <c r="M156" s="66">
        <v>0</v>
      </c>
      <c r="N156" s="55">
        <f>H156/B156</f>
        <v>0.99091226046999892</v>
      </c>
      <c r="O156" s="56"/>
    </row>
    <row r="157" spans="1:16" s="11" customFormat="1" ht="96.75" customHeight="1">
      <c r="A157" s="23" t="s">
        <v>49</v>
      </c>
      <c r="B157" s="24">
        <f t="shared" si="73"/>
        <v>34217.53</v>
      </c>
      <c r="C157" s="24">
        <f>C158</f>
        <v>34217.53</v>
      </c>
      <c r="D157" s="24">
        <f>D158</f>
        <v>0</v>
      </c>
      <c r="E157" s="24">
        <f>E158</f>
        <v>0</v>
      </c>
      <c r="F157" s="24">
        <f>F158</f>
        <v>0</v>
      </c>
      <c r="G157" s="24">
        <v>0</v>
      </c>
      <c r="H157" s="24">
        <f t="shared" si="74"/>
        <v>33906.57</v>
      </c>
      <c r="I157" s="24">
        <f t="shared" si="76"/>
        <v>33906.57</v>
      </c>
      <c r="J157" s="24">
        <f t="shared" si="76"/>
        <v>0</v>
      </c>
      <c r="K157" s="24">
        <f t="shared" si="76"/>
        <v>0</v>
      </c>
      <c r="L157" s="24">
        <f t="shared" si="76"/>
        <v>0</v>
      </c>
      <c r="M157" s="24">
        <v>0</v>
      </c>
      <c r="N157" s="25">
        <f t="shared" si="57"/>
        <v>0.99091226046999892</v>
      </c>
      <c r="O157" s="30"/>
    </row>
    <row r="158" spans="1:16" s="11" customFormat="1" ht="68.25" customHeight="1">
      <c r="A158" s="23" t="s">
        <v>95</v>
      </c>
      <c r="B158" s="24">
        <f t="shared" si="73"/>
        <v>34217.53</v>
      </c>
      <c r="C158" s="24">
        <v>34217.53</v>
      </c>
      <c r="D158" s="24">
        <v>0</v>
      </c>
      <c r="E158" s="24">
        <v>0</v>
      </c>
      <c r="F158" s="24">
        <v>0</v>
      </c>
      <c r="G158" s="24">
        <v>0</v>
      </c>
      <c r="H158" s="24">
        <f t="shared" si="74"/>
        <v>33906.57</v>
      </c>
      <c r="I158" s="24">
        <v>33906.57</v>
      </c>
      <c r="J158" s="24">
        <v>0</v>
      </c>
      <c r="K158" s="24">
        <v>0</v>
      </c>
      <c r="L158" s="24">
        <v>0</v>
      </c>
      <c r="M158" s="24">
        <v>0</v>
      </c>
      <c r="N158" s="25">
        <f t="shared" si="57"/>
        <v>0.99091226046999892</v>
      </c>
      <c r="O158" s="30" t="s">
        <v>275</v>
      </c>
    </row>
    <row r="159" spans="1:16" s="9" customFormat="1" ht="46.5" customHeight="1">
      <c r="A159" s="68" t="s">
        <v>96</v>
      </c>
      <c r="B159" s="69">
        <f>B160+B163+B167</f>
        <v>19123</v>
      </c>
      <c r="C159" s="69">
        <f t="shared" ref="C159:L159" si="77">C160+C163+C167</f>
        <v>4205</v>
      </c>
      <c r="D159" s="69">
        <f t="shared" si="77"/>
        <v>7603</v>
      </c>
      <c r="E159" s="69">
        <f t="shared" si="77"/>
        <v>0</v>
      </c>
      <c r="F159" s="69">
        <f t="shared" si="77"/>
        <v>7315</v>
      </c>
      <c r="G159" s="69">
        <v>0</v>
      </c>
      <c r="H159" s="69">
        <f t="shared" si="72"/>
        <v>16551.87</v>
      </c>
      <c r="I159" s="69">
        <f t="shared" si="77"/>
        <v>4205</v>
      </c>
      <c r="J159" s="69">
        <f t="shared" si="77"/>
        <v>5031.87</v>
      </c>
      <c r="K159" s="69">
        <f t="shared" si="77"/>
        <v>0</v>
      </c>
      <c r="L159" s="69">
        <f t="shared" si="77"/>
        <v>7315</v>
      </c>
      <c r="M159" s="69">
        <v>0</v>
      </c>
      <c r="N159" s="76">
        <f>H159/B159</f>
        <v>0.86554776970140668</v>
      </c>
      <c r="O159" s="59"/>
      <c r="P159" s="12"/>
    </row>
    <row r="160" spans="1:16" s="8" customFormat="1" ht="66.75" customHeight="1">
      <c r="A160" s="65" t="s">
        <v>97</v>
      </c>
      <c r="B160" s="66">
        <f t="shared" ref="B160:B182" si="78">C160+D160+E160+F160</f>
        <v>4115</v>
      </c>
      <c r="C160" s="66">
        <f t="shared" ref="C160:L160" si="79">C161</f>
        <v>0</v>
      </c>
      <c r="D160" s="66">
        <f t="shared" si="79"/>
        <v>0</v>
      </c>
      <c r="E160" s="66">
        <f t="shared" si="79"/>
        <v>0</v>
      </c>
      <c r="F160" s="66">
        <f t="shared" si="79"/>
        <v>4115</v>
      </c>
      <c r="G160" s="66">
        <v>0</v>
      </c>
      <c r="H160" s="66">
        <f t="shared" si="72"/>
        <v>4115</v>
      </c>
      <c r="I160" s="66">
        <f t="shared" si="79"/>
        <v>0</v>
      </c>
      <c r="J160" s="66">
        <f t="shared" si="79"/>
        <v>0</v>
      </c>
      <c r="K160" s="66">
        <f t="shared" si="79"/>
        <v>0</v>
      </c>
      <c r="L160" s="66">
        <f t="shared" si="79"/>
        <v>4115</v>
      </c>
      <c r="M160" s="66">
        <v>0</v>
      </c>
      <c r="N160" s="55">
        <f t="shared" si="57"/>
        <v>1</v>
      </c>
      <c r="O160" s="56"/>
    </row>
    <row r="161" spans="1:15" s="82" customFormat="1" ht="135" customHeight="1">
      <c r="A161" s="78" t="s">
        <v>98</v>
      </c>
      <c r="B161" s="79">
        <f t="shared" si="78"/>
        <v>4115</v>
      </c>
      <c r="C161" s="79">
        <f t="shared" ref="C161:L161" si="80">C162</f>
        <v>0</v>
      </c>
      <c r="D161" s="79">
        <f t="shared" si="80"/>
        <v>0</v>
      </c>
      <c r="E161" s="79">
        <f t="shared" si="80"/>
        <v>0</v>
      </c>
      <c r="F161" s="79">
        <f t="shared" si="80"/>
        <v>4115</v>
      </c>
      <c r="G161" s="79">
        <v>0</v>
      </c>
      <c r="H161" s="79">
        <f t="shared" si="72"/>
        <v>4115</v>
      </c>
      <c r="I161" s="79">
        <f t="shared" si="80"/>
        <v>0</v>
      </c>
      <c r="J161" s="79">
        <f t="shared" si="80"/>
        <v>0</v>
      </c>
      <c r="K161" s="79">
        <f t="shared" si="80"/>
        <v>0</v>
      </c>
      <c r="L161" s="79">
        <f t="shared" si="80"/>
        <v>4115</v>
      </c>
      <c r="M161" s="79">
        <v>0</v>
      </c>
      <c r="N161" s="80">
        <f t="shared" si="57"/>
        <v>1</v>
      </c>
      <c r="O161" s="81"/>
    </row>
    <row r="162" spans="1:15" s="82" customFormat="1" ht="61.5" customHeight="1">
      <c r="A162" s="78" t="s">
        <v>99</v>
      </c>
      <c r="B162" s="79">
        <f t="shared" si="78"/>
        <v>4115</v>
      </c>
      <c r="C162" s="79">
        <v>0</v>
      </c>
      <c r="D162" s="79">
        <v>0</v>
      </c>
      <c r="E162" s="79">
        <v>0</v>
      </c>
      <c r="F162" s="79">
        <v>4115</v>
      </c>
      <c r="G162" s="79">
        <v>0</v>
      </c>
      <c r="H162" s="79">
        <f>I162+J162+K162+L162</f>
        <v>4115</v>
      </c>
      <c r="I162" s="79">
        <v>0</v>
      </c>
      <c r="J162" s="79">
        <v>0</v>
      </c>
      <c r="K162" s="79">
        <v>0</v>
      </c>
      <c r="L162" s="79">
        <v>4115</v>
      </c>
      <c r="M162" s="79">
        <v>0</v>
      </c>
      <c r="N162" s="80">
        <f t="shared" si="57"/>
        <v>1</v>
      </c>
      <c r="O162" s="81" t="s">
        <v>274</v>
      </c>
    </row>
    <row r="163" spans="1:15" s="7" customFormat="1" ht="81.75" customHeight="1">
      <c r="A163" s="68" t="s">
        <v>100</v>
      </c>
      <c r="B163" s="69">
        <f t="shared" si="78"/>
        <v>7405</v>
      </c>
      <c r="C163" s="69">
        <f t="shared" ref="C163:L163" si="81">C164</f>
        <v>4205</v>
      </c>
      <c r="D163" s="69">
        <f t="shared" si="81"/>
        <v>0</v>
      </c>
      <c r="E163" s="69">
        <f t="shared" si="81"/>
        <v>0</v>
      </c>
      <c r="F163" s="69">
        <f t="shared" si="81"/>
        <v>3200</v>
      </c>
      <c r="G163" s="69">
        <v>0</v>
      </c>
      <c r="H163" s="69">
        <f t="shared" si="72"/>
        <v>7405</v>
      </c>
      <c r="I163" s="69">
        <f t="shared" si="81"/>
        <v>4205</v>
      </c>
      <c r="J163" s="69">
        <f t="shared" si="81"/>
        <v>0</v>
      </c>
      <c r="K163" s="69">
        <f t="shared" si="81"/>
        <v>0</v>
      </c>
      <c r="L163" s="69">
        <f t="shared" si="81"/>
        <v>3200</v>
      </c>
      <c r="M163" s="69">
        <v>0</v>
      </c>
      <c r="N163" s="83">
        <f t="shared" si="57"/>
        <v>1</v>
      </c>
      <c r="O163" s="60"/>
    </row>
    <row r="164" spans="1:15" s="11" customFormat="1" ht="105.75" customHeight="1">
      <c r="A164" s="23" t="s">
        <v>101</v>
      </c>
      <c r="B164" s="24">
        <f t="shared" si="78"/>
        <v>7405</v>
      </c>
      <c r="C164" s="24">
        <f t="shared" ref="C164:L164" si="82">C165+C166</f>
        <v>4205</v>
      </c>
      <c r="D164" s="24">
        <f t="shared" si="82"/>
        <v>0</v>
      </c>
      <c r="E164" s="24">
        <f t="shared" si="82"/>
        <v>0</v>
      </c>
      <c r="F164" s="24">
        <f t="shared" si="82"/>
        <v>3200</v>
      </c>
      <c r="G164" s="24">
        <v>0</v>
      </c>
      <c r="H164" s="24">
        <f t="shared" si="72"/>
        <v>7405</v>
      </c>
      <c r="I164" s="24">
        <f t="shared" si="82"/>
        <v>4205</v>
      </c>
      <c r="J164" s="24">
        <f t="shared" si="82"/>
        <v>0</v>
      </c>
      <c r="K164" s="24">
        <f t="shared" si="82"/>
        <v>0</v>
      </c>
      <c r="L164" s="24">
        <f t="shared" si="82"/>
        <v>3200</v>
      </c>
      <c r="M164" s="24">
        <v>0</v>
      </c>
      <c r="N164" s="25">
        <f t="shared" si="57"/>
        <v>1</v>
      </c>
      <c r="O164" s="30"/>
    </row>
    <row r="165" spans="1:15" s="11" customFormat="1" ht="204.75" customHeight="1">
      <c r="A165" s="23" t="s">
        <v>102</v>
      </c>
      <c r="B165" s="24">
        <f t="shared" si="78"/>
        <v>3200</v>
      </c>
      <c r="C165" s="24">
        <v>0</v>
      </c>
      <c r="D165" s="24">
        <v>0</v>
      </c>
      <c r="E165" s="24">
        <v>0</v>
      </c>
      <c r="F165" s="24">
        <v>3200</v>
      </c>
      <c r="G165" s="24">
        <v>0</v>
      </c>
      <c r="H165" s="24">
        <f t="shared" si="72"/>
        <v>3200</v>
      </c>
      <c r="I165" s="24">
        <v>0</v>
      </c>
      <c r="J165" s="24">
        <v>0</v>
      </c>
      <c r="K165" s="24">
        <v>0</v>
      </c>
      <c r="L165" s="24">
        <v>3200</v>
      </c>
      <c r="M165" s="24">
        <v>0</v>
      </c>
      <c r="N165" s="90">
        <f>H165*100/B165</f>
        <v>100</v>
      </c>
      <c r="O165" s="30" t="s">
        <v>274</v>
      </c>
    </row>
    <row r="166" spans="1:15" s="11" customFormat="1" ht="85.5" customHeight="1">
      <c r="A166" s="23" t="s">
        <v>103</v>
      </c>
      <c r="B166" s="24">
        <f t="shared" si="78"/>
        <v>4205</v>
      </c>
      <c r="C166" s="24">
        <v>4205</v>
      </c>
      <c r="D166" s="24">
        <v>0</v>
      </c>
      <c r="E166" s="24">
        <v>0</v>
      </c>
      <c r="F166" s="24">
        <v>0</v>
      </c>
      <c r="G166" s="24">
        <v>0</v>
      </c>
      <c r="H166" s="24">
        <f t="shared" si="72"/>
        <v>4205</v>
      </c>
      <c r="I166" s="24">
        <v>4205</v>
      </c>
      <c r="J166" s="24">
        <v>0</v>
      </c>
      <c r="K166" s="24">
        <v>0</v>
      </c>
      <c r="L166" s="24">
        <v>0</v>
      </c>
      <c r="M166" s="24">
        <v>0</v>
      </c>
      <c r="N166" s="25">
        <f t="shared" si="57"/>
        <v>1</v>
      </c>
      <c r="O166" s="30" t="s">
        <v>274</v>
      </c>
    </row>
    <row r="167" spans="1:15" s="7" customFormat="1" ht="129" customHeight="1">
      <c r="A167" s="65" t="s">
        <v>104</v>
      </c>
      <c r="B167" s="66">
        <f t="shared" ref="B167:K168" si="83">B168</f>
        <v>7603</v>
      </c>
      <c r="C167" s="66">
        <f t="shared" si="83"/>
        <v>0</v>
      </c>
      <c r="D167" s="66">
        <f t="shared" si="83"/>
        <v>7603</v>
      </c>
      <c r="E167" s="66">
        <f t="shared" si="83"/>
        <v>0</v>
      </c>
      <c r="F167" s="66">
        <f t="shared" si="83"/>
        <v>0</v>
      </c>
      <c r="G167" s="66">
        <v>0</v>
      </c>
      <c r="H167" s="66">
        <f t="shared" si="83"/>
        <v>5031.87</v>
      </c>
      <c r="I167" s="66">
        <f t="shared" si="83"/>
        <v>0</v>
      </c>
      <c r="J167" s="66">
        <f t="shared" si="83"/>
        <v>5031.87</v>
      </c>
      <c r="K167" s="66">
        <f t="shared" si="83"/>
        <v>0</v>
      </c>
      <c r="L167" s="66">
        <f>L168</f>
        <v>0</v>
      </c>
      <c r="M167" s="66">
        <v>0</v>
      </c>
      <c r="N167" s="55">
        <f t="shared" si="57"/>
        <v>0.66182691043009334</v>
      </c>
      <c r="O167" s="56"/>
    </row>
    <row r="168" spans="1:15" s="11" customFormat="1" ht="83.25" customHeight="1">
      <c r="A168" s="23" t="s">
        <v>105</v>
      </c>
      <c r="B168" s="24">
        <f t="shared" si="83"/>
        <v>7603</v>
      </c>
      <c r="C168" s="24">
        <f t="shared" si="83"/>
        <v>0</v>
      </c>
      <c r="D168" s="24">
        <f t="shared" si="83"/>
        <v>7603</v>
      </c>
      <c r="E168" s="24">
        <f t="shared" si="83"/>
        <v>0</v>
      </c>
      <c r="F168" s="24">
        <f t="shared" si="83"/>
        <v>0</v>
      </c>
      <c r="G168" s="24">
        <v>0</v>
      </c>
      <c r="H168" s="24">
        <f t="shared" si="83"/>
        <v>5031.87</v>
      </c>
      <c r="I168" s="24">
        <f t="shared" si="83"/>
        <v>0</v>
      </c>
      <c r="J168" s="24">
        <f t="shared" si="83"/>
        <v>5031.87</v>
      </c>
      <c r="K168" s="24">
        <f t="shared" si="83"/>
        <v>0</v>
      </c>
      <c r="L168" s="24">
        <f>L169</f>
        <v>0</v>
      </c>
      <c r="M168" s="24">
        <v>0</v>
      </c>
      <c r="N168" s="25">
        <f t="shared" si="57"/>
        <v>0.66182691043009334</v>
      </c>
      <c r="O168" s="30"/>
    </row>
    <row r="169" spans="1:15" s="11" customFormat="1" ht="156" customHeight="1">
      <c r="A169" s="23" t="s">
        <v>106</v>
      </c>
      <c r="B169" s="24">
        <f t="shared" si="78"/>
        <v>7603</v>
      </c>
      <c r="C169" s="24">
        <v>0</v>
      </c>
      <c r="D169" s="24">
        <v>7603</v>
      </c>
      <c r="E169" s="24">
        <v>0</v>
      </c>
      <c r="F169" s="24">
        <v>0</v>
      </c>
      <c r="G169" s="24">
        <v>0</v>
      </c>
      <c r="H169" s="24">
        <f t="shared" si="72"/>
        <v>5031.87</v>
      </c>
      <c r="I169" s="24">
        <v>0</v>
      </c>
      <c r="J169" s="24">
        <v>5031.87</v>
      </c>
      <c r="K169" s="24">
        <v>0</v>
      </c>
      <c r="L169" s="24">
        <v>0</v>
      </c>
      <c r="M169" s="24">
        <v>0</v>
      </c>
      <c r="N169" s="25">
        <f>H169/B169</f>
        <v>0.66182691043009334</v>
      </c>
      <c r="O169" s="30" t="s">
        <v>421</v>
      </c>
    </row>
    <row r="170" spans="1:15" s="9" customFormat="1" ht="52.5" customHeight="1">
      <c r="A170" s="68" t="s">
        <v>107</v>
      </c>
      <c r="B170" s="69">
        <f>B171+B177+B183+B186</f>
        <v>41479.399999999994</v>
      </c>
      <c r="C170" s="69">
        <f>C171+C177+C183+C186</f>
        <v>10149</v>
      </c>
      <c r="D170" s="69">
        <f>D171+D177+D183+D186</f>
        <v>31330.400000000001</v>
      </c>
      <c r="E170" s="69">
        <f>E171+E177+E183+E186</f>
        <v>0</v>
      </c>
      <c r="F170" s="69">
        <f>F171+F177+F183+F186</f>
        <v>0</v>
      </c>
      <c r="G170" s="69">
        <v>0</v>
      </c>
      <c r="H170" s="69">
        <f>H171+H177+H183+H186</f>
        <v>41418.6</v>
      </c>
      <c r="I170" s="69">
        <f>I171+I177+I183+I186</f>
        <v>10089.5</v>
      </c>
      <c r="J170" s="69">
        <f>J171+J177+J183+J186</f>
        <v>31329.1</v>
      </c>
      <c r="K170" s="69">
        <f>K171+K177+K183+K186</f>
        <v>0</v>
      </c>
      <c r="L170" s="69">
        <f>L171+L177+L183+L186</f>
        <v>0</v>
      </c>
      <c r="M170" s="69">
        <v>0</v>
      </c>
      <c r="N170" s="76">
        <f>H170/B170</f>
        <v>0.9985342121631462</v>
      </c>
      <c r="O170" s="59"/>
    </row>
    <row r="171" spans="1:15" s="7" customFormat="1" ht="38.25">
      <c r="A171" s="65" t="s">
        <v>108</v>
      </c>
      <c r="B171" s="66">
        <f t="shared" ref="B171:K171" si="84">B172+B175</f>
        <v>2182.6</v>
      </c>
      <c r="C171" s="66">
        <f t="shared" si="84"/>
        <v>2182.6</v>
      </c>
      <c r="D171" s="66">
        <f t="shared" si="84"/>
        <v>0</v>
      </c>
      <c r="E171" s="66">
        <f t="shared" si="84"/>
        <v>0</v>
      </c>
      <c r="F171" s="66">
        <f t="shared" si="84"/>
        <v>0</v>
      </c>
      <c r="G171" s="66">
        <v>0</v>
      </c>
      <c r="H171" s="66">
        <f t="shared" si="84"/>
        <v>2123.5</v>
      </c>
      <c r="I171" s="66">
        <f t="shared" si="84"/>
        <v>2123.5</v>
      </c>
      <c r="J171" s="66">
        <f t="shared" si="84"/>
        <v>0</v>
      </c>
      <c r="K171" s="66">
        <f t="shared" si="84"/>
        <v>0</v>
      </c>
      <c r="L171" s="66">
        <f>L172+L175</f>
        <v>0</v>
      </c>
      <c r="M171" s="66">
        <v>0</v>
      </c>
      <c r="N171" s="55">
        <f t="shared" si="57"/>
        <v>0.97292220287730236</v>
      </c>
      <c r="O171" s="56"/>
    </row>
    <row r="172" spans="1:15" s="11" customFormat="1" ht="84" customHeight="1">
      <c r="A172" s="23" t="s">
        <v>109</v>
      </c>
      <c r="B172" s="24">
        <f t="shared" ref="B172:K172" si="85">B173+B174</f>
        <v>1944</v>
      </c>
      <c r="C172" s="24">
        <f t="shared" si="85"/>
        <v>1944</v>
      </c>
      <c r="D172" s="24">
        <f t="shared" si="85"/>
        <v>0</v>
      </c>
      <c r="E172" s="24">
        <f t="shared" si="85"/>
        <v>0</v>
      </c>
      <c r="F172" s="24">
        <f t="shared" si="85"/>
        <v>0</v>
      </c>
      <c r="G172" s="24">
        <v>0</v>
      </c>
      <c r="H172" s="24">
        <f t="shared" si="85"/>
        <v>1943.5</v>
      </c>
      <c r="I172" s="24">
        <f t="shared" si="85"/>
        <v>1943.5</v>
      </c>
      <c r="J172" s="24">
        <f t="shared" si="85"/>
        <v>0</v>
      </c>
      <c r="K172" s="24">
        <f t="shared" si="85"/>
        <v>0</v>
      </c>
      <c r="L172" s="24">
        <f>L173+L174</f>
        <v>0</v>
      </c>
      <c r="M172" s="24">
        <v>0</v>
      </c>
      <c r="N172" s="25">
        <f t="shared" si="57"/>
        <v>0.99974279835390945</v>
      </c>
      <c r="O172" s="30"/>
    </row>
    <row r="173" spans="1:15" s="11" customFormat="1" ht="50.25" customHeight="1">
      <c r="A173" s="23" t="s">
        <v>110</v>
      </c>
      <c r="B173" s="24">
        <f t="shared" si="78"/>
        <v>800.3</v>
      </c>
      <c r="C173" s="24">
        <v>800.3</v>
      </c>
      <c r="D173" s="24">
        <v>0</v>
      </c>
      <c r="E173" s="24">
        <v>0</v>
      </c>
      <c r="F173" s="24">
        <v>0</v>
      </c>
      <c r="G173" s="24">
        <v>0</v>
      </c>
      <c r="H173" s="24">
        <f t="shared" si="72"/>
        <v>800.3</v>
      </c>
      <c r="I173" s="24">
        <v>800.3</v>
      </c>
      <c r="J173" s="24">
        <v>0</v>
      </c>
      <c r="K173" s="24">
        <v>0</v>
      </c>
      <c r="L173" s="24">
        <v>0</v>
      </c>
      <c r="M173" s="24">
        <v>0</v>
      </c>
      <c r="N173" s="25">
        <f t="shared" si="57"/>
        <v>1</v>
      </c>
      <c r="O173" s="30" t="s">
        <v>422</v>
      </c>
    </row>
    <row r="174" spans="1:15" s="11" customFormat="1" ht="83.25" customHeight="1">
      <c r="A174" s="23" t="s">
        <v>111</v>
      </c>
      <c r="B174" s="24">
        <f t="shared" si="78"/>
        <v>1143.7</v>
      </c>
      <c r="C174" s="24">
        <v>1143.7</v>
      </c>
      <c r="D174" s="24">
        <v>0</v>
      </c>
      <c r="E174" s="24">
        <v>0</v>
      </c>
      <c r="F174" s="24">
        <v>0</v>
      </c>
      <c r="G174" s="24">
        <v>0</v>
      </c>
      <c r="H174" s="24">
        <f t="shared" si="72"/>
        <v>1143.2</v>
      </c>
      <c r="I174" s="24">
        <v>1143.2</v>
      </c>
      <c r="J174" s="24">
        <v>0</v>
      </c>
      <c r="K174" s="24">
        <v>0</v>
      </c>
      <c r="L174" s="24">
        <v>0</v>
      </c>
      <c r="M174" s="24">
        <v>0</v>
      </c>
      <c r="N174" s="25">
        <f t="shared" si="57"/>
        <v>0.99956282241846639</v>
      </c>
      <c r="O174" s="30" t="s">
        <v>274</v>
      </c>
    </row>
    <row r="175" spans="1:15" s="11" customFormat="1" ht="92.25" customHeight="1">
      <c r="A175" s="23" t="s">
        <v>112</v>
      </c>
      <c r="B175" s="24">
        <f t="shared" ref="B175:K175" si="86">B176</f>
        <v>238.6</v>
      </c>
      <c r="C175" s="24">
        <f t="shared" si="86"/>
        <v>238.6</v>
      </c>
      <c r="D175" s="24">
        <f t="shared" si="86"/>
        <v>0</v>
      </c>
      <c r="E175" s="24">
        <f t="shared" si="86"/>
        <v>0</v>
      </c>
      <c r="F175" s="24">
        <f t="shared" si="86"/>
        <v>0</v>
      </c>
      <c r="G175" s="24">
        <v>0</v>
      </c>
      <c r="H175" s="24">
        <f t="shared" si="86"/>
        <v>180</v>
      </c>
      <c r="I175" s="24">
        <f t="shared" si="86"/>
        <v>180</v>
      </c>
      <c r="J175" s="24">
        <f t="shared" si="86"/>
        <v>0</v>
      </c>
      <c r="K175" s="24">
        <f t="shared" si="86"/>
        <v>0</v>
      </c>
      <c r="L175" s="24">
        <f>L176</f>
        <v>0</v>
      </c>
      <c r="M175" s="24">
        <v>0</v>
      </c>
      <c r="N175" s="25">
        <f>H175/B175</f>
        <v>0.7544006705783739</v>
      </c>
      <c r="O175" s="30"/>
    </row>
    <row r="176" spans="1:15" s="11" customFormat="1" ht="114.75">
      <c r="A176" s="23" t="s">
        <v>113</v>
      </c>
      <c r="B176" s="24">
        <f t="shared" si="78"/>
        <v>238.6</v>
      </c>
      <c r="C176" s="24">
        <v>238.6</v>
      </c>
      <c r="D176" s="24"/>
      <c r="E176" s="24">
        <v>0</v>
      </c>
      <c r="F176" s="24">
        <v>0</v>
      </c>
      <c r="G176" s="24">
        <v>0</v>
      </c>
      <c r="H176" s="24">
        <f t="shared" si="72"/>
        <v>180</v>
      </c>
      <c r="I176" s="24">
        <v>180</v>
      </c>
      <c r="J176" s="24">
        <v>0</v>
      </c>
      <c r="K176" s="24">
        <v>0</v>
      </c>
      <c r="L176" s="24">
        <v>0</v>
      </c>
      <c r="M176" s="24">
        <v>0</v>
      </c>
      <c r="N176" s="25">
        <f>H176/B176</f>
        <v>0.7544006705783739</v>
      </c>
      <c r="O176" s="30" t="s">
        <v>423</v>
      </c>
    </row>
    <row r="177" spans="1:19" s="7" customFormat="1" ht="52.5" customHeight="1">
      <c r="A177" s="65" t="s">
        <v>114</v>
      </c>
      <c r="B177" s="66">
        <f t="shared" ref="B177:K177" si="87">B178+B181</f>
        <v>2617.1999999999998</v>
      </c>
      <c r="C177" s="66">
        <f t="shared" si="87"/>
        <v>2617.1999999999998</v>
      </c>
      <c r="D177" s="66">
        <f t="shared" si="87"/>
        <v>0</v>
      </c>
      <c r="E177" s="66">
        <f t="shared" si="87"/>
        <v>0</v>
      </c>
      <c r="F177" s="66">
        <f t="shared" si="87"/>
        <v>0</v>
      </c>
      <c r="G177" s="66">
        <v>0</v>
      </c>
      <c r="H177" s="66">
        <f t="shared" si="87"/>
        <v>2617.1</v>
      </c>
      <c r="I177" s="66">
        <f t="shared" si="87"/>
        <v>2617.1</v>
      </c>
      <c r="J177" s="66">
        <f t="shared" si="87"/>
        <v>0</v>
      </c>
      <c r="K177" s="66">
        <f t="shared" si="87"/>
        <v>0</v>
      </c>
      <c r="L177" s="66">
        <f>L178+L181</f>
        <v>0</v>
      </c>
      <c r="M177" s="66">
        <v>0</v>
      </c>
      <c r="N177" s="55">
        <f t="shared" si="57"/>
        <v>0.99996179122726581</v>
      </c>
      <c r="O177" s="56"/>
    </row>
    <row r="178" spans="1:19" s="11" customFormat="1" ht="120.75" customHeight="1">
      <c r="A178" s="23" t="s">
        <v>115</v>
      </c>
      <c r="B178" s="24">
        <f t="shared" ref="B178:K178" si="88">B179+B180</f>
        <v>1156</v>
      </c>
      <c r="C178" s="24">
        <f t="shared" si="88"/>
        <v>1156</v>
      </c>
      <c r="D178" s="24">
        <f t="shared" si="88"/>
        <v>0</v>
      </c>
      <c r="E178" s="24">
        <f t="shared" si="88"/>
        <v>0</v>
      </c>
      <c r="F178" s="24">
        <f t="shared" si="88"/>
        <v>0</v>
      </c>
      <c r="G178" s="24">
        <v>0</v>
      </c>
      <c r="H178" s="24">
        <f t="shared" si="88"/>
        <v>1156</v>
      </c>
      <c r="I178" s="24">
        <f t="shared" si="88"/>
        <v>1156</v>
      </c>
      <c r="J178" s="24">
        <f t="shared" si="88"/>
        <v>0</v>
      </c>
      <c r="K178" s="24">
        <f t="shared" si="88"/>
        <v>0</v>
      </c>
      <c r="L178" s="24">
        <f>L179+L180</f>
        <v>0</v>
      </c>
      <c r="M178" s="24">
        <v>0</v>
      </c>
      <c r="N178" s="25">
        <f>H178/B178</f>
        <v>1</v>
      </c>
      <c r="O178" s="30"/>
    </row>
    <row r="179" spans="1:19" s="11" customFormat="1" ht="143.25" customHeight="1">
      <c r="A179" s="23" t="s">
        <v>116</v>
      </c>
      <c r="B179" s="24">
        <f t="shared" si="78"/>
        <v>556</v>
      </c>
      <c r="C179" s="24">
        <v>556</v>
      </c>
      <c r="D179" s="24">
        <v>0</v>
      </c>
      <c r="E179" s="24">
        <v>0</v>
      </c>
      <c r="F179" s="24">
        <v>0</v>
      </c>
      <c r="G179" s="24">
        <v>0</v>
      </c>
      <c r="H179" s="24">
        <f t="shared" ref="H179:H182" si="89">I179+J179+K179+L179</f>
        <v>556</v>
      </c>
      <c r="I179" s="24">
        <v>556</v>
      </c>
      <c r="J179" s="24">
        <v>0</v>
      </c>
      <c r="K179" s="24">
        <v>0</v>
      </c>
      <c r="L179" s="24">
        <v>0</v>
      </c>
      <c r="M179" s="24">
        <v>0</v>
      </c>
      <c r="N179" s="25">
        <f t="shared" ref="N179:N214" si="90">H179/B179</f>
        <v>1</v>
      </c>
      <c r="O179" s="30" t="s">
        <v>275</v>
      </c>
    </row>
    <row r="180" spans="1:19" s="11" customFormat="1" ht="74.25" customHeight="1">
      <c r="A180" s="23" t="s">
        <v>117</v>
      </c>
      <c r="B180" s="24">
        <f t="shared" si="78"/>
        <v>600</v>
      </c>
      <c r="C180" s="24">
        <v>600</v>
      </c>
      <c r="D180" s="24">
        <v>0</v>
      </c>
      <c r="E180" s="24">
        <v>0</v>
      </c>
      <c r="F180" s="24">
        <v>0</v>
      </c>
      <c r="G180" s="24">
        <v>0</v>
      </c>
      <c r="H180" s="24">
        <f t="shared" si="89"/>
        <v>600</v>
      </c>
      <c r="I180" s="24">
        <v>600</v>
      </c>
      <c r="J180" s="24">
        <v>0</v>
      </c>
      <c r="K180" s="24">
        <v>0</v>
      </c>
      <c r="L180" s="24">
        <v>0</v>
      </c>
      <c r="M180" s="24">
        <v>0</v>
      </c>
      <c r="N180" s="25">
        <f t="shared" si="90"/>
        <v>1</v>
      </c>
      <c r="O180" s="30" t="s">
        <v>274</v>
      </c>
    </row>
    <row r="181" spans="1:19" s="11" customFormat="1" ht="79.5" customHeight="1">
      <c r="A181" s="23" t="s">
        <v>118</v>
      </c>
      <c r="B181" s="24">
        <f>B182</f>
        <v>1461.2</v>
      </c>
      <c r="C181" s="24">
        <f t="shared" ref="C181:M181" si="91">C182</f>
        <v>1461.2</v>
      </c>
      <c r="D181" s="24">
        <f t="shared" si="91"/>
        <v>0</v>
      </c>
      <c r="E181" s="24">
        <f t="shared" si="91"/>
        <v>0</v>
      </c>
      <c r="F181" s="24">
        <f t="shared" si="91"/>
        <v>0</v>
      </c>
      <c r="G181" s="24">
        <f t="shared" si="91"/>
        <v>0</v>
      </c>
      <c r="H181" s="24">
        <f t="shared" si="91"/>
        <v>1461.1</v>
      </c>
      <c r="I181" s="24">
        <f t="shared" si="91"/>
        <v>1461.1</v>
      </c>
      <c r="J181" s="24">
        <f t="shared" si="91"/>
        <v>0</v>
      </c>
      <c r="K181" s="24">
        <f t="shared" si="91"/>
        <v>0</v>
      </c>
      <c r="L181" s="24">
        <f t="shared" si="91"/>
        <v>0</v>
      </c>
      <c r="M181" s="24">
        <f t="shared" si="91"/>
        <v>0</v>
      </c>
      <c r="N181" s="25">
        <f t="shared" si="90"/>
        <v>0.99993156309882281</v>
      </c>
      <c r="O181" s="30"/>
    </row>
    <row r="182" spans="1:19" s="11" customFormat="1" ht="55.5" customHeight="1">
      <c r="A182" s="23" t="s">
        <v>119</v>
      </c>
      <c r="B182" s="24">
        <f t="shared" si="78"/>
        <v>1461.2</v>
      </c>
      <c r="C182" s="24">
        <v>1461.2</v>
      </c>
      <c r="D182" s="24">
        <v>0</v>
      </c>
      <c r="E182" s="24">
        <v>0</v>
      </c>
      <c r="F182" s="24">
        <v>0</v>
      </c>
      <c r="G182" s="24">
        <v>0</v>
      </c>
      <c r="H182" s="24">
        <f t="shared" si="89"/>
        <v>1461.1</v>
      </c>
      <c r="I182" s="24">
        <v>1461.1</v>
      </c>
      <c r="J182" s="24">
        <v>0</v>
      </c>
      <c r="K182" s="24">
        <v>0</v>
      </c>
      <c r="L182" s="24">
        <v>0</v>
      </c>
      <c r="M182" s="24">
        <v>0</v>
      </c>
      <c r="N182" s="25">
        <f t="shared" si="90"/>
        <v>0.99993156309882281</v>
      </c>
      <c r="O182" s="30" t="s">
        <v>274</v>
      </c>
    </row>
    <row r="183" spans="1:19" s="7" customFormat="1" ht="45" customHeight="1">
      <c r="A183" s="65" t="s">
        <v>120</v>
      </c>
      <c r="B183" s="66">
        <f t="shared" ref="B183:K183" si="92">B184</f>
        <v>31330.400000000001</v>
      </c>
      <c r="C183" s="66">
        <f t="shared" si="92"/>
        <v>0</v>
      </c>
      <c r="D183" s="66">
        <f t="shared" si="92"/>
        <v>31330.400000000001</v>
      </c>
      <c r="E183" s="66">
        <f t="shared" si="92"/>
        <v>0</v>
      </c>
      <c r="F183" s="66">
        <f t="shared" si="92"/>
        <v>0</v>
      </c>
      <c r="G183" s="66">
        <v>0</v>
      </c>
      <c r="H183" s="66">
        <f t="shared" si="92"/>
        <v>31329.1</v>
      </c>
      <c r="I183" s="66">
        <f t="shared" si="92"/>
        <v>0</v>
      </c>
      <c r="J183" s="66">
        <f t="shared" si="92"/>
        <v>31329.1</v>
      </c>
      <c r="K183" s="66">
        <f t="shared" si="92"/>
        <v>0</v>
      </c>
      <c r="L183" s="66">
        <f>L184</f>
        <v>0</v>
      </c>
      <c r="M183" s="66">
        <v>0</v>
      </c>
      <c r="N183" s="55">
        <f t="shared" si="90"/>
        <v>0.99995850675382369</v>
      </c>
      <c r="O183" s="56"/>
    </row>
    <row r="184" spans="1:19" s="8" customFormat="1" ht="96" customHeight="1">
      <c r="A184" s="23" t="s">
        <v>121</v>
      </c>
      <c r="B184" s="24">
        <f t="shared" ref="B184:K184" si="93">B185</f>
        <v>31330.400000000001</v>
      </c>
      <c r="C184" s="24">
        <f t="shared" si="93"/>
        <v>0</v>
      </c>
      <c r="D184" s="24">
        <f t="shared" si="93"/>
        <v>31330.400000000001</v>
      </c>
      <c r="E184" s="24">
        <f t="shared" si="93"/>
        <v>0</v>
      </c>
      <c r="F184" s="24">
        <f t="shared" si="93"/>
        <v>0</v>
      </c>
      <c r="G184" s="50">
        <v>0</v>
      </c>
      <c r="H184" s="24">
        <f t="shared" si="93"/>
        <v>31329.1</v>
      </c>
      <c r="I184" s="24">
        <f t="shared" si="93"/>
        <v>0</v>
      </c>
      <c r="J184" s="24">
        <f t="shared" si="93"/>
        <v>31329.1</v>
      </c>
      <c r="K184" s="24">
        <f t="shared" si="93"/>
        <v>0</v>
      </c>
      <c r="L184" s="24">
        <f>L185</f>
        <v>0</v>
      </c>
      <c r="M184" s="24">
        <v>0</v>
      </c>
      <c r="N184" s="25">
        <f t="shared" si="90"/>
        <v>0.99995850675382369</v>
      </c>
      <c r="O184" s="30"/>
    </row>
    <row r="185" spans="1:19" s="11" customFormat="1" ht="281.25" customHeight="1">
      <c r="A185" s="23" t="s">
        <v>122</v>
      </c>
      <c r="B185" s="24">
        <f>C185+D185+E185+F185</f>
        <v>31330.400000000001</v>
      </c>
      <c r="C185" s="24">
        <v>0</v>
      </c>
      <c r="D185" s="24">
        <v>31330.400000000001</v>
      </c>
      <c r="E185" s="24">
        <v>0</v>
      </c>
      <c r="F185" s="24">
        <v>0</v>
      </c>
      <c r="G185" s="24">
        <v>0</v>
      </c>
      <c r="H185" s="24">
        <f>I185+J185+K185+L185</f>
        <v>31329.1</v>
      </c>
      <c r="I185" s="24">
        <v>0</v>
      </c>
      <c r="J185" s="24">
        <v>31329.1</v>
      </c>
      <c r="K185" s="24">
        <v>0</v>
      </c>
      <c r="L185" s="24">
        <v>0</v>
      </c>
      <c r="M185" s="24">
        <v>0</v>
      </c>
      <c r="N185" s="25">
        <f t="shared" si="90"/>
        <v>0.99995850675382369</v>
      </c>
      <c r="O185" s="30" t="s">
        <v>274</v>
      </c>
    </row>
    <row r="186" spans="1:19" s="7" customFormat="1" ht="52.5" customHeight="1">
      <c r="A186" s="65" t="s">
        <v>305</v>
      </c>
      <c r="B186" s="66">
        <f>C186+D186+E186+F186</f>
        <v>5349.2</v>
      </c>
      <c r="C186" s="66">
        <f t="shared" ref="C186:L186" si="94">C187</f>
        <v>5349.2</v>
      </c>
      <c r="D186" s="66">
        <f t="shared" si="94"/>
        <v>0</v>
      </c>
      <c r="E186" s="66">
        <f t="shared" si="94"/>
        <v>0</v>
      </c>
      <c r="F186" s="66">
        <f t="shared" si="94"/>
        <v>0</v>
      </c>
      <c r="G186" s="66">
        <v>0</v>
      </c>
      <c r="H186" s="66">
        <f t="shared" si="94"/>
        <v>5348.9</v>
      </c>
      <c r="I186" s="66">
        <f t="shared" si="94"/>
        <v>5348.9</v>
      </c>
      <c r="J186" s="66">
        <f t="shared" si="94"/>
        <v>0</v>
      </c>
      <c r="K186" s="66">
        <f t="shared" si="94"/>
        <v>0</v>
      </c>
      <c r="L186" s="66">
        <f t="shared" si="94"/>
        <v>0</v>
      </c>
      <c r="M186" s="66">
        <v>0</v>
      </c>
      <c r="N186" s="75">
        <f t="shared" ref="N186:N191" si="95">H186/B186</f>
        <v>0.99994391684737904</v>
      </c>
      <c r="O186" s="54"/>
    </row>
    <row r="187" spans="1:19" s="11" customFormat="1" ht="174" customHeight="1">
      <c r="A187" s="23" t="s">
        <v>342</v>
      </c>
      <c r="B187" s="24">
        <f t="shared" ref="B187:K187" si="96">B188+B189+B190</f>
        <v>5349.2</v>
      </c>
      <c r="C187" s="24">
        <f t="shared" si="96"/>
        <v>5349.2</v>
      </c>
      <c r="D187" s="24">
        <f t="shared" si="96"/>
        <v>0</v>
      </c>
      <c r="E187" s="24">
        <f t="shared" si="96"/>
        <v>0</v>
      </c>
      <c r="F187" s="24">
        <f t="shared" si="96"/>
        <v>0</v>
      </c>
      <c r="G187" s="24">
        <v>0</v>
      </c>
      <c r="H187" s="24">
        <f t="shared" si="96"/>
        <v>5348.9</v>
      </c>
      <c r="I187" s="24">
        <f t="shared" si="96"/>
        <v>5348.9</v>
      </c>
      <c r="J187" s="24">
        <f t="shared" si="96"/>
        <v>0</v>
      </c>
      <c r="K187" s="24">
        <f t="shared" si="96"/>
        <v>0</v>
      </c>
      <c r="L187" s="24">
        <f>L188+L189+L190</f>
        <v>0</v>
      </c>
      <c r="M187" s="24">
        <v>0</v>
      </c>
      <c r="N187" s="25">
        <f t="shared" si="95"/>
        <v>0.99994391684737904</v>
      </c>
      <c r="O187" s="30"/>
    </row>
    <row r="188" spans="1:19" s="11" customFormat="1" ht="141" customHeight="1">
      <c r="A188" s="23" t="s">
        <v>343</v>
      </c>
      <c r="B188" s="24">
        <f>C188+D188+E188+F188</f>
        <v>3789.2</v>
      </c>
      <c r="C188" s="24">
        <v>3789.2</v>
      </c>
      <c r="D188" s="24">
        <v>0</v>
      </c>
      <c r="E188" s="24">
        <v>0</v>
      </c>
      <c r="F188" s="24">
        <v>0</v>
      </c>
      <c r="G188" s="24">
        <v>0</v>
      </c>
      <c r="H188" s="24">
        <f t="shared" ref="H188:H196" si="97">I188+J188+K188+L188</f>
        <v>3788.9</v>
      </c>
      <c r="I188" s="24">
        <v>3788.9</v>
      </c>
      <c r="J188" s="24">
        <v>0</v>
      </c>
      <c r="K188" s="24">
        <v>0</v>
      </c>
      <c r="L188" s="24">
        <v>0</v>
      </c>
      <c r="M188" s="24">
        <v>0</v>
      </c>
      <c r="N188" s="25">
        <f t="shared" si="95"/>
        <v>0.99992082761532786</v>
      </c>
      <c r="O188" s="30" t="s">
        <v>274</v>
      </c>
    </row>
    <row r="189" spans="1:19" s="11" customFormat="1" ht="189" customHeight="1">
      <c r="A189" s="23" t="s">
        <v>344</v>
      </c>
      <c r="B189" s="24">
        <f>C189+D189+E189+F189</f>
        <v>260</v>
      </c>
      <c r="C189" s="24">
        <v>260</v>
      </c>
      <c r="D189" s="24">
        <v>0</v>
      </c>
      <c r="E189" s="24">
        <v>0</v>
      </c>
      <c r="F189" s="24">
        <v>0</v>
      </c>
      <c r="G189" s="24">
        <v>0</v>
      </c>
      <c r="H189" s="24">
        <f>I189+J189+K189+L189</f>
        <v>260</v>
      </c>
      <c r="I189" s="24">
        <v>260</v>
      </c>
      <c r="J189" s="24">
        <v>0</v>
      </c>
      <c r="K189" s="24">
        <v>0</v>
      </c>
      <c r="L189" s="24">
        <v>0</v>
      </c>
      <c r="M189" s="24">
        <v>0</v>
      </c>
      <c r="N189" s="25">
        <f t="shared" si="95"/>
        <v>1</v>
      </c>
      <c r="O189" s="30" t="s">
        <v>274</v>
      </c>
    </row>
    <row r="190" spans="1:19" s="11" customFormat="1" ht="174" customHeight="1">
      <c r="A190" s="23" t="s">
        <v>345</v>
      </c>
      <c r="B190" s="24">
        <f>C190+D190+E190+F190</f>
        <v>1300</v>
      </c>
      <c r="C190" s="24">
        <v>1300</v>
      </c>
      <c r="D190" s="24">
        <v>0</v>
      </c>
      <c r="E190" s="24">
        <v>0</v>
      </c>
      <c r="F190" s="24">
        <v>0</v>
      </c>
      <c r="G190" s="24">
        <v>0</v>
      </c>
      <c r="H190" s="24">
        <f>I190+J190+K190+L190</f>
        <v>1300</v>
      </c>
      <c r="I190" s="24">
        <v>1300</v>
      </c>
      <c r="J190" s="24">
        <v>0</v>
      </c>
      <c r="K190" s="24">
        <v>0</v>
      </c>
      <c r="L190" s="24">
        <v>0</v>
      </c>
      <c r="M190" s="24">
        <v>0</v>
      </c>
      <c r="N190" s="25">
        <f t="shared" si="95"/>
        <v>1</v>
      </c>
      <c r="O190" s="30" t="s">
        <v>274</v>
      </c>
    </row>
    <row r="191" spans="1:19" s="9" customFormat="1" ht="78" customHeight="1">
      <c r="A191" s="70" t="s">
        <v>123</v>
      </c>
      <c r="B191" s="71">
        <f>B192+B212+B215+B219+B223+B226</f>
        <v>237581.61</v>
      </c>
      <c r="C191" s="71">
        <f>C192+C212+C215+C219+C223+C226</f>
        <v>236181.61</v>
      </c>
      <c r="D191" s="71">
        <f>D192+D212+D215+D219+D223+D226</f>
        <v>1400</v>
      </c>
      <c r="E191" s="71">
        <f>E192+E212+E215+E219+E223+E226</f>
        <v>0</v>
      </c>
      <c r="F191" s="71">
        <f>F192+F212+F215+F219+F223+F226</f>
        <v>0</v>
      </c>
      <c r="G191" s="71">
        <v>0</v>
      </c>
      <c r="H191" s="71">
        <f t="shared" si="97"/>
        <v>227705.89</v>
      </c>
      <c r="I191" s="71">
        <f>I192+I212+I215+I219+I223+I226</f>
        <v>226482.69</v>
      </c>
      <c r="J191" s="71">
        <f>J192+J212+J215+J219+J223+J226</f>
        <v>1223.2</v>
      </c>
      <c r="K191" s="71">
        <f>K192+K212+K215+K219+K223+K226</f>
        <v>0</v>
      </c>
      <c r="L191" s="71">
        <f>L192+L212+L215+L219+L223+L226</f>
        <v>0</v>
      </c>
      <c r="M191" s="71">
        <v>0</v>
      </c>
      <c r="N191" s="77">
        <f t="shared" si="95"/>
        <v>0.95843230458788464</v>
      </c>
      <c r="O191" s="61"/>
      <c r="R191" s="12"/>
      <c r="S191" s="12"/>
    </row>
    <row r="192" spans="1:19" s="8" customFormat="1" ht="55.5" customHeight="1">
      <c r="A192" s="65" t="s">
        <v>124</v>
      </c>
      <c r="B192" s="66">
        <f>B193+B197+B199+B202+B205+B207</f>
        <v>105623.45</v>
      </c>
      <c r="C192" s="66">
        <f>C193+C197+C199+C202+C205+C207</f>
        <v>104223.45</v>
      </c>
      <c r="D192" s="66">
        <f>D193+D197+D199+D202+D205+D207</f>
        <v>1400</v>
      </c>
      <c r="E192" s="66">
        <f>E193+E197+E199+E202+E205+E207</f>
        <v>0</v>
      </c>
      <c r="F192" s="66">
        <f>F193+F197+F199+F202+F205+F207</f>
        <v>0</v>
      </c>
      <c r="G192" s="66">
        <v>0</v>
      </c>
      <c r="H192" s="66">
        <f t="shared" si="97"/>
        <v>100498.03</v>
      </c>
      <c r="I192" s="66">
        <f>I193+I197+I199+I202+I205+I207</f>
        <v>99274.83</v>
      </c>
      <c r="J192" s="66">
        <f>J193+J197+J199+J202+J205+J207</f>
        <v>1223.2</v>
      </c>
      <c r="K192" s="66">
        <f>K193+K197+K199+K202+K205+K207</f>
        <v>0</v>
      </c>
      <c r="L192" s="66">
        <f>L193+L197+L199+L202+L205+L207</f>
        <v>0</v>
      </c>
      <c r="M192" s="66">
        <v>0</v>
      </c>
      <c r="N192" s="55">
        <f t="shared" si="90"/>
        <v>0.95147460152077978</v>
      </c>
      <c r="O192" s="56"/>
    </row>
    <row r="193" spans="1:15" s="11" customFormat="1" ht="158.25" customHeight="1">
      <c r="A193" s="23" t="s">
        <v>125</v>
      </c>
      <c r="B193" s="24">
        <f>C193+D193+E193+F193</f>
        <v>4268.54</v>
      </c>
      <c r="C193" s="24">
        <f>C194+C195+C196</f>
        <v>4268.54</v>
      </c>
      <c r="D193" s="24">
        <f>D194+D195+D196</f>
        <v>0</v>
      </c>
      <c r="E193" s="24">
        <f>E194+E195+E196</f>
        <v>0</v>
      </c>
      <c r="F193" s="24">
        <f>F194+F195+F196</f>
        <v>0</v>
      </c>
      <c r="G193" s="24">
        <v>0</v>
      </c>
      <c r="H193" s="24">
        <f t="shared" si="97"/>
        <v>3646.42</v>
      </c>
      <c r="I193" s="24">
        <f>I194+I195+I196</f>
        <v>3646.42</v>
      </c>
      <c r="J193" s="24">
        <f>J194+J195+J196</f>
        <v>0</v>
      </c>
      <c r="K193" s="24">
        <f>K194+K195+K196</f>
        <v>0</v>
      </c>
      <c r="L193" s="24">
        <f>L194+L195+L196</f>
        <v>0</v>
      </c>
      <c r="M193" s="24">
        <v>0</v>
      </c>
      <c r="N193" s="25">
        <f t="shared" si="90"/>
        <v>0.85425461633251654</v>
      </c>
      <c r="O193" s="30"/>
    </row>
    <row r="194" spans="1:15" s="11" customFormat="1" ht="116.25" customHeight="1">
      <c r="A194" s="23" t="s">
        <v>400</v>
      </c>
      <c r="B194" s="24">
        <f t="shared" ref="B194:B211" si="98">C194+D194+E194+F194</f>
        <v>190.35</v>
      </c>
      <c r="C194" s="24">
        <v>190.35</v>
      </c>
      <c r="D194" s="24">
        <v>0</v>
      </c>
      <c r="E194" s="24">
        <v>0</v>
      </c>
      <c r="F194" s="24">
        <v>0</v>
      </c>
      <c r="G194" s="24">
        <v>0</v>
      </c>
      <c r="H194" s="24">
        <f t="shared" si="97"/>
        <v>183.17</v>
      </c>
      <c r="I194" s="24">
        <v>183.17</v>
      </c>
      <c r="J194" s="24">
        <v>0</v>
      </c>
      <c r="K194" s="24">
        <v>0</v>
      </c>
      <c r="L194" s="24">
        <v>0</v>
      </c>
      <c r="M194" s="24">
        <v>0</v>
      </c>
      <c r="N194" s="25">
        <f t="shared" si="90"/>
        <v>0.96228001050696077</v>
      </c>
      <c r="O194" s="30" t="s">
        <v>424</v>
      </c>
    </row>
    <row r="195" spans="1:15" s="11" customFormat="1" ht="144" customHeight="1">
      <c r="A195" s="23" t="s">
        <v>126</v>
      </c>
      <c r="B195" s="24">
        <f t="shared" si="98"/>
        <v>41.18</v>
      </c>
      <c r="C195" s="24">
        <v>41.18</v>
      </c>
      <c r="D195" s="24">
        <v>0</v>
      </c>
      <c r="E195" s="24">
        <v>0</v>
      </c>
      <c r="F195" s="24">
        <v>0</v>
      </c>
      <c r="G195" s="24">
        <v>0</v>
      </c>
      <c r="H195" s="24">
        <f t="shared" si="97"/>
        <v>41.18</v>
      </c>
      <c r="I195" s="24">
        <v>41.18</v>
      </c>
      <c r="J195" s="24">
        <v>0</v>
      </c>
      <c r="K195" s="24">
        <v>0</v>
      </c>
      <c r="L195" s="24">
        <v>0</v>
      </c>
      <c r="M195" s="24">
        <v>0</v>
      </c>
      <c r="N195" s="25">
        <f t="shared" si="90"/>
        <v>1</v>
      </c>
      <c r="O195" s="30" t="s">
        <v>274</v>
      </c>
    </row>
    <row r="196" spans="1:15" s="11" customFormat="1" ht="261.75" customHeight="1">
      <c r="A196" s="23" t="s">
        <v>127</v>
      </c>
      <c r="B196" s="24">
        <f t="shared" si="98"/>
        <v>4037.01</v>
      </c>
      <c r="C196" s="24">
        <v>4037.01</v>
      </c>
      <c r="D196" s="24">
        <v>0</v>
      </c>
      <c r="E196" s="24">
        <v>0</v>
      </c>
      <c r="F196" s="24">
        <v>0</v>
      </c>
      <c r="G196" s="24">
        <v>0</v>
      </c>
      <c r="H196" s="24">
        <f t="shared" si="97"/>
        <v>3422.07</v>
      </c>
      <c r="I196" s="24">
        <v>3422.07</v>
      </c>
      <c r="J196" s="24">
        <v>0</v>
      </c>
      <c r="K196" s="24">
        <v>0</v>
      </c>
      <c r="L196" s="24">
        <v>0</v>
      </c>
      <c r="M196" s="24">
        <v>0</v>
      </c>
      <c r="N196" s="25">
        <f t="shared" si="90"/>
        <v>0.84767439268171241</v>
      </c>
      <c r="O196" s="30" t="s">
        <v>425</v>
      </c>
    </row>
    <row r="197" spans="1:15" s="11" customFormat="1" ht="104.25" customHeight="1">
      <c r="A197" s="23" t="s">
        <v>128</v>
      </c>
      <c r="B197" s="24">
        <f>B198</f>
        <v>2028.6</v>
      </c>
      <c r="C197" s="24">
        <f t="shared" ref="C197:M197" si="99">C198</f>
        <v>2028.6</v>
      </c>
      <c r="D197" s="24">
        <f t="shared" si="99"/>
        <v>0</v>
      </c>
      <c r="E197" s="24">
        <f t="shared" si="99"/>
        <v>0</v>
      </c>
      <c r="F197" s="24">
        <f t="shared" si="99"/>
        <v>0</v>
      </c>
      <c r="G197" s="24">
        <f t="shared" si="99"/>
        <v>0</v>
      </c>
      <c r="H197" s="24">
        <f t="shared" si="99"/>
        <v>2028.6</v>
      </c>
      <c r="I197" s="24">
        <f t="shared" si="99"/>
        <v>2028.6</v>
      </c>
      <c r="J197" s="24">
        <f t="shared" si="99"/>
        <v>0</v>
      </c>
      <c r="K197" s="24">
        <f t="shared" si="99"/>
        <v>0</v>
      </c>
      <c r="L197" s="24">
        <f t="shared" si="99"/>
        <v>0</v>
      </c>
      <c r="M197" s="24">
        <f t="shared" si="99"/>
        <v>0</v>
      </c>
      <c r="N197" s="25">
        <f t="shared" si="90"/>
        <v>1</v>
      </c>
      <c r="O197" s="30"/>
    </row>
    <row r="198" spans="1:15" s="11" customFormat="1" ht="67.5" customHeight="1">
      <c r="A198" s="23" t="s">
        <v>129</v>
      </c>
      <c r="B198" s="24">
        <f t="shared" si="98"/>
        <v>2028.6</v>
      </c>
      <c r="C198" s="24">
        <v>2028.6</v>
      </c>
      <c r="D198" s="24">
        <v>0</v>
      </c>
      <c r="E198" s="24">
        <v>0</v>
      </c>
      <c r="F198" s="24">
        <v>0</v>
      </c>
      <c r="G198" s="24">
        <v>0</v>
      </c>
      <c r="H198" s="24">
        <f t="shared" ref="H198:H204" si="100">I198+J198+K198+L198</f>
        <v>2028.6</v>
      </c>
      <c r="I198" s="24">
        <v>2028.6</v>
      </c>
      <c r="J198" s="24">
        <v>0</v>
      </c>
      <c r="K198" s="24">
        <v>0</v>
      </c>
      <c r="L198" s="24">
        <v>0</v>
      </c>
      <c r="M198" s="24">
        <v>0</v>
      </c>
      <c r="N198" s="25">
        <f t="shared" si="90"/>
        <v>1</v>
      </c>
      <c r="O198" s="30" t="s">
        <v>274</v>
      </c>
    </row>
    <row r="199" spans="1:15" s="11" customFormat="1" ht="155.25" customHeight="1">
      <c r="A199" s="23" t="s">
        <v>130</v>
      </c>
      <c r="B199" s="24">
        <f>B200+B201</f>
        <v>60.41</v>
      </c>
      <c r="C199" s="24">
        <f t="shared" ref="C199:M199" si="101">C200+C201</f>
        <v>60.41</v>
      </c>
      <c r="D199" s="24">
        <f t="shared" si="101"/>
        <v>0</v>
      </c>
      <c r="E199" s="24">
        <f t="shared" si="101"/>
        <v>0</v>
      </c>
      <c r="F199" s="24">
        <f t="shared" si="101"/>
        <v>0</v>
      </c>
      <c r="G199" s="24">
        <f t="shared" si="101"/>
        <v>0</v>
      </c>
      <c r="H199" s="24">
        <f t="shared" si="101"/>
        <v>60.41</v>
      </c>
      <c r="I199" s="24">
        <f t="shared" si="101"/>
        <v>60.41</v>
      </c>
      <c r="J199" s="24">
        <f t="shared" si="101"/>
        <v>0</v>
      </c>
      <c r="K199" s="24">
        <f t="shared" si="101"/>
        <v>0</v>
      </c>
      <c r="L199" s="24">
        <f t="shared" si="101"/>
        <v>0</v>
      </c>
      <c r="M199" s="24">
        <f t="shared" si="101"/>
        <v>0</v>
      </c>
      <c r="N199" s="25">
        <f t="shared" si="90"/>
        <v>1</v>
      </c>
      <c r="O199" s="30"/>
    </row>
    <row r="200" spans="1:15" s="11" customFormat="1" ht="146.25" customHeight="1">
      <c r="A200" s="23" t="s">
        <v>131</v>
      </c>
      <c r="B200" s="24">
        <f t="shared" si="98"/>
        <v>30.98</v>
      </c>
      <c r="C200" s="24">
        <v>30.98</v>
      </c>
      <c r="D200" s="24">
        <v>0</v>
      </c>
      <c r="E200" s="24">
        <v>0</v>
      </c>
      <c r="F200" s="24">
        <v>0</v>
      </c>
      <c r="G200" s="24">
        <v>0</v>
      </c>
      <c r="H200" s="24">
        <f t="shared" si="100"/>
        <v>30.98</v>
      </c>
      <c r="I200" s="24">
        <v>30.98</v>
      </c>
      <c r="J200" s="24">
        <v>0</v>
      </c>
      <c r="K200" s="24">
        <v>0</v>
      </c>
      <c r="L200" s="24">
        <v>0</v>
      </c>
      <c r="M200" s="24">
        <v>0</v>
      </c>
      <c r="N200" s="25">
        <f t="shared" si="90"/>
        <v>1</v>
      </c>
      <c r="O200" s="30" t="s">
        <v>275</v>
      </c>
    </row>
    <row r="201" spans="1:15" s="11" customFormat="1" ht="69" customHeight="1">
      <c r="A201" s="23" t="s">
        <v>132</v>
      </c>
      <c r="B201" s="24">
        <f t="shared" si="98"/>
        <v>29.43</v>
      </c>
      <c r="C201" s="24">
        <v>29.43</v>
      </c>
      <c r="D201" s="24">
        <v>0</v>
      </c>
      <c r="E201" s="24">
        <v>0</v>
      </c>
      <c r="F201" s="24">
        <v>0</v>
      </c>
      <c r="G201" s="24">
        <v>0</v>
      </c>
      <c r="H201" s="24">
        <f t="shared" si="100"/>
        <v>29.43</v>
      </c>
      <c r="I201" s="24">
        <v>29.43</v>
      </c>
      <c r="J201" s="24">
        <v>0</v>
      </c>
      <c r="K201" s="24">
        <v>0</v>
      </c>
      <c r="L201" s="24">
        <v>0</v>
      </c>
      <c r="M201" s="24">
        <v>0</v>
      </c>
      <c r="N201" s="25">
        <f t="shared" si="90"/>
        <v>1</v>
      </c>
      <c r="O201" s="30" t="s">
        <v>275</v>
      </c>
    </row>
    <row r="202" spans="1:15" s="11" customFormat="1" ht="171.75" customHeight="1">
      <c r="A202" s="23" t="s">
        <v>133</v>
      </c>
      <c r="B202" s="24">
        <f>C202+D202+E202+F202</f>
        <v>56147.01</v>
      </c>
      <c r="C202" s="24">
        <f>C203+C204</f>
        <v>56147.01</v>
      </c>
      <c r="D202" s="24">
        <f>D203+D204</f>
        <v>0</v>
      </c>
      <c r="E202" s="24">
        <f>E203+E204</f>
        <v>0</v>
      </c>
      <c r="F202" s="24">
        <f>F203+F204</f>
        <v>0</v>
      </c>
      <c r="G202" s="24">
        <v>0</v>
      </c>
      <c r="H202" s="24">
        <f>I202+J202+K202+L202</f>
        <v>53517.270000000004</v>
      </c>
      <c r="I202" s="24">
        <f>I203+I204</f>
        <v>53517.270000000004</v>
      </c>
      <c r="J202" s="24">
        <f>J203+J204</f>
        <v>0</v>
      </c>
      <c r="K202" s="24">
        <f>K203+K204</f>
        <v>0</v>
      </c>
      <c r="L202" s="24">
        <f>L203+L204</f>
        <v>0</v>
      </c>
      <c r="M202" s="24">
        <v>0</v>
      </c>
      <c r="N202" s="25">
        <f t="shared" si="90"/>
        <v>0.95316331181304226</v>
      </c>
      <c r="O202" s="30"/>
    </row>
    <row r="203" spans="1:15" s="11" customFormat="1" ht="209.25" customHeight="1">
      <c r="A203" s="23" t="s">
        <v>401</v>
      </c>
      <c r="B203" s="24">
        <f>C203+D203+E203+F203</f>
        <v>56087</v>
      </c>
      <c r="C203" s="24">
        <v>56087</v>
      </c>
      <c r="D203" s="24">
        <v>0</v>
      </c>
      <c r="E203" s="24">
        <v>0</v>
      </c>
      <c r="F203" s="24">
        <v>0</v>
      </c>
      <c r="G203" s="24">
        <v>0</v>
      </c>
      <c r="H203" s="24">
        <f t="shared" si="100"/>
        <v>53457.26</v>
      </c>
      <c r="I203" s="24">
        <v>53457.26</v>
      </c>
      <c r="J203" s="24">
        <v>0</v>
      </c>
      <c r="K203" s="24">
        <v>0</v>
      </c>
      <c r="L203" s="24">
        <v>0</v>
      </c>
      <c r="M203" s="24">
        <v>0</v>
      </c>
      <c r="N203" s="25">
        <f t="shared" si="90"/>
        <v>0.95311319913705494</v>
      </c>
      <c r="O203" s="30" t="s">
        <v>512</v>
      </c>
    </row>
    <row r="204" spans="1:15" s="11" customFormat="1" ht="94.5" customHeight="1">
      <c r="A204" s="23" t="s">
        <v>134</v>
      </c>
      <c r="B204" s="24">
        <f t="shared" si="98"/>
        <v>60.01</v>
      </c>
      <c r="C204" s="24">
        <v>60.01</v>
      </c>
      <c r="D204" s="24">
        <v>0</v>
      </c>
      <c r="E204" s="24">
        <v>0</v>
      </c>
      <c r="F204" s="24">
        <v>0</v>
      </c>
      <c r="G204" s="24">
        <v>0</v>
      </c>
      <c r="H204" s="24">
        <f t="shared" si="100"/>
        <v>60.01</v>
      </c>
      <c r="I204" s="24">
        <v>60.01</v>
      </c>
      <c r="J204" s="24">
        <v>0</v>
      </c>
      <c r="K204" s="24">
        <v>0</v>
      </c>
      <c r="L204" s="24">
        <v>0</v>
      </c>
      <c r="M204" s="24">
        <v>0</v>
      </c>
      <c r="N204" s="25">
        <f t="shared" si="90"/>
        <v>1</v>
      </c>
      <c r="O204" s="30" t="s">
        <v>274</v>
      </c>
    </row>
    <row r="205" spans="1:15" s="11" customFormat="1" ht="332.25" customHeight="1">
      <c r="A205" s="23" t="s">
        <v>135</v>
      </c>
      <c r="B205" s="24">
        <f>B206</f>
        <v>141.69999999999999</v>
      </c>
      <c r="C205" s="24">
        <f t="shared" ref="C205:L205" si="102">C206</f>
        <v>141.69999999999999</v>
      </c>
      <c r="D205" s="24">
        <f t="shared" si="102"/>
        <v>0</v>
      </c>
      <c r="E205" s="24">
        <f t="shared" si="102"/>
        <v>0</v>
      </c>
      <c r="F205" s="24">
        <f t="shared" si="102"/>
        <v>0</v>
      </c>
      <c r="G205" s="24">
        <f t="shared" si="102"/>
        <v>0</v>
      </c>
      <c r="H205" s="24">
        <f t="shared" si="102"/>
        <v>141.69999999999999</v>
      </c>
      <c r="I205" s="24">
        <f t="shared" si="102"/>
        <v>141.69999999999999</v>
      </c>
      <c r="J205" s="24">
        <f t="shared" si="102"/>
        <v>0</v>
      </c>
      <c r="K205" s="24">
        <f t="shared" si="102"/>
        <v>0</v>
      </c>
      <c r="L205" s="24">
        <f t="shared" si="102"/>
        <v>0</v>
      </c>
      <c r="M205" s="24">
        <v>0</v>
      </c>
      <c r="N205" s="25">
        <f t="shared" si="90"/>
        <v>1</v>
      </c>
      <c r="O205" s="30"/>
    </row>
    <row r="206" spans="1:15" s="11" customFormat="1" ht="348" customHeight="1">
      <c r="A206" s="23" t="s">
        <v>136</v>
      </c>
      <c r="B206" s="24">
        <f t="shared" si="98"/>
        <v>141.69999999999999</v>
      </c>
      <c r="C206" s="24">
        <v>141.69999999999999</v>
      </c>
      <c r="D206" s="24">
        <v>0</v>
      </c>
      <c r="E206" s="24">
        <v>0</v>
      </c>
      <c r="F206" s="24">
        <v>0</v>
      </c>
      <c r="G206" s="24">
        <v>0</v>
      </c>
      <c r="H206" s="24">
        <f t="shared" ref="H206:H214" si="103">I206+J206+K206+L206</f>
        <v>141.69999999999999</v>
      </c>
      <c r="I206" s="24">
        <v>141.69999999999999</v>
      </c>
      <c r="J206" s="24">
        <v>0</v>
      </c>
      <c r="K206" s="24">
        <v>0</v>
      </c>
      <c r="L206" s="24">
        <v>0</v>
      </c>
      <c r="M206" s="24">
        <v>0</v>
      </c>
      <c r="N206" s="25">
        <f t="shared" si="90"/>
        <v>1</v>
      </c>
      <c r="O206" s="30" t="s">
        <v>274</v>
      </c>
    </row>
    <row r="207" spans="1:15" s="11" customFormat="1" ht="58.5" customHeight="1">
      <c r="A207" s="23" t="s">
        <v>137</v>
      </c>
      <c r="B207" s="24">
        <f>B208+B209+B210+B211</f>
        <v>42977.19</v>
      </c>
      <c r="C207" s="24">
        <f t="shared" ref="C207:L207" si="104">C208+C209+C210+C211</f>
        <v>41577.19</v>
      </c>
      <c r="D207" s="24">
        <f t="shared" si="104"/>
        <v>1400</v>
      </c>
      <c r="E207" s="24">
        <f t="shared" si="104"/>
        <v>0</v>
      </c>
      <c r="F207" s="24">
        <f t="shared" si="104"/>
        <v>0</v>
      </c>
      <c r="G207" s="24">
        <f t="shared" si="104"/>
        <v>0</v>
      </c>
      <c r="H207" s="24">
        <f t="shared" si="104"/>
        <v>41103.630000000005</v>
      </c>
      <c r="I207" s="24">
        <f t="shared" si="104"/>
        <v>39880.43</v>
      </c>
      <c r="J207" s="24">
        <f t="shared" si="104"/>
        <v>1223.2</v>
      </c>
      <c r="K207" s="24">
        <f t="shared" si="104"/>
        <v>0</v>
      </c>
      <c r="L207" s="24">
        <f t="shared" si="104"/>
        <v>0</v>
      </c>
      <c r="M207" s="24">
        <v>0</v>
      </c>
      <c r="N207" s="25">
        <f>H207/B207</f>
        <v>0.95640571196022828</v>
      </c>
      <c r="O207" s="30"/>
    </row>
    <row r="208" spans="1:15" s="11" customFormat="1" ht="165.75" customHeight="1">
      <c r="A208" s="23" t="s">
        <v>138</v>
      </c>
      <c r="B208" s="24">
        <f t="shared" si="98"/>
        <v>1400</v>
      </c>
      <c r="C208" s="24">
        <v>0</v>
      </c>
      <c r="D208" s="24">
        <v>1400</v>
      </c>
      <c r="E208" s="24">
        <v>0</v>
      </c>
      <c r="F208" s="24">
        <v>0</v>
      </c>
      <c r="G208" s="24">
        <v>0</v>
      </c>
      <c r="H208" s="24">
        <f t="shared" si="103"/>
        <v>1223.2</v>
      </c>
      <c r="I208" s="24">
        <v>0</v>
      </c>
      <c r="J208" s="24">
        <v>1223.2</v>
      </c>
      <c r="K208" s="24">
        <v>0</v>
      </c>
      <c r="L208" s="24">
        <v>0</v>
      </c>
      <c r="M208" s="24">
        <v>0</v>
      </c>
      <c r="N208" s="25">
        <f t="shared" si="90"/>
        <v>0.87371428571428578</v>
      </c>
      <c r="O208" s="30" t="s">
        <v>426</v>
      </c>
    </row>
    <row r="209" spans="1:15" s="11" customFormat="1" ht="91.5" customHeight="1">
      <c r="A209" s="23" t="s">
        <v>139</v>
      </c>
      <c r="B209" s="24">
        <f t="shared" si="98"/>
        <v>21454.19</v>
      </c>
      <c r="C209" s="24">
        <v>21454.19</v>
      </c>
      <c r="D209" s="24">
        <v>0</v>
      </c>
      <c r="E209" s="24">
        <v>0</v>
      </c>
      <c r="F209" s="24">
        <v>0</v>
      </c>
      <c r="G209" s="24">
        <v>0</v>
      </c>
      <c r="H209" s="24">
        <f t="shared" si="103"/>
        <v>20198.560000000001</v>
      </c>
      <c r="I209" s="24">
        <v>20198.560000000001</v>
      </c>
      <c r="J209" s="24">
        <v>0</v>
      </c>
      <c r="K209" s="24">
        <v>0</v>
      </c>
      <c r="L209" s="24">
        <v>0</v>
      </c>
      <c r="M209" s="24">
        <v>0</v>
      </c>
      <c r="N209" s="25">
        <f t="shared" si="90"/>
        <v>0.94147390323288838</v>
      </c>
      <c r="O209" s="30" t="s">
        <v>428</v>
      </c>
    </row>
    <row r="210" spans="1:15" s="11" customFormat="1" ht="114.75" customHeight="1">
      <c r="A210" s="23" t="s">
        <v>140</v>
      </c>
      <c r="B210" s="24">
        <f t="shared" si="98"/>
        <v>18890.990000000002</v>
      </c>
      <c r="C210" s="24">
        <v>18890.990000000002</v>
      </c>
      <c r="D210" s="24">
        <v>0</v>
      </c>
      <c r="E210" s="24">
        <v>0</v>
      </c>
      <c r="F210" s="24">
        <v>0</v>
      </c>
      <c r="G210" s="24">
        <v>0</v>
      </c>
      <c r="H210" s="24">
        <f t="shared" si="103"/>
        <v>18449.86</v>
      </c>
      <c r="I210" s="24">
        <v>18449.86</v>
      </c>
      <c r="J210" s="24">
        <v>0</v>
      </c>
      <c r="K210" s="24">
        <v>0</v>
      </c>
      <c r="L210" s="24">
        <v>0</v>
      </c>
      <c r="M210" s="24">
        <v>0</v>
      </c>
      <c r="N210" s="25">
        <f t="shared" si="90"/>
        <v>0.97664865631711195</v>
      </c>
      <c r="O210" s="30" t="s">
        <v>427</v>
      </c>
    </row>
    <row r="211" spans="1:15" s="11" customFormat="1" ht="54" customHeight="1">
      <c r="A211" s="23" t="s">
        <v>141</v>
      </c>
      <c r="B211" s="24">
        <f t="shared" si="98"/>
        <v>1232.01</v>
      </c>
      <c r="C211" s="24">
        <v>1232.01</v>
      </c>
      <c r="D211" s="24">
        <v>0</v>
      </c>
      <c r="E211" s="24">
        <v>0</v>
      </c>
      <c r="F211" s="24">
        <v>0</v>
      </c>
      <c r="G211" s="24">
        <v>0</v>
      </c>
      <c r="H211" s="24">
        <f t="shared" si="103"/>
        <v>1232.01</v>
      </c>
      <c r="I211" s="24">
        <v>1232.01</v>
      </c>
      <c r="J211" s="24">
        <v>0</v>
      </c>
      <c r="K211" s="24">
        <v>0</v>
      </c>
      <c r="L211" s="24">
        <v>0</v>
      </c>
      <c r="M211" s="24">
        <v>0</v>
      </c>
      <c r="N211" s="25">
        <f t="shared" si="90"/>
        <v>1</v>
      </c>
      <c r="O211" s="30" t="s">
        <v>274</v>
      </c>
    </row>
    <row r="212" spans="1:15" s="11" customFormat="1" ht="96.75" customHeight="1">
      <c r="A212" s="65" t="s">
        <v>306</v>
      </c>
      <c r="B212" s="66">
        <f>B213</f>
        <v>592</v>
      </c>
      <c r="C212" s="66">
        <f t="shared" ref="C212:M212" si="105">C213</f>
        <v>592</v>
      </c>
      <c r="D212" s="66">
        <f t="shared" si="105"/>
        <v>0</v>
      </c>
      <c r="E212" s="66">
        <f t="shared" si="105"/>
        <v>0</v>
      </c>
      <c r="F212" s="66">
        <f t="shared" si="105"/>
        <v>0</v>
      </c>
      <c r="G212" s="66">
        <f t="shared" si="105"/>
        <v>0</v>
      </c>
      <c r="H212" s="66">
        <f t="shared" si="105"/>
        <v>592</v>
      </c>
      <c r="I212" s="66">
        <f t="shared" si="105"/>
        <v>592</v>
      </c>
      <c r="J212" s="66">
        <f t="shared" si="105"/>
        <v>0</v>
      </c>
      <c r="K212" s="66">
        <f t="shared" si="105"/>
        <v>0</v>
      </c>
      <c r="L212" s="66">
        <f t="shared" si="105"/>
        <v>0</v>
      </c>
      <c r="M212" s="66">
        <f t="shared" si="105"/>
        <v>0</v>
      </c>
      <c r="N212" s="55">
        <f t="shared" si="90"/>
        <v>1</v>
      </c>
      <c r="O212" s="56"/>
    </row>
    <row r="213" spans="1:15" s="11" customFormat="1" ht="158.25" customHeight="1">
      <c r="A213" s="23" t="s">
        <v>142</v>
      </c>
      <c r="B213" s="24">
        <f t="shared" ref="B213:B218" si="106">C213+D213+E213+F213</f>
        <v>592</v>
      </c>
      <c r="C213" s="24">
        <f t="shared" ref="C213:L213" si="107">C214</f>
        <v>592</v>
      </c>
      <c r="D213" s="24">
        <f t="shared" si="107"/>
        <v>0</v>
      </c>
      <c r="E213" s="24">
        <f t="shared" si="107"/>
        <v>0</v>
      </c>
      <c r="F213" s="24">
        <f t="shared" si="107"/>
        <v>0</v>
      </c>
      <c r="G213" s="24">
        <v>0</v>
      </c>
      <c r="H213" s="24">
        <f t="shared" si="103"/>
        <v>592</v>
      </c>
      <c r="I213" s="24">
        <f t="shared" si="107"/>
        <v>592</v>
      </c>
      <c r="J213" s="24">
        <f t="shared" si="107"/>
        <v>0</v>
      </c>
      <c r="K213" s="24">
        <f t="shared" si="107"/>
        <v>0</v>
      </c>
      <c r="L213" s="24">
        <f t="shared" si="107"/>
        <v>0</v>
      </c>
      <c r="M213" s="24">
        <v>0</v>
      </c>
      <c r="N213" s="25">
        <f t="shared" si="90"/>
        <v>1</v>
      </c>
      <c r="O213" s="30"/>
    </row>
    <row r="214" spans="1:15" s="11" customFormat="1" ht="144.75" customHeight="1">
      <c r="A214" s="23" t="s">
        <v>143</v>
      </c>
      <c r="B214" s="24">
        <f t="shared" si="106"/>
        <v>592</v>
      </c>
      <c r="C214" s="24">
        <v>592</v>
      </c>
      <c r="D214" s="24">
        <v>0</v>
      </c>
      <c r="E214" s="24">
        <v>0</v>
      </c>
      <c r="F214" s="24">
        <v>0</v>
      </c>
      <c r="G214" s="24">
        <v>0</v>
      </c>
      <c r="H214" s="24">
        <f t="shared" si="103"/>
        <v>592</v>
      </c>
      <c r="I214" s="24">
        <v>592</v>
      </c>
      <c r="J214" s="24">
        <v>0</v>
      </c>
      <c r="K214" s="24">
        <v>0</v>
      </c>
      <c r="L214" s="24">
        <v>0</v>
      </c>
      <c r="M214" s="24">
        <v>0</v>
      </c>
      <c r="N214" s="25">
        <f t="shared" si="90"/>
        <v>1</v>
      </c>
      <c r="O214" s="30" t="s">
        <v>274</v>
      </c>
    </row>
    <row r="215" spans="1:15" s="8" customFormat="1" ht="102" customHeight="1">
      <c r="A215" s="65" t="s">
        <v>144</v>
      </c>
      <c r="B215" s="66">
        <f>B216</f>
        <v>4845.3099999999995</v>
      </c>
      <c r="C215" s="66">
        <f t="shared" ref="C215:L215" si="108">C216</f>
        <v>4845.3099999999995</v>
      </c>
      <c r="D215" s="66">
        <f t="shared" si="108"/>
        <v>0</v>
      </c>
      <c r="E215" s="66">
        <f t="shared" si="108"/>
        <v>0</v>
      </c>
      <c r="F215" s="66">
        <f t="shared" si="108"/>
        <v>0</v>
      </c>
      <c r="G215" s="66">
        <f t="shared" si="108"/>
        <v>0</v>
      </c>
      <c r="H215" s="66">
        <f t="shared" si="108"/>
        <v>4728.74</v>
      </c>
      <c r="I215" s="66">
        <f t="shared" si="108"/>
        <v>4728.74</v>
      </c>
      <c r="J215" s="66">
        <f t="shared" si="108"/>
        <v>0</v>
      </c>
      <c r="K215" s="66">
        <f t="shared" si="108"/>
        <v>0</v>
      </c>
      <c r="L215" s="66">
        <f t="shared" si="108"/>
        <v>0</v>
      </c>
      <c r="M215" s="66">
        <v>0</v>
      </c>
      <c r="N215" s="55">
        <f t="shared" ref="N215:N238" si="109">H215/B215</f>
        <v>0.97594168381383239</v>
      </c>
      <c r="O215" s="56"/>
    </row>
    <row r="216" spans="1:15" s="11" customFormat="1" ht="296.25" customHeight="1">
      <c r="A216" s="23" t="s">
        <v>145</v>
      </c>
      <c r="B216" s="24">
        <f t="shared" si="106"/>
        <v>4845.3099999999995</v>
      </c>
      <c r="C216" s="24">
        <f t="shared" ref="C216:L216" si="110">C217+C218</f>
        <v>4845.3099999999995</v>
      </c>
      <c r="D216" s="24">
        <f t="shared" si="110"/>
        <v>0</v>
      </c>
      <c r="E216" s="24">
        <f t="shared" si="110"/>
        <v>0</v>
      </c>
      <c r="F216" s="24">
        <f t="shared" si="110"/>
        <v>0</v>
      </c>
      <c r="G216" s="24">
        <v>0</v>
      </c>
      <c r="H216" s="24">
        <f t="shared" ref="H216:H218" si="111">I216+J216+K216+L216</f>
        <v>4728.74</v>
      </c>
      <c r="I216" s="24">
        <f t="shared" si="110"/>
        <v>4728.74</v>
      </c>
      <c r="J216" s="24">
        <f t="shared" si="110"/>
        <v>0</v>
      </c>
      <c r="K216" s="24">
        <f t="shared" si="110"/>
        <v>0</v>
      </c>
      <c r="L216" s="24">
        <f t="shared" si="110"/>
        <v>0</v>
      </c>
      <c r="M216" s="24">
        <v>0</v>
      </c>
      <c r="N216" s="25">
        <f t="shared" si="109"/>
        <v>0.97594168381383239</v>
      </c>
      <c r="O216" s="30"/>
    </row>
    <row r="217" spans="1:15" s="11" customFormat="1" ht="119.25" customHeight="1">
      <c r="A217" s="23" t="s">
        <v>307</v>
      </c>
      <c r="B217" s="24">
        <f t="shared" si="106"/>
        <v>1259.71</v>
      </c>
      <c r="C217" s="24">
        <v>1259.71</v>
      </c>
      <c r="D217" s="24">
        <v>0</v>
      </c>
      <c r="E217" s="24">
        <v>0</v>
      </c>
      <c r="F217" s="24">
        <v>0</v>
      </c>
      <c r="G217" s="24">
        <v>0</v>
      </c>
      <c r="H217" s="24">
        <f t="shared" si="111"/>
        <v>1143.1400000000001</v>
      </c>
      <c r="I217" s="24">
        <v>1143.1400000000001</v>
      </c>
      <c r="J217" s="24">
        <v>0</v>
      </c>
      <c r="K217" s="24">
        <v>0</v>
      </c>
      <c r="L217" s="24">
        <v>0</v>
      </c>
      <c r="M217" s="24">
        <v>0</v>
      </c>
      <c r="N217" s="25">
        <f>H217/B217</f>
        <v>0.9074628287462988</v>
      </c>
      <c r="O217" s="30" t="s">
        <v>429</v>
      </c>
    </row>
    <row r="218" spans="1:15" s="11" customFormat="1" ht="50.25" customHeight="1">
      <c r="A218" s="23" t="s">
        <v>308</v>
      </c>
      <c r="B218" s="24">
        <f t="shared" si="106"/>
        <v>3585.6</v>
      </c>
      <c r="C218" s="24">
        <v>3585.6</v>
      </c>
      <c r="D218" s="24">
        <v>0</v>
      </c>
      <c r="E218" s="24">
        <v>0</v>
      </c>
      <c r="F218" s="24">
        <v>0</v>
      </c>
      <c r="G218" s="24">
        <v>0</v>
      </c>
      <c r="H218" s="24">
        <f t="shared" si="111"/>
        <v>3585.6</v>
      </c>
      <c r="I218" s="24">
        <v>3585.6</v>
      </c>
      <c r="J218" s="24">
        <v>0</v>
      </c>
      <c r="K218" s="24">
        <v>0</v>
      </c>
      <c r="L218" s="24">
        <v>0</v>
      </c>
      <c r="M218" s="24">
        <v>0</v>
      </c>
      <c r="N218" s="25">
        <f>H218/B218</f>
        <v>1</v>
      </c>
      <c r="O218" s="30" t="s">
        <v>275</v>
      </c>
    </row>
    <row r="219" spans="1:15" s="11" customFormat="1" ht="106.5" customHeight="1">
      <c r="A219" s="65" t="s">
        <v>146</v>
      </c>
      <c r="B219" s="66">
        <f t="shared" ref="B219:L219" si="112">B220</f>
        <v>14475.3</v>
      </c>
      <c r="C219" s="66">
        <f t="shared" si="112"/>
        <v>14475.3</v>
      </c>
      <c r="D219" s="66">
        <f t="shared" si="112"/>
        <v>0</v>
      </c>
      <c r="E219" s="66">
        <f t="shared" si="112"/>
        <v>0</v>
      </c>
      <c r="F219" s="66">
        <f t="shared" si="112"/>
        <v>0</v>
      </c>
      <c r="G219" s="66">
        <v>0</v>
      </c>
      <c r="H219" s="66">
        <f t="shared" si="112"/>
        <v>12466.14</v>
      </c>
      <c r="I219" s="66">
        <f t="shared" si="112"/>
        <v>12466.14</v>
      </c>
      <c r="J219" s="66">
        <f t="shared" si="112"/>
        <v>0</v>
      </c>
      <c r="K219" s="66">
        <f t="shared" si="112"/>
        <v>0</v>
      </c>
      <c r="L219" s="66">
        <f t="shared" si="112"/>
        <v>0</v>
      </c>
      <c r="M219" s="66">
        <v>0</v>
      </c>
      <c r="N219" s="55">
        <f t="shared" si="109"/>
        <v>0.86120080412841182</v>
      </c>
      <c r="O219" s="56"/>
    </row>
    <row r="220" spans="1:15" s="11" customFormat="1" ht="117.75" customHeight="1">
      <c r="A220" s="23" t="s">
        <v>147</v>
      </c>
      <c r="B220" s="24">
        <f>B221+B222</f>
        <v>14475.3</v>
      </c>
      <c r="C220" s="24">
        <f t="shared" ref="C220:L220" si="113">C221+C222</f>
        <v>14475.3</v>
      </c>
      <c r="D220" s="24">
        <f t="shared" si="113"/>
        <v>0</v>
      </c>
      <c r="E220" s="24">
        <f t="shared" si="113"/>
        <v>0</v>
      </c>
      <c r="F220" s="24">
        <f t="shared" si="113"/>
        <v>0</v>
      </c>
      <c r="G220" s="24">
        <f t="shared" si="113"/>
        <v>0</v>
      </c>
      <c r="H220" s="24">
        <f t="shared" si="113"/>
        <v>12466.14</v>
      </c>
      <c r="I220" s="24">
        <f t="shared" si="113"/>
        <v>12466.14</v>
      </c>
      <c r="J220" s="24">
        <f t="shared" si="113"/>
        <v>0</v>
      </c>
      <c r="K220" s="24">
        <f t="shared" si="113"/>
        <v>0</v>
      </c>
      <c r="L220" s="24">
        <f t="shared" si="113"/>
        <v>0</v>
      </c>
      <c r="M220" s="24">
        <v>0</v>
      </c>
      <c r="N220" s="25">
        <f t="shared" si="109"/>
        <v>0.86120080412841182</v>
      </c>
      <c r="O220" s="30"/>
    </row>
    <row r="221" spans="1:15" s="11" customFormat="1" ht="94.5" customHeight="1">
      <c r="A221" s="23" t="s">
        <v>148</v>
      </c>
      <c r="B221" s="24">
        <f t="shared" ref="B221:B222" si="114">C221+D221+E221+F221</f>
        <v>787.06</v>
      </c>
      <c r="C221" s="24">
        <v>787.06</v>
      </c>
      <c r="D221" s="24">
        <v>0</v>
      </c>
      <c r="E221" s="24">
        <v>0</v>
      </c>
      <c r="F221" s="24">
        <v>0</v>
      </c>
      <c r="G221" s="24">
        <v>0</v>
      </c>
      <c r="H221" s="24">
        <f t="shared" ref="H221:H222" si="115">I221+J221+K221+L221</f>
        <v>787.06</v>
      </c>
      <c r="I221" s="24">
        <v>787.06</v>
      </c>
      <c r="J221" s="24">
        <v>0</v>
      </c>
      <c r="K221" s="24">
        <v>0</v>
      </c>
      <c r="L221" s="24">
        <v>0</v>
      </c>
      <c r="M221" s="24">
        <v>0</v>
      </c>
      <c r="N221" s="25">
        <f t="shared" si="109"/>
        <v>1</v>
      </c>
      <c r="O221" s="30" t="s">
        <v>274</v>
      </c>
    </row>
    <row r="222" spans="1:15" s="11" customFormat="1" ht="195.75" customHeight="1">
      <c r="A222" s="23" t="s">
        <v>149</v>
      </c>
      <c r="B222" s="24">
        <f t="shared" si="114"/>
        <v>13688.24</v>
      </c>
      <c r="C222" s="24">
        <v>13688.24</v>
      </c>
      <c r="D222" s="24">
        <v>0</v>
      </c>
      <c r="E222" s="24">
        <v>0</v>
      </c>
      <c r="F222" s="24">
        <v>0</v>
      </c>
      <c r="G222" s="24">
        <v>0</v>
      </c>
      <c r="H222" s="24">
        <f t="shared" si="115"/>
        <v>11679.08</v>
      </c>
      <c r="I222" s="24">
        <v>11679.08</v>
      </c>
      <c r="J222" s="24">
        <v>0</v>
      </c>
      <c r="K222" s="24">
        <v>0</v>
      </c>
      <c r="L222" s="24">
        <v>0</v>
      </c>
      <c r="M222" s="24">
        <v>0</v>
      </c>
      <c r="N222" s="25">
        <f>H222/B222</f>
        <v>0.85321999029824147</v>
      </c>
      <c r="O222" s="30" t="s">
        <v>430</v>
      </c>
    </row>
    <row r="223" spans="1:15" s="8" customFormat="1" ht="136.5" customHeight="1">
      <c r="A223" s="65" t="s">
        <v>150</v>
      </c>
      <c r="B223" s="66">
        <f>C223+D223+E223+F223</f>
        <v>548.96</v>
      </c>
      <c r="C223" s="66">
        <f t="shared" ref="C223:L224" si="116">C224</f>
        <v>548.96</v>
      </c>
      <c r="D223" s="66">
        <f t="shared" si="116"/>
        <v>0</v>
      </c>
      <c r="E223" s="66">
        <f t="shared" si="116"/>
        <v>0</v>
      </c>
      <c r="F223" s="66">
        <f t="shared" si="116"/>
        <v>0</v>
      </c>
      <c r="G223" s="66">
        <v>0</v>
      </c>
      <c r="H223" s="66">
        <f t="shared" si="116"/>
        <v>508.96</v>
      </c>
      <c r="I223" s="66">
        <f t="shared" si="116"/>
        <v>508.96</v>
      </c>
      <c r="J223" s="66">
        <f t="shared" si="116"/>
        <v>0</v>
      </c>
      <c r="K223" s="66">
        <f t="shared" si="116"/>
        <v>0</v>
      </c>
      <c r="L223" s="66">
        <f t="shared" si="116"/>
        <v>0</v>
      </c>
      <c r="M223" s="66">
        <v>0</v>
      </c>
      <c r="N223" s="55">
        <f t="shared" si="109"/>
        <v>0.92713494607986002</v>
      </c>
      <c r="O223" s="56"/>
    </row>
    <row r="224" spans="1:15" s="11" customFormat="1" ht="132" customHeight="1">
      <c r="A224" s="23" t="s">
        <v>151</v>
      </c>
      <c r="B224" s="24">
        <f>B225</f>
        <v>548.96</v>
      </c>
      <c r="C224" s="24">
        <f t="shared" si="116"/>
        <v>548.96</v>
      </c>
      <c r="D224" s="24">
        <f t="shared" si="116"/>
        <v>0</v>
      </c>
      <c r="E224" s="24">
        <f t="shared" si="116"/>
        <v>0</v>
      </c>
      <c r="F224" s="24">
        <f t="shared" si="116"/>
        <v>0</v>
      </c>
      <c r="G224" s="24">
        <f t="shared" si="116"/>
        <v>0</v>
      </c>
      <c r="H224" s="24">
        <f t="shared" si="116"/>
        <v>508.96</v>
      </c>
      <c r="I224" s="24">
        <f t="shared" si="116"/>
        <v>508.96</v>
      </c>
      <c r="J224" s="24">
        <f t="shared" si="116"/>
        <v>0</v>
      </c>
      <c r="K224" s="24">
        <f t="shared" si="116"/>
        <v>0</v>
      </c>
      <c r="L224" s="24">
        <f t="shared" si="116"/>
        <v>0</v>
      </c>
      <c r="M224" s="24">
        <v>0</v>
      </c>
      <c r="N224" s="25">
        <f t="shared" si="109"/>
        <v>0.92713494607986002</v>
      </c>
      <c r="O224" s="30"/>
    </row>
    <row r="225" spans="1:15" s="11" customFormat="1" ht="121.5" customHeight="1">
      <c r="A225" s="23" t="s">
        <v>152</v>
      </c>
      <c r="B225" s="24">
        <f>C225+D225+E225+F225</f>
        <v>548.96</v>
      </c>
      <c r="C225" s="24">
        <v>548.96</v>
      </c>
      <c r="D225" s="24">
        <v>0</v>
      </c>
      <c r="E225" s="24">
        <v>0</v>
      </c>
      <c r="F225" s="24">
        <v>0</v>
      </c>
      <c r="G225" s="24">
        <v>0</v>
      </c>
      <c r="H225" s="24">
        <f t="shared" ref="H225:H226" si="117">I225+J225+K225+L225</f>
        <v>508.96</v>
      </c>
      <c r="I225" s="24">
        <v>508.96</v>
      </c>
      <c r="J225" s="24">
        <v>0</v>
      </c>
      <c r="K225" s="24">
        <v>0</v>
      </c>
      <c r="L225" s="24">
        <v>0</v>
      </c>
      <c r="M225" s="24">
        <v>0</v>
      </c>
      <c r="N225" s="25">
        <f t="shared" si="109"/>
        <v>0.92713494607986002</v>
      </c>
      <c r="O225" s="30" t="s">
        <v>431</v>
      </c>
    </row>
    <row r="226" spans="1:15" s="11" customFormat="1" ht="51" customHeight="1">
      <c r="A226" s="65" t="s">
        <v>153</v>
      </c>
      <c r="B226" s="66">
        <f>C226+D226+E226+F226</f>
        <v>111496.59</v>
      </c>
      <c r="C226" s="66">
        <f t="shared" ref="C226:M227" si="118">C227</f>
        <v>111496.59</v>
      </c>
      <c r="D226" s="66">
        <f t="shared" si="118"/>
        <v>0</v>
      </c>
      <c r="E226" s="66">
        <f t="shared" si="118"/>
        <v>0</v>
      </c>
      <c r="F226" s="66">
        <f t="shared" si="118"/>
        <v>0</v>
      </c>
      <c r="G226" s="66">
        <v>0</v>
      </c>
      <c r="H226" s="66">
        <f t="shared" si="117"/>
        <v>108912.02</v>
      </c>
      <c r="I226" s="66">
        <f t="shared" si="118"/>
        <v>108912.02</v>
      </c>
      <c r="J226" s="66">
        <f t="shared" si="118"/>
        <v>0</v>
      </c>
      <c r="K226" s="66">
        <f t="shared" si="118"/>
        <v>0</v>
      </c>
      <c r="L226" s="66">
        <f t="shared" si="118"/>
        <v>0</v>
      </c>
      <c r="M226" s="66">
        <v>0</v>
      </c>
      <c r="N226" s="55">
        <f t="shared" si="109"/>
        <v>0.97681929106531429</v>
      </c>
      <c r="O226" s="56"/>
    </row>
    <row r="227" spans="1:15" s="11" customFormat="1" ht="96" customHeight="1">
      <c r="A227" s="23" t="s">
        <v>49</v>
      </c>
      <c r="B227" s="24">
        <f>B228</f>
        <v>111496.59</v>
      </c>
      <c r="C227" s="24">
        <f t="shared" si="118"/>
        <v>111496.59</v>
      </c>
      <c r="D227" s="24">
        <f t="shared" si="118"/>
        <v>0</v>
      </c>
      <c r="E227" s="24">
        <f t="shared" si="118"/>
        <v>0</v>
      </c>
      <c r="F227" s="24">
        <f t="shared" si="118"/>
        <v>0</v>
      </c>
      <c r="G227" s="24">
        <f t="shared" si="118"/>
        <v>0</v>
      </c>
      <c r="H227" s="24">
        <f t="shared" si="118"/>
        <v>108912.02</v>
      </c>
      <c r="I227" s="24">
        <f t="shared" si="118"/>
        <v>108912.02</v>
      </c>
      <c r="J227" s="24">
        <f t="shared" si="118"/>
        <v>0</v>
      </c>
      <c r="K227" s="24">
        <f t="shared" si="118"/>
        <v>0</v>
      </c>
      <c r="L227" s="24">
        <f t="shared" si="118"/>
        <v>0</v>
      </c>
      <c r="M227" s="24">
        <f t="shared" si="118"/>
        <v>0</v>
      </c>
      <c r="N227" s="25">
        <f t="shared" si="109"/>
        <v>0.97681929106531429</v>
      </c>
      <c r="O227" s="30"/>
    </row>
    <row r="228" spans="1:15" s="11" customFormat="1" ht="231.75" customHeight="1">
      <c r="A228" s="23" t="s">
        <v>154</v>
      </c>
      <c r="B228" s="24">
        <f>C228+D228+E228+F228</f>
        <v>111496.59</v>
      </c>
      <c r="C228" s="24">
        <v>111496.59</v>
      </c>
      <c r="D228" s="24">
        <v>0</v>
      </c>
      <c r="E228" s="24">
        <v>0</v>
      </c>
      <c r="F228" s="24">
        <v>0</v>
      </c>
      <c r="G228" s="24">
        <v>0</v>
      </c>
      <c r="H228" s="24">
        <f t="shared" ref="H228:H235" si="119">I228+J228+K228+L228</f>
        <v>108912.02</v>
      </c>
      <c r="I228" s="24">
        <v>108912.02</v>
      </c>
      <c r="J228" s="24">
        <v>0</v>
      </c>
      <c r="K228" s="24">
        <v>0</v>
      </c>
      <c r="L228" s="24">
        <v>0</v>
      </c>
      <c r="M228" s="24">
        <v>0</v>
      </c>
      <c r="N228" s="25">
        <f t="shared" si="109"/>
        <v>0.97681929106531429</v>
      </c>
      <c r="O228" s="30" t="s">
        <v>432</v>
      </c>
    </row>
    <row r="229" spans="1:15" s="12" customFormat="1" ht="34.5" customHeight="1">
      <c r="A229" s="68" t="s">
        <v>155</v>
      </c>
      <c r="B229" s="69">
        <f>B230+B233+B236+B239+B242</f>
        <v>115698.39</v>
      </c>
      <c r="C229" s="69">
        <f>C230+C233+C236+C239+C242</f>
        <v>20538.61</v>
      </c>
      <c r="D229" s="69">
        <f>D230+D233+D236+D239+D242</f>
        <v>29841.15</v>
      </c>
      <c r="E229" s="69">
        <f>E230+E233+E236+E239+E242</f>
        <v>4766.67</v>
      </c>
      <c r="F229" s="69">
        <f>F230+F233+F236+F239+F242</f>
        <v>60551.96</v>
      </c>
      <c r="G229" s="69">
        <v>0</v>
      </c>
      <c r="H229" s="69">
        <f>H230+H233+H236+H239+H242</f>
        <v>115697.26000000001</v>
      </c>
      <c r="I229" s="69">
        <f>I230+I233+I236+I239+I242</f>
        <v>20538.52</v>
      </c>
      <c r="J229" s="69">
        <f>J230+J233+J236+J239+J242</f>
        <v>29840.11</v>
      </c>
      <c r="K229" s="69">
        <f>K230+K233+K236+K239+K242</f>
        <v>4766.67</v>
      </c>
      <c r="L229" s="69">
        <f>L230+L233+L236+L239+L242</f>
        <v>60551.96</v>
      </c>
      <c r="M229" s="69">
        <v>0</v>
      </c>
      <c r="N229" s="76">
        <f>H229/B229</f>
        <v>0.99999023322623604</v>
      </c>
      <c r="O229" s="59"/>
    </row>
    <row r="230" spans="1:15" s="8" customFormat="1" ht="52.5" customHeight="1">
      <c r="A230" s="65" t="s">
        <v>156</v>
      </c>
      <c r="B230" s="66">
        <f>C230+D230+E230+F230</f>
        <v>0</v>
      </c>
      <c r="C230" s="66">
        <v>0</v>
      </c>
      <c r="D230" s="66">
        <v>0</v>
      </c>
      <c r="E230" s="66">
        <v>0</v>
      </c>
      <c r="F230" s="66">
        <v>0</v>
      </c>
      <c r="G230" s="66">
        <v>0</v>
      </c>
      <c r="H230" s="66">
        <f>I230+J230+K230+L230</f>
        <v>0</v>
      </c>
      <c r="I230" s="66">
        <v>0</v>
      </c>
      <c r="J230" s="66">
        <v>0</v>
      </c>
      <c r="K230" s="66">
        <v>0</v>
      </c>
      <c r="L230" s="66">
        <v>0</v>
      </c>
      <c r="M230" s="66">
        <v>0</v>
      </c>
      <c r="N230" s="55" t="s">
        <v>273</v>
      </c>
      <c r="O230" s="56"/>
    </row>
    <row r="231" spans="1:15" s="11" customFormat="1" ht="79.5" customHeight="1">
      <c r="A231" s="23" t="s">
        <v>433</v>
      </c>
      <c r="B231" s="24">
        <v>0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5" t="s">
        <v>273</v>
      </c>
      <c r="O231" s="30"/>
    </row>
    <row r="232" spans="1:15" s="11" customFormat="1" ht="44.25" customHeight="1">
      <c r="A232" s="23" t="s">
        <v>434</v>
      </c>
      <c r="B232" s="24">
        <v>0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5" t="s">
        <v>273</v>
      </c>
      <c r="O232" s="30" t="s">
        <v>272</v>
      </c>
    </row>
    <row r="233" spans="1:15" s="8" customFormat="1" ht="42" customHeight="1">
      <c r="A233" s="65" t="s">
        <v>157</v>
      </c>
      <c r="B233" s="66">
        <f>C233+D233+E233+F233</f>
        <v>106068.39</v>
      </c>
      <c r="C233" s="66">
        <f t="shared" ref="C233:F234" si="120">C234</f>
        <v>20538.61</v>
      </c>
      <c r="D233" s="66">
        <f t="shared" si="120"/>
        <v>20211.150000000001</v>
      </c>
      <c r="E233" s="66">
        <f t="shared" si="120"/>
        <v>4766.67</v>
      </c>
      <c r="F233" s="66">
        <f t="shared" si="120"/>
        <v>60551.96</v>
      </c>
      <c r="G233" s="66">
        <v>0</v>
      </c>
      <c r="H233" s="66">
        <f>I233+J233+K233+L233</f>
        <v>106068.22</v>
      </c>
      <c r="I233" s="66">
        <f t="shared" ref="I233:L234" si="121">I234</f>
        <v>20538.52</v>
      </c>
      <c r="J233" s="66">
        <f t="shared" si="121"/>
        <v>20211.07</v>
      </c>
      <c r="K233" s="66">
        <f t="shared" si="121"/>
        <v>4766.67</v>
      </c>
      <c r="L233" s="66">
        <f t="shared" si="121"/>
        <v>60551.96</v>
      </c>
      <c r="M233" s="66">
        <v>0</v>
      </c>
      <c r="N233" s="55">
        <f t="shared" si="109"/>
        <v>0.99999839726048445</v>
      </c>
      <c r="O233" s="56"/>
    </row>
    <row r="234" spans="1:15" s="11" customFormat="1" ht="170.25" customHeight="1">
      <c r="A234" s="23" t="s">
        <v>158</v>
      </c>
      <c r="B234" s="24">
        <f t="shared" ref="B234:B235" si="122">C234+D234+E234+F234</f>
        <v>106068.39</v>
      </c>
      <c r="C234" s="24">
        <f t="shared" si="120"/>
        <v>20538.61</v>
      </c>
      <c r="D234" s="24">
        <f t="shared" si="120"/>
        <v>20211.150000000001</v>
      </c>
      <c r="E234" s="24">
        <f t="shared" si="120"/>
        <v>4766.67</v>
      </c>
      <c r="F234" s="24">
        <f t="shared" si="120"/>
        <v>60551.96</v>
      </c>
      <c r="G234" s="24">
        <v>0</v>
      </c>
      <c r="H234" s="24">
        <f t="shared" si="119"/>
        <v>106068.22</v>
      </c>
      <c r="I234" s="24">
        <f t="shared" si="121"/>
        <v>20538.52</v>
      </c>
      <c r="J234" s="24">
        <f t="shared" si="121"/>
        <v>20211.07</v>
      </c>
      <c r="K234" s="24">
        <f t="shared" si="121"/>
        <v>4766.67</v>
      </c>
      <c r="L234" s="24">
        <f t="shared" si="121"/>
        <v>60551.96</v>
      </c>
      <c r="M234" s="24">
        <v>0</v>
      </c>
      <c r="N234" s="25">
        <f t="shared" si="109"/>
        <v>0.99999839726048445</v>
      </c>
      <c r="O234" s="30"/>
    </row>
    <row r="235" spans="1:15" s="11" customFormat="1" ht="69.75" customHeight="1">
      <c r="A235" s="23" t="s">
        <v>159</v>
      </c>
      <c r="B235" s="24">
        <f t="shared" si="122"/>
        <v>106068.39</v>
      </c>
      <c r="C235" s="24">
        <v>20538.61</v>
      </c>
      <c r="D235" s="24">
        <v>20211.150000000001</v>
      </c>
      <c r="E235" s="24">
        <v>4766.67</v>
      </c>
      <c r="F235" s="24">
        <v>60551.96</v>
      </c>
      <c r="G235" s="24">
        <v>0</v>
      </c>
      <c r="H235" s="24">
        <f t="shared" si="119"/>
        <v>106068.22</v>
      </c>
      <c r="I235" s="24">
        <v>20538.52</v>
      </c>
      <c r="J235" s="24">
        <v>20211.07</v>
      </c>
      <c r="K235" s="24">
        <v>4766.67</v>
      </c>
      <c r="L235" s="24">
        <v>60551.96</v>
      </c>
      <c r="M235" s="24">
        <v>0</v>
      </c>
      <c r="N235" s="25">
        <f t="shared" si="109"/>
        <v>0.99999839726048445</v>
      </c>
      <c r="O235" s="30" t="s">
        <v>274</v>
      </c>
    </row>
    <row r="236" spans="1:15" s="8" customFormat="1" ht="119.25" customHeight="1">
      <c r="A236" s="65" t="s">
        <v>160</v>
      </c>
      <c r="B236" s="66">
        <f t="shared" ref="B236:B239" si="123">C236+D236+E236+F236</f>
        <v>9630</v>
      </c>
      <c r="C236" s="66">
        <f>C237</f>
        <v>0</v>
      </c>
      <c r="D236" s="66">
        <f>D237</f>
        <v>9630</v>
      </c>
      <c r="E236" s="66">
        <f>E237</f>
        <v>0</v>
      </c>
      <c r="F236" s="66">
        <f>F237</f>
        <v>0</v>
      </c>
      <c r="G236" s="66">
        <v>0</v>
      </c>
      <c r="H236" s="66">
        <f>I236+J236+K236+L236</f>
        <v>9629.0400000000009</v>
      </c>
      <c r="I236" s="66">
        <f t="shared" ref="I236:L237" si="124">I237</f>
        <v>0</v>
      </c>
      <c r="J236" s="66">
        <f t="shared" si="124"/>
        <v>9629.0400000000009</v>
      </c>
      <c r="K236" s="66">
        <f t="shared" si="124"/>
        <v>0</v>
      </c>
      <c r="L236" s="66">
        <f t="shared" si="124"/>
        <v>0</v>
      </c>
      <c r="M236" s="66">
        <v>0</v>
      </c>
      <c r="N236" s="55">
        <f t="shared" si="109"/>
        <v>0.99990031152647985</v>
      </c>
      <c r="O236" s="56"/>
    </row>
    <row r="237" spans="1:15" s="11" customFormat="1" ht="180.75" customHeight="1">
      <c r="A237" s="23" t="s">
        <v>161</v>
      </c>
      <c r="B237" s="24">
        <f t="shared" ref="B237:H237" si="125">B238</f>
        <v>9630</v>
      </c>
      <c r="C237" s="24">
        <f t="shared" si="125"/>
        <v>0</v>
      </c>
      <c r="D237" s="24">
        <f t="shared" si="125"/>
        <v>9630</v>
      </c>
      <c r="E237" s="24">
        <f t="shared" si="125"/>
        <v>0</v>
      </c>
      <c r="F237" s="24">
        <f t="shared" si="125"/>
        <v>0</v>
      </c>
      <c r="G237" s="24">
        <v>0</v>
      </c>
      <c r="H237" s="24">
        <f t="shared" si="125"/>
        <v>9629.0400000000009</v>
      </c>
      <c r="I237" s="24">
        <f t="shared" si="124"/>
        <v>0</v>
      </c>
      <c r="J237" s="24">
        <f t="shared" si="124"/>
        <v>9629.0400000000009</v>
      </c>
      <c r="K237" s="24">
        <f t="shared" si="124"/>
        <v>0</v>
      </c>
      <c r="L237" s="24">
        <f>L238</f>
        <v>0</v>
      </c>
      <c r="M237" s="24">
        <v>0</v>
      </c>
      <c r="N237" s="25">
        <f t="shared" si="109"/>
        <v>0.99990031152647985</v>
      </c>
      <c r="O237" s="30"/>
    </row>
    <row r="238" spans="1:15" s="11" customFormat="1" ht="156" customHeight="1">
      <c r="A238" s="84" t="s">
        <v>162</v>
      </c>
      <c r="B238" s="51">
        <f t="shared" si="123"/>
        <v>9630</v>
      </c>
      <c r="C238" s="51">
        <v>0</v>
      </c>
      <c r="D238" s="51">
        <v>9630</v>
      </c>
      <c r="E238" s="51">
        <v>0</v>
      </c>
      <c r="F238" s="51">
        <v>0</v>
      </c>
      <c r="G238" s="24">
        <v>0</v>
      </c>
      <c r="H238" s="51">
        <f>I238+J238+K238+L238</f>
        <v>9629.0400000000009</v>
      </c>
      <c r="I238" s="51">
        <v>0</v>
      </c>
      <c r="J238" s="51">
        <v>9629.0400000000009</v>
      </c>
      <c r="K238" s="51">
        <v>0</v>
      </c>
      <c r="L238" s="51">
        <v>0</v>
      </c>
      <c r="M238" s="51">
        <v>0</v>
      </c>
      <c r="N238" s="85">
        <f t="shared" si="109"/>
        <v>0.99990031152647985</v>
      </c>
      <c r="O238" s="86" t="s">
        <v>275</v>
      </c>
    </row>
    <row r="239" spans="1:15" s="8" customFormat="1" ht="90.75" customHeight="1">
      <c r="A239" s="65" t="s">
        <v>357</v>
      </c>
      <c r="B239" s="66">
        <f t="shared" si="123"/>
        <v>0</v>
      </c>
      <c r="C239" s="66">
        <v>0</v>
      </c>
      <c r="D239" s="66">
        <v>0</v>
      </c>
      <c r="E239" s="66">
        <v>0</v>
      </c>
      <c r="F239" s="66">
        <v>0</v>
      </c>
      <c r="G239" s="66">
        <v>0</v>
      </c>
      <c r="H239" s="66">
        <f t="shared" ref="H239" si="126">I239+J239+K239+L239</f>
        <v>0</v>
      </c>
      <c r="I239" s="66">
        <v>0</v>
      </c>
      <c r="J239" s="66">
        <v>0</v>
      </c>
      <c r="K239" s="66">
        <v>0</v>
      </c>
      <c r="L239" s="66">
        <v>0</v>
      </c>
      <c r="M239" s="66">
        <v>0</v>
      </c>
      <c r="N239" s="55" t="s">
        <v>273</v>
      </c>
      <c r="O239" s="56"/>
    </row>
    <row r="240" spans="1:15" s="11" customFormat="1" ht="116.25" customHeight="1">
      <c r="A240" s="23" t="s">
        <v>435</v>
      </c>
      <c r="B240" s="24">
        <v>0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5" t="s">
        <v>273</v>
      </c>
      <c r="O240" s="30"/>
    </row>
    <row r="241" spans="1:15" s="11" customFormat="1" ht="116.25" customHeight="1">
      <c r="A241" s="23" t="s">
        <v>436</v>
      </c>
      <c r="B241" s="24">
        <v>0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5" t="s">
        <v>273</v>
      </c>
      <c r="O241" s="30" t="s">
        <v>272</v>
      </c>
    </row>
    <row r="242" spans="1:15" s="8" customFormat="1" ht="90" customHeight="1">
      <c r="A242" s="65" t="s">
        <v>163</v>
      </c>
      <c r="B242" s="66">
        <f t="shared" ref="B242" si="127">C242+D242+E242+F242</f>
        <v>0</v>
      </c>
      <c r="C242" s="66">
        <v>0</v>
      </c>
      <c r="D242" s="66">
        <v>0</v>
      </c>
      <c r="E242" s="66">
        <v>0</v>
      </c>
      <c r="F242" s="66">
        <v>0</v>
      </c>
      <c r="G242" s="66">
        <v>0</v>
      </c>
      <c r="H242" s="66">
        <f t="shared" ref="H242" si="128">I242+J242+K242+L242</f>
        <v>0</v>
      </c>
      <c r="I242" s="66">
        <v>0</v>
      </c>
      <c r="J242" s="66">
        <v>0</v>
      </c>
      <c r="K242" s="66">
        <v>0</v>
      </c>
      <c r="L242" s="66">
        <v>0</v>
      </c>
      <c r="M242" s="66">
        <v>0</v>
      </c>
      <c r="N242" s="55" t="s">
        <v>273</v>
      </c>
      <c r="O242" s="56"/>
    </row>
    <row r="243" spans="1:15" s="11" customFormat="1" ht="130.5" customHeight="1">
      <c r="A243" s="23" t="s">
        <v>437</v>
      </c>
      <c r="B243" s="24">
        <f t="shared" ref="B243:B244" si="129">C243+D243+E243+F243</f>
        <v>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f t="shared" ref="H243:H244" si="130">I243+J243+K243+L243</f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5" t="s">
        <v>273</v>
      </c>
      <c r="O243" s="30"/>
    </row>
    <row r="244" spans="1:15" s="11" customFormat="1" ht="81" customHeight="1">
      <c r="A244" s="23" t="s">
        <v>438</v>
      </c>
      <c r="B244" s="24">
        <f t="shared" si="129"/>
        <v>0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f t="shared" si="130"/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5" t="s">
        <v>273</v>
      </c>
      <c r="O244" s="30" t="s">
        <v>272</v>
      </c>
    </row>
    <row r="245" spans="1:15" s="12" customFormat="1" ht="90.75" customHeight="1">
      <c r="A245" s="68" t="s">
        <v>164</v>
      </c>
      <c r="B245" s="69">
        <f>B246+B250+B253+B268+B271+B274</f>
        <v>1616669.95</v>
      </c>
      <c r="C245" s="69">
        <f>C246+C250+C253+C268+C271+C274</f>
        <v>488884.92000000004</v>
      </c>
      <c r="D245" s="69">
        <f>D246+D250+D253+D268+D271+D274</f>
        <v>1127785.03</v>
      </c>
      <c r="E245" s="69">
        <f>E246+E250+E253+E268+E271+E274</f>
        <v>0</v>
      </c>
      <c r="F245" s="69">
        <f>F246+F250+F253+F268+F271+F274</f>
        <v>0</v>
      </c>
      <c r="G245" s="69">
        <v>0</v>
      </c>
      <c r="H245" s="69">
        <f>I245+J245+K245+L245+M245</f>
        <v>767949.06</v>
      </c>
      <c r="I245" s="69">
        <f>I246+I250+I253+I268+I271+I274</f>
        <v>203376.76</v>
      </c>
      <c r="J245" s="69">
        <f>J246+J250+J253+J268+J271+J274</f>
        <v>564572.30000000005</v>
      </c>
      <c r="K245" s="69">
        <f>K246+K250+K253+K268+K271+K274</f>
        <v>0</v>
      </c>
      <c r="L245" s="69">
        <f>L246+L250+L253+L268+L271+L274</f>
        <v>0</v>
      </c>
      <c r="M245" s="69">
        <v>0</v>
      </c>
      <c r="N245" s="76">
        <f>H245/B245</f>
        <v>0.47501907238394581</v>
      </c>
      <c r="O245" s="59"/>
    </row>
    <row r="246" spans="1:15" s="8" customFormat="1" ht="30" customHeight="1">
      <c r="A246" s="65" t="s">
        <v>165</v>
      </c>
      <c r="B246" s="66">
        <f t="shared" ref="B246:L246" si="131">B247</f>
        <v>3022.19</v>
      </c>
      <c r="C246" s="66">
        <f t="shared" si="131"/>
        <v>3022.19</v>
      </c>
      <c r="D246" s="66">
        <f t="shared" si="131"/>
        <v>0</v>
      </c>
      <c r="E246" s="66">
        <f t="shared" si="131"/>
        <v>0</v>
      </c>
      <c r="F246" s="66">
        <f t="shared" si="131"/>
        <v>0</v>
      </c>
      <c r="G246" s="66">
        <v>0</v>
      </c>
      <c r="H246" s="66">
        <f t="shared" si="131"/>
        <v>3021.91</v>
      </c>
      <c r="I246" s="66">
        <f t="shared" si="131"/>
        <v>3021.91</v>
      </c>
      <c r="J246" s="66">
        <f t="shared" si="131"/>
        <v>0</v>
      </c>
      <c r="K246" s="66">
        <f t="shared" si="131"/>
        <v>0</v>
      </c>
      <c r="L246" s="66">
        <f t="shared" si="131"/>
        <v>0</v>
      </c>
      <c r="M246" s="66">
        <v>0</v>
      </c>
      <c r="N246" s="55">
        <f t="shared" ref="N246:N270" si="132">H246/B246</f>
        <v>0.99990735195338476</v>
      </c>
      <c r="O246" s="56"/>
    </row>
    <row r="247" spans="1:15" s="11" customFormat="1" ht="183" customHeight="1">
      <c r="A247" s="23" t="s">
        <v>166</v>
      </c>
      <c r="B247" s="24">
        <f>B248+B249</f>
        <v>3022.19</v>
      </c>
      <c r="C247" s="24">
        <f t="shared" ref="C247:L247" si="133">C248+C249</f>
        <v>3022.19</v>
      </c>
      <c r="D247" s="24">
        <f t="shared" si="133"/>
        <v>0</v>
      </c>
      <c r="E247" s="24">
        <f t="shared" si="133"/>
        <v>0</v>
      </c>
      <c r="F247" s="24">
        <f t="shared" si="133"/>
        <v>0</v>
      </c>
      <c r="G247" s="24">
        <v>0</v>
      </c>
      <c r="H247" s="24">
        <f t="shared" si="133"/>
        <v>3021.91</v>
      </c>
      <c r="I247" s="24">
        <f t="shared" si="133"/>
        <v>3021.91</v>
      </c>
      <c r="J247" s="24">
        <f t="shared" si="133"/>
        <v>0</v>
      </c>
      <c r="K247" s="24">
        <f t="shared" si="133"/>
        <v>0</v>
      </c>
      <c r="L247" s="24">
        <f t="shared" si="133"/>
        <v>0</v>
      </c>
      <c r="M247" s="24">
        <v>0</v>
      </c>
      <c r="N247" s="25">
        <f t="shared" si="132"/>
        <v>0.99990735195338476</v>
      </c>
      <c r="O247" s="30"/>
    </row>
    <row r="248" spans="1:15" s="11" customFormat="1" ht="96" customHeight="1">
      <c r="A248" s="23" t="s">
        <v>167</v>
      </c>
      <c r="B248" s="24">
        <f t="shared" ref="B248:B276" si="134">C248+D248+E248+F248</f>
        <v>222.19</v>
      </c>
      <c r="C248" s="24">
        <v>222.19</v>
      </c>
      <c r="D248" s="24">
        <v>0</v>
      </c>
      <c r="E248" s="24">
        <v>0</v>
      </c>
      <c r="F248" s="24">
        <v>0</v>
      </c>
      <c r="G248" s="24">
        <v>0</v>
      </c>
      <c r="H248" s="24">
        <f>I248+J248+K248+L248</f>
        <v>222.19</v>
      </c>
      <c r="I248" s="24">
        <v>222.19</v>
      </c>
      <c r="J248" s="24">
        <v>0</v>
      </c>
      <c r="K248" s="24">
        <v>0</v>
      </c>
      <c r="L248" s="24">
        <v>0</v>
      </c>
      <c r="M248" s="24">
        <v>0</v>
      </c>
      <c r="N248" s="25">
        <f>H248/B248</f>
        <v>1</v>
      </c>
      <c r="O248" s="30" t="s">
        <v>275</v>
      </c>
    </row>
    <row r="249" spans="1:15" s="11" customFormat="1" ht="54.75" customHeight="1">
      <c r="A249" s="23" t="s">
        <v>168</v>
      </c>
      <c r="B249" s="24">
        <f t="shared" si="134"/>
        <v>2800</v>
      </c>
      <c r="C249" s="24">
        <v>2800</v>
      </c>
      <c r="D249" s="24">
        <v>0</v>
      </c>
      <c r="E249" s="24">
        <v>0</v>
      </c>
      <c r="F249" s="24">
        <v>0</v>
      </c>
      <c r="G249" s="24">
        <v>0</v>
      </c>
      <c r="H249" s="24">
        <f>I249+J249+K249+L249</f>
        <v>2799.72</v>
      </c>
      <c r="I249" s="24">
        <v>2799.72</v>
      </c>
      <c r="J249" s="24">
        <v>0</v>
      </c>
      <c r="K249" s="24">
        <v>0</v>
      </c>
      <c r="L249" s="24">
        <v>0</v>
      </c>
      <c r="M249" s="24">
        <v>0</v>
      </c>
      <c r="N249" s="25">
        <f t="shared" si="132"/>
        <v>0.9998999999999999</v>
      </c>
      <c r="O249" s="30" t="s">
        <v>275</v>
      </c>
    </row>
    <row r="250" spans="1:15" s="8" customFormat="1" ht="46.5" customHeight="1">
      <c r="A250" s="65" t="s">
        <v>169</v>
      </c>
      <c r="B250" s="66">
        <f>B251</f>
        <v>251326.27</v>
      </c>
      <c r="C250" s="66">
        <f t="shared" ref="C250:L250" si="135">C251</f>
        <v>61826.27</v>
      </c>
      <c r="D250" s="66">
        <f t="shared" si="135"/>
        <v>189500</v>
      </c>
      <c r="E250" s="66">
        <f t="shared" si="135"/>
        <v>0</v>
      </c>
      <c r="F250" s="66">
        <f t="shared" si="135"/>
        <v>0</v>
      </c>
      <c r="G250" s="66">
        <v>0</v>
      </c>
      <c r="H250" s="66">
        <f t="shared" si="135"/>
        <v>221784.6</v>
      </c>
      <c r="I250" s="66">
        <f t="shared" si="135"/>
        <v>54559.01</v>
      </c>
      <c r="J250" s="66">
        <f t="shared" si="135"/>
        <v>167225.59</v>
      </c>
      <c r="K250" s="66">
        <f t="shared" si="135"/>
        <v>0</v>
      </c>
      <c r="L250" s="66">
        <f t="shared" si="135"/>
        <v>0</v>
      </c>
      <c r="M250" s="66">
        <v>0</v>
      </c>
      <c r="N250" s="55">
        <f t="shared" si="132"/>
        <v>0.88245689557243667</v>
      </c>
      <c r="O250" s="56"/>
    </row>
    <row r="251" spans="1:15" s="8" customFormat="1" ht="183" customHeight="1">
      <c r="A251" s="23" t="s">
        <v>170</v>
      </c>
      <c r="B251" s="24">
        <f>B252</f>
        <v>251326.27</v>
      </c>
      <c r="C251" s="24">
        <f t="shared" ref="C251:L251" si="136">C252</f>
        <v>61826.27</v>
      </c>
      <c r="D251" s="24">
        <f t="shared" si="136"/>
        <v>189500</v>
      </c>
      <c r="E251" s="24">
        <f t="shared" si="136"/>
        <v>0</v>
      </c>
      <c r="F251" s="24">
        <f t="shared" si="136"/>
        <v>0</v>
      </c>
      <c r="G251" s="24">
        <v>0</v>
      </c>
      <c r="H251" s="24">
        <f t="shared" si="136"/>
        <v>221784.6</v>
      </c>
      <c r="I251" s="24">
        <f t="shared" si="136"/>
        <v>54559.01</v>
      </c>
      <c r="J251" s="24">
        <f t="shared" si="136"/>
        <v>167225.59</v>
      </c>
      <c r="K251" s="24">
        <f t="shared" si="136"/>
        <v>0</v>
      </c>
      <c r="L251" s="24">
        <f t="shared" si="136"/>
        <v>0</v>
      </c>
      <c r="M251" s="24">
        <v>0</v>
      </c>
      <c r="N251" s="25">
        <f t="shared" si="132"/>
        <v>0.88245689557243667</v>
      </c>
      <c r="O251" s="30"/>
    </row>
    <row r="252" spans="1:15" s="11" customFormat="1" ht="171.75" customHeight="1">
      <c r="A252" s="23" t="s">
        <v>309</v>
      </c>
      <c r="B252" s="24">
        <f t="shared" si="134"/>
        <v>251326.27</v>
      </c>
      <c r="C252" s="24">
        <v>61826.27</v>
      </c>
      <c r="D252" s="24">
        <v>189500</v>
      </c>
      <c r="E252" s="24">
        <v>0</v>
      </c>
      <c r="F252" s="24">
        <v>0</v>
      </c>
      <c r="G252" s="24">
        <v>0</v>
      </c>
      <c r="H252" s="24">
        <f t="shared" ref="H252" si="137">I252+J252+K252+L252</f>
        <v>221784.6</v>
      </c>
      <c r="I252" s="24">
        <v>54559.01</v>
      </c>
      <c r="J252" s="24">
        <v>167225.59</v>
      </c>
      <c r="K252" s="24">
        <v>0</v>
      </c>
      <c r="L252" s="24">
        <v>0</v>
      </c>
      <c r="M252" s="24">
        <v>0</v>
      </c>
      <c r="N252" s="25">
        <f>H252/B252</f>
        <v>0.88245689557243667</v>
      </c>
      <c r="O252" s="30" t="s">
        <v>439</v>
      </c>
    </row>
    <row r="253" spans="1:15" s="8" customFormat="1" ht="72" customHeight="1">
      <c r="A253" s="72" t="s">
        <v>171</v>
      </c>
      <c r="B253" s="66">
        <f>B254+B261+B266</f>
        <v>1286114</v>
      </c>
      <c r="C253" s="66">
        <f t="shared" ref="C253:L253" si="138">C254+C261+C266</f>
        <v>399210.03</v>
      </c>
      <c r="D253" s="66">
        <f t="shared" si="138"/>
        <v>886903.97</v>
      </c>
      <c r="E253" s="66">
        <f t="shared" si="138"/>
        <v>0</v>
      </c>
      <c r="F253" s="66">
        <f t="shared" si="138"/>
        <v>0</v>
      </c>
      <c r="G253" s="66">
        <v>0</v>
      </c>
      <c r="H253" s="66">
        <f t="shared" si="138"/>
        <v>466939.02</v>
      </c>
      <c r="I253" s="66">
        <f t="shared" si="138"/>
        <v>120973.37000000001</v>
      </c>
      <c r="J253" s="66">
        <f t="shared" si="138"/>
        <v>345965.65</v>
      </c>
      <c r="K253" s="66">
        <f t="shared" si="138"/>
        <v>0</v>
      </c>
      <c r="L253" s="66">
        <f t="shared" si="138"/>
        <v>0</v>
      </c>
      <c r="M253" s="66">
        <v>0</v>
      </c>
      <c r="N253" s="75">
        <f t="shared" si="132"/>
        <v>0.36306192141598648</v>
      </c>
      <c r="O253" s="56"/>
    </row>
    <row r="254" spans="1:15" s="11" customFormat="1" ht="144.75" customHeight="1">
      <c r="A254" s="23" t="s">
        <v>310</v>
      </c>
      <c r="B254" s="24">
        <f>B255+B256+B257+B258+B259+B260</f>
        <v>968523.87</v>
      </c>
      <c r="C254" s="24">
        <f t="shared" ref="C254:L254" si="139">C255+C256+C257+C258+C259+C260</f>
        <v>253361.36000000002</v>
      </c>
      <c r="D254" s="24">
        <f t="shared" si="139"/>
        <v>715162.51</v>
      </c>
      <c r="E254" s="24">
        <f t="shared" si="139"/>
        <v>0</v>
      </c>
      <c r="F254" s="24">
        <f t="shared" si="139"/>
        <v>0</v>
      </c>
      <c r="G254" s="24">
        <v>0</v>
      </c>
      <c r="H254" s="24">
        <f>H255+H256+H257+H258+H259+H260</f>
        <v>447690.09</v>
      </c>
      <c r="I254" s="24">
        <f t="shared" si="139"/>
        <v>110425.49</v>
      </c>
      <c r="J254" s="24">
        <f t="shared" si="139"/>
        <v>337264.60000000003</v>
      </c>
      <c r="K254" s="24">
        <f t="shared" si="139"/>
        <v>0</v>
      </c>
      <c r="L254" s="24">
        <f t="shared" si="139"/>
        <v>0</v>
      </c>
      <c r="M254" s="24">
        <v>0</v>
      </c>
      <c r="N254" s="25">
        <f t="shared" si="132"/>
        <v>0.46223960386231888</v>
      </c>
      <c r="O254" s="30"/>
    </row>
    <row r="255" spans="1:15" s="11" customFormat="1" ht="178.5" customHeight="1">
      <c r="A255" s="23" t="s">
        <v>311</v>
      </c>
      <c r="B255" s="24">
        <f t="shared" ref="B255:B265" si="140">C255+D255+E255+F255</f>
        <v>178004.08000000002</v>
      </c>
      <c r="C255" s="24">
        <v>43789.01</v>
      </c>
      <c r="D255" s="24">
        <v>134215.07</v>
      </c>
      <c r="E255" s="24">
        <v>0</v>
      </c>
      <c r="F255" s="24">
        <v>0</v>
      </c>
      <c r="G255" s="24">
        <v>0</v>
      </c>
      <c r="H255" s="24">
        <f t="shared" ref="H255:H265" si="141">I255+J255+K255+L255</f>
        <v>112914.37</v>
      </c>
      <c r="I255" s="24">
        <v>27776.94</v>
      </c>
      <c r="J255" s="24">
        <v>85137.43</v>
      </c>
      <c r="K255" s="24">
        <v>0</v>
      </c>
      <c r="L255" s="24">
        <v>0</v>
      </c>
      <c r="M255" s="24">
        <v>0</v>
      </c>
      <c r="N255" s="25">
        <f t="shared" ref="N255:N260" si="142">H255/B255</f>
        <v>0.63433585342538212</v>
      </c>
      <c r="O255" s="30" t="s">
        <v>440</v>
      </c>
    </row>
    <row r="256" spans="1:15" s="11" customFormat="1" ht="170.25" customHeight="1">
      <c r="A256" s="23" t="s">
        <v>312</v>
      </c>
      <c r="B256" s="24">
        <f t="shared" si="140"/>
        <v>53790.119999999995</v>
      </c>
      <c r="C256" s="24">
        <v>13232.38</v>
      </c>
      <c r="D256" s="24">
        <v>40557.74</v>
      </c>
      <c r="E256" s="24">
        <v>0</v>
      </c>
      <c r="F256" s="24">
        <v>0</v>
      </c>
      <c r="G256" s="24">
        <v>0</v>
      </c>
      <c r="H256" s="24">
        <f t="shared" si="141"/>
        <v>47769.689999999995</v>
      </c>
      <c r="I256" s="24">
        <v>11751.35</v>
      </c>
      <c r="J256" s="24">
        <v>36018.339999999997</v>
      </c>
      <c r="K256" s="24">
        <v>0</v>
      </c>
      <c r="L256" s="24">
        <v>0</v>
      </c>
      <c r="M256" s="24">
        <v>0</v>
      </c>
      <c r="N256" s="25">
        <f>H256/B256</f>
        <v>0.8880755424973954</v>
      </c>
      <c r="O256" s="30" t="s">
        <v>441</v>
      </c>
    </row>
    <row r="257" spans="1:15" s="11" customFormat="1" ht="120" customHeight="1">
      <c r="A257" s="23" t="s">
        <v>313</v>
      </c>
      <c r="B257" s="24">
        <f t="shared" si="140"/>
        <v>559354.54</v>
      </c>
      <c r="C257" s="24">
        <v>137625.88</v>
      </c>
      <c r="D257" s="24">
        <v>421728.66</v>
      </c>
      <c r="E257" s="24">
        <v>0</v>
      </c>
      <c r="F257" s="24">
        <v>0</v>
      </c>
      <c r="G257" s="24">
        <v>0</v>
      </c>
      <c r="H257" s="24">
        <f t="shared" si="141"/>
        <v>278926.28000000003</v>
      </c>
      <c r="I257" s="24">
        <v>68615.87</v>
      </c>
      <c r="J257" s="24">
        <v>210310.41</v>
      </c>
      <c r="K257" s="24">
        <v>0</v>
      </c>
      <c r="L257" s="24">
        <v>0</v>
      </c>
      <c r="M257" s="24">
        <v>0</v>
      </c>
      <c r="N257" s="25">
        <f t="shared" si="142"/>
        <v>0.49865739893699623</v>
      </c>
      <c r="O257" s="30" t="s">
        <v>442</v>
      </c>
    </row>
    <row r="258" spans="1:15" s="11" customFormat="1" ht="75.75" customHeight="1">
      <c r="A258" s="23" t="s">
        <v>314</v>
      </c>
      <c r="B258" s="24">
        <f t="shared" si="140"/>
        <v>166432.1</v>
      </c>
      <c r="C258" s="24">
        <v>53849.62</v>
      </c>
      <c r="D258" s="24">
        <v>112582.48</v>
      </c>
      <c r="E258" s="24">
        <v>0</v>
      </c>
      <c r="F258" s="24">
        <v>0</v>
      </c>
      <c r="G258" s="24">
        <v>0</v>
      </c>
      <c r="H258" s="24">
        <f t="shared" si="141"/>
        <v>4675.38</v>
      </c>
      <c r="I258" s="24">
        <v>1519.74</v>
      </c>
      <c r="J258" s="24">
        <v>3155.64</v>
      </c>
      <c r="K258" s="24">
        <v>0</v>
      </c>
      <c r="L258" s="24">
        <v>0</v>
      </c>
      <c r="M258" s="24">
        <v>0</v>
      </c>
      <c r="N258" s="25">
        <f t="shared" si="142"/>
        <v>2.8091816422432931E-2</v>
      </c>
      <c r="O258" s="30" t="s">
        <v>443</v>
      </c>
    </row>
    <row r="259" spans="1:15" s="11" customFormat="1" ht="165" customHeight="1">
      <c r="A259" s="23" t="s">
        <v>315</v>
      </c>
      <c r="B259" s="24">
        <f t="shared" si="140"/>
        <v>6904.39</v>
      </c>
      <c r="C259" s="24">
        <v>825.83</v>
      </c>
      <c r="D259" s="24">
        <v>6078.56</v>
      </c>
      <c r="E259" s="24">
        <v>0</v>
      </c>
      <c r="F259" s="24">
        <v>0</v>
      </c>
      <c r="G259" s="24">
        <v>0</v>
      </c>
      <c r="H259" s="24">
        <f t="shared" si="141"/>
        <v>3404.3700000000003</v>
      </c>
      <c r="I259" s="24">
        <v>761.59</v>
      </c>
      <c r="J259" s="24">
        <v>2642.78</v>
      </c>
      <c r="K259" s="24">
        <v>0</v>
      </c>
      <c r="L259" s="24">
        <v>0</v>
      </c>
      <c r="M259" s="24">
        <v>0</v>
      </c>
      <c r="N259" s="25">
        <f t="shared" si="142"/>
        <v>0.49307324760043975</v>
      </c>
      <c r="O259" s="30" t="s">
        <v>444</v>
      </c>
    </row>
    <row r="260" spans="1:15" s="11" customFormat="1" ht="165.75" customHeight="1">
      <c r="A260" s="23" t="s">
        <v>360</v>
      </c>
      <c r="B260" s="24">
        <f t="shared" si="140"/>
        <v>4038.64</v>
      </c>
      <c r="C260" s="24">
        <v>4038.64</v>
      </c>
      <c r="D260" s="24">
        <v>0</v>
      </c>
      <c r="E260" s="24">
        <v>0</v>
      </c>
      <c r="F260" s="24">
        <v>0</v>
      </c>
      <c r="G260" s="24">
        <v>0</v>
      </c>
      <c r="H260" s="24">
        <f t="shared" si="141"/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5">
        <f t="shared" si="142"/>
        <v>0</v>
      </c>
      <c r="O260" s="30" t="s">
        <v>445</v>
      </c>
    </row>
    <row r="261" spans="1:15" s="11" customFormat="1" ht="165" customHeight="1">
      <c r="A261" s="23" t="s">
        <v>316</v>
      </c>
      <c r="B261" s="24">
        <f>B262+B263+B264+B265</f>
        <v>233134.8</v>
      </c>
      <c r="C261" s="24">
        <f t="shared" ref="C261:L261" si="143">C262+C263+C264+C265</f>
        <v>61393.340000000004</v>
      </c>
      <c r="D261" s="24">
        <f t="shared" si="143"/>
        <v>171741.46000000002</v>
      </c>
      <c r="E261" s="24">
        <f t="shared" si="143"/>
        <v>0</v>
      </c>
      <c r="F261" s="24">
        <f t="shared" si="143"/>
        <v>0</v>
      </c>
      <c r="G261" s="24">
        <v>0</v>
      </c>
      <c r="H261" s="24">
        <f t="shared" si="143"/>
        <v>16316.91</v>
      </c>
      <c r="I261" s="24">
        <f t="shared" si="143"/>
        <v>7615.86</v>
      </c>
      <c r="J261" s="24">
        <f t="shared" si="143"/>
        <v>8701.0499999999993</v>
      </c>
      <c r="K261" s="24">
        <f t="shared" si="143"/>
        <v>0</v>
      </c>
      <c r="L261" s="24">
        <f t="shared" si="143"/>
        <v>0</v>
      </c>
      <c r="M261" s="24">
        <v>0</v>
      </c>
      <c r="N261" s="25">
        <f t="shared" si="132"/>
        <v>6.998916506673393E-2</v>
      </c>
      <c r="O261" s="30"/>
    </row>
    <row r="262" spans="1:15" s="11" customFormat="1" ht="106.5" customHeight="1">
      <c r="A262" s="23" t="s">
        <v>172</v>
      </c>
      <c r="B262" s="24">
        <f t="shared" si="140"/>
        <v>28364.02</v>
      </c>
      <c r="C262" s="24">
        <v>6977.56</v>
      </c>
      <c r="D262" s="24">
        <v>21386.46</v>
      </c>
      <c r="E262" s="24">
        <v>0</v>
      </c>
      <c r="F262" s="24">
        <v>0</v>
      </c>
      <c r="G262" s="24">
        <v>0</v>
      </c>
      <c r="H262" s="24">
        <f t="shared" si="141"/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5">
        <f t="shared" ref="N262:N267" si="144">H262/B262</f>
        <v>0</v>
      </c>
      <c r="O262" s="30" t="s">
        <v>507</v>
      </c>
    </row>
    <row r="263" spans="1:15" s="11" customFormat="1" ht="92.25" customHeight="1">
      <c r="A263" s="23" t="s">
        <v>317</v>
      </c>
      <c r="B263" s="24">
        <f t="shared" si="140"/>
        <v>16557.46</v>
      </c>
      <c r="C263" s="24">
        <v>7695.45</v>
      </c>
      <c r="D263" s="24">
        <v>8862.01</v>
      </c>
      <c r="E263" s="24">
        <v>0</v>
      </c>
      <c r="F263" s="24">
        <v>0</v>
      </c>
      <c r="G263" s="24">
        <v>0</v>
      </c>
      <c r="H263" s="24">
        <f t="shared" si="141"/>
        <v>16316.91</v>
      </c>
      <c r="I263" s="24">
        <v>7615.86</v>
      </c>
      <c r="J263" s="24">
        <v>8701.0499999999993</v>
      </c>
      <c r="K263" s="24">
        <v>0</v>
      </c>
      <c r="L263" s="24">
        <v>0</v>
      </c>
      <c r="M263" s="24">
        <v>0</v>
      </c>
      <c r="N263" s="25">
        <f t="shared" si="144"/>
        <v>0.98547180545808355</v>
      </c>
      <c r="O263" s="30" t="s">
        <v>446</v>
      </c>
    </row>
    <row r="264" spans="1:15" s="11" customFormat="1" ht="101.25" customHeight="1">
      <c r="A264" s="23" t="s">
        <v>361</v>
      </c>
      <c r="B264" s="87">
        <f>C264+D264+E264+F264</f>
        <v>59978.25</v>
      </c>
      <c r="C264" s="24">
        <v>15174.5</v>
      </c>
      <c r="D264" s="24">
        <v>44803.75</v>
      </c>
      <c r="E264" s="24">
        <v>0</v>
      </c>
      <c r="F264" s="24">
        <v>0</v>
      </c>
      <c r="G264" s="24">
        <v>0</v>
      </c>
      <c r="H264" s="24">
        <f>I264+J264+K264+L264+M264</f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5">
        <f t="shared" si="144"/>
        <v>0</v>
      </c>
      <c r="O264" s="30" t="s">
        <v>507</v>
      </c>
    </row>
    <row r="265" spans="1:15" s="11" customFormat="1" ht="114.75" customHeight="1">
      <c r="A265" s="23" t="s">
        <v>318</v>
      </c>
      <c r="B265" s="24">
        <f t="shared" si="140"/>
        <v>128235.07</v>
      </c>
      <c r="C265" s="24">
        <v>31545.83</v>
      </c>
      <c r="D265" s="24">
        <v>96689.24</v>
      </c>
      <c r="E265" s="24">
        <v>0</v>
      </c>
      <c r="F265" s="24">
        <v>0</v>
      </c>
      <c r="G265" s="24">
        <v>0</v>
      </c>
      <c r="H265" s="24">
        <f t="shared" si="141"/>
        <v>0</v>
      </c>
      <c r="I265" s="24">
        <v>0</v>
      </c>
      <c r="J265" s="24">
        <v>0</v>
      </c>
      <c r="K265" s="24">
        <v>0</v>
      </c>
      <c r="L265" s="24">
        <v>0</v>
      </c>
      <c r="M265" s="24">
        <v>0</v>
      </c>
      <c r="N265" s="25">
        <f t="shared" si="144"/>
        <v>0</v>
      </c>
      <c r="O265" s="30" t="s">
        <v>447</v>
      </c>
    </row>
    <row r="266" spans="1:15" s="11" customFormat="1" ht="192.75" customHeight="1">
      <c r="A266" s="23" t="s">
        <v>362</v>
      </c>
      <c r="B266" s="24">
        <f>B267</f>
        <v>84455.33</v>
      </c>
      <c r="C266" s="24">
        <f t="shared" ref="C266:L266" si="145">C267</f>
        <v>84455.33</v>
      </c>
      <c r="D266" s="24">
        <f t="shared" si="145"/>
        <v>0</v>
      </c>
      <c r="E266" s="24">
        <f t="shared" si="145"/>
        <v>0</v>
      </c>
      <c r="F266" s="24">
        <f t="shared" si="145"/>
        <v>0</v>
      </c>
      <c r="G266" s="24">
        <v>0</v>
      </c>
      <c r="H266" s="24">
        <f t="shared" si="145"/>
        <v>2932.02</v>
      </c>
      <c r="I266" s="24">
        <f t="shared" si="145"/>
        <v>2932.02</v>
      </c>
      <c r="J266" s="24">
        <f t="shared" si="145"/>
        <v>0</v>
      </c>
      <c r="K266" s="24">
        <f t="shared" si="145"/>
        <v>0</v>
      </c>
      <c r="L266" s="24">
        <f t="shared" si="145"/>
        <v>0</v>
      </c>
      <c r="M266" s="24">
        <v>0</v>
      </c>
      <c r="N266" s="25">
        <f t="shared" si="144"/>
        <v>3.4716814202253428E-2</v>
      </c>
      <c r="O266" s="30"/>
    </row>
    <row r="267" spans="1:15" s="8" customFormat="1" ht="117" customHeight="1">
      <c r="A267" s="23" t="s">
        <v>363</v>
      </c>
      <c r="B267" s="24">
        <f t="shared" si="134"/>
        <v>84455.33</v>
      </c>
      <c r="C267" s="24">
        <v>84455.33</v>
      </c>
      <c r="D267" s="24">
        <v>0</v>
      </c>
      <c r="E267" s="24">
        <v>0</v>
      </c>
      <c r="F267" s="24">
        <v>0</v>
      </c>
      <c r="G267" s="24">
        <v>0</v>
      </c>
      <c r="H267" s="24">
        <f>I267+J267+K267+L267</f>
        <v>2932.02</v>
      </c>
      <c r="I267" s="24">
        <v>2932.02</v>
      </c>
      <c r="J267" s="24">
        <v>0</v>
      </c>
      <c r="K267" s="24">
        <v>0</v>
      </c>
      <c r="L267" s="24">
        <v>0</v>
      </c>
      <c r="M267" s="24">
        <v>0</v>
      </c>
      <c r="N267" s="25">
        <f t="shared" si="144"/>
        <v>3.4716814202253428E-2</v>
      </c>
      <c r="O267" s="30" t="s">
        <v>450</v>
      </c>
    </row>
    <row r="268" spans="1:15" s="8" customFormat="1" ht="83.25" customHeight="1">
      <c r="A268" s="65" t="s">
        <v>173</v>
      </c>
      <c r="B268" s="66">
        <f>B269</f>
        <v>200</v>
      </c>
      <c r="C268" s="66">
        <f t="shared" ref="C268:L268" si="146">C269</f>
        <v>200</v>
      </c>
      <c r="D268" s="66">
        <f t="shared" si="146"/>
        <v>0</v>
      </c>
      <c r="E268" s="66">
        <f t="shared" si="146"/>
        <v>0</v>
      </c>
      <c r="F268" s="66">
        <f t="shared" si="146"/>
        <v>0</v>
      </c>
      <c r="G268" s="66">
        <v>0</v>
      </c>
      <c r="H268" s="66">
        <f t="shared" si="146"/>
        <v>196.04</v>
      </c>
      <c r="I268" s="66">
        <f t="shared" si="146"/>
        <v>196.04</v>
      </c>
      <c r="J268" s="66">
        <f t="shared" si="146"/>
        <v>0</v>
      </c>
      <c r="K268" s="66">
        <f t="shared" si="146"/>
        <v>0</v>
      </c>
      <c r="L268" s="66">
        <f t="shared" si="146"/>
        <v>0</v>
      </c>
      <c r="M268" s="66">
        <v>0</v>
      </c>
      <c r="N268" s="75">
        <f t="shared" si="132"/>
        <v>0.98019999999999996</v>
      </c>
      <c r="O268" s="56"/>
    </row>
    <row r="269" spans="1:15" s="11" customFormat="1" ht="78" customHeight="1">
      <c r="A269" s="23" t="s">
        <v>174</v>
      </c>
      <c r="B269" s="24">
        <f>B270</f>
        <v>200</v>
      </c>
      <c r="C269" s="24">
        <f t="shared" ref="C269:L269" si="147">C270</f>
        <v>200</v>
      </c>
      <c r="D269" s="24">
        <f t="shared" si="147"/>
        <v>0</v>
      </c>
      <c r="E269" s="24">
        <f t="shared" si="147"/>
        <v>0</v>
      </c>
      <c r="F269" s="24">
        <f t="shared" si="147"/>
        <v>0</v>
      </c>
      <c r="G269" s="24">
        <v>0</v>
      </c>
      <c r="H269" s="24">
        <f t="shared" si="147"/>
        <v>196.04</v>
      </c>
      <c r="I269" s="24">
        <f t="shared" si="147"/>
        <v>196.04</v>
      </c>
      <c r="J269" s="24">
        <f t="shared" si="147"/>
        <v>0</v>
      </c>
      <c r="K269" s="24">
        <f t="shared" si="147"/>
        <v>0</v>
      </c>
      <c r="L269" s="24">
        <f t="shared" si="147"/>
        <v>0</v>
      </c>
      <c r="M269" s="24">
        <v>0</v>
      </c>
      <c r="N269" s="25">
        <f t="shared" si="132"/>
        <v>0.98019999999999996</v>
      </c>
      <c r="O269" s="30"/>
    </row>
    <row r="270" spans="1:15" s="11" customFormat="1" ht="122.25" customHeight="1">
      <c r="A270" s="23" t="s">
        <v>175</v>
      </c>
      <c r="B270" s="24">
        <f t="shared" si="134"/>
        <v>200</v>
      </c>
      <c r="C270" s="24">
        <v>200</v>
      </c>
      <c r="D270" s="24">
        <v>0</v>
      </c>
      <c r="E270" s="24">
        <v>0</v>
      </c>
      <c r="F270" s="24">
        <v>0</v>
      </c>
      <c r="G270" s="24">
        <v>0</v>
      </c>
      <c r="H270" s="24">
        <f t="shared" ref="H270" si="148">I270+J270+K270+L270</f>
        <v>196.04</v>
      </c>
      <c r="I270" s="24">
        <v>196.04</v>
      </c>
      <c r="J270" s="24">
        <v>0</v>
      </c>
      <c r="K270" s="24">
        <v>0</v>
      </c>
      <c r="L270" s="24">
        <v>0</v>
      </c>
      <c r="M270" s="24">
        <v>0</v>
      </c>
      <c r="N270" s="25">
        <f t="shared" si="132"/>
        <v>0.98019999999999996</v>
      </c>
      <c r="O270" s="30" t="s">
        <v>275</v>
      </c>
    </row>
    <row r="271" spans="1:15" s="8" customFormat="1" ht="81" customHeight="1">
      <c r="A271" s="65" t="s">
        <v>176</v>
      </c>
      <c r="B271" s="66">
        <v>0</v>
      </c>
      <c r="C271" s="66">
        <v>0</v>
      </c>
      <c r="D271" s="66">
        <v>0</v>
      </c>
      <c r="E271" s="66">
        <v>0</v>
      </c>
      <c r="F271" s="66">
        <v>0</v>
      </c>
      <c r="G271" s="66">
        <v>0</v>
      </c>
      <c r="H271" s="66">
        <v>0</v>
      </c>
      <c r="I271" s="66">
        <v>0</v>
      </c>
      <c r="J271" s="66">
        <v>0</v>
      </c>
      <c r="K271" s="66">
        <v>0</v>
      </c>
      <c r="L271" s="66">
        <v>0</v>
      </c>
      <c r="M271" s="66">
        <v>0</v>
      </c>
      <c r="N271" s="55" t="s">
        <v>273</v>
      </c>
      <c r="O271" s="56"/>
    </row>
    <row r="272" spans="1:15" s="11" customFormat="1" ht="78.75" customHeight="1">
      <c r="A272" s="23" t="s">
        <v>448</v>
      </c>
      <c r="B272" s="24">
        <v>0</v>
      </c>
      <c r="C272" s="24">
        <v>0</v>
      </c>
      <c r="D272" s="24">
        <v>0</v>
      </c>
      <c r="E272" s="24">
        <v>0</v>
      </c>
      <c r="F272" s="24">
        <v>0</v>
      </c>
      <c r="G272" s="24">
        <v>0</v>
      </c>
      <c r="H272" s="24">
        <v>0</v>
      </c>
      <c r="I272" s="24">
        <v>0</v>
      </c>
      <c r="J272" s="24">
        <v>0</v>
      </c>
      <c r="K272" s="24">
        <v>0</v>
      </c>
      <c r="L272" s="24">
        <v>0</v>
      </c>
      <c r="M272" s="24">
        <v>0</v>
      </c>
      <c r="N272" s="25" t="s">
        <v>273</v>
      </c>
      <c r="O272" s="30"/>
    </row>
    <row r="273" spans="1:15" s="11" customFormat="1" ht="90" customHeight="1">
      <c r="A273" s="23" t="s">
        <v>449</v>
      </c>
      <c r="B273" s="24">
        <v>0</v>
      </c>
      <c r="C273" s="24">
        <v>0</v>
      </c>
      <c r="D273" s="24">
        <v>0</v>
      </c>
      <c r="E273" s="24">
        <v>0</v>
      </c>
      <c r="F273" s="24">
        <v>0</v>
      </c>
      <c r="G273" s="24">
        <v>0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  <c r="M273" s="24">
        <v>0</v>
      </c>
      <c r="N273" s="24" t="s">
        <v>273</v>
      </c>
      <c r="O273" s="30" t="s">
        <v>272</v>
      </c>
    </row>
    <row r="274" spans="1:15" s="8" customFormat="1" ht="78" customHeight="1">
      <c r="A274" s="65" t="s">
        <v>177</v>
      </c>
      <c r="B274" s="66">
        <f>B275</f>
        <v>76007.489999999991</v>
      </c>
      <c r="C274" s="66">
        <f t="shared" ref="C274:L274" si="149">C275</f>
        <v>24626.43</v>
      </c>
      <c r="D274" s="66">
        <f t="shared" si="149"/>
        <v>51381.06</v>
      </c>
      <c r="E274" s="66">
        <f t="shared" si="149"/>
        <v>0</v>
      </c>
      <c r="F274" s="66">
        <f t="shared" si="149"/>
        <v>0</v>
      </c>
      <c r="G274" s="66">
        <v>0</v>
      </c>
      <c r="H274" s="66">
        <f t="shared" si="149"/>
        <v>76007.489999999991</v>
      </c>
      <c r="I274" s="66">
        <f t="shared" si="149"/>
        <v>24626.43</v>
      </c>
      <c r="J274" s="66">
        <f t="shared" si="149"/>
        <v>51381.06</v>
      </c>
      <c r="K274" s="66">
        <f t="shared" si="149"/>
        <v>0</v>
      </c>
      <c r="L274" s="66">
        <f t="shared" si="149"/>
        <v>0</v>
      </c>
      <c r="M274" s="66">
        <v>0</v>
      </c>
      <c r="N274" s="75">
        <f>H274/B274</f>
        <v>1</v>
      </c>
      <c r="O274" s="56"/>
    </row>
    <row r="275" spans="1:15" s="82" customFormat="1" ht="163.5" customHeight="1">
      <c r="A275" s="78" t="s">
        <v>178</v>
      </c>
      <c r="B275" s="79">
        <f t="shared" si="134"/>
        <v>76007.489999999991</v>
      </c>
      <c r="C275" s="79">
        <f t="shared" ref="C275:L275" si="150">C276</f>
        <v>24626.43</v>
      </c>
      <c r="D275" s="79">
        <f t="shared" si="150"/>
        <v>51381.06</v>
      </c>
      <c r="E275" s="79">
        <f t="shared" si="150"/>
        <v>0</v>
      </c>
      <c r="F275" s="79">
        <f t="shared" si="150"/>
        <v>0</v>
      </c>
      <c r="G275" s="79">
        <v>0</v>
      </c>
      <c r="H275" s="79">
        <f t="shared" si="150"/>
        <v>76007.489999999991</v>
      </c>
      <c r="I275" s="79">
        <f t="shared" si="150"/>
        <v>24626.43</v>
      </c>
      <c r="J275" s="79">
        <f t="shared" si="150"/>
        <v>51381.06</v>
      </c>
      <c r="K275" s="79">
        <f t="shared" si="150"/>
        <v>0</v>
      </c>
      <c r="L275" s="79">
        <f t="shared" si="150"/>
        <v>0</v>
      </c>
      <c r="M275" s="79">
        <v>0</v>
      </c>
      <c r="N275" s="80">
        <f t="shared" ref="N275:N276" si="151">H275/B275</f>
        <v>1</v>
      </c>
      <c r="O275" s="81"/>
    </row>
    <row r="276" spans="1:15" s="82" customFormat="1" ht="69.75" customHeight="1">
      <c r="A276" s="78" t="s">
        <v>179</v>
      </c>
      <c r="B276" s="79">
        <f t="shared" si="134"/>
        <v>76007.489999999991</v>
      </c>
      <c r="C276" s="79">
        <v>24626.43</v>
      </c>
      <c r="D276" s="79">
        <v>51381.06</v>
      </c>
      <c r="E276" s="79">
        <v>0</v>
      </c>
      <c r="F276" s="79">
        <v>0</v>
      </c>
      <c r="G276" s="79">
        <v>0</v>
      </c>
      <c r="H276" s="79">
        <f>I276+J276+K276+L276</f>
        <v>76007.489999999991</v>
      </c>
      <c r="I276" s="79">
        <v>24626.43</v>
      </c>
      <c r="J276" s="79">
        <v>51381.06</v>
      </c>
      <c r="K276" s="79">
        <v>0</v>
      </c>
      <c r="L276" s="79">
        <v>0</v>
      </c>
      <c r="M276" s="79">
        <v>0</v>
      </c>
      <c r="N276" s="80">
        <f t="shared" si="151"/>
        <v>1</v>
      </c>
      <c r="O276" s="81" t="s">
        <v>275</v>
      </c>
    </row>
    <row r="277" spans="1:15" s="12" customFormat="1" ht="43.5" customHeight="1">
      <c r="A277" s="68" t="s">
        <v>180</v>
      </c>
      <c r="B277" s="69">
        <f>C277+F277</f>
        <v>2500</v>
      </c>
      <c r="C277" s="69">
        <f>C278+C281+C284+C287</f>
        <v>500</v>
      </c>
      <c r="D277" s="69">
        <f>D278+D281+D284+D287</f>
        <v>0</v>
      </c>
      <c r="E277" s="69">
        <f>E278+E281+E284+E287</f>
        <v>0</v>
      </c>
      <c r="F277" s="69">
        <f>F278+F281+F284+F287</f>
        <v>2000</v>
      </c>
      <c r="G277" s="69">
        <v>0</v>
      </c>
      <c r="H277" s="69">
        <f>I277+J277+K277+L277</f>
        <v>2499.9700000000003</v>
      </c>
      <c r="I277" s="69">
        <f>I278+I281+I284+I287</f>
        <v>499.97</v>
      </c>
      <c r="J277" s="69">
        <f>J278+J281+J284+J287</f>
        <v>0</v>
      </c>
      <c r="K277" s="69">
        <f>K278+K281+K284+K287</f>
        <v>0</v>
      </c>
      <c r="L277" s="69">
        <f>L278+L281+L284+L287</f>
        <v>2000</v>
      </c>
      <c r="M277" s="69">
        <v>0</v>
      </c>
      <c r="N277" s="76">
        <f>H277/B277</f>
        <v>0.9999880000000001</v>
      </c>
      <c r="O277" s="59"/>
    </row>
    <row r="278" spans="1:15" s="8" customFormat="1" ht="27.75" customHeight="1">
      <c r="A278" s="65" t="s">
        <v>181</v>
      </c>
      <c r="B278" s="66">
        <v>0</v>
      </c>
      <c r="C278" s="66">
        <v>0</v>
      </c>
      <c r="D278" s="66">
        <v>0</v>
      </c>
      <c r="E278" s="66">
        <v>0</v>
      </c>
      <c r="F278" s="66">
        <v>0</v>
      </c>
      <c r="G278" s="66">
        <v>0</v>
      </c>
      <c r="H278" s="66">
        <v>0</v>
      </c>
      <c r="I278" s="66">
        <v>0</v>
      </c>
      <c r="J278" s="66">
        <v>0</v>
      </c>
      <c r="K278" s="66">
        <v>0</v>
      </c>
      <c r="L278" s="66">
        <v>0</v>
      </c>
      <c r="M278" s="66">
        <v>0</v>
      </c>
      <c r="N278" s="55" t="s">
        <v>273</v>
      </c>
      <c r="O278" s="56"/>
    </row>
    <row r="279" spans="1:15" s="11" customFormat="1" ht="201" customHeight="1">
      <c r="A279" s="23" t="s">
        <v>451</v>
      </c>
      <c r="B279" s="24">
        <v>0</v>
      </c>
      <c r="C279" s="24">
        <v>0</v>
      </c>
      <c r="D279" s="24">
        <v>0</v>
      </c>
      <c r="E279" s="24">
        <v>0</v>
      </c>
      <c r="F279" s="24">
        <v>0</v>
      </c>
      <c r="G279" s="24">
        <v>0</v>
      </c>
      <c r="H279" s="24">
        <v>0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5" t="s">
        <v>273</v>
      </c>
      <c r="O279" s="30"/>
    </row>
    <row r="280" spans="1:15" s="11" customFormat="1" ht="144" customHeight="1">
      <c r="A280" s="23" t="s">
        <v>452</v>
      </c>
      <c r="B280" s="24">
        <v>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5" t="s">
        <v>273</v>
      </c>
      <c r="O280" s="30" t="s">
        <v>272</v>
      </c>
    </row>
    <row r="281" spans="1:15" s="8" customFormat="1" ht="38.25">
      <c r="A281" s="65" t="s">
        <v>182</v>
      </c>
      <c r="B281" s="66">
        <v>0</v>
      </c>
      <c r="C281" s="66">
        <v>0</v>
      </c>
      <c r="D281" s="66">
        <v>0</v>
      </c>
      <c r="E281" s="66">
        <v>0</v>
      </c>
      <c r="F281" s="66">
        <v>0</v>
      </c>
      <c r="G281" s="66">
        <v>0</v>
      </c>
      <c r="H281" s="66">
        <v>0</v>
      </c>
      <c r="I281" s="66">
        <v>0</v>
      </c>
      <c r="J281" s="66">
        <v>0</v>
      </c>
      <c r="K281" s="66">
        <v>0</v>
      </c>
      <c r="L281" s="66">
        <v>0</v>
      </c>
      <c r="M281" s="66">
        <v>0</v>
      </c>
      <c r="N281" s="55" t="s">
        <v>273</v>
      </c>
      <c r="O281" s="56"/>
    </row>
    <row r="282" spans="1:15" s="11" customFormat="1" ht="133.5" customHeight="1">
      <c r="A282" s="23" t="s">
        <v>453</v>
      </c>
      <c r="B282" s="24">
        <v>0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5" t="s">
        <v>273</v>
      </c>
      <c r="O282" s="30"/>
    </row>
    <row r="283" spans="1:15" s="11" customFormat="1" ht="63.75">
      <c r="A283" s="23" t="s">
        <v>454</v>
      </c>
      <c r="B283" s="24">
        <v>0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5" t="s">
        <v>273</v>
      </c>
      <c r="O283" s="30" t="s">
        <v>272</v>
      </c>
    </row>
    <row r="284" spans="1:15" s="12" customFormat="1" ht="63.75">
      <c r="A284" s="65" t="s">
        <v>263</v>
      </c>
      <c r="B284" s="66">
        <v>0</v>
      </c>
      <c r="C284" s="66">
        <v>0</v>
      </c>
      <c r="D284" s="66">
        <v>0</v>
      </c>
      <c r="E284" s="66">
        <v>0</v>
      </c>
      <c r="F284" s="66">
        <v>0</v>
      </c>
      <c r="G284" s="66">
        <v>0</v>
      </c>
      <c r="H284" s="66">
        <v>0</v>
      </c>
      <c r="I284" s="66">
        <v>0</v>
      </c>
      <c r="J284" s="66">
        <v>0</v>
      </c>
      <c r="K284" s="66">
        <v>0</v>
      </c>
      <c r="L284" s="66">
        <v>0</v>
      </c>
      <c r="M284" s="66">
        <v>0</v>
      </c>
      <c r="N284" s="55" t="s">
        <v>273</v>
      </c>
      <c r="O284" s="54"/>
    </row>
    <row r="285" spans="1:15" s="11" customFormat="1" ht="118.5" customHeight="1">
      <c r="A285" s="23" t="s">
        <v>455</v>
      </c>
      <c r="B285" s="24">
        <v>0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5" t="s">
        <v>273</v>
      </c>
      <c r="O285" s="30"/>
    </row>
    <row r="286" spans="1:15" s="11" customFormat="1" ht="118.5" customHeight="1">
      <c r="A286" s="23" t="s">
        <v>456</v>
      </c>
      <c r="B286" s="24">
        <v>0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5" t="s">
        <v>273</v>
      </c>
      <c r="O286" s="30" t="s">
        <v>272</v>
      </c>
    </row>
    <row r="287" spans="1:15" s="11" customFormat="1" ht="101.25" customHeight="1">
      <c r="A287" s="65" t="s">
        <v>264</v>
      </c>
      <c r="B287" s="66">
        <f t="shared" ref="B287:L287" si="152">B288</f>
        <v>2500</v>
      </c>
      <c r="C287" s="66">
        <f t="shared" si="152"/>
        <v>500</v>
      </c>
      <c r="D287" s="66">
        <f t="shared" si="152"/>
        <v>0</v>
      </c>
      <c r="E287" s="66">
        <f t="shared" si="152"/>
        <v>0</v>
      </c>
      <c r="F287" s="74">
        <f t="shared" si="152"/>
        <v>2000</v>
      </c>
      <c r="G287" s="66">
        <v>0</v>
      </c>
      <c r="H287" s="66">
        <f t="shared" si="152"/>
        <v>2499.9700000000003</v>
      </c>
      <c r="I287" s="66">
        <f t="shared" si="152"/>
        <v>499.97</v>
      </c>
      <c r="J287" s="66">
        <f t="shared" si="152"/>
        <v>0</v>
      </c>
      <c r="K287" s="66">
        <f t="shared" si="152"/>
        <v>0</v>
      </c>
      <c r="L287" s="66">
        <f t="shared" si="152"/>
        <v>2000</v>
      </c>
      <c r="M287" s="66">
        <v>0</v>
      </c>
      <c r="N287" s="75">
        <f>H287/B287</f>
        <v>0.9999880000000001</v>
      </c>
      <c r="O287" s="56"/>
    </row>
    <row r="288" spans="1:15" s="11" customFormat="1" ht="104.25" customHeight="1">
      <c r="A288" s="23" t="s">
        <v>265</v>
      </c>
      <c r="B288" s="24">
        <f>B289+B290</f>
        <v>2500</v>
      </c>
      <c r="C288" s="24">
        <f t="shared" ref="C288:L288" si="153">C289+C290</f>
        <v>500</v>
      </c>
      <c r="D288" s="24">
        <f t="shared" si="153"/>
        <v>0</v>
      </c>
      <c r="E288" s="24">
        <f t="shared" si="153"/>
        <v>0</v>
      </c>
      <c r="F288" s="24">
        <f t="shared" si="153"/>
        <v>2000</v>
      </c>
      <c r="G288" s="24">
        <v>0</v>
      </c>
      <c r="H288" s="24">
        <f t="shared" si="153"/>
        <v>2499.9700000000003</v>
      </c>
      <c r="I288" s="24">
        <f t="shared" si="153"/>
        <v>499.97</v>
      </c>
      <c r="J288" s="24">
        <f t="shared" si="153"/>
        <v>0</v>
      </c>
      <c r="K288" s="24">
        <f t="shared" si="153"/>
        <v>0</v>
      </c>
      <c r="L288" s="24">
        <f t="shared" si="153"/>
        <v>2000</v>
      </c>
      <c r="M288" s="24">
        <v>0</v>
      </c>
      <c r="N288" s="25">
        <f t="shared" ref="N288:N323" si="154">H288/B288</f>
        <v>0.9999880000000001</v>
      </c>
      <c r="O288" s="30"/>
    </row>
    <row r="289" spans="1:15" s="11" customFormat="1" ht="152.25" customHeight="1">
      <c r="A289" s="23" t="s">
        <v>266</v>
      </c>
      <c r="B289" s="24">
        <f t="shared" ref="B289:B300" si="155">C289+D289+E289+F289</f>
        <v>2000</v>
      </c>
      <c r="C289" s="24">
        <v>0</v>
      </c>
      <c r="D289" s="24">
        <v>0</v>
      </c>
      <c r="E289" s="24">
        <v>0</v>
      </c>
      <c r="F289" s="24">
        <v>2000</v>
      </c>
      <c r="G289" s="24">
        <v>0</v>
      </c>
      <c r="H289" s="24">
        <f t="shared" ref="H289:H290" si="156">I289+J289+K289+L289</f>
        <v>2000</v>
      </c>
      <c r="I289" s="24">
        <v>0</v>
      </c>
      <c r="J289" s="24">
        <v>0</v>
      </c>
      <c r="K289" s="24">
        <v>0</v>
      </c>
      <c r="L289" s="24">
        <v>2000</v>
      </c>
      <c r="M289" s="24">
        <v>0</v>
      </c>
      <c r="N289" s="25">
        <f t="shared" si="154"/>
        <v>1</v>
      </c>
      <c r="O289" s="30" t="s">
        <v>275</v>
      </c>
    </row>
    <row r="290" spans="1:15" s="11" customFormat="1" ht="129" customHeight="1">
      <c r="A290" s="23" t="s">
        <v>267</v>
      </c>
      <c r="B290" s="24">
        <f t="shared" si="155"/>
        <v>500</v>
      </c>
      <c r="C290" s="24">
        <v>500</v>
      </c>
      <c r="D290" s="24">
        <v>0</v>
      </c>
      <c r="E290" s="24">
        <v>0</v>
      </c>
      <c r="F290" s="24">
        <v>0</v>
      </c>
      <c r="G290" s="24">
        <v>0</v>
      </c>
      <c r="H290" s="24">
        <f t="shared" si="156"/>
        <v>499.97</v>
      </c>
      <c r="I290" s="24">
        <v>499.97</v>
      </c>
      <c r="J290" s="24">
        <v>0</v>
      </c>
      <c r="K290" s="24">
        <v>0</v>
      </c>
      <c r="L290" s="24">
        <v>0</v>
      </c>
      <c r="M290" s="24">
        <v>0</v>
      </c>
      <c r="N290" s="25">
        <f t="shared" si="154"/>
        <v>0.99994000000000005</v>
      </c>
      <c r="O290" s="30" t="s">
        <v>275</v>
      </c>
    </row>
    <row r="291" spans="1:15" s="12" customFormat="1" ht="73.5" customHeight="1">
      <c r="A291" s="68" t="s">
        <v>183</v>
      </c>
      <c r="B291" s="69">
        <f t="shared" si="155"/>
        <v>1844043.1</v>
      </c>
      <c r="C291" s="69">
        <f>C292+C298+C301+C304</f>
        <v>1813800.1</v>
      </c>
      <c r="D291" s="69">
        <f>D292+D298+D301+D304</f>
        <v>30243</v>
      </c>
      <c r="E291" s="69">
        <f>E292+E298+E301</f>
        <v>0</v>
      </c>
      <c r="F291" s="69">
        <f>F292+F298+F301</f>
        <v>0</v>
      </c>
      <c r="G291" s="69">
        <v>0</v>
      </c>
      <c r="H291" s="69">
        <f>I291+J291+K291+L291</f>
        <v>1788535.6</v>
      </c>
      <c r="I291" s="69">
        <f>I292+I298+I301+I304</f>
        <v>1758305.8</v>
      </c>
      <c r="J291" s="69">
        <f>J292+J298+J301+J304</f>
        <v>30229.8</v>
      </c>
      <c r="K291" s="69">
        <f>K292+K298+K301</f>
        <v>0</v>
      </c>
      <c r="L291" s="69">
        <f>L292+L298+L301</f>
        <v>0</v>
      </c>
      <c r="M291" s="69">
        <v>0</v>
      </c>
      <c r="N291" s="76">
        <f>H291/B291</f>
        <v>0.96989902242523507</v>
      </c>
      <c r="O291" s="59"/>
    </row>
    <row r="292" spans="1:15" s="8" customFormat="1" ht="69.75" customHeight="1">
      <c r="A292" s="65" t="s">
        <v>184</v>
      </c>
      <c r="B292" s="74">
        <f t="shared" si="155"/>
        <v>148898.79999999999</v>
      </c>
      <c r="C292" s="74">
        <f t="shared" ref="C292:L292" si="157">C293+C296</f>
        <v>118655.8</v>
      </c>
      <c r="D292" s="74">
        <f t="shared" si="157"/>
        <v>30243</v>
      </c>
      <c r="E292" s="74">
        <f t="shared" si="157"/>
        <v>0</v>
      </c>
      <c r="F292" s="74">
        <f t="shared" si="157"/>
        <v>0</v>
      </c>
      <c r="G292" s="74">
        <v>0</v>
      </c>
      <c r="H292" s="74">
        <f>H293+H296</f>
        <v>141406.5</v>
      </c>
      <c r="I292" s="74">
        <f>I293+I296</f>
        <v>111176.7</v>
      </c>
      <c r="J292" s="74">
        <f t="shared" si="157"/>
        <v>30229.8</v>
      </c>
      <c r="K292" s="74">
        <f t="shared" si="157"/>
        <v>0</v>
      </c>
      <c r="L292" s="74">
        <f t="shared" si="157"/>
        <v>0</v>
      </c>
      <c r="M292" s="74">
        <v>0</v>
      </c>
      <c r="N292" s="55">
        <f t="shared" si="154"/>
        <v>0.94968193162067127</v>
      </c>
      <c r="O292" s="56"/>
    </row>
    <row r="293" spans="1:15" s="8" customFormat="1" ht="120" customHeight="1">
      <c r="A293" s="23" t="s">
        <v>185</v>
      </c>
      <c r="B293" s="24">
        <f t="shared" si="155"/>
        <v>118655.8</v>
      </c>
      <c r="C293" s="24">
        <f t="shared" ref="C293:L293" si="158">C294+C295</f>
        <v>118655.8</v>
      </c>
      <c r="D293" s="24">
        <f t="shared" si="158"/>
        <v>0</v>
      </c>
      <c r="E293" s="24">
        <f t="shared" si="158"/>
        <v>0</v>
      </c>
      <c r="F293" s="24">
        <f t="shared" si="158"/>
        <v>0</v>
      </c>
      <c r="G293" s="24">
        <v>0</v>
      </c>
      <c r="H293" s="24">
        <f>H294+H295</f>
        <v>111176.7</v>
      </c>
      <c r="I293" s="24">
        <f t="shared" si="158"/>
        <v>111176.7</v>
      </c>
      <c r="J293" s="24">
        <f t="shared" si="158"/>
        <v>0</v>
      </c>
      <c r="K293" s="24">
        <f t="shared" si="158"/>
        <v>0</v>
      </c>
      <c r="L293" s="24">
        <f t="shared" si="158"/>
        <v>0</v>
      </c>
      <c r="M293" s="24">
        <v>0</v>
      </c>
      <c r="N293" s="25">
        <f t="shared" si="154"/>
        <v>0.93696810438259226</v>
      </c>
      <c r="O293" s="30"/>
    </row>
    <row r="294" spans="1:15" s="11" customFormat="1" ht="129.75" customHeight="1">
      <c r="A294" s="23" t="s">
        <v>186</v>
      </c>
      <c r="B294" s="24">
        <f t="shared" si="155"/>
        <v>34255.800000000003</v>
      </c>
      <c r="C294" s="24">
        <v>34255.800000000003</v>
      </c>
      <c r="D294" s="24">
        <v>0</v>
      </c>
      <c r="E294" s="24">
        <v>0</v>
      </c>
      <c r="F294" s="24">
        <v>0</v>
      </c>
      <c r="G294" s="24">
        <v>0</v>
      </c>
      <c r="H294" s="24">
        <f>I294+J294+K294+L294</f>
        <v>27558</v>
      </c>
      <c r="I294" s="24">
        <v>27558</v>
      </c>
      <c r="J294" s="24">
        <v>0</v>
      </c>
      <c r="K294" s="24">
        <v>0</v>
      </c>
      <c r="L294" s="24">
        <v>0</v>
      </c>
      <c r="M294" s="24">
        <v>0</v>
      </c>
      <c r="N294" s="25">
        <f t="shared" si="154"/>
        <v>0.80447690610057265</v>
      </c>
      <c r="O294" s="30" t="s">
        <v>458</v>
      </c>
    </row>
    <row r="295" spans="1:15" s="11" customFormat="1" ht="79.5" customHeight="1">
      <c r="A295" s="23" t="s">
        <v>187</v>
      </c>
      <c r="B295" s="24">
        <f t="shared" si="155"/>
        <v>84400</v>
      </c>
      <c r="C295" s="24">
        <v>84400</v>
      </c>
      <c r="D295" s="24">
        <v>0</v>
      </c>
      <c r="E295" s="24">
        <v>0</v>
      </c>
      <c r="F295" s="24">
        <v>0</v>
      </c>
      <c r="G295" s="24">
        <v>0</v>
      </c>
      <c r="H295" s="24">
        <f>I295+J295+K295+L295</f>
        <v>83618.7</v>
      </c>
      <c r="I295" s="24">
        <v>83618.7</v>
      </c>
      <c r="J295" s="24">
        <v>0</v>
      </c>
      <c r="K295" s="24">
        <v>0</v>
      </c>
      <c r="L295" s="24">
        <v>0</v>
      </c>
      <c r="M295" s="24">
        <v>0</v>
      </c>
      <c r="N295" s="25">
        <f t="shared" si="154"/>
        <v>0.99074289099526058</v>
      </c>
      <c r="O295" s="30" t="s">
        <v>275</v>
      </c>
    </row>
    <row r="296" spans="1:15" s="11" customFormat="1" ht="210.75" customHeight="1">
      <c r="A296" s="23" t="s">
        <v>364</v>
      </c>
      <c r="B296" s="24">
        <f t="shared" si="155"/>
        <v>30243</v>
      </c>
      <c r="C296" s="24">
        <f t="shared" ref="C296:L296" si="159">C297</f>
        <v>0</v>
      </c>
      <c r="D296" s="24">
        <f>D297</f>
        <v>30243</v>
      </c>
      <c r="E296" s="24">
        <f t="shared" si="159"/>
        <v>0</v>
      </c>
      <c r="F296" s="24">
        <f t="shared" si="159"/>
        <v>0</v>
      </c>
      <c r="G296" s="24">
        <v>0</v>
      </c>
      <c r="H296" s="24">
        <f>I296+J296+K296+L296</f>
        <v>30229.8</v>
      </c>
      <c r="I296" s="24">
        <f t="shared" si="159"/>
        <v>0</v>
      </c>
      <c r="J296" s="24">
        <f t="shared" si="159"/>
        <v>30229.8</v>
      </c>
      <c r="K296" s="24">
        <f t="shared" si="159"/>
        <v>0</v>
      </c>
      <c r="L296" s="24">
        <f t="shared" si="159"/>
        <v>0</v>
      </c>
      <c r="M296" s="24">
        <v>0</v>
      </c>
      <c r="N296" s="25">
        <f t="shared" si="154"/>
        <v>0.99956353536355513</v>
      </c>
      <c r="O296" s="30"/>
    </row>
    <row r="297" spans="1:15" s="11" customFormat="1" ht="286.5" customHeight="1">
      <c r="A297" s="23" t="s">
        <v>319</v>
      </c>
      <c r="B297" s="24">
        <f t="shared" si="155"/>
        <v>30243</v>
      </c>
      <c r="C297" s="24">
        <v>0</v>
      </c>
      <c r="D297" s="24">
        <v>30243</v>
      </c>
      <c r="E297" s="24">
        <v>0</v>
      </c>
      <c r="F297" s="24">
        <v>0</v>
      </c>
      <c r="G297" s="24">
        <v>0</v>
      </c>
      <c r="H297" s="24">
        <f>I297+J297+K297+L297</f>
        <v>30229.8</v>
      </c>
      <c r="I297" s="24">
        <v>0</v>
      </c>
      <c r="J297" s="24">
        <v>30229.8</v>
      </c>
      <c r="K297" s="24">
        <v>0</v>
      </c>
      <c r="L297" s="24">
        <v>0</v>
      </c>
      <c r="M297" s="24">
        <v>0</v>
      </c>
      <c r="N297" s="25">
        <f t="shared" si="154"/>
        <v>0.99956353536355513</v>
      </c>
      <c r="O297" s="30" t="s">
        <v>275</v>
      </c>
    </row>
    <row r="298" spans="1:15" s="8" customFormat="1" ht="59.25" customHeight="1">
      <c r="A298" s="65" t="s">
        <v>188</v>
      </c>
      <c r="B298" s="66">
        <f>B299</f>
        <v>500</v>
      </c>
      <c r="C298" s="66">
        <f t="shared" ref="C298:L298" si="160">C299</f>
        <v>500</v>
      </c>
      <c r="D298" s="66">
        <f t="shared" si="160"/>
        <v>0</v>
      </c>
      <c r="E298" s="66">
        <f t="shared" si="160"/>
        <v>0</v>
      </c>
      <c r="F298" s="66">
        <f t="shared" si="160"/>
        <v>0</v>
      </c>
      <c r="G298" s="66">
        <v>0</v>
      </c>
      <c r="H298" s="66">
        <f t="shared" si="160"/>
        <v>0</v>
      </c>
      <c r="I298" s="66">
        <f t="shared" si="160"/>
        <v>0</v>
      </c>
      <c r="J298" s="66">
        <f t="shared" si="160"/>
        <v>0</v>
      </c>
      <c r="K298" s="66">
        <f t="shared" si="160"/>
        <v>0</v>
      </c>
      <c r="L298" s="66">
        <f t="shared" si="160"/>
        <v>0</v>
      </c>
      <c r="M298" s="66">
        <v>0</v>
      </c>
      <c r="N298" s="75">
        <f>H298/B298</f>
        <v>0</v>
      </c>
      <c r="O298" s="56"/>
    </row>
    <row r="299" spans="1:15" s="11" customFormat="1" ht="91.5" customHeight="1">
      <c r="A299" s="23" t="s">
        <v>189</v>
      </c>
      <c r="B299" s="24">
        <f>B300</f>
        <v>500</v>
      </c>
      <c r="C299" s="24">
        <f t="shared" ref="C299:L299" si="161">C300</f>
        <v>500</v>
      </c>
      <c r="D299" s="24">
        <f t="shared" si="161"/>
        <v>0</v>
      </c>
      <c r="E299" s="24">
        <f t="shared" si="161"/>
        <v>0</v>
      </c>
      <c r="F299" s="24">
        <f t="shared" si="161"/>
        <v>0</v>
      </c>
      <c r="G299" s="24">
        <v>0</v>
      </c>
      <c r="H299" s="24">
        <f t="shared" si="161"/>
        <v>0</v>
      </c>
      <c r="I299" s="24">
        <f t="shared" si="161"/>
        <v>0</v>
      </c>
      <c r="J299" s="24">
        <f t="shared" si="161"/>
        <v>0</v>
      </c>
      <c r="K299" s="24">
        <f t="shared" si="161"/>
        <v>0</v>
      </c>
      <c r="L299" s="24">
        <f t="shared" si="161"/>
        <v>0</v>
      </c>
      <c r="M299" s="24">
        <v>0</v>
      </c>
      <c r="N299" s="25">
        <f t="shared" si="154"/>
        <v>0</v>
      </c>
      <c r="O299" s="30"/>
    </row>
    <row r="300" spans="1:15" s="11" customFormat="1" ht="78.75" customHeight="1">
      <c r="A300" s="23" t="s">
        <v>190</v>
      </c>
      <c r="B300" s="24">
        <f t="shared" si="155"/>
        <v>500</v>
      </c>
      <c r="C300" s="24">
        <v>500</v>
      </c>
      <c r="D300" s="24">
        <v>0</v>
      </c>
      <c r="E300" s="24">
        <v>0</v>
      </c>
      <c r="F300" s="24">
        <v>0</v>
      </c>
      <c r="G300" s="24">
        <v>0</v>
      </c>
      <c r="H300" s="24">
        <f>I300+J300+K300+L300</f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5">
        <f t="shared" si="154"/>
        <v>0</v>
      </c>
      <c r="O300" s="30" t="s">
        <v>276</v>
      </c>
    </row>
    <row r="301" spans="1:15" s="8" customFormat="1" ht="62.25" customHeight="1">
      <c r="A301" s="65" t="s">
        <v>191</v>
      </c>
      <c r="B301" s="66">
        <v>0</v>
      </c>
      <c r="C301" s="66">
        <v>0</v>
      </c>
      <c r="D301" s="66">
        <v>0</v>
      </c>
      <c r="E301" s="66">
        <v>0</v>
      </c>
      <c r="F301" s="66">
        <v>0</v>
      </c>
      <c r="G301" s="66">
        <v>0</v>
      </c>
      <c r="H301" s="66">
        <v>0</v>
      </c>
      <c r="I301" s="66">
        <v>0</v>
      </c>
      <c r="J301" s="66">
        <v>0</v>
      </c>
      <c r="K301" s="66">
        <v>0</v>
      </c>
      <c r="L301" s="66">
        <v>0</v>
      </c>
      <c r="M301" s="66">
        <v>0</v>
      </c>
      <c r="N301" s="75" t="s">
        <v>273</v>
      </c>
      <c r="O301" s="56"/>
    </row>
    <row r="302" spans="1:15" s="11" customFormat="1" ht="90.75" customHeight="1">
      <c r="A302" s="23" t="s">
        <v>459</v>
      </c>
      <c r="B302" s="24">
        <v>0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5" t="s">
        <v>273</v>
      </c>
      <c r="O302" s="30"/>
    </row>
    <row r="303" spans="1:15" s="11" customFormat="1" ht="90.75" customHeight="1">
      <c r="A303" s="23" t="s">
        <v>460</v>
      </c>
      <c r="B303" s="24">
        <v>0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5" t="s">
        <v>273</v>
      </c>
      <c r="O303" s="30" t="s">
        <v>272</v>
      </c>
    </row>
    <row r="304" spans="1:15" s="8" customFormat="1" ht="48" customHeight="1">
      <c r="A304" s="65" t="s">
        <v>81</v>
      </c>
      <c r="B304" s="66">
        <f>B305+B313</f>
        <v>1694644.3</v>
      </c>
      <c r="C304" s="66">
        <f t="shared" ref="C304:L304" si="162">C305+C313</f>
        <v>1694644.3</v>
      </c>
      <c r="D304" s="66">
        <f t="shared" si="162"/>
        <v>0</v>
      </c>
      <c r="E304" s="66">
        <f t="shared" si="162"/>
        <v>0</v>
      </c>
      <c r="F304" s="66">
        <f t="shared" si="162"/>
        <v>0</v>
      </c>
      <c r="G304" s="66">
        <v>0</v>
      </c>
      <c r="H304" s="66">
        <f t="shared" si="162"/>
        <v>1647129.1</v>
      </c>
      <c r="I304" s="66">
        <f t="shared" si="162"/>
        <v>1647129.1</v>
      </c>
      <c r="J304" s="66">
        <f t="shared" si="162"/>
        <v>0</v>
      </c>
      <c r="K304" s="66">
        <f t="shared" si="162"/>
        <v>0</v>
      </c>
      <c r="L304" s="66">
        <f t="shared" si="162"/>
        <v>0</v>
      </c>
      <c r="M304" s="66">
        <v>0</v>
      </c>
      <c r="N304" s="75">
        <f t="shared" si="154"/>
        <v>0.971961549689218</v>
      </c>
      <c r="O304" s="56"/>
    </row>
    <row r="305" spans="1:15" s="11" customFormat="1" ht="97.5" customHeight="1">
      <c r="A305" s="23" t="s">
        <v>49</v>
      </c>
      <c r="B305" s="24">
        <f>B306+B307+B308+B309+B310+B311+B312</f>
        <v>1693079.3</v>
      </c>
      <c r="C305" s="24">
        <f>C306+C307+C308+C309+C310+C311+C312</f>
        <v>1693079.3</v>
      </c>
      <c r="D305" s="24">
        <f t="shared" ref="D305:L305" si="163">D306+D307+D308+D309+D310+D311+D312</f>
        <v>0</v>
      </c>
      <c r="E305" s="24">
        <f t="shared" si="163"/>
        <v>0</v>
      </c>
      <c r="F305" s="24">
        <f t="shared" si="163"/>
        <v>0</v>
      </c>
      <c r="G305" s="24">
        <v>0</v>
      </c>
      <c r="H305" s="24">
        <f>H306+H307+H308+H309+H310+H311+H312</f>
        <v>1645823.1</v>
      </c>
      <c r="I305" s="24">
        <f t="shared" si="163"/>
        <v>1645823.1</v>
      </c>
      <c r="J305" s="24">
        <f t="shared" si="163"/>
        <v>0</v>
      </c>
      <c r="K305" s="24">
        <f t="shared" si="163"/>
        <v>0</v>
      </c>
      <c r="L305" s="24">
        <f t="shared" si="163"/>
        <v>0</v>
      </c>
      <c r="M305" s="24">
        <v>0</v>
      </c>
      <c r="N305" s="25">
        <f t="shared" si="154"/>
        <v>0.9720886080173563</v>
      </c>
      <c r="O305" s="30"/>
    </row>
    <row r="306" spans="1:15" s="11" customFormat="1" ht="66" customHeight="1">
      <c r="A306" s="23" t="s">
        <v>192</v>
      </c>
      <c r="B306" s="24">
        <f t="shared" ref="B306:B324" si="164">C306+D306+E306+F306</f>
        <v>11994.6</v>
      </c>
      <c r="C306" s="24">
        <v>11994.6</v>
      </c>
      <c r="D306" s="24">
        <v>0</v>
      </c>
      <c r="E306" s="24">
        <v>0</v>
      </c>
      <c r="F306" s="24">
        <v>0</v>
      </c>
      <c r="G306" s="24">
        <v>0</v>
      </c>
      <c r="H306" s="24">
        <f t="shared" ref="H306:H312" si="165">I306+J306+K306+L306</f>
        <v>11698.6</v>
      </c>
      <c r="I306" s="24">
        <v>11698.6</v>
      </c>
      <c r="J306" s="24">
        <v>0</v>
      </c>
      <c r="K306" s="24">
        <v>0</v>
      </c>
      <c r="L306" s="24">
        <v>0</v>
      </c>
      <c r="M306" s="24">
        <v>0</v>
      </c>
      <c r="N306" s="25">
        <f t="shared" si="154"/>
        <v>0.97532222833608462</v>
      </c>
      <c r="O306" s="30" t="s">
        <v>508</v>
      </c>
    </row>
    <row r="307" spans="1:15" s="11" customFormat="1" ht="66.75" customHeight="1">
      <c r="A307" s="23" t="s">
        <v>193</v>
      </c>
      <c r="B307" s="24">
        <f t="shared" si="164"/>
        <v>577691.4</v>
      </c>
      <c r="C307" s="24">
        <v>577691.4</v>
      </c>
      <c r="D307" s="24">
        <v>0</v>
      </c>
      <c r="E307" s="24">
        <v>0</v>
      </c>
      <c r="F307" s="24">
        <v>0</v>
      </c>
      <c r="G307" s="24">
        <v>0</v>
      </c>
      <c r="H307" s="24">
        <f t="shared" si="165"/>
        <v>564576.80000000005</v>
      </c>
      <c r="I307" s="24">
        <v>564576.80000000005</v>
      </c>
      <c r="J307" s="24">
        <v>0</v>
      </c>
      <c r="K307" s="24">
        <v>0</v>
      </c>
      <c r="L307" s="24">
        <v>0</v>
      </c>
      <c r="M307" s="24">
        <v>0</v>
      </c>
      <c r="N307" s="25">
        <f t="shared" si="154"/>
        <v>0.97729825993601427</v>
      </c>
      <c r="O307" s="30" t="s">
        <v>509</v>
      </c>
    </row>
    <row r="308" spans="1:15" s="11" customFormat="1" ht="75" customHeight="1">
      <c r="A308" s="23" t="s">
        <v>194</v>
      </c>
      <c r="B308" s="24">
        <f t="shared" si="164"/>
        <v>81303.3</v>
      </c>
      <c r="C308" s="24">
        <v>81303.3</v>
      </c>
      <c r="D308" s="24">
        <v>0</v>
      </c>
      <c r="E308" s="24">
        <v>0</v>
      </c>
      <c r="F308" s="24">
        <v>0</v>
      </c>
      <c r="G308" s="24">
        <v>0</v>
      </c>
      <c r="H308" s="24">
        <f t="shared" si="165"/>
        <v>77645.600000000006</v>
      </c>
      <c r="I308" s="24">
        <v>77645.600000000006</v>
      </c>
      <c r="J308" s="24">
        <v>0</v>
      </c>
      <c r="K308" s="24">
        <v>0</v>
      </c>
      <c r="L308" s="24">
        <v>0</v>
      </c>
      <c r="M308" s="24">
        <v>0</v>
      </c>
      <c r="N308" s="25">
        <f t="shared" si="154"/>
        <v>0.95501166619313116</v>
      </c>
      <c r="O308" s="30" t="s">
        <v>510</v>
      </c>
    </row>
    <row r="309" spans="1:15" s="11" customFormat="1" ht="145.5" customHeight="1">
      <c r="A309" s="23" t="s">
        <v>195</v>
      </c>
      <c r="B309" s="24">
        <f t="shared" si="164"/>
        <v>285669.7</v>
      </c>
      <c r="C309" s="24">
        <v>285669.7</v>
      </c>
      <c r="D309" s="24">
        <v>0</v>
      </c>
      <c r="E309" s="24">
        <v>0</v>
      </c>
      <c r="F309" s="24">
        <v>0</v>
      </c>
      <c r="G309" s="24">
        <v>0</v>
      </c>
      <c r="H309" s="24">
        <f t="shared" si="165"/>
        <v>281537.5</v>
      </c>
      <c r="I309" s="24">
        <v>281537.5</v>
      </c>
      <c r="J309" s="24">
        <v>0</v>
      </c>
      <c r="K309" s="24">
        <v>0</v>
      </c>
      <c r="L309" s="24">
        <v>0</v>
      </c>
      <c r="M309" s="24">
        <v>0</v>
      </c>
      <c r="N309" s="25">
        <f t="shared" si="154"/>
        <v>0.98553504274342008</v>
      </c>
      <c r="O309" s="30" t="s">
        <v>461</v>
      </c>
    </row>
    <row r="310" spans="1:15" s="11" customFormat="1" ht="144.75" customHeight="1">
      <c r="A310" s="23" t="s">
        <v>196</v>
      </c>
      <c r="B310" s="24">
        <f t="shared" si="164"/>
        <v>735315.3</v>
      </c>
      <c r="C310" s="24">
        <v>735315.3</v>
      </c>
      <c r="D310" s="24">
        <v>0</v>
      </c>
      <c r="E310" s="24">
        <v>0</v>
      </c>
      <c r="F310" s="24">
        <v>0</v>
      </c>
      <c r="G310" s="24">
        <v>0</v>
      </c>
      <c r="H310" s="24">
        <f t="shared" si="165"/>
        <v>709333.6</v>
      </c>
      <c r="I310" s="24">
        <v>709333.6</v>
      </c>
      <c r="J310" s="24">
        <v>0</v>
      </c>
      <c r="K310" s="24">
        <v>0</v>
      </c>
      <c r="L310" s="24">
        <v>0</v>
      </c>
      <c r="M310" s="24">
        <v>0</v>
      </c>
      <c r="N310" s="25">
        <f t="shared" si="154"/>
        <v>0.96466590590458257</v>
      </c>
      <c r="O310" s="30" t="s">
        <v>462</v>
      </c>
    </row>
    <row r="311" spans="1:15" s="11" customFormat="1" ht="75.75" customHeight="1">
      <c r="A311" s="23" t="s">
        <v>197</v>
      </c>
      <c r="B311" s="24">
        <f t="shared" si="164"/>
        <v>74</v>
      </c>
      <c r="C311" s="24">
        <v>74</v>
      </c>
      <c r="D311" s="24">
        <v>0</v>
      </c>
      <c r="E311" s="24">
        <v>0</v>
      </c>
      <c r="F311" s="24">
        <v>0</v>
      </c>
      <c r="G311" s="24">
        <v>0</v>
      </c>
      <c r="H311" s="24">
        <f t="shared" si="165"/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5">
        <f t="shared" si="154"/>
        <v>0</v>
      </c>
      <c r="O311" s="30" t="s">
        <v>463</v>
      </c>
    </row>
    <row r="312" spans="1:15" s="11" customFormat="1" ht="57.75" customHeight="1">
      <c r="A312" s="23" t="s">
        <v>365</v>
      </c>
      <c r="B312" s="24">
        <f t="shared" si="164"/>
        <v>1031</v>
      </c>
      <c r="C312" s="24">
        <v>1031</v>
      </c>
      <c r="D312" s="24">
        <v>0</v>
      </c>
      <c r="E312" s="24">
        <v>0</v>
      </c>
      <c r="F312" s="24">
        <v>0</v>
      </c>
      <c r="G312" s="24">
        <v>0</v>
      </c>
      <c r="H312" s="24">
        <f t="shared" si="165"/>
        <v>1031</v>
      </c>
      <c r="I312" s="24">
        <v>1031</v>
      </c>
      <c r="J312" s="24">
        <v>0</v>
      </c>
      <c r="K312" s="24">
        <v>0</v>
      </c>
      <c r="L312" s="24">
        <v>0</v>
      </c>
      <c r="M312" s="24">
        <v>0</v>
      </c>
      <c r="N312" s="25">
        <f t="shared" si="154"/>
        <v>1</v>
      </c>
      <c r="O312" s="30" t="s">
        <v>274</v>
      </c>
    </row>
    <row r="313" spans="1:15" s="11" customFormat="1" ht="125.25" customHeight="1">
      <c r="A313" s="23" t="s">
        <v>198</v>
      </c>
      <c r="B313" s="24">
        <f>C313</f>
        <v>1565</v>
      </c>
      <c r="C313" s="24">
        <f>C314</f>
        <v>1565</v>
      </c>
      <c r="D313" s="24">
        <f>D314</f>
        <v>0</v>
      </c>
      <c r="E313" s="24">
        <f>E314</f>
        <v>0</v>
      </c>
      <c r="F313" s="24">
        <f>F314</f>
        <v>0</v>
      </c>
      <c r="G313" s="24">
        <v>0</v>
      </c>
      <c r="H313" s="24">
        <f>I313</f>
        <v>1306</v>
      </c>
      <c r="I313" s="24">
        <f>I314</f>
        <v>1306</v>
      </c>
      <c r="J313" s="24">
        <f>J314</f>
        <v>0</v>
      </c>
      <c r="K313" s="24">
        <f>K314</f>
        <v>0</v>
      </c>
      <c r="L313" s="24">
        <f>L314</f>
        <v>0</v>
      </c>
      <c r="M313" s="24">
        <v>0</v>
      </c>
      <c r="N313" s="25">
        <f t="shared" si="154"/>
        <v>0.83450479233226837</v>
      </c>
      <c r="O313" s="30"/>
    </row>
    <row r="314" spans="1:15" s="11" customFormat="1" ht="153.75" customHeight="1">
      <c r="A314" s="23" t="s">
        <v>199</v>
      </c>
      <c r="B314" s="24">
        <f t="shared" si="164"/>
        <v>1565</v>
      </c>
      <c r="C314" s="24">
        <v>1565</v>
      </c>
      <c r="D314" s="24">
        <v>0</v>
      </c>
      <c r="E314" s="24">
        <v>0</v>
      </c>
      <c r="F314" s="24">
        <v>0</v>
      </c>
      <c r="G314" s="24">
        <v>0</v>
      </c>
      <c r="H314" s="24">
        <f t="shared" ref="H314:H336" si="166">I314+J314+K314+L314</f>
        <v>1306</v>
      </c>
      <c r="I314" s="24">
        <v>1306</v>
      </c>
      <c r="J314" s="24">
        <v>0</v>
      </c>
      <c r="K314" s="24">
        <v>0</v>
      </c>
      <c r="L314" s="24">
        <v>0</v>
      </c>
      <c r="M314" s="24">
        <v>0</v>
      </c>
      <c r="N314" s="25">
        <f t="shared" si="154"/>
        <v>0.83450479233226837</v>
      </c>
      <c r="O314" s="30" t="s">
        <v>464</v>
      </c>
    </row>
    <row r="315" spans="1:15" s="12" customFormat="1" ht="144.75" customHeight="1">
      <c r="A315" s="68" t="s">
        <v>200</v>
      </c>
      <c r="B315" s="69">
        <f t="shared" si="164"/>
        <v>101017.82999999999</v>
      </c>
      <c r="C315" s="69">
        <f>C316+C325+C328+C333+C336</f>
        <v>83332.59</v>
      </c>
      <c r="D315" s="69">
        <f>D316+D325+D328+D333+D336</f>
        <v>14820.76</v>
      </c>
      <c r="E315" s="69">
        <f>E316+E325+E328+E333+E336</f>
        <v>3.48</v>
      </c>
      <c r="F315" s="69">
        <f>F316+F325+F328+F333+F336</f>
        <v>2861</v>
      </c>
      <c r="G315" s="69">
        <v>0</v>
      </c>
      <c r="H315" s="69">
        <f>I315+J315+K315+L315</f>
        <v>97404.68</v>
      </c>
      <c r="I315" s="69">
        <f>I316+I325+I328+I333+I336</f>
        <v>81845.23</v>
      </c>
      <c r="J315" s="69">
        <f>J316+J325+J328+J333+J336</f>
        <v>12704.5</v>
      </c>
      <c r="K315" s="69">
        <f>K316+K325+K328+K333+K336</f>
        <v>0</v>
      </c>
      <c r="L315" s="69">
        <f>L316+L325+L328+L333+L336</f>
        <v>2854.95</v>
      </c>
      <c r="M315" s="69">
        <v>0</v>
      </c>
      <c r="N315" s="76">
        <f>H315/B315</f>
        <v>0.96423255181783263</v>
      </c>
      <c r="O315" s="59"/>
    </row>
    <row r="316" spans="1:15" s="8" customFormat="1" ht="160.5" customHeight="1">
      <c r="A316" s="65" t="s">
        <v>201</v>
      </c>
      <c r="B316" s="74">
        <f t="shared" si="164"/>
        <v>34946</v>
      </c>
      <c r="C316" s="74">
        <f>C317+C321</f>
        <v>33200</v>
      </c>
      <c r="D316" s="74">
        <f>D317+D321</f>
        <v>0</v>
      </c>
      <c r="E316" s="74">
        <f>E317+E321</f>
        <v>0</v>
      </c>
      <c r="F316" s="74">
        <f>F317+F321</f>
        <v>1746</v>
      </c>
      <c r="G316" s="74">
        <v>0</v>
      </c>
      <c r="H316" s="74">
        <f>H317+H321</f>
        <v>34236.93</v>
      </c>
      <c r="I316" s="74">
        <f t="shared" ref="I316:L316" si="167">I317+I321</f>
        <v>32490.93</v>
      </c>
      <c r="J316" s="74">
        <f t="shared" si="167"/>
        <v>0</v>
      </c>
      <c r="K316" s="74">
        <f t="shared" si="167"/>
        <v>0</v>
      </c>
      <c r="L316" s="74">
        <f t="shared" si="167"/>
        <v>1746</v>
      </c>
      <c r="M316" s="66">
        <v>0</v>
      </c>
      <c r="N316" s="55">
        <f t="shared" si="154"/>
        <v>0.97970955188004349</v>
      </c>
      <c r="O316" s="54"/>
    </row>
    <row r="317" spans="1:15" s="11" customFormat="1" ht="127.5" customHeight="1">
      <c r="A317" s="23" t="s">
        <v>202</v>
      </c>
      <c r="B317" s="24">
        <f t="shared" ref="B317" si="168">B318+B319+B320</f>
        <v>32200</v>
      </c>
      <c r="C317" s="24">
        <f>C318+C319+C320</f>
        <v>32200</v>
      </c>
      <c r="D317" s="24">
        <f t="shared" ref="D317:F317" si="169">D318+D319+D320</f>
        <v>0</v>
      </c>
      <c r="E317" s="24">
        <f t="shared" si="169"/>
        <v>0</v>
      </c>
      <c r="F317" s="24">
        <f t="shared" si="169"/>
        <v>0</v>
      </c>
      <c r="G317" s="24">
        <v>0</v>
      </c>
      <c r="H317" s="24">
        <f>H318+H319+H320</f>
        <v>32086.68</v>
      </c>
      <c r="I317" s="24">
        <f t="shared" ref="I317:L317" si="170">I318+I319+I320</f>
        <v>32086.68</v>
      </c>
      <c r="J317" s="24">
        <f t="shared" si="170"/>
        <v>0</v>
      </c>
      <c r="K317" s="24">
        <f t="shared" si="170"/>
        <v>0</v>
      </c>
      <c r="L317" s="24">
        <f t="shared" si="170"/>
        <v>0</v>
      </c>
      <c r="M317" s="24">
        <v>0</v>
      </c>
      <c r="N317" s="25">
        <f>H317/B317</f>
        <v>0.9964807453416149</v>
      </c>
      <c r="O317" s="30"/>
    </row>
    <row r="318" spans="1:15" s="11" customFormat="1" ht="191.25" customHeight="1">
      <c r="A318" s="23" t="s">
        <v>320</v>
      </c>
      <c r="B318" s="24">
        <f t="shared" si="164"/>
        <v>4645.5</v>
      </c>
      <c r="C318" s="24">
        <v>4645.5</v>
      </c>
      <c r="D318" s="24">
        <v>0</v>
      </c>
      <c r="E318" s="24">
        <v>0</v>
      </c>
      <c r="F318" s="24">
        <v>0</v>
      </c>
      <c r="G318" s="24">
        <v>0</v>
      </c>
      <c r="H318" s="24">
        <f t="shared" si="166"/>
        <v>4634.8999999999996</v>
      </c>
      <c r="I318" s="24">
        <v>4634.8999999999996</v>
      </c>
      <c r="J318" s="24">
        <v>0</v>
      </c>
      <c r="K318" s="24">
        <v>0</v>
      </c>
      <c r="L318" s="24">
        <v>0</v>
      </c>
      <c r="M318" s="24">
        <v>0</v>
      </c>
      <c r="N318" s="25">
        <f t="shared" si="154"/>
        <v>0.99771822193520598</v>
      </c>
      <c r="O318" s="30" t="s">
        <v>274</v>
      </c>
    </row>
    <row r="319" spans="1:15" s="11" customFormat="1" ht="163.5" customHeight="1">
      <c r="A319" s="23" t="s">
        <v>203</v>
      </c>
      <c r="B319" s="24">
        <f t="shared" si="164"/>
        <v>27524.2</v>
      </c>
      <c r="C319" s="24">
        <v>27524.2</v>
      </c>
      <c r="D319" s="24">
        <v>0</v>
      </c>
      <c r="E319" s="24">
        <v>0</v>
      </c>
      <c r="F319" s="24">
        <v>0</v>
      </c>
      <c r="G319" s="24">
        <v>0</v>
      </c>
      <c r="H319" s="24">
        <f>I319+J319+K319+L319</f>
        <v>27421.78</v>
      </c>
      <c r="I319" s="24">
        <v>27421.78</v>
      </c>
      <c r="J319" s="24">
        <v>0</v>
      </c>
      <c r="K319" s="24">
        <v>0</v>
      </c>
      <c r="L319" s="24">
        <v>0</v>
      </c>
      <c r="M319" s="24">
        <v>0</v>
      </c>
      <c r="N319" s="25">
        <f t="shared" si="154"/>
        <v>0.99627891092202492</v>
      </c>
      <c r="O319" s="30" t="s">
        <v>274</v>
      </c>
    </row>
    <row r="320" spans="1:15" s="11" customFormat="1" ht="196.5" customHeight="1">
      <c r="A320" s="23" t="s">
        <v>204</v>
      </c>
      <c r="B320" s="24">
        <f t="shared" si="164"/>
        <v>30.3</v>
      </c>
      <c r="C320" s="24">
        <v>30.3</v>
      </c>
      <c r="D320" s="24">
        <v>0</v>
      </c>
      <c r="E320" s="24">
        <v>0</v>
      </c>
      <c r="F320" s="24">
        <v>0</v>
      </c>
      <c r="G320" s="24">
        <v>0</v>
      </c>
      <c r="H320" s="24">
        <f t="shared" si="166"/>
        <v>30</v>
      </c>
      <c r="I320" s="24">
        <v>30</v>
      </c>
      <c r="J320" s="24">
        <v>0</v>
      </c>
      <c r="K320" s="24">
        <v>0</v>
      </c>
      <c r="L320" s="24">
        <v>0</v>
      </c>
      <c r="M320" s="24">
        <v>0</v>
      </c>
      <c r="N320" s="25">
        <f>H320/B320</f>
        <v>0.99009900990099009</v>
      </c>
      <c r="O320" s="30" t="s">
        <v>274</v>
      </c>
    </row>
    <row r="321" spans="1:15" s="11" customFormat="1" ht="105" customHeight="1">
      <c r="A321" s="23" t="s">
        <v>366</v>
      </c>
      <c r="B321" s="24">
        <f>C321+F321</f>
        <v>2746</v>
      </c>
      <c r="C321" s="24">
        <f t="shared" ref="C321:F321" si="171">C322+C323+C324</f>
        <v>1000</v>
      </c>
      <c r="D321" s="24">
        <f t="shared" si="171"/>
        <v>0</v>
      </c>
      <c r="E321" s="24">
        <f t="shared" si="171"/>
        <v>0</v>
      </c>
      <c r="F321" s="24">
        <f t="shared" si="171"/>
        <v>1746</v>
      </c>
      <c r="G321" s="24">
        <v>0</v>
      </c>
      <c r="H321" s="24">
        <f>H322+H323+H324</f>
        <v>2150.25</v>
      </c>
      <c r="I321" s="24">
        <f t="shared" ref="I321:L321" si="172">I322+I323+I324</f>
        <v>404.25</v>
      </c>
      <c r="J321" s="24">
        <f t="shared" si="172"/>
        <v>0</v>
      </c>
      <c r="K321" s="24">
        <f t="shared" si="172"/>
        <v>0</v>
      </c>
      <c r="L321" s="24">
        <f t="shared" si="172"/>
        <v>1746</v>
      </c>
      <c r="M321" s="24">
        <v>0</v>
      </c>
      <c r="N321" s="25">
        <f t="shared" si="154"/>
        <v>0.78304806991988352</v>
      </c>
      <c r="O321" s="30"/>
    </row>
    <row r="322" spans="1:15" s="11" customFormat="1" ht="339.75" customHeight="1">
      <c r="A322" s="23" t="s">
        <v>367</v>
      </c>
      <c r="B322" s="24">
        <f t="shared" si="164"/>
        <v>900</v>
      </c>
      <c r="C322" s="24">
        <v>300</v>
      </c>
      <c r="D322" s="24">
        <v>0</v>
      </c>
      <c r="E322" s="24">
        <v>0</v>
      </c>
      <c r="F322" s="24">
        <v>600</v>
      </c>
      <c r="G322" s="24">
        <v>0</v>
      </c>
      <c r="H322" s="24">
        <f t="shared" si="166"/>
        <v>654.53</v>
      </c>
      <c r="I322" s="24">
        <v>54.53</v>
      </c>
      <c r="J322" s="24">
        <v>0</v>
      </c>
      <c r="K322" s="24">
        <v>0</v>
      </c>
      <c r="L322" s="24">
        <v>600</v>
      </c>
      <c r="M322" s="24">
        <v>0</v>
      </c>
      <c r="N322" s="25">
        <f t="shared" si="154"/>
        <v>0.72725555555555554</v>
      </c>
      <c r="O322" s="30" t="s">
        <v>465</v>
      </c>
    </row>
    <row r="323" spans="1:15" s="11" customFormat="1" ht="261" customHeight="1">
      <c r="A323" s="23" t="s">
        <v>368</v>
      </c>
      <c r="B323" s="24">
        <f t="shared" si="164"/>
        <v>510</v>
      </c>
      <c r="C323" s="24">
        <v>0</v>
      </c>
      <c r="D323" s="24">
        <v>0</v>
      </c>
      <c r="E323" s="24">
        <v>0</v>
      </c>
      <c r="F323" s="24">
        <v>510</v>
      </c>
      <c r="G323" s="24">
        <v>0</v>
      </c>
      <c r="H323" s="24">
        <f t="shared" si="166"/>
        <v>510</v>
      </c>
      <c r="I323" s="24">
        <v>0</v>
      </c>
      <c r="J323" s="24">
        <v>0</v>
      </c>
      <c r="K323" s="24">
        <v>0</v>
      </c>
      <c r="L323" s="24">
        <v>510</v>
      </c>
      <c r="M323" s="24">
        <v>0</v>
      </c>
      <c r="N323" s="25">
        <f t="shared" si="154"/>
        <v>1</v>
      </c>
      <c r="O323" s="30" t="s">
        <v>274</v>
      </c>
    </row>
    <row r="324" spans="1:15" s="11" customFormat="1" ht="197.25" customHeight="1">
      <c r="A324" s="23" t="s">
        <v>205</v>
      </c>
      <c r="B324" s="24">
        <f t="shared" si="164"/>
        <v>1336</v>
      </c>
      <c r="C324" s="24">
        <v>700</v>
      </c>
      <c r="D324" s="24">
        <v>0</v>
      </c>
      <c r="E324" s="24">
        <v>0</v>
      </c>
      <c r="F324" s="24">
        <v>636</v>
      </c>
      <c r="G324" s="24">
        <v>0</v>
      </c>
      <c r="H324" s="24">
        <f>I324+L324</f>
        <v>985.72</v>
      </c>
      <c r="I324" s="24">
        <v>349.72</v>
      </c>
      <c r="J324" s="24">
        <v>0</v>
      </c>
      <c r="K324" s="24">
        <v>0</v>
      </c>
      <c r="L324" s="24">
        <v>636</v>
      </c>
      <c r="M324" s="24">
        <v>0</v>
      </c>
      <c r="N324" s="25">
        <f t="shared" ref="N324:N332" si="173">H324/B324</f>
        <v>0.73781437125748506</v>
      </c>
      <c r="O324" s="30" t="s">
        <v>466</v>
      </c>
    </row>
    <row r="325" spans="1:15" s="8" customFormat="1" ht="52.5" customHeight="1">
      <c r="A325" s="65" t="s">
        <v>206</v>
      </c>
      <c r="B325" s="66">
        <f t="shared" ref="B325:B350" si="174">C325+D325+E325+F325</f>
        <v>19840.37</v>
      </c>
      <c r="C325" s="66">
        <f t="shared" ref="C325:L325" si="175">C326</f>
        <v>5019.6099999999997</v>
      </c>
      <c r="D325" s="66">
        <f t="shared" si="175"/>
        <v>14820.76</v>
      </c>
      <c r="E325" s="66">
        <f t="shared" si="175"/>
        <v>0</v>
      </c>
      <c r="F325" s="66">
        <f t="shared" si="175"/>
        <v>0</v>
      </c>
      <c r="G325" s="66">
        <v>0</v>
      </c>
      <c r="H325" s="66">
        <f t="shared" si="166"/>
        <v>17007.36</v>
      </c>
      <c r="I325" s="66">
        <f t="shared" si="175"/>
        <v>4302.8599999999997</v>
      </c>
      <c r="J325" s="66">
        <f t="shared" si="175"/>
        <v>12704.5</v>
      </c>
      <c r="K325" s="66">
        <f t="shared" si="175"/>
        <v>0</v>
      </c>
      <c r="L325" s="66">
        <f t="shared" si="175"/>
        <v>0</v>
      </c>
      <c r="M325" s="66">
        <v>0</v>
      </c>
      <c r="N325" s="75">
        <f t="shared" si="173"/>
        <v>0.85720982017976488</v>
      </c>
      <c r="O325" s="56"/>
    </row>
    <row r="326" spans="1:15" s="8" customFormat="1" ht="66" customHeight="1">
      <c r="A326" s="23" t="s">
        <v>207</v>
      </c>
      <c r="B326" s="24">
        <f t="shared" si="174"/>
        <v>19840.37</v>
      </c>
      <c r="C326" s="24">
        <f t="shared" ref="C326:L326" si="176">C327</f>
        <v>5019.6099999999997</v>
      </c>
      <c r="D326" s="24">
        <f t="shared" si="176"/>
        <v>14820.76</v>
      </c>
      <c r="E326" s="24">
        <f t="shared" si="176"/>
        <v>0</v>
      </c>
      <c r="F326" s="24">
        <f t="shared" si="176"/>
        <v>0</v>
      </c>
      <c r="G326" s="24">
        <v>0</v>
      </c>
      <c r="H326" s="24">
        <f t="shared" si="166"/>
        <v>17007.36</v>
      </c>
      <c r="I326" s="24">
        <f t="shared" si="176"/>
        <v>4302.8599999999997</v>
      </c>
      <c r="J326" s="24">
        <f t="shared" si="176"/>
        <v>12704.5</v>
      </c>
      <c r="K326" s="24">
        <f t="shared" si="176"/>
        <v>0</v>
      </c>
      <c r="L326" s="24">
        <f t="shared" si="176"/>
        <v>0</v>
      </c>
      <c r="M326" s="24">
        <v>0</v>
      </c>
      <c r="N326" s="25">
        <f t="shared" si="173"/>
        <v>0.85720982017976488</v>
      </c>
      <c r="O326" s="30"/>
    </row>
    <row r="327" spans="1:15" s="11" customFormat="1" ht="129" customHeight="1">
      <c r="A327" s="23" t="s">
        <v>208</v>
      </c>
      <c r="B327" s="24">
        <f t="shared" si="174"/>
        <v>19840.37</v>
      </c>
      <c r="C327" s="24">
        <v>5019.6099999999997</v>
      </c>
      <c r="D327" s="24">
        <v>14820.76</v>
      </c>
      <c r="E327" s="24">
        <v>0</v>
      </c>
      <c r="F327" s="24">
        <v>0</v>
      </c>
      <c r="G327" s="24">
        <v>0</v>
      </c>
      <c r="H327" s="24">
        <f t="shared" si="166"/>
        <v>17007.36</v>
      </c>
      <c r="I327" s="24">
        <v>4302.8599999999997</v>
      </c>
      <c r="J327" s="24">
        <v>12704.5</v>
      </c>
      <c r="K327" s="24">
        <v>0</v>
      </c>
      <c r="L327" s="24">
        <v>0</v>
      </c>
      <c r="M327" s="24">
        <v>0</v>
      </c>
      <c r="N327" s="25">
        <f t="shared" si="173"/>
        <v>0.85720982017976488</v>
      </c>
      <c r="O327" s="30" t="s">
        <v>467</v>
      </c>
    </row>
    <row r="328" spans="1:15" s="8" customFormat="1" ht="42.75" customHeight="1">
      <c r="A328" s="65" t="s">
        <v>209</v>
      </c>
      <c r="B328" s="66">
        <f t="shared" si="174"/>
        <v>14833.98</v>
      </c>
      <c r="C328" s="66">
        <f t="shared" ref="C328:L328" si="177">C329+C331</f>
        <v>14833.98</v>
      </c>
      <c r="D328" s="66">
        <f t="shared" si="177"/>
        <v>0</v>
      </c>
      <c r="E328" s="66">
        <f t="shared" si="177"/>
        <v>0</v>
      </c>
      <c r="F328" s="66">
        <f t="shared" si="177"/>
        <v>0</v>
      </c>
      <c r="G328" s="66">
        <v>0</v>
      </c>
      <c r="H328" s="66">
        <f t="shared" si="166"/>
        <v>14772.439999999999</v>
      </c>
      <c r="I328" s="66">
        <f t="shared" si="177"/>
        <v>14772.439999999999</v>
      </c>
      <c r="J328" s="66">
        <f t="shared" si="177"/>
        <v>0</v>
      </c>
      <c r="K328" s="66">
        <f t="shared" si="177"/>
        <v>0</v>
      </c>
      <c r="L328" s="66">
        <f t="shared" si="177"/>
        <v>0</v>
      </c>
      <c r="M328" s="66">
        <v>0</v>
      </c>
      <c r="N328" s="75">
        <f t="shared" si="173"/>
        <v>0.99585141681463774</v>
      </c>
      <c r="O328" s="56"/>
    </row>
    <row r="329" spans="1:15" s="11" customFormat="1" ht="81.75" customHeight="1">
      <c r="A329" s="23" t="s">
        <v>210</v>
      </c>
      <c r="B329" s="24">
        <f t="shared" si="174"/>
        <v>1833.98</v>
      </c>
      <c r="C329" s="24">
        <f t="shared" ref="C329:L329" si="178">C330</f>
        <v>1833.98</v>
      </c>
      <c r="D329" s="24">
        <f t="shared" si="178"/>
        <v>0</v>
      </c>
      <c r="E329" s="24">
        <f t="shared" si="178"/>
        <v>0</v>
      </c>
      <c r="F329" s="24">
        <f t="shared" si="178"/>
        <v>0</v>
      </c>
      <c r="G329" s="24">
        <v>0</v>
      </c>
      <c r="H329" s="24">
        <f t="shared" si="166"/>
        <v>1772.47</v>
      </c>
      <c r="I329" s="24">
        <f t="shared" si="178"/>
        <v>1772.47</v>
      </c>
      <c r="J329" s="24">
        <f t="shared" si="178"/>
        <v>0</v>
      </c>
      <c r="K329" s="24">
        <f t="shared" si="178"/>
        <v>0</v>
      </c>
      <c r="L329" s="24">
        <f t="shared" si="178"/>
        <v>0</v>
      </c>
      <c r="M329" s="24">
        <v>0</v>
      </c>
      <c r="N329" s="25">
        <f t="shared" si="173"/>
        <v>0.96646092105693626</v>
      </c>
      <c r="O329" s="30"/>
    </row>
    <row r="330" spans="1:15" s="11" customFormat="1" ht="129.75" customHeight="1">
      <c r="A330" s="23" t="s">
        <v>211</v>
      </c>
      <c r="B330" s="24">
        <f t="shared" si="174"/>
        <v>1833.98</v>
      </c>
      <c r="C330" s="24">
        <v>1833.98</v>
      </c>
      <c r="D330" s="24">
        <v>0</v>
      </c>
      <c r="E330" s="24">
        <v>0</v>
      </c>
      <c r="F330" s="24">
        <v>0</v>
      </c>
      <c r="G330" s="24">
        <v>0</v>
      </c>
      <c r="H330" s="24">
        <f t="shared" si="166"/>
        <v>1772.47</v>
      </c>
      <c r="I330" s="24">
        <v>1772.47</v>
      </c>
      <c r="J330" s="24">
        <v>0</v>
      </c>
      <c r="K330" s="24">
        <v>0</v>
      </c>
      <c r="L330" s="24">
        <v>0</v>
      </c>
      <c r="M330" s="24">
        <v>0</v>
      </c>
      <c r="N330" s="25">
        <f t="shared" si="173"/>
        <v>0.96646092105693626</v>
      </c>
      <c r="O330" s="30" t="s">
        <v>468</v>
      </c>
    </row>
    <row r="331" spans="1:15" s="11" customFormat="1" ht="285" customHeight="1">
      <c r="A331" s="23" t="s">
        <v>212</v>
      </c>
      <c r="B331" s="24">
        <f t="shared" si="174"/>
        <v>13000</v>
      </c>
      <c r="C331" s="24">
        <f t="shared" ref="C331:L331" si="179">C332</f>
        <v>13000</v>
      </c>
      <c r="D331" s="24">
        <f t="shared" si="179"/>
        <v>0</v>
      </c>
      <c r="E331" s="24">
        <f t="shared" si="179"/>
        <v>0</v>
      </c>
      <c r="F331" s="24">
        <f t="shared" si="179"/>
        <v>0</v>
      </c>
      <c r="G331" s="24">
        <v>0</v>
      </c>
      <c r="H331" s="24">
        <f t="shared" si="166"/>
        <v>12999.97</v>
      </c>
      <c r="I331" s="24">
        <f t="shared" si="179"/>
        <v>12999.97</v>
      </c>
      <c r="J331" s="24">
        <f t="shared" si="179"/>
        <v>0</v>
      </c>
      <c r="K331" s="24">
        <f t="shared" si="179"/>
        <v>0</v>
      </c>
      <c r="L331" s="24">
        <f t="shared" si="179"/>
        <v>0</v>
      </c>
      <c r="M331" s="24">
        <v>0</v>
      </c>
      <c r="N331" s="25">
        <f t="shared" si="173"/>
        <v>0.99999769230769231</v>
      </c>
      <c r="O331" s="30"/>
    </row>
    <row r="332" spans="1:15" s="11" customFormat="1" ht="93" customHeight="1">
      <c r="A332" s="23" t="s">
        <v>213</v>
      </c>
      <c r="B332" s="24">
        <f t="shared" si="174"/>
        <v>13000</v>
      </c>
      <c r="C332" s="24">
        <v>13000</v>
      </c>
      <c r="D332" s="24">
        <v>0</v>
      </c>
      <c r="E332" s="24">
        <v>0</v>
      </c>
      <c r="F332" s="24">
        <v>0</v>
      </c>
      <c r="G332" s="24">
        <v>0</v>
      </c>
      <c r="H332" s="24">
        <f t="shared" si="166"/>
        <v>12999.97</v>
      </c>
      <c r="I332" s="24">
        <v>12999.97</v>
      </c>
      <c r="J332" s="24">
        <v>0</v>
      </c>
      <c r="K332" s="24">
        <v>0</v>
      </c>
      <c r="L332" s="24">
        <v>0</v>
      </c>
      <c r="M332" s="24">
        <v>0</v>
      </c>
      <c r="N332" s="25">
        <f t="shared" si="173"/>
        <v>0.99999769230769231</v>
      </c>
      <c r="O332" s="30" t="s">
        <v>274</v>
      </c>
    </row>
    <row r="333" spans="1:15" s="8" customFormat="1" ht="89.25" customHeight="1">
      <c r="A333" s="65" t="s">
        <v>369</v>
      </c>
      <c r="B333" s="66">
        <f t="shared" si="174"/>
        <v>174</v>
      </c>
      <c r="C333" s="66">
        <f t="shared" ref="C333:L333" si="180">C334</f>
        <v>174</v>
      </c>
      <c r="D333" s="66">
        <f t="shared" si="180"/>
        <v>0</v>
      </c>
      <c r="E333" s="66">
        <f t="shared" si="180"/>
        <v>0</v>
      </c>
      <c r="F333" s="66">
        <f t="shared" si="180"/>
        <v>0</v>
      </c>
      <c r="G333" s="66">
        <v>0</v>
      </c>
      <c r="H333" s="66">
        <f t="shared" si="166"/>
        <v>174</v>
      </c>
      <c r="I333" s="66">
        <f t="shared" si="180"/>
        <v>174</v>
      </c>
      <c r="J333" s="66">
        <f t="shared" si="180"/>
        <v>0</v>
      </c>
      <c r="K333" s="66">
        <f t="shared" si="180"/>
        <v>0</v>
      </c>
      <c r="L333" s="66">
        <f t="shared" si="180"/>
        <v>0</v>
      </c>
      <c r="M333" s="66">
        <v>0</v>
      </c>
      <c r="N333" s="75">
        <f>H333/B333</f>
        <v>1</v>
      </c>
      <c r="O333" s="56"/>
    </row>
    <row r="334" spans="1:15" s="11" customFormat="1" ht="117.75" customHeight="1">
      <c r="A334" s="23" t="s">
        <v>214</v>
      </c>
      <c r="B334" s="24">
        <f t="shared" si="174"/>
        <v>174</v>
      </c>
      <c r="C334" s="24">
        <f t="shared" ref="C334:L334" si="181">C335</f>
        <v>174</v>
      </c>
      <c r="D334" s="24">
        <f t="shared" si="181"/>
        <v>0</v>
      </c>
      <c r="E334" s="24">
        <f t="shared" si="181"/>
        <v>0</v>
      </c>
      <c r="F334" s="24">
        <f t="shared" si="181"/>
        <v>0</v>
      </c>
      <c r="G334" s="24">
        <v>0</v>
      </c>
      <c r="H334" s="24">
        <f t="shared" si="166"/>
        <v>174</v>
      </c>
      <c r="I334" s="24">
        <f t="shared" si="181"/>
        <v>174</v>
      </c>
      <c r="J334" s="24">
        <f t="shared" si="181"/>
        <v>0</v>
      </c>
      <c r="K334" s="24">
        <f t="shared" si="181"/>
        <v>0</v>
      </c>
      <c r="L334" s="24">
        <f t="shared" si="181"/>
        <v>0</v>
      </c>
      <c r="M334" s="24">
        <v>0</v>
      </c>
      <c r="N334" s="25">
        <f>H334/B334</f>
        <v>1</v>
      </c>
      <c r="O334" s="30"/>
    </row>
    <row r="335" spans="1:15" s="11" customFormat="1" ht="77.25" customHeight="1">
      <c r="A335" s="23" t="s">
        <v>215</v>
      </c>
      <c r="B335" s="24">
        <f t="shared" si="174"/>
        <v>174</v>
      </c>
      <c r="C335" s="24">
        <v>174</v>
      </c>
      <c r="D335" s="24">
        <v>0</v>
      </c>
      <c r="E335" s="24">
        <v>0</v>
      </c>
      <c r="F335" s="24">
        <v>0</v>
      </c>
      <c r="G335" s="24">
        <v>0</v>
      </c>
      <c r="H335" s="24">
        <f t="shared" si="166"/>
        <v>174</v>
      </c>
      <c r="I335" s="24">
        <v>174</v>
      </c>
      <c r="J335" s="24">
        <v>0</v>
      </c>
      <c r="K335" s="24">
        <v>0</v>
      </c>
      <c r="L335" s="24">
        <v>0</v>
      </c>
      <c r="M335" s="24">
        <v>0</v>
      </c>
      <c r="N335" s="25">
        <f>H335/B335</f>
        <v>1</v>
      </c>
      <c r="O335" s="30" t="s">
        <v>275</v>
      </c>
    </row>
    <row r="336" spans="1:15" s="8" customFormat="1" ht="42.75" customHeight="1">
      <c r="A336" s="65" t="s">
        <v>153</v>
      </c>
      <c r="B336" s="66">
        <f t="shared" si="174"/>
        <v>31223.48</v>
      </c>
      <c r="C336" s="66">
        <f>C337+C339</f>
        <v>30105</v>
      </c>
      <c r="D336" s="66">
        <f>D337+D339</f>
        <v>0</v>
      </c>
      <c r="E336" s="66">
        <f>E337+E339</f>
        <v>3.48</v>
      </c>
      <c r="F336" s="66">
        <f>F337+F339</f>
        <v>1115</v>
      </c>
      <c r="G336" s="66">
        <v>0</v>
      </c>
      <c r="H336" s="66">
        <f t="shared" si="166"/>
        <v>31213.95</v>
      </c>
      <c r="I336" s="66">
        <f>I337+I339</f>
        <v>30105</v>
      </c>
      <c r="J336" s="66">
        <f>J337+J339</f>
        <v>0</v>
      </c>
      <c r="K336" s="66">
        <f>K337+K339</f>
        <v>0</v>
      </c>
      <c r="L336" s="66">
        <f>L337+L339</f>
        <v>1108.95</v>
      </c>
      <c r="M336" s="66">
        <v>0</v>
      </c>
      <c r="N336" s="75">
        <f t="shared" ref="N336:N347" si="182">H336/B336</f>
        <v>0.99969478097892994</v>
      </c>
      <c r="O336" s="56"/>
    </row>
    <row r="337" spans="1:15" s="11" customFormat="1" ht="92.25" customHeight="1">
      <c r="A337" s="23" t="s">
        <v>49</v>
      </c>
      <c r="B337" s="24">
        <f t="shared" si="174"/>
        <v>31220</v>
      </c>
      <c r="C337" s="24">
        <f t="shared" ref="C337:L337" si="183">C338</f>
        <v>30105</v>
      </c>
      <c r="D337" s="24">
        <f t="shared" si="183"/>
        <v>0</v>
      </c>
      <c r="E337" s="24">
        <f t="shared" si="183"/>
        <v>0</v>
      </c>
      <c r="F337" s="24">
        <f t="shared" si="183"/>
        <v>1115</v>
      </c>
      <c r="G337" s="24">
        <v>0</v>
      </c>
      <c r="H337" s="24">
        <f t="shared" si="183"/>
        <v>31213.95</v>
      </c>
      <c r="I337" s="24">
        <f t="shared" si="183"/>
        <v>30105</v>
      </c>
      <c r="J337" s="24">
        <f t="shared" si="183"/>
        <v>0</v>
      </c>
      <c r="K337" s="24">
        <f t="shared" si="183"/>
        <v>0</v>
      </c>
      <c r="L337" s="24">
        <f t="shared" si="183"/>
        <v>1108.95</v>
      </c>
      <c r="M337" s="24">
        <v>0</v>
      </c>
      <c r="N337" s="25">
        <f t="shared" si="182"/>
        <v>0.99980621396540681</v>
      </c>
      <c r="O337" s="30"/>
    </row>
    <row r="338" spans="1:15" s="11" customFormat="1" ht="117" customHeight="1">
      <c r="A338" s="23" t="s">
        <v>216</v>
      </c>
      <c r="B338" s="24">
        <f t="shared" si="174"/>
        <v>31220</v>
      </c>
      <c r="C338" s="24">
        <v>30105</v>
      </c>
      <c r="D338" s="24">
        <v>0</v>
      </c>
      <c r="E338" s="24">
        <v>0</v>
      </c>
      <c r="F338" s="24">
        <v>1115</v>
      </c>
      <c r="G338" s="24">
        <v>0</v>
      </c>
      <c r="H338" s="24">
        <f>I338+J338+K338+L338</f>
        <v>31213.95</v>
      </c>
      <c r="I338" s="24">
        <v>30105</v>
      </c>
      <c r="J338" s="24">
        <v>0</v>
      </c>
      <c r="K338" s="24">
        <v>0</v>
      </c>
      <c r="L338" s="24">
        <v>1108.95</v>
      </c>
      <c r="M338" s="24">
        <v>0</v>
      </c>
      <c r="N338" s="25">
        <f t="shared" si="182"/>
        <v>0.99980621396540681</v>
      </c>
      <c r="O338" s="30" t="s">
        <v>274</v>
      </c>
    </row>
    <row r="339" spans="1:15" s="11" customFormat="1" ht="132" customHeight="1">
      <c r="A339" s="23" t="s">
        <v>217</v>
      </c>
      <c r="B339" s="24">
        <f t="shared" si="174"/>
        <v>3.48</v>
      </c>
      <c r="C339" s="24">
        <f t="shared" ref="C339:L339" si="184">C340</f>
        <v>0</v>
      </c>
      <c r="D339" s="24">
        <f t="shared" si="184"/>
        <v>0</v>
      </c>
      <c r="E339" s="24">
        <f t="shared" si="184"/>
        <v>3.48</v>
      </c>
      <c r="F339" s="24">
        <f t="shared" si="184"/>
        <v>0</v>
      </c>
      <c r="G339" s="24">
        <v>0</v>
      </c>
      <c r="H339" s="24">
        <f>I339+J339+K339+L339</f>
        <v>0</v>
      </c>
      <c r="I339" s="24">
        <f t="shared" si="184"/>
        <v>0</v>
      </c>
      <c r="J339" s="24">
        <f t="shared" si="184"/>
        <v>0</v>
      </c>
      <c r="K339" s="24">
        <f t="shared" si="184"/>
        <v>0</v>
      </c>
      <c r="L339" s="24">
        <f t="shared" si="184"/>
        <v>0</v>
      </c>
      <c r="M339" s="24">
        <v>0</v>
      </c>
      <c r="N339" s="25">
        <f t="shared" si="182"/>
        <v>0</v>
      </c>
      <c r="O339" s="30"/>
    </row>
    <row r="340" spans="1:15" s="11" customFormat="1" ht="128.25" customHeight="1">
      <c r="A340" s="23" t="s">
        <v>218</v>
      </c>
      <c r="B340" s="24">
        <f t="shared" si="174"/>
        <v>3.48</v>
      </c>
      <c r="C340" s="24">
        <v>0</v>
      </c>
      <c r="D340" s="24">
        <v>0</v>
      </c>
      <c r="E340" s="24">
        <v>3.48</v>
      </c>
      <c r="F340" s="24">
        <v>0</v>
      </c>
      <c r="G340" s="24">
        <v>0</v>
      </c>
      <c r="H340" s="24">
        <f>I340+J340+K340+L340</f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5">
        <f t="shared" si="182"/>
        <v>0</v>
      </c>
      <c r="O340" s="30" t="s">
        <v>469</v>
      </c>
    </row>
    <row r="341" spans="1:15" s="12" customFormat="1" ht="79.5" customHeight="1">
      <c r="A341" s="68" t="s">
        <v>219</v>
      </c>
      <c r="B341" s="69">
        <f>B342+B346+B352</f>
        <v>757045.8</v>
      </c>
      <c r="C341" s="69">
        <f t="shared" ref="C341:L341" si="185">C342+C346+C352</f>
        <v>696912.3</v>
      </c>
      <c r="D341" s="69">
        <f t="shared" si="185"/>
        <v>60133.5</v>
      </c>
      <c r="E341" s="69">
        <f t="shared" si="185"/>
        <v>0</v>
      </c>
      <c r="F341" s="69">
        <f t="shared" si="185"/>
        <v>0</v>
      </c>
      <c r="G341" s="69">
        <v>0</v>
      </c>
      <c r="H341" s="69">
        <f t="shared" si="185"/>
        <v>747888</v>
      </c>
      <c r="I341" s="69">
        <f t="shared" si="185"/>
        <v>690959.2</v>
      </c>
      <c r="J341" s="69">
        <f t="shared" si="185"/>
        <v>56928.800000000003</v>
      </c>
      <c r="K341" s="69">
        <f t="shared" si="185"/>
        <v>0</v>
      </c>
      <c r="L341" s="69">
        <f t="shared" si="185"/>
        <v>0</v>
      </c>
      <c r="M341" s="69">
        <v>0</v>
      </c>
      <c r="N341" s="76">
        <f>H341/B341</f>
        <v>0.98790324178537148</v>
      </c>
      <c r="O341" s="59"/>
    </row>
    <row r="342" spans="1:15" s="8" customFormat="1" ht="52.5" customHeight="1">
      <c r="A342" s="65" t="s">
        <v>220</v>
      </c>
      <c r="B342" s="66">
        <f t="shared" si="174"/>
        <v>2960.8</v>
      </c>
      <c r="C342" s="66">
        <f t="shared" ref="C342:L342" si="186">C343</f>
        <v>2960.8</v>
      </c>
      <c r="D342" s="66">
        <f t="shared" si="186"/>
        <v>0</v>
      </c>
      <c r="E342" s="66">
        <f t="shared" si="186"/>
        <v>0</v>
      </c>
      <c r="F342" s="66">
        <f t="shared" si="186"/>
        <v>0</v>
      </c>
      <c r="G342" s="66">
        <v>0</v>
      </c>
      <c r="H342" s="66">
        <f t="shared" si="186"/>
        <v>2955.2999999999997</v>
      </c>
      <c r="I342" s="66">
        <f t="shared" si="186"/>
        <v>2955.2999999999997</v>
      </c>
      <c r="J342" s="66">
        <f t="shared" si="186"/>
        <v>0</v>
      </c>
      <c r="K342" s="66">
        <f t="shared" si="186"/>
        <v>0</v>
      </c>
      <c r="L342" s="66">
        <f t="shared" si="186"/>
        <v>0</v>
      </c>
      <c r="M342" s="66">
        <v>0</v>
      </c>
      <c r="N342" s="55">
        <f t="shared" si="182"/>
        <v>0.99814239394758153</v>
      </c>
      <c r="O342" s="56"/>
    </row>
    <row r="343" spans="1:15" s="11" customFormat="1" ht="78.75" customHeight="1">
      <c r="A343" s="23" t="s">
        <v>221</v>
      </c>
      <c r="B343" s="24">
        <f t="shared" si="174"/>
        <v>2960.8</v>
      </c>
      <c r="C343" s="24">
        <f t="shared" ref="C343:L343" si="187">C344+C345</f>
        <v>2960.8</v>
      </c>
      <c r="D343" s="24">
        <f t="shared" si="187"/>
        <v>0</v>
      </c>
      <c r="E343" s="24">
        <f t="shared" si="187"/>
        <v>0</v>
      </c>
      <c r="F343" s="24">
        <f t="shared" si="187"/>
        <v>0</v>
      </c>
      <c r="G343" s="24">
        <v>0</v>
      </c>
      <c r="H343" s="24">
        <f t="shared" ref="H343:H355" si="188">I343+J343+K343+L343</f>
        <v>2955.2999999999997</v>
      </c>
      <c r="I343" s="24">
        <f t="shared" si="187"/>
        <v>2955.2999999999997</v>
      </c>
      <c r="J343" s="24">
        <f t="shared" si="187"/>
        <v>0</v>
      </c>
      <c r="K343" s="24">
        <f t="shared" si="187"/>
        <v>0</v>
      </c>
      <c r="L343" s="24">
        <f t="shared" si="187"/>
        <v>0</v>
      </c>
      <c r="M343" s="24">
        <v>0</v>
      </c>
      <c r="N343" s="25">
        <f t="shared" si="182"/>
        <v>0.99814239394758153</v>
      </c>
      <c r="O343" s="30"/>
    </row>
    <row r="344" spans="1:15" s="11" customFormat="1" ht="168.75" customHeight="1">
      <c r="A344" s="23" t="s">
        <v>222</v>
      </c>
      <c r="B344" s="24">
        <f t="shared" si="174"/>
        <v>2952</v>
      </c>
      <c r="C344" s="24">
        <v>2952</v>
      </c>
      <c r="D344" s="24">
        <v>0</v>
      </c>
      <c r="E344" s="24">
        <v>0</v>
      </c>
      <c r="F344" s="24">
        <v>0</v>
      </c>
      <c r="G344" s="24">
        <v>0</v>
      </c>
      <c r="H344" s="24">
        <f t="shared" si="188"/>
        <v>2949.1</v>
      </c>
      <c r="I344" s="24">
        <v>2949.1</v>
      </c>
      <c r="J344" s="24">
        <v>0</v>
      </c>
      <c r="K344" s="24">
        <v>0</v>
      </c>
      <c r="L344" s="24">
        <v>0</v>
      </c>
      <c r="M344" s="24">
        <v>0</v>
      </c>
      <c r="N344" s="25">
        <f t="shared" si="182"/>
        <v>0.99901761517615173</v>
      </c>
      <c r="O344" s="30" t="s">
        <v>274</v>
      </c>
    </row>
    <row r="345" spans="1:15" s="11" customFormat="1" ht="257.25" customHeight="1">
      <c r="A345" s="23" t="s">
        <v>223</v>
      </c>
      <c r="B345" s="24">
        <f t="shared" si="174"/>
        <v>8.8000000000000007</v>
      </c>
      <c r="C345" s="24">
        <v>8.8000000000000007</v>
      </c>
      <c r="D345" s="24">
        <v>0</v>
      </c>
      <c r="E345" s="24">
        <v>0</v>
      </c>
      <c r="F345" s="24">
        <v>0</v>
      </c>
      <c r="G345" s="24">
        <v>0</v>
      </c>
      <c r="H345" s="24">
        <f t="shared" si="188"/>
        <v>6.2</v>
      </c>
      <c r="I345" s="24">
        <v>6.2</v>
      </c>
      <c r="J345" s="24">
        <v>0</v>
      </c>
      <c r="K345" s="24">
        <v>0</v>
      </c>
      <c r="L345" s="24">
        <v>0</v>
      </c>
      <c r="M345" s="24">
        <v>0</v>
      </c>
      <c r="N345" s="25">
        <f t="shared" si="182"/>
        <v>0.70454545454545447</v>
      </c>
      <c r="O345" s="30" t="s">
        <v>470</v>
      </c>
    </row>
    <row r="346" spans="1:15" s="8" customFormat="1" ht="31.5" customHeight="1">
      <c r="A346" s="65" t="s">
        <v>224</v>
      </c>
      <c r="B346" s="66">
        <f>B347+B349</f>
        <v>749085</v>
      </c>
      <c r="C346" s="66">
        <f t="shared" ref="C346:L346" si="189">C347+C349</f>
        <v>688951.5</v>
      </c>
      <c r="D346" s="66">
        <f t="shared" si="189"/>
        <v>60133.5</v>
      </c>
      <c r="E346" s="66">
        <f t="shared" si="189"/>
        <v>0</v>
      </c>
      <c r="F346" s="66">
        <f t="shared" si="189"/>
        <v>0</v>
      </c>
      <c r="G346" s="66">
        <v>0</v>
      </c>
      <c r="H346" s="66">
        <f t="shared" si="189"/>
        <v>739933</v>
      </c>
      <c r="I346" s="66">
        <f t="shared" si="189"/>
        <v>683004.2</v>
      </c>
      <c r="J346" s="66">
        <f t="shared" si="189"/>
        <v>56928.800000000003</v>
      </c>
      <c r="K346" s="66">
        <f t="shared" si="189"/>
        <v>0</v>
      </c>
      <c r="L346" s="66">
        <f t="shared" si="189"/>
        <v>0</v>
      </c>
      <c r="M346" s="66">
        <v>0</v>
      </c>
      <c r="N346" s="75">
        <f t="shared" si="182"/>
        <v>0.98778242789536563</v>
      </c>
      <c r="O346" s="56"/>
    </row>
    <row r="347" spans="1:15" s="11" customFormat="1" ht="64.5" customHeight="1">
      <c r="A347" s="23" t="s">
        <v>370</v>
      </c>
      <c r="B347" s="24">
        <f>B348</f>
        <v>376943.9</v>
      </c>
      <c r="C347" s="24">
        <f t="shared" ref="C347:L347" si="190">C348</f>
        <v>376943.9</v>
      </c>
      <c r="D347" s="24">
        <f t="shared" si="190"/>
        <v>0</v>
      </c>
      <c r="E347" s="24">
        <f t="shared" si="190"/>
        <v>0</v>
      </c>
      <c r="F347" s="24">
        <f t="shared" si="190"/>
        <v>0</v>
      </c>
      <c r="G347" s="24">
        <v>0</v>
      </c>
      <c r="H347" s="24">
        <f t="shared" si="190"/>
        <v>375049</v>
      </c>
      <c r="I347" s="24">
        <f t="shared" si="190"/>
        <v>375049</v>
      </c>
      <c r="J347" s="24">
        <f t="shared" si="190"/>
        <v>0</v>
      </c>
      <c r="K347" s="24">
        <f t="shared" si="190"/>
        <v>0</v>
      </c>
      <c r="L347" s="24">
        <f t="shared" si="190"/>
        <v>0</v>
      </c>
      <c r="M347" s="24">
        <v>0</v>
      </c>
      <c r="N347" s="25">
        <f t="shared" si="182"/>
        <v>0.99497299200225808</v>
      </c>
      <c r="O347" s="30"/>
    </row>
    <row r="348" spans="1:15" s="11" customFormat="1" ht="144" customHeight="1">
      <c r="A348" s="23" t="s">
        <v>371</v>
      </c>
      <c r="B348" s="24">
        <f t="shared" si="174"/>
        <v>376943.9</v>
      </c>
      <c r="C348" s="24">
        <v>376943.9</v>
      </c>
      <c r="D348" s="24">
        <v>0</v>
      </c>
      <c r="E348" s="24">
        <v>0</v>
      </c>
      <c r="F348" s="24">
        <v>0</v>
      </c>
      <c r="G348" s="24">
        <v>0</v>
      </c>
      <c r="H348" s="24">
        <f t="shared" si="188"/>
        <v>375049</v>
      </c>
      <c r="I348" s="24">
        <v>375049</v>
      </c>
      <c r="J348" s="24">
        <v>0</v>
      </c>
      <c r="K348" s="24">
        <v>0</v>
      </c>
      <c r="L348" s="24">
        <v>0</v>
      </c>
      <c r="M348" s="24">
        <v>0</v>
      </c>
      <c r="N348" s="25">
        <f t="shared" ref="N348:N355" si="191">H348/B348</f>
        <v>0.99497299200225808</v>
      </c>
      <c r="O348" s="30" t="s">
        <v>275</v>
      </c>
    </row>
    <row r="349" spans="1:15" s="11" customFormat="1" ht="100.5" customHeight="1">
      <c r="A349" s="23" t="s">
        <v>225</v>
      </c>
      <c r="B349" s="24">
        <f>B350+B351</f>
        <v>372141.1</v>
      </c>
      <c r="C349" s="24">
        <f t="shared" ref="C349:L349" si="192">C350+C351</f>
        <v>312007.59999999998</v>
      </c>
      <c r="D349" s="24">
        <f t="shared" si="192"/>
        <v>60133.5</v>
      </c>
      <c r="E349" s="24">
        <f t="shared" si="192"/>
        <v>0</v>
      </c>
      <c r="F349" s="24">
        <f t="shared" si="192"/>
        <v>0</v>
      </c>
      <c r="G349" s="24">
        <v>0</v>
      </c>
      <c r="H349" s="24">
        <f t="shared" si="192"/>
        <v>364884</v>
      </c>
      <c r="I349" s="24">
        <f t="shared" si="192"/>
        <v>307955.19999999995</v>
      </c>
      <c r="J349" s="24">
        <f t="shared" si="192"/>
        <v>56928.800000000003</v>
      </c>
      <c r="K349" s="24">
        <f t="shared" si="192"/>
        <v>0</v>
      </c>
      <c r="L349" s="24">
        <f t="shared" si="192"/>
        <v>0</v>
      </c>
      <c r="M349" s="24">
        <v>0</v>
      </c>
      <c r="N349" s="25">
        <f t="shared" si="191"/>
        <v>0.9804990633928905</v>
      </c>
      <c r="O349" s="30"/>
    </row>
    <row r="350" spans="1:15" s="11" customFormat="1" ht="114.75" customHeight="1">
      <c r="A350" s="23" t="s">
        <v>372</v>
      </c>
      <c r="B350" s="24">
        <f t="shared" si="174"/>
        <v>80500</v>
      </c>
      <c r="C350" s="24">
        <v>20366.5</v>
      </c>
      <c r="D350" s="24">
        <v>60133.5</v>
      </c>
      <c r="E350" s="24">
        <v>0</v>
      </c>
      <c r="F350" s="24">
        <v>0</v>
      </c>
      <c r="G350" s="24">
        <v>0</v>
      </c>
      <c r="H350" s="24">
        <f t="shared" si="188"/>
        <v>76209.899999999994</v>
      </c>
      <c r="I350" s="24">
        <v>19281.099999999999</v>
      </c>
      <c r="J350" s="24">
        <v>56928.800000000003</v>
      </c>
      <c r="K350" s="24">
        <v>0</v>
      </c>
      <c r="L350" s="24">
        <v>0</v>
      </c>
      <c r="M350" s="24">
        <v>0</v>
      </c>
      <c r="N350" s="25">
        <f t="shared" si="191"/>
        <v>0.94670683229813657</v>
      </c>
      <c r="O350" s="30" t="s">
        <v>471</v>
      </c>
    </row>
    <row r="351" spans="1:15" s="11" customFormat="1" ht="105.75" customHeight="1">
      <c r="A351" s="23" t="s">
        <v>373</v>
      </c>
      <c r="B351" s="24">
        <f>C351</f>
        <v>291641.09999999998</v>
      </c>
      <c r="C351" s="24">
        <v>291641.09999999998</v>
      </c>
      <c r="D351" s="24">
        <v>0</v>
      </c>
      <c r="E351" s="24">
        <v>0</v>
      </c>
      <c r="F351" s="24">
        <v>0</v>
      </c>
      <c r="G351" s="24">
        <v>0</v>
      </c>
      <c r="H351" s="24">
        <f t="shared" si="188"/>
        <v>288674.09999999998</v>
      </c>
      <c r="I351" s="24">
        <v>288674.09999999998</v>
      </c>
      <c r="J351" s="24">
        <v>0</v>
      </c>
      <c r="K351" s="24">
        <v>0</v>
      </c>
      <c r="L351" s="24">
        <v>0</v>
      </c>
      <c r="M351" s="24" t="s">
        <v>457</v>
      </c>
      <c r="N351" s="25">
        <f t="shared" si="191"/>
        <v>0.989826536794711</v>
      </c>
      <c r="O351" s="30" t="s">
        <v>275</v>
      </c>
    </row>
    <row r="352" spans="1:15" s="8" customFormat="1" ht="46.5" customHeight="1">
      <c r="A352" s="65" t="s">
        <v>374</v>
      </c>
      <c r="B352" s="66">
        <f>B353</f>
        <v>5000</v>
      </c>
      <c r="C352" s="66">
        <f t="shared" ref="C352:L352" si="193">C353</f>
        <v>5000</v>
      </c>
      <c r="D352" s="66">
        <f t="shared" si="193"/>
        <v>0</v>
      </c>
      <c r="E352" s="66">
        <f t="shared" si="193"/>
        <v>0</v>
      </c>
      <c r="F352" s="66">
        <f t="shared" si="193"/>
        <v>0</v>
      </c>
      <c r="G352" s="66">
        <v>0</v>
      </c>
      <c r="H352" s="66">
        <f t="shared" si="193"/>
        <v>4999.7</v>
      </c>
      <c r="I352" s="66">
        <f t="shared" si="193"/>
        <v>4999.7</v>
      </c>
      <c r="J352" s="66">
        <f t="shared" si="193"/>
        <v>0</v>
      </c>
      <c r="K352" s="66">
        <f t="shared" si="193"/>
        <v>0</v>
      </c>
      <c r="L352" s="66">
        <f t="shared" si="193"/>
        <v>0</v>
      </c>
      <c r="M352" s="66">
        <v>0</v>
      </c>
      <c r="N352" s="75">
        <f t="shared" si="191"/>
        <v>0.99993999999999994</v>
      </c>
      <c r="O352" s="54"/>
    </row>
    <row r="353" spans="1:15" s="8" customFormat="1" ht="79.5" customHeight="1">
      <c r="A353" s="23" t="s">
        <v>375</v>
      </c>
      <c r="B353" s="24">
        <f>B354</f>
        <v>5000</v>
      </c>
      <c r="C353" s="24">
        <f t="shared" ref="C353:L353" si="194">C354</f>
        <v>5000</v>
      </c>
      <c r="D353" s="24">
        <f t="shared" si="194"/>
        <v>0</v>
      </c>
      <c r="E353" s="24">
        <f t="shared" si="194"/>
        <v>0</v>
      </c>
      <c r="F353" s="24">
        <f t="shared" si="194"/>
        <v>0</v>
      </c>
      <c r="G353" s="24">
        <v>0</v>
      </c>
      <c r="H353" s="24">
        <f t="shared" si="194"/>
        <v>4999.7</v>
      </c>
      <c r="I353" s="24">
        <f t="shared" si="194"/>
        <v>4999.7</v>
      </c>
      <c r="J353" s="24">
        <f t="shared" si="194"/>
        <v>0</v>
      </c>
      <c r="K353" s="24">
        <f t="shared" si="194"/>
        <v>0</v>
      </c>
      <c r="L353" s="24">
        <f t="shared" si="194"/>
        <v>0</v>
      </c>
      <c r="M353" s="24">
        <v>0</v>
      </c>
      <c r="N353" s="25">
        <f t="shared" si="191"/>
        <v>0.99993999999999994</v>
      </c>
      <c r="O353" s="30"/>
    </row>
    <row r="354" spans="1:15" s="8" customFormat="1" ht="81" customHeight="1">
      <c r="A354" s="23" t="s">
        <v>376</v>
      </c>
      <c r="B354" s="24">
        <f>C354+D354+E354+F354</f>
        <v>5000</v>
      </c>
      <c r="C354" s="24">
        <v>5000</v>
      </c>
      <c r="D354" s="24">
        <v>0</v>
      </c>
      <c r="E354" s="24">
        <v>0</v>
      </c>
      <c r="F354" s="24">
        <v>0</v>
      </c>
      <c r="G354" s="24">
        <v>0</v>
      </c>
      <c r="H354" s="24">
        <f>I354+J354+K354+L354</f>
        <v>4999.7</v>
      </c>
      <c r="I354" s="24">
        <v>4999.7</v>
      </c>
      <c r="J354" s="24">
        <v>0</v>
      </c>
      <c r="K354" s="24">
        <v>0</v>
      </c>
      <c r="L354" s="24">
        <v>0</v>
      </c>
      <c r="M354" s="24">
        <v>0</v>
      </c>
      <c r="N354" s="25">
        <f t="shared" si="191"/>
        <v>0.99993999999999994</v>
      </c>
      <c r="O354" s="30" t="s">
        <v>275</v>
      </c>
    </row>
    <row r="355" spans="1:15" s="12" customFormat="1" ht="51">
      <c r="A355" s="68" t="s">
        <v>226</v>
      </c>
      <c r="B355" s="69">
        <f t="shared" ref="B355:B373" si="195">C355+D355+E355+F355</f>
        <v>189161.88999999998</v>
      </c>
      <c r="C355" s="69">
        <f>C356+C361+C370+C374</f>
        <v>180423.77</v>
      </c>
      <c r="D355" s="69">
        <f>D356+D361+D370+D374</f>
        <v>8738.119999999999</v>
      </c>
      <c r="E355" s="69">
        <f>E356+E361+E370+E374</f>
        <v>0</v>
      </c>
      <c r="F355" s="69">
        <f>F356+F361+F370+F374</f>
        <v>0</v>
      </c>
      <c r="G355" s="69">
        <v>0</v>
      </c>
      <c r="H355" s="69">
        <f t="shared" si="188"/>
        <v>183883.88999999998</v>
      </c>
      <c r="I355" s="69">
        <f>I356+I361+I370+I374</f>
        <v>177864.56</v>
      </c>
      <c r="J355" s="69">
        <f>J356+J361+J370+J374</f>
        <v>6019.33</v>
      </c>
      <c r="K355" s="69">
        <f>K356+K361+K370+K374</f>
        <v>0</v>
      </c>
      <c r="L355" s="69">
        <f>L356+L361+L370+L374</f>
        <v>0</v>
      </c>
      <c r="M355" s="69">
        <v>0</v>
      </c>
      <c r="N355" s="76">
        <f t="shared" si="191"/>
        <v>0.97209797385720775</v>
      </c>
      <c r="O355" s="59"/>
    </row>
    <row r="356" spans="1:15" s="8" customFormat="1" ht="174" customHeight="1">
      <c r="A356" s="65" t="s">
        <v>227</v>
      </c>
      <c r="B356" s="66">
        <f>C356+D356</f>
        <v>5023</v>
      </c>
      <c r="C356" s="66">
        <f t="shared" ref="C356:L356" si="196">C357+C359</f>
        <v>1506</v>
      </c>
      <c r="D356" s="66">
        <f t="shared" si="196"/>
        <v>3517</v>
      </c>
      <c r="E356" s="66">
        <f t="shared" si="196"/>
        <v>0</v>
      </c>
      <c r="F356" s="66">
        <f t="shared" si="196"/>
        <v>0</v>
      </c>
      <c r="G356" s="66">
        <v>0</v>
      </c>
      <c r="H356" s="66">
        <f>I356+J356</f>
        <v>4039</v>
      </c>
      <c r="I356" s="66">
        <f t="shared" si="196"/>
        <v>522</v>
      </c>
      <c r="J356" s="66">
        <f t="shared" si="196"/>
        <v>3517</v>
      </c>
      <c r="K356" s="66">
        <f t="shared" si="196"/>
        <v>0</v>
      </c>
      <c r="L356" s="66">
        <f t="shared" si="196"/>
        <v>0</v>
      </c>
      <c r="M356" s="66">
        <v>0</v>
      </c>
      <c r="N356" s="55">
        <f t="shared" ref="N356:N373" si="197">H356/B356</f>
        <v>0.80410113478001199</v>
      </c>
      <c r="O356" s="56"/>
    </row>
    <row r="357" spans="1:15" s="8" customFormat="1" ht="135" customHeight="1">
      <c r="A357" s="23" t="s">
        <v>228</v>
      </c>
      <c r="B357" s="24">
        <f>C357+D357</f>
        <v>3703</v>
      </c>
      <c r="C357" s="24">
        <f t="shared" ref="C357:L357" si="198">C358</f>
        <v>186</v>
      </c>
      <c r="D357" s="24">
        <f t="shared" si="198"/>
        <v>3517</v>
      </c>
      <c r="E357" s="24">
        <f t="shared" si="198"/>
        <v>0</v>
      </c>
      <c r="F357" s="24">
        <f t="shared" si="198"/>
        <v>0</v>
      </c>
      <c r="G357" s="24">
        <v>0</v>
      </c>
      <c r="H357" s="24">
        <f>I357+J357</f>
        <v>3703</v>
      </c>
      <c r="I357" s="24">
        <f t="shared" si="198"/>
        <v>186</v>
      </c>
      <c r="J357" s="24">
        <f t="shared" si="198"/>
        <v>3517</v>
      </c>
      <c r="K357" s="24">
        <f t="shared" si="198"/>
        <v>0</v>
      </c>
      <c r="L357" s="24">
        <f t="shared" si="198"/>
        <v>0</v>
      </c>
      <c r="M357" s="24">
        <v>0</v>
      </c>
      <c r="N357" s="25">
        <f t="shared" si="197"/>
        <v>1</v>
      </c>
      <c r="O357" s="30"/>
    </row>
    <row r="358" spans="1:15" s="11" customFormat="1" ht="147" customHeight="1">
      <c r="A358" s="23" t="s">
        <v>229</v>
      </c>
      <c r="B358" s="24">
        <f t="shared" si="195"/>
        <v>3703</v>
      </c>
      <c r="C358" s="24">
        <v>186</v>
      </c>
      <c r="D358" s="24">
        <v>3517</v>
      </c>
      <c r="E358" s="24">
        <v>0</v>
      </c>
      <c r="F358" s="24">
        <v>0</v>
      </c>
      <c r="G358" s="24">
        <v>0</v>
      </c>
      <c r="H358" s="24">
        <f>I358+K358+J358+L358</f>
        <v>3703</v>
      </c>
      <c r="I358" s="24">
        <v>186</v>
      </c>
      <c r="J358" s="24">
        <v>3517</v>
      </c>
      <c r="K358" s="24">
        <v>0</v>
      </c>
      <c r="L358" s="24">
        <v>0</v>
      </c>
      <c r="M358" s="24">
        <v>0</v>
      </c>
      <c r="N358" s="25">
        <f t="shared" si="197"/>
        <v>1</v>
      </c>
      <c r="O358" s="30" t="s">
        <v>275</v>
      </c>
    </row>
    <row r="359" spans="1:15" s="11" customFormat="1" ht="197.25" customHeight="1">
      <c r="A359" s="23" t="s">
        <v>230</v>
      </c>
      <c r="B359" s="24">
        <f>C359+D359</f>
        <v>1320</v>
      </c>
      <c r="C359" s="24">
        <f t="shared" ref="C359:L359" si="199">C360</f>
        <v>1320</v>
      </c>
      <c r="D359" s="24">
        <f t="shared" si="199"/>
        <v>0</v>
      </c>
      <c r="E359" s="24">
        <f t="shared" si="199"/>
        <v>0</v>
      </c>
      <c r="F359" s="24">
        <f t="shared" si="199"/>
        <v>0</v>
      </c>
      <c r="G359" s="24">
        <v>0</v>
      </c>
      <c r="H359" s="24">
        <f>I359</f>
        <v>336</v>
      </c>
      <c r="I359" s="24">
        <f t="shared" si="199"/>
        <v>336</v>
      </c>
      <c r="J359" s="24">
        <f t="shared" si="199"/>
        <v>0</v>
      </c>
      <c r="K359" s="24">
        <f t="shared" si="199"/>
        <v>0</v>
      </c>
      <c r="L359" s="24">
        <f t="shared" si="199"/>
        <v>0</v>
      </c>
      <c r="M359" s="24" t="s">
        <v>457</v>
      </c>
      <c r="N359" s="25">
        <f>H359/B359</f>
        <v>0.25454545454545452</v>
      </c>
      <c r="O359" s="30"/>
    </row>
    <row r="360" spans="1:15" s="11" customFormat="1" ht="319.5" customHeight="1">
      <c r="A360" s="23" t="s">
        <v>377</v>
      </c>
      <c r="B360" s="24">
        <f t="shared" si="195"/>
        <v>1320</v>
      </c>
      <c r="C360" s="24">
        <v>1320</v>
      </c>
      <c r="D360" s="24">
        <v>0</v>
      </c>
      <c r="E360" s="24">
        <v>0</v>
      </c>
      <c r="F360" s="24">
        <v>0</v>
      </c>
      <c r="G360" s="24">
        <v>0</v>
      </c>
      <c r="H360" s="24">
        <f>I360+J360+K360+L360</f>
        <v>336</v>
      </c>
      <c r="I360" s="24">
        <v>336</v>
      </c>
      <c r="J360" s="24">
        <v>0</v>
      </c>
      <c r="K360" s="24">
        <v>0</v>
      </c>
      <c r="L360" s="24">
        <v>0</v>
      </c>
      <c r="M360" s="24">
        <v>0</v>
      </c>
      <c r="N360" s="25">
        <f t="shared" si="197"/>
        <v>0.25454545454545452</v>
      </c>
      <c r="O360" s="30" t="s">
        <v>472</v>
      </c>
    </row>
    <row r="361" spans="1:15" s="8" customFormat="1" ht="131.25" customHeight="1">
      <c r="A361" s="65" t="s">
        <v>231</v>
      </c>
      <c r="B361" s="66">
        <f>B362+B366+B368</f>
        <v>22193.620000000003</v>
      </c>
      <c r="C361" s="66">
        <f t="shared" ref="C361:L361" si="200">C362+C366+C368</f>
        <v>16972.5</v>
      </c>
      <c r="D361" s="66">
        <f t="shared" si="200"/>
        <v>5221.12</v>
      </c>
      <c r="E361" s="66">
        <f t="shared" si="200"/>
        <v>0</v>
      </c>
      <c r="F361" s="66">
        <f t="shared" si="200"/>
        <v>0</v>
      </c>
      <c r="G361" s="66">
        <v>0</v>
      </c>
      <c r="H361" s="66">
        <f t="shared" si="200"/>
        <v>17899.62</v>
      </c>
      <c r="I361" s="66">
        <f t="shared" si="200"/>
        <v>15397.289999999999</v>
      </c>
      <c r="J361" s="66">
        <f t="shared" si="200"/>
        <v>2502.33</v>
      </c>
      <c r="K361" s="66">
        <f t="shared" si="200"/>
        <v>0</v>
      </c>
      <c r="L361" s="66">
        <f t="shared" si="200"/>
        <v>0</v>
      </c>
      <c r="M361" s="66">
        <v>0</v>
      </c>
      <c r="N361" s="75">
        <f t="shared" si="197"/>
        <v>0.80652097314453419</v>
      </c>
      <c r="O361" s="56"/>
    </row>
    <row r="362" spans="1:15" s="11" customFormat="1" ht="62.25" customHeight="1">
      <c r="A362" s="23" t="s">
        <v>232</v>
      </c>
      <c r="B362" s="24">
        <f>B363+B364+B365</f>
        <v>15135.470000000001</v>
      </c>
      <c r="C362" s="24">
        <f t="shared" ref="C362:L362" si="201">C363+C364+C365</f>
        <v>9914.35</v>
      </c>
      <c r="D362" s="24">
        <f t="shared" si="201"/>
        <v>5221.12</v>
      </c>
      <c r="E362" s="24">
        <f t="shared" si="201"/>
        <v>0</v>
      </c>
      <c r="F362" s="24">
        <f t="shared" si="201"/>
        <v>0</v>
      </c>
      <c r="G362" s="24">
        <v>0</v>
      </c>
      <c r="H362" s="24">
        <f t="shared" si="201"/>
        <v>11680.23</v>
      </c>
      <c r="I362" s="24">
        <f t="shared" si="201"/>
        <v>9177.9</v>
      </c>
      <c r="J362" s="24">
        <f t="shared" si="201"/>
        <v>2502.33</v>
      </c>
      <c r="K362" s="24">
        <f t="shared" si="201"/>
        <v>0</v>
      </c>
      <c r="L362" s="24">
        <f t="shared" si="201"/>
        <v>0</v>
      </c>
      <c r="M362" s="24">
        <v>0</v>
      </c>
      <c r="N362" s="25">
        <f t="shared" si="197"/>
        <v>0.77171240800582996</v>
      </c>
      <c r="O362" s="30"/>
    </row>
    <row r="363" spans="1:15" s="11" customFormat="1" ht="140.25" customHeight="1">
      <c r="A363" s="23" t="s">
        <v>233</v>
      </c>
      <c r="B363" s="24">
        <f t="shared" si="195"/>
        <v>1859.85</v>
      </c>
      <c r="C363" s="24">
        <v>1859.85</v>
      </c>
      <c r="D363" s="24">
        <v>0</v>
      </c>
      <c r="E363" s="24">
        <v>0</v>
      </c>
      <c r="F363" s="24">
        <v>0</v>
      </c>
      <c r="G363" s="24">
        <v>0</v>
      </c>
      <c r="H363" s="24">
        <f t="shared" ref="H363:H365" si="202">I363+J363+K363+L363</f>
        <v>1769.19</v>
      </c>
      <c r="I363" s="24">
        <v>1769.19</v>
      </c>
      <c r="J363" s="24">
        <v>0</v>
      </c>
      <c r="K363" s="24">
        <v>0</v>
      </c>
      <c r="L363" s="24">
        <v>0</v>
      </c>
      <c r="M363" s="24">
        <v>0</v>
      </c>
      <c r="N363" s="25">
        <f t="shared" si="197"/>
        <v>0.9512541333978547</v>
      </c>
      <c r="O363" s="30" t="s">
        <v>473</v>
      </c>
    </row>
    <row r="364" spans="1:15" s="11" customFormat="1" ht="258" customHeight="1">
      <c r="A364" s="23" t="s">
        <v>234</v>
      </c>
      <c r="B364" s="24">
        <f t="shared" si="195"/>
        <v>5500</v>
      </c>
      <c r="C364" s="24">
        <v>5500</v>
      </c>
      <c r="D364" s="24">
        <v>0</v>
      </c>
      <c r="E364" s="24">
        <v>0</v>
      </c>
      <c r="F364" s="24">
        <v>0</v>
      </c>
      <c r="G364" s="24">
        <v>0</v>
      </c>
      <c r="H364" s="24">
        <f t="shared" si="202"/>
        <v>4863.95</v>
      </c>
      <c r="I364" s="24">
        <v>4863.95</v>
      </c>
      <c r="J364" s="24">
        <v>0</v>
      </c>
      <c r="K364" s="24">
        <v>0</v>
      </c>
      <c r="L364" s="24">
        <v>0</v>
      </c>
      <c r="M364" s="24">
        <v>0</v>
      </c>
      <c r="N364" s="25">
        <f t="shared" si="197"/>
        <v>0.88435454545454539</v>
      </c>
      <c r="O364" s="30" t="s">
        <v>474</v>
      </c>
    </row>
    <row r="365" spans="1:15" s="11" customFormat="1" ht="129" customHeight="1">
      <c r="A365" s="23" t="s">
        <v>235</v>
      </c>
      <c r="B365" s="24">
        <f t="shared" si="195"/>
        <v>7775.62</v>
      </c>
      <c r="C365" s="24">
        <v>2554.5</v>
      </c>
      <c r="D365" s="24">
        <v>5221.12</v>
      </c>
      <c r="E365" s="24">
        <v>0</v>
      </c>
      <c r="F365" s="24">
        <v>0</v>
      </c>
      <c r="G365" s="24">
        <v>0</v>
      </c>
      <c r="H365" s="24">
        <f t="shared" si="202"/>
        <v>5047.09</v>
      </c>
      <c r="I365" s="24">
        <v>2544.7600000000002</v>
      </c>
      <c r="J365" s="24">
        <v>2502.33</v>
      </c>
      <c r="K365" s="24">
        <v>0</v>
      </c>
      <c r="L365" s="24">
        <v>0</v>
      </c>
      <c r="M365" s="24">
        <v>0</v>
      </c>
      <c r="N365" s="25">
        <f t="shared" si="197"/>
        <v>0.64909164799720154</v>
      </c>
      <c r="O365" s="30" t="s">
        <v>475</v>
      </c>
    </row>
    <row r="366" spans="1:15" s="11" customFormat="1" ht="54" customHeight="1">
      <c r="A366" s="23" t="s">
        <v>236</v>
      </c>
      <c r="B366" s="24">
        <f t="shared" si="195"/>
        <v>2050.75</v>
      </c>
      <c r="C366" s="24">
        <f t="shared" ref="C366:L366" si="203">C367</f>
        <v>2050.75</v>
      </c>
      <c r="D366" s="24">
        <f t="shared" si="203"/>
        <v>0</v>
      </c>
      <c r="E366" s="24">
        <f t="shared" si="203"/>
        <v>0</v>
      </c>
      <c r="F366" s="24">
        <f t="shared" si="203"/>
        <v>0</v>
      </c>
      <c r="G366" s="24">
        <v>0</v>
      </c>
      <c r="H366" s="24">
        <f t="shared" si="203"/>
        <v>1684.91</v>
      </c>
      <c r="I366" s="24">
        <f>I367</f>
        <v>1684.91</v>
      </c>
      <c r="J366" s="24">
        <f t="shared" si="203"/>
        <v>0</v>
      </c>
      <c r="K366" s="24">
        <f t="shared" si="203"/>
        <v>0</v>
      </c>
      <c r="L366" s="24">
        <f t="shared" si="203"/>
        <v>0</v>
      </c>
      <c r="M366" s="24">
        <v>0</v>
      </c>
      <c r="N366" s="25">
        <f t="shared" si="197"/>
        <v>0.82160672924539802</v>
      </c>
      <c r="O366" s="30"/>
    </row>
    <row r="367" spans="1:15" s="11" customFormat="1" ht="340.5" customHeight="1">
      <c r="A367" s="23" t="s">
        <v>378</v>
      </c>
      <c r="B367" s="24">
        <f t="shared" si="195"/>
        <v>2050.75</v>
      </c>
      <c r="C367" s="24">
        <v>2050.75</v>
      </c>
      <c r="D367" s="24">
        <v>0</v>
      </c>
      <c r="E367" s="24">
        <v>0</v>
      </c>
      <c r="F367" s="24">
        <v>0</v>
      </c>
      <c r="G367" s="24">
        <v>0</v>
      </c>
      <c r="H367" s="24">
        <f>I367+J367+K367+L367</f>
        <v>1684.91</v>
      </c>
      <c r="I367" s="24">
        <v>1684.91</v>
      </c>
      <c r="J367" s="24">
        <v>0</v>
      </c>
      <c r="K367" s="24">
        <v>0</v>
      </c>
      <c r="L367" s="24">
        <v>0</v>
      </c>
      <c r="M367" s="24">
        <v>0</v>
      </c>
      <c r="N367" s="25">
        <f t="shared" si="197"/>
        <v>0.82160672924539802</v>
      </c>
      <c r="O367" s="30" t="s">
        <v>476</v>
      </c>
    </row>
    <row r="368" spans="1:15" s="11" customFormat="1" ht="76.5" customHeight="1">
      <c r="A368" s="23" t="s">
        <v>237</v>
      </c>
      <c r="B368" s="24">
        <f>C368</f>
        <v>5007.3999999999996</v>
      </c>
      <c r="C368" s="24">
        <f>C369</f>
        <v>5007.3999999999996</v>
      </c>
      <c r="D368" s="24">
        <f>D369</f>
        <v>0</v>
      </c>
      <c r="E368" s="24">
        <f>E369</f>
        <v>0</v>
      </c>
      <c r="F368" s="24">
        <f>F369</f>
        <v>0</v>
      </c>
      <c r="G368" s="24">
        <v>0</v>
      </c>
      <c r="H368" s="24">
        <f>I368</f>
        <v>4534.4799999999996</v>
      </c>
      <c r="I368" s="24">
        <f>I369</f>
        <v>4534.4799999999996</v>
      </c>
      <c r="J368" s="24">
        <f>J369</f>
        <v>0</v>
      </c>
      <c r="K368" s="24">
        <f>K369</f>
        <v>0</v>
      </c>
      <c r="L368" s="24">
        <f>L369</f>
        <v>0</v>
      </c>
      <c r="M368" s="24">
        <v>0</v>
      </c>
      <c r="N368" s="25">
        <f t="shared" si="197"/>
        <v>0.90555577744937488</v>
      </c>
      <c r="O368" s="30"/>
    </row>
    <row r="369" spans="1:15" s="11" customFormat="1" ht="119.25" customHeight="1">
      <c r="A369" s="23" t="s">
        <v>238</v>
      </c>
      <c r="B369" s="24">
        <f t="shared" si="195"/>
        <v>5007.3999999999996</v>
      </c>
      <c r="C369" s="24">
        <v>5007.3999999999996</v>
      </c>
      <c r="D369" s="24">
        <v>0</v>
      </c>
      <c r="E369" s="24">
        <v>0</v>
      </c>
      <c r="F369" s="24">
        <v>0</v>
      </c>
      <c r="G369" s="24">
        <v>0</v>
      </c>
      <c r="H369" s="24">
        <f>I369+J369+K369+L369</f>
        <v>4534.4799999999996</v>
      </c>
      <c r="I369" s="24">
        <v>4534.4799999999996</v>
      </c>
      <c r="J369" s="24">
        <v>0</v>
      </c>
      <c r="K369" s="24">
        <v>0</v>
      </c>
      <c r="L369" s="24">
        <v>0</v>
      </c>
      <c r="M369" s="24">
        <v>0</v>
      </c>
      <c r="N369" s="25">
        <f t="shared" si="197"/>
        <v>0.90555577744937488</v>
      </c>
      <c r="O369" s="30" t="s">
        <v>477</v>
      </c>
    </row>
    <row r="370" spans="1:15" s="8" customFormat="1" ht="38.25">
      <c r="A370" s="65" t="s">
        <v>94</v>
      </c>
      <c r="B370" s="66">
        <f t="shared" si="195"/>
        <v>161945.26999999999</v>
      </c>
      <c r="C370" s="66">
        <f t="shared" ref="C370:F370" si="204">C371</f>
        <v>161945.26999999999</v>
      </c>
      <c r="D370" s="66">
        <f t="shared" si="204"/>
        <v>0</v>
      </c>
      <c r="E370" s="66">
        <f t="shared" si="204"/>
        <v>0</v>
      </c>
      <c r="F370" s="66">
        <f t="shared" si="204"/>
        <v>0</v>
      </c>
      <c r="G370" s="66">
        <v>0</v>
      </c>
      <c r="H370" s="66">
        <f>H371</f>
        <v>161945.26999999999</v>
      </c>
      <c r="I370" s="66">
        <f>I371</f>
        <v>161945.26999999999</v>
      </c>
      <c r="J370" s="66">
        <f>J371</f>
        <v>0</v>
      </c>
      <c r="K370" s="66">
        <f>K371</f>
        <v>0</v>
      </c>
      <c r="L370" s="66">
        <f>L371</f>
        <v>0</v>
      </c>
      <c r="M370" s="66">
        <v>0</v>
      </c>
      <c r="N370" s="75">
        <f t="shared" si="197"/>
        <v>1</v>
      </c>
      <c r="O370" s="56"/>
    </row>
    <row r="371" spans="1:15" s="11" customFormat="1" ht="100.5" customHeight="1">
      <c r="A371" s="23" t="s">
        <v>49</v>
      </c>
      <c r="B371" s="24">
        <f>B372+B373</f>
        <v>161945.26999999999</v>
      </c>
      <c r="C371" s="24">
        <f>C372+C373</f>
        <v>161945.26999999999</v>
      </c>
      <c r="D371" s="24">
        <f t="shared" ref="D371:L371" si="205">D372+D373</f>
        <v>0</v>
      </c>
      <c r="E371" s="24">
        <f t="shared" si="205"/>
        <v>0</v>
      </c>
      <c r="F371" s="24">
        <f t="shared" si="205"/>
        <v>0</v>
      </c>
      <c r="G371" s="24">
        <v>0</v>
      </c>
      <c r="H371" s="24">
        <f>H372+H373</f>
        <v>161945.26999999999</v>
      </c>
      <c r="I371" s="24">
        <f>I372+I373</f>
        <v>161945.26999999999</v>
      </c>
      <c r="J371" s="24">
        <f t="shared" si="205"/>
        <v>0</v>
      </c>
      <c r="K371" s="24">
        <f t="shared" si="205"/>
        <v>0</v>
      </c>
      <c r="L371" s="24">
        <f t="shared" si="205"/>
        <v>0</v>
      </c>
      <c r="M371" s="24">
        <v>0</v>
      </c>
      <c r="N371" s="25">
        <f t="shared" si="197"/>
        <v>1</v>
      </c>
      <c r="O371" s="30"/>
    </row>
    <row r="372" spans="1:15" s="8" customFormat="1" ht="168.75" customHeight="1">
      <c r="A372" s="23" t="s">
        <v>239</v>
      </c>
      <c r="B372" s="24">
        <f t="shared" si="195"/>
        <v>145803.07999999999</v>
      </c>
      <c r="C372" s="24">
        <v>145803.07999999999</v>
      </c>
      <c r="D372" s="24">
        <v>0</v>
      </c>
      <c r="E372" s="24">
        <v>0</v>
      </c>
      <c r="F372" s="24">
        <v>0</v>
      </c>
      <c r="G372" s="24">
        <v>0</v>
      </c>
      <c r="H372" s="24">
        <f>I372</f>
        <v>145803.07999999999</v>
      </c>
      <c r="I372" s="24">
        <v>145803.07999999999</v>
      </c>
      <c r="J372" s="24">
        <v>0</v>
      </c>
      <c r="K372" s="24">
        <v>0</v>
      </c>
      <c r="L372" s="24">
        <v>0</v>
      </c>
      <c r="M372" s="24">
        <v>0</v>
      </c>
      <c r="N372" s="25">
        <f t="shared" si="197"/>
        <v>1</v>
      </c>
      <c r="O372" s="30" t="s">
        <v>275</v>
      </c>
    </row>
    <row r="373" spans="1:15" s="8" customFormat="1" ht="138" customHeight="1">
      <c r="A373" s="23" t="s">
        <v>240</v>
      </c>
      <c r="B373" s="24">
        <f t="shared" si="195"/>
        <v>16142.19</v>
      </c>
      <c r="C373" s="24">
        <v>16142.19</v>
      </c>
      <c r="D373" s="24">
        <v>0</v>
      </c>
      <c r="E373" s="24">
        <v>0</v>
      </c>
      <c r="F373" s="24">
        <v>0</v>
      </c>
      <c r="G373" s="24">
        <v>0</v>
      </c>
      <c r="H373" s="24">
        <f>I373</f>
        <v>16142.19</v>
      </c>
      <c r="I373" s="24">
        <v>16142.19</v>
      </c>
      <c r="J373" s="24">
        <v>0</v>
      </c>
      <c r="K373" s="24">
        <v>0</v>
      </c>
      <c r="L373" s="24">
        <v>0</v>
      </c>
      <c r="M373" s="24" t="s">
        <v>457</v>
      </c>
      <c r="N373" s="25">
        <f t="shared" si="197"/>
        <v>1</v>
      </c>
      <c r="O373" s="30" t="s">
        <v>275</v>
      </c>
    </row>
    <row r="374" spans="1:15" s="8" customFormat="1" ht="38.25">
      <c r="A374" s="65" t="s">
        <v>271</v>
      </c>
      <c r="B374" s="66">
        <v>0</v>
      </c>
      <c r="C374" s="66">
        <v>0</v>
      </c>
      <c r="D374" s="66">
        <v>0</v>
      </c>
      <c r="E374" s="66">
        <v>0</v>
      </c>
      <c r="F374" s="66">
        <v>0</v>
      </c>
      <c r="G374" s="66">
        <v>0</v>
      </c>
      <c r="H374" s="66">
        <v>0</v>
      </c>
      <c r="I374" s="66">
        <v>0</v>
      </c>
      <c r="J374" s="66">
        <v>0</v>
      </c>
      <c r="K374" s="66">
        <v>0</v>
      </c>
      <c r="L374" s="66">
        <v>0</v>
      </c>
      <c r="M374" s="66">
        <v>0</v>
      </c>
      <c r="N374" s="75" t="s">
        <v>273</v>
      </c>
      <c r="O374" s="56"/>
    </row>
    <row r="375" spans="1:15" s="11" customFormat="1" ht="105.75" customHeight="1">
      <c r="A375" s="23" t="s">
        <v>478</v>
      </c>
      <c r="B375" s="24">
        <v>0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5" t="s">
        <v>273</v>
      </c>
      <c r="O375" s="30"/>
    </row>
    <row r="376" spans="1:15" s="11" customFormat="1" ht="77.25" customHeight="1">
      <c r="A376" s="23" t="s">
        <v>479</v>
      </c>
      <c r="B376" s="24">
        <v>0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5" t="s">
        <v>273</v>
      </c>
      <c r="O376" s="30" t="s">
        <v>272</v>
      </c>
    </row>
    <row r="377" spans="1:15" s="12" customFormat="1" ht="38.25">
      <c r="A377" s="68" t="s">
        <v>241</v>
      </c>
      <c r="B377" s="69">
        <f t="shared" ref="B377:B395" si="206">C377+D377+E377+F377</f>
        <v>0</v>
      </c>
      <c r="C377" s="69">
        <f>C378+C383</f>
        <v>0</v>
      </c>
      <c r="D377" s="69">
        <f>D378+D383</f>
        <v>0</v>
      </c>
      <c r="E377" s="69">
        <f>E378+E383</f>
        <v>0</v>
      </c>
      <c r="F377" s="69">
        <f>F378+F383</f>
        <v>0</v>
      </c>
      <c r="G377" s="69">
        <v>0</v>
      </c>
      <c r="H377" s="69">
        <f t="shared" ref="H377" si="207">I377+J377+K377+L377</f>
        <v>0</v>
      </c>
      <c r="I377" s="69">
        <f>I378+I383</f>
        <v>0</v>
      </c>
      <c r="J377" s="69">
        <f>J378+J383</f>
        <v>0</v>
      </c>
      <c r="K377" s="69">
        <f>K378+K383</f>
        <v>0</v>
      </c>
      <c r="L377" s="69">
        <f>L378+L383</f>
        <v>0</v>
      </c>
      <c r="M377" s="69">
        <v>0</v>
      </c>
      <c r="N377" s="83" t="s">
        <v>273</v>
      </c>
      <c r="O377" s="59"/>
    </row>
    <row r="378" spans="1:15" s="8" customFormat="1" ht="63.75">
      <c r="A378" s="65" t="s">
        <v>242</v>
      </c>
      <c r="B378" s="66">
        <v>0</v>
      </c>
      <c r="C378" s="66">
        <v>0</v>
      </c>
      <c r="D378" s="66">
        <v>0</v>
      </c>
      <c r="E378" s="66">
        <v>0</v>
      </c>
      <c r="F378" s="66">
        <v>0</v>
      </c>
      <c r="G378" s="66">
        <v>0</v>
      </c>
      <c r="H378" s="66">
        <v>0</v>
      </c>
      <c r="I378" s="66">
        <v>0</v>
      </c>
      <c r="J378" s="66">
        <v>0</v>
      </c>
      <c r="K378" s="66">
        <v>0</v>
      </c>
      <c r="L378" s="66">
        <v>0</v>
      </c>
      <c r="M378" s="66">
        <v>0</v>
      </c>
      <c r="N378" s="55" t="s">
        <v>273</v>
      </c>
      <c r="O378" s="56"/>
    </row>
    <row r="379" spans="1:15" s="11" customFormat="1" ht="140.25">
      <c r="A379" s="23" t="s">
        <v>480</v>
      </c>
      <c r="B379" s="24">
        <v>0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5" t="s">
        <v>273</v>
      </c>
      <c r="O379" s="30"/>
    </row>
    <row r="380" spans="1:15" s="11" customFormat="1" ht="165.75">
      <c r="A380" s="23" t="s">
        <v>481</v>
      </c>
      <c r="B380" s="24">
        <v>0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5" t="s">
        <v>273</v>
      </c>
      <c r="O380" s="30" t="s">
        <v>272</v>
      </c>
    </row>
    <row r="381" spans="1:15" s="11" customFormat="1" ht="127.5">
      <c r="A381" s="23" t="s">
        <v>482</v>
      </c>
      <c r="B381" s="24">
        <v>0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5" t="s">
        <v>273</v>
      </c>
      <c r="O381" s="30"/>
    </row>
    <row r="382" spans="1:15" s="11" customFormat="1" ht="102">
      <c r="A382" s="23" t="s">
        <v>483</v>
      </c>
      <c r="B382" s="24">
        <v>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5" t="s">
        <v>273</v>
      </c>
      <c r="O382" s="30" t="s">
        <v>272</v>
      </c>
    </row>
    <row r="383" spans="1:15" s="8" customFormat="1" ht="70.5" customHeight="1">
      <c r="A383" s="65" t="s">
        <v>243</v>
      </c>
      <c r="B383" s="66">
        <f t="shared" si="206"/>
        <v>0</v>
      </c>
      <c r="C383" s="66">
        <v>0</v>
      </c>
      <c r="D383" s="66">
        <v>0</v>
      </c>
      <c r="E383" s="66">
        <v>0</v>
      </c>
      <c r="F383" s="66">
        <v>0</v>
      </c>
      <c r="G383" s="66">
        <v>0</v>
      </c>
      <c r="H383" s="66">
        <v>0</v>
      </c>
      <c r="I383" s="66">
        <v>0</v>
      </c>
      <c r="J383" s="66">
        <v>0</v>
      </c>
      <c r="K383" s="66">
        <v>0</v>
      </c>
      <c r="L383" s="66">
        <v>0</v>
      </c>
      <c r="M383" s="66">
        <v>0</v>
      </c>
      <c r="N383" s="75" t="s">
        <v>273</v>
      </c>
      <c r="O383" s="56"/>
    </row>
    <row r="384" spans="1:15" s="11" customFormat="1" ht="42" customHeight="1">
      <c r="A384" s="23" t="s">
        <v>484</v>
      </c>
      <c r="B384" s="24">
        <v>0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5" t="s">
        <v>273</v>
      </c>
      <c r="O384" s="30"/>
    </row>
    <row r="385" spans="1:15" s="11" customFormat="1" ht="42" customHeight="1">
      <c r="A385" s="23" t="s">
        <v>485</v>
      </c>
      <c r="B385" s="24">
        <v>0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5" t="s">
        <v>273</v>
      </c>
      <c r="O385" s="30" t="s">
        <v>272</v>
      </c>
    </row>
    <row r="386" spans="1:15" s="12" customFormat="1" ht="63.75">
      <c r="A386" s="68" t="s">
        <v>244</v>
      </c>
      <c r="B386" s="69">
        <f t="shared" si="206"/>
        <v>3222858.4000000004</v>
      </c>
      <c r="C386" s="69">
        <f>C387+C396+C419</f>
        <v>2402658.8000000003</v>
      </c>
      <c r="D386" s="69">
        <f>D387+D396+D419</f>
        <v>762491.6</v>
      </c>
      <c r="E386" s="69">
        <f>E387+E396+E419</f>
        <v>0</v>
      </c>
      <c r="F386" s="69">
        <f>F387+F396+F419</f>
        <v>57708</v>
      </c>
      <c r="G386" s="69">
        <v>0</v>
      </c>
      <c r="H386" s="69">
        <f>I386+J386+K386+L386</f>
        <v>3170354.5799999991</v>
      </c>
      <c r="I386" s="69">
        <f>I387+I396</f>
        <v>2362642.9699999993</v>
      </c>
      <c r="J386" s="69">
        <f>J387+J396+J419</f>
        <v>762198.11</v>
      </c>
      <c r="K386" s="69">
        <f>K387+K396+K419</f>
        <v>0</v>
      </c>
      <c r="L386" s="69">
        <f>L387+L396+L419</f>
        <v>45513.5</v>
      </c>
      <c r="M386" s="69">
        <f>M387+M396</f>
        <v>0</v>
      </c>
      <c r="N386" s="76">
        <f>H386/B386</f>
        <v>0.9837089274539641</v>
      </c>
      <c r="O386" s="59"/>
    </row>
    <row r="387" spans="1:15" s="8" customFormat="1" ht="51.75" customHeight="1">
      <c r="A387" s="88" t="s">
        <v>245</v>
      </c>
      <c r="B387" s="89">
        <f>B388+B392</f>
        <v>1191460.44</v>
      </c>
      <c r="C387" s="89">
        <f t="shared" ref="C387:M387" si="208">C388+C392</f>
        <v>430403.83999999997</v>
      </c>
      <c r="D387" s="89">
        <f t="shared" si="208"/>
        <v>761056.6</v>
      </c>
      <c r="E387" s="89">
        <f t="shared" si="208"/>
        <v>0</v>
      </c>
      <c r="F387" s="89">
        <f t="shared" si="208"/>
        <v>0</v>
      </c>
      <c r="G387" s="89">
        <f t="shared" si="208"/>
        <v>0</v>
      </c>
      <c r="H387" s="89">
        <f t="shared" si="208"/>
        <v>1182487.8599999999</v>
      </c>
      <c r="I387" s="89">
        <f t="shared" si="208"/>
        <v>421672.72</v>
      </c>
      <c r="J387" s="89">
        <f t="shared" si="208"/>
        <v>760815.14</v>
      </c>
      <c r="K387" s="89">
        <f t="shared" si="208"/>
        <v>0</v>
      </c>
      <c r="L387" s="89">
        <f t="shared" si="208"/>
        <v>0</v>
      </c>
      <c r="M387" s="89">
        <f t="shared" si="208"/>
        <v>0</v>
      </c>
      <c r="N387" s="91">
        <f>H387/B387</f>
        <v>0.9924692589877343</v>
      </c>
      <c r="O387" s="81"/>
    </row>
    <row r="388" spans="1:15" s="8" customFormat="1" ht="51.75" customHeight="1">
      <c r="A388" s="23" t="s">
        <v>385</v>
      </c>
      <c r="B388" s="24">
        <f>B389+B390+B391</f>
        <v>703225.11</v>
      </c>
      <c r="C388" s="24">
        <f>C389+C390+C391</f>
        <v>196411.31</v>
      </c>
      <c r="D388" s="24">
        <f t="shared" ref="D388:M388" si="209">D389+D390+D391</f>
        <v>506813.8</v>
      </c>
      <c r="E388" s="24">
        <f t="shared" si="209"/>
        <v>0</v>
      </c>
      <c r="F388" s="24">
        <f t="shared" si="209"/>
        <v>0</v>
      </c>
      <c r="G388" s="24">
        <f t="shared" si="209"/>
        <v>0</v>
      </c>
      <c r="H388" s="24">
        <f t="shared" si="209"/>
        <v>697861.1</v>
      </c>
      <c r="I388" s="24">
        <f t="shared" si="209"/>
        <v>191047.31</v>
      </c>
      <c r="J388" s="24">
        <f t="shared" si="209"/>
        <v>506813.79</v>
      </c>
      <c r="K388" s="24">
        <f t="shared" si="209"/>
        <v>0</v>
      </c>
      <c r="L388" s="24">
        <f t="shared" si="209"/>
        <v>0</v>
      </c>
      <c r="M388" s="24">
        <f t="shared" si="209"/>
        <v>0</v>
      </c>
      <c r="N388" s="25">
        <f t="shared" ref="N388:N391" si="210">H388/B388</f>
        <v>0.99237227180354803</v>
      </c>
      <c r="O388" s="30"/>
    </row>
    <row r="389" spans="1:15" s="11" customFormat="1" ht="133.5" customHeight="1">
      <c r="A389" s="23" t="s">
        <v>386</v>
      </c>
      <c r="B389" s="24">
        <f>C389+D389+E389+F389</f>
        <v>600000</v>
      </c>
      <c r="C389" s="24">
        <v>147600</v>
      </c>
      <c r="D389" s="24">
        <v>452400</v>
      </c>
      <c r="E389" s="24">
        <v>0</v>
      </c>
      <c r="F389" s="24">
        <v>0</v>
      </c>
      <c r="G389" s="24">
        <v>0</v>
      </c>
      <c r="H389" s="24">
        <f>I389+J389+K389+L389</f>
        <v>600000</v>
      </c>
      <c r="I389" s="24">
        <v>147600</v>
      </c>
      <c r="J389" s="24">
        <v>452400</v>
      </c>
      <c r="K389" s="24">
        <v>0</v>
      </c>
      <c r="L389" s="24">
        <v>0</v>
      </c>
      <c r="M389" s="24">
        <v>0</v>
      </c>
      <c r="N389" s="25">
        <f t="shared" si="210"/>
        <v>1</v>
      </c>
      <c r="O389" s="30" t="s">
        <v>275</v>
      </c>
    </row>
    <row r="390" spans="1:15" s="11" customFormat="1" ht="164.25" customHeight="1">
      <c r="A390" s="23" t="s">
        <v>387</v>
      </c>
      <c r="B390" s="24">
        <f>C390+D390+E390+F390</f>
        <v>72843.11</v>
      </c>
      <c r="C390" s="24">
        <v>18429.310000000001</v>
      </c>
      <c r="D390" s="24">
        <v>54413.8</v>
      </c>
      <c r="E390" s="24">
        <v>0</v>
      </c>
      <c r="F390" s="24">
        <v>0</v>
      </c>
      <c r="G390" s="24">
        <v>0</v>
      </c>
      <c r="H390" s="24">
        <f>I390+J390+K390+L390</f>
        <v>72843.100000000006</v>
      </c>
      <c r="I390" s="24">
        <v>18429.310000000001</v>
      </c>
      <c r="J390" s="24">
        <v>54413.79</v>
      </c>
      <c r="K390" s="24">
        <v>0</v>
      </c>
      <c r="L390" s="24">
        <v>0</v>
      </c>
      <c r="M390" s="24">
        <v>0</v>
      </c>
      <c r="N390" s="25">
        <f t="shared" si="210"/>
        <v>0.9999998627186566</v>
      </c>
      <c r="O390" s="30" t="s">
        <v>275</v>
      </c>
    </row>
    <row r="391" spans="1:15" s="11" customFormat="1" ht="240.75" customHeight="1">
      <c r="A391" s="23" t="s">
        <v>388</v>
      </c>
      <c r="B391" s="24">
        <f>C391+D391+E391+F391</f>
        <v>30382</v>
      </c>
      <c r="C391" s="24">
        <v>30382</v>
      </c>
      <c r="D391" s="24">
        <v>0</v>
      </c>
      <c r="E391" s="24">
        <v>0</v>
      </c>
      <c r="F391" s="24">
        <v>0</v>
      </c>
      <c r="G391" s="24">
        <v>0</v>
      </c>
      <c r="H391" s="24">
        <f>I391+J391+K391+L391</f>
        <v>25018</v>
      </c>
      <c r="I391" s="24">
        <v>25018</v>
      </c>
      <c r="J391" s="24">
        <v>0</v>
      </c>
      <c r="K391" s="24">
        <v>0</v>
      </c>
      <c r="L391" s="24">
        <v>0</v>
      </c>
      <c r="M391" s="24">
        <v>0</v>
      </c>
      <c r="N391" s="25">
        <f t="shared" si="210"/>
        <v>0.82344809426634191</v>
      </c>
      <c r="O391" s="30" t="s">
        <v>487</v>
      </c>
    </row>
    <row r="392" spans="1:15" s="11" customFormat="1" ht="107.25" customHeight="1">
      <c r="A392" s="23" t="s">
        <v>246</v>
      </c>
      <c r="B392" s="24">
        <f>B393+B394+B395</f>
        <v>488235.32999999996</v>
      </c>
      <c r="C392" s="24">
        <f t="shared" ref="C392:M392" si="211">C393+C394+C395</f>
        <v>233992.53</v>
      </c>
      <c r="D392" s="24">
        <f t="shared" si="211"/>
        <v>254242.8</v>
      </c>
      <c r="E392" s="24">
        <f t="shared" si="211"/>
        <v>0</v>
      </c>
      <c r="F392" s="24">
        <f t="shared" si="211"/>
        <v>0</v>
      </c>
      <c r="G392" s="24">
        <f t="shared" si="211"/>
        <v>0</v>
      </c>
      <c r="H392" s="24">
        <f t="shared" si="211"/>
        <v>484626.76</v>
      </c>
      <c r="I392" s="24">
        <f t="shared" si="211"/>
        <v>230625.41</v>
      </c>
      <c r="J392" s="24">
        <f t="shared" si="211"/>
        <v>254001.35</v>
      </c>
      <c r="K392" s="24">
        <f t="shared" si="211"/>
        <v>0</v>
      </c>
      <c r="L392" s="24">
        <f t="shared" si="211"/>
        <v>0</v>
      </c>
      <c r="M392" s="24">
        <f t="shared" si="211"/>
        <v>0</v>
      </c>
      <c r="N392" s="25">
        <f>H392/B392</f>
        <v>0.9926089535552457</v>
      </c>
      <c r="O392" s="30"/>
    </row>
    <row r="393" spans="1:15" s="11" customFormat="1" ht="44.25" customHeight="1">
      <c r="A393" s="23" t="s">
        <v>247</v>
      </c>
      <c r="B393" s="24">
        <f t="shared" si="206"/>
        <v>337192.05</v>
      </c>
      <c r="C393" s="24">
        <v>82949.25</v>
      </c>
      <c r="D393" s="24">
        <v>254242.8</v>
      </c>
      <c r="E393" s="24">
        <v>0</v>
      </c>
      <c r="F393" s="24">
        <v>0</v>
      </c>
      <c r="G393" s="24">
        <v>0</v>
      </c>
      <c r="H393" s="24">
        <f t="shared" ref="H393:H395" si="212">I393+J393+K393+L393</f>
        <v>336871.83</v>
      </c>
      <c r="I393" s="24">
        <v>82870.48</v>
      </c>
      <c r="J393" s="24">
        <v>254001.35</v>
      </c>
      <c r="K393" s="24">
        <v>0</v>
      </c>
      <c r="L393" s="24">
        <v>0</v>
      </c>
      <c r="M393" s="24"/>
      <c r="N393" s="25">
        <f>H393/B393</f>
        <v>0.99905033348206174</v>
      </c>
      <c r="O393" s="30" t="s">
        <v>275</v>
      </c>
    </row>
    <row r="394" spans="1:15" s="11" customFormat="1" ht="143.25" customHeight="1">
      <c r="A394" s="23" t="s">
        <v>248</v>
      </c>
      <c r="B394" s="24">
        <f t="shared" si="206"/>
        <v>130415.28</v>
      </c>
      <c r="C394" s="24">
        <v>130415.28</v>
      </c>
      <c r="D394" s="24">
        <v>0</v>
      </c>
      <c r="E394" s="24">
        <v>0</v>
      </c>
      <c r="F394" s="24">
        <v>0</v>
      </c>
      <c r="G394" s="24">
        <v>0</v>
      </c>
      <c r="H394" s="24">
        <f t="shared" si="212"/>
        <v>128527.98</v>
      </c>
      <c r="I394" s="24">
        <v>128527.98</v>
      </c>
      <c r="J394" s="24">
        <v>0</v>
      </c>
      <c r="K394" s="24">
        <v>0</v>
      </c>
      <c r="L394" s="24">
        <v>0</v>
      </c>
      <c r="M394" s="24"/>
      <c r="N394" s="25">
        <f>H394/B394</f>
        <v>0.98552853622673664</v>
      </c>
      <c r="O394" s="30" t="s">
        <v>275</v>
      </c>
    </row>
    <row r="395" spans="1:15" s="11" customFormat="1" ht="78" customHeight="1">
      <c r="A395" s="23" t="s">
        <v>389</v>
      </c>
      <c r="B395" s="24">
        <f t="shared" si="206"/>
        <v>20628</v>
      </c>
      <c r="C395" s="24">
        <v>20628</v>
      </c>
      <c r="D395" s="24">
        <v>0</v>
      </c>
      <c r="E395" s="24">
        <v>0</v>
      </c>
      <c r="F395" s="24">
        <v>0</v>
      </c>
      <c r="G395" s="24">
        <v>0</v>
      </c>
      <c r="H395" s="24">
        <f t="shared" si="212"/>
        <v>19226.95</v>
      </c>
      <c r="I395" s="24">
        <v>19226.95</v>
      </c>
      <c r="J395" s="24">
        <v>0</v>
      </c>
      <c r="K395" s="24">
        <v>0</v>
      </c>
      <c r="L395" s="24">
        <v>0</v>
      </c>
      <c r="M395" s="24"/>
      <c r="N395" s="25">
        <f>H395/B395</f>
        <v>0.93208018227651734</v>
      </c>
      <c r="O395" s="30" t="s">
        <v>488</v>
      </c>
    </row>
    <row r="396" spans="1:15" s="8" customFormat="1" ht="133.5" customHeight="1">
      <c r="A396" s="65" t="s">
        <v>249</v>
      </c>
      <c r="B396" s="66">
        <f>B397+B399+B417</f>
        <v>2031397.9600000002</v>
      </c>
      <c r="C396" s="66">
        <f t="shared" ref="C396:M396" si="213">C397+C399+C417</f>
        <v>1972254.9600000002</v>
      </c>
      <c r="D396" s="66">
        <f t="shared" si="213"/>
        <v>1435</v>
      </c>
      <c r="E396" s="66">
        <f t="shared" si="213"/>
        <v>0</v>
      </c>
      <c r="F396" s="66">
        <f t="shared" si="213"/>
        <v>57708</v>
      </c>
      <c r="G396" s="66">
        <f t="shared" si="213"/>
        <v>0</v>
      </c>
      <c r="H396" s="66">
        <f t="shared" si="213"/>
        <v>1987866.7199999993</v>
      </c>
      <c r="I396" s="66">
        <f t="shared" si="213"/>
        <v>1940970.2499999993</v>
      </c>
      <c r="J396" s="66">
        <f t="shared" si="213"/>
        <v>1382.97</v>
      </c>
      <c r="K396" s="66">
        <f t="shared" si="213"/>
        <v>0</v>
      </c>
      <c r="L396" s="66">
        <f t="shared" si="213"/>
        <v>45513.5</v>
      </c>
      <c r="M396" s="66">
        <f t="shared" si="213"/>
        <v>0</v>
      </c>
      <c r="N396" s="55">
        <f>H396/B396</f>
        <v>0.97857079663504198</v>
      </c>
      <c r="O396" s="56"/>
    </row>
    <row r="397" spans="1:15" s="11" customFormat="1" ht="51.75" customHeight="1">
      <c r="A397" s="23" t="s">
        <v>385</v>
      </c>
      <c r="B397" s="24">
        <f>B398</f>
        <v>173106.07</v>
      </c>
      <c r="C397" s="24">
        <f t="shared" ref="C397:M397" si="214">C398</f>
        <v>173106.07</v>
      </c>
      <c r="D397" s="24">
        <f t="shared" si="214"/>
        <v>0</v>
      </c>
      <c r="E397" s="24">
        <f t="shared" si="214"/>
        <v>0</v>
      </c>
      <c r="F397" s="24">
        <f t="shared" si="214"/>
        <v>0</v>
      </c>
      <c r="G397" s="24">
        <f t="shared" si="214"/>
        <v>0</v>
      </c>
      <c r="H397" s="24">
        <f t="shared" si="214"/>
        <v>170937.4</v>
      </c>
      <c r="I397" s="24">
        <f t="shared" si="214"/>
        <v>170937.4</v>
      </c>
      <c r="J397" s="24">
        <f t="shared" si="214"/>
        <v>0</v>
      </c>
      <c r="K397" s="24">
        <f t="shared" si="214"/>
        <v>0</v>
      </c>
      <c r="L397" s="24">
        <f t="shared" si="214"/>
        <v>0</v>
      </c>
      <c r="M397" s="24">
        <f t="shared" si="214"/>
        <v>0</v>
      </c>
      <c r="N397" s="25">
        <f t="shared" ref="N397:N398" si="215">H397/B397</f>
        <v>0.98747201643477889</v>
      </c>
      <c r="O397" s="30"/>
    </row>
    <row r="398" spans="1:15" s="11" customFormat="1" ht="45" customHeight="1">
      <c r="A398" s="23" t="s">
        <v>390</v>
      </c>
      <c r="B398" s="24">
        <f>C398+D398+E398+F398+G398</f>
        <v>173106.07</v>
      </c>
      <c r="C398" s="24">
        <v>173106.07</v>
      </c>
      <c r="D398" s="24">
        <v>0</v>
      </c>
      <c r="E398" s="24">
        <v>0</v>
      </c>
      <c r="F398" s="24">
        <v>0</v>
      </c>
      <c r="G398" s="24">
        <v>0</v>
      </c>
      <c r="H398" s="24">
        <f>I398+J398+K398+L398+M398</f>
        <v>170937.4</v>
      </c>
      <c r="I398" s="24">
        <v>170937.4</v>
      </c>
      <c r="J398" s="24">
        <v>0</v>
      </c>
      <c r="K398" s="24">
        <v>0</v>
      </c>
      <c r="L398" s="24">
        <v>0</v>
      </c>
      <c r="M398" s="24">
        <v>0</v>
      </c>
      <c r="N398" s="25">
        <f t="shared" si="215"/>
        <v>0.98747201643477889</v>
      </c>
      <c r="O398" s="30" t="s">
        <v>275</v>
      </c>
    </row>
    <row r="399" spans="1:15" s="11" customFormat="1" ht="118.5" customHeight="1">
      <c r="A399" s="23" t="s">
        <v>250</v>
      </c>
      <c r="B399" s="24">
        <f>B400+B401+B402+B403+B404+B405+B406+B407+B408+B409+B410+B411+B412+B413+B414+B415+B416</f>
        <v>1775851.8900000001</v>
      </c>
      <c r="C399" s="24">
        <f t="shared" ref="C399:M399" si="216">C400+C401+C402+C403+C404+C405+C406+C407+C408+C409+C410+C411+C412+C413+C414+C415+C416</f>
        <v>1774416.8900000001</v>
      </c>
      <c r="D399" s="24">
        <f t="shared" si="216"/>
        <v>1435</v>
      </c>
      <c r="E399" s="24">
        <f t="shared" si="216"/>
        <v>0</v>
      </c>
      <c r="F399" s="24">
        <f t="shared" si="216"/>
        <v>0</v>
      </c>
      <c r="G399" s="24">
        <f t="shared" si="216"/>
        <v>0</v>
      </c>
      <c r="H399" s="24">
        <f t="shared" si="216"/>
        <v>1751586.9299999995</v>
      </c>
      <c r="I399" s="24">
        <f t="shared" si="216"/>
        <v>1750203.9599999995</v>
      </c>
      <c r="J399" s="24">
        <f t="shared" si="216"/>
        <v>1382.97</v>
      </c>
      <c r="K399" s="24">
        <f t="shared" si="216"/>
        <v>0</v>
      </c>
      <c r="L399" s="24">
        <f t="shared" si="216"/>
        <v>0</v>
      </c>
      <c r="M399" s="24">
        <f t="shared" si="216"/>
        <v>0</v>
      </c>
      <c r="N399" s="25">
        <f t="shared" ref="N399:N416" si="217">H399/B399</f>
        <v>0.98633615779748351</v>
      </c>
      <c r="O399" s="30"/>
    </row>
    <row r="400" spans="1:15" s="11" customFormat="1" ht="135.75" customHeight="1">
      <c r="A400" s="23" t="s">
        <v>251</v>
      </c>
      <c r="B400" s="24">
        <f t="shared" ref="B400:B418" si="218">C400+D400+E400+F400</f>
        <v>1435</v>
      </c>
      <c r="C400" s="24">
        <v>0</v>
      </c>
      <c r="D400" s="24">
        <v>1435</v>
      </c>
      <c r="E400" s="24">
        <v>0</v>
      </c>
      <c r="F400" s="24">
        <v>0</v>
      </c>
      <c r="G400" s="24">
        <v>0</v>
      </c>
      <c r="H400" s="24">
        <f t="shared" ref="H400:H416" si="219">I400+J400+K400+L400</f>
        <v>1382.97</v>
      </c>
      <c r="I400" s="24">
        <v>0</v>
      </c>
      <c r="J400" s="24">
        <v>1382.97</v>
      </c>
      <c r="K400" s="24">
        <v>0</v>
      </c>
      <c r="L400" s="24">
        <v>0</v>
      </c>
      <c r="M400" s="24">
        <v>0</v>
      </c>
      <c r="N400" s="25">
        <f t="shared" si="217"/>
        <v>0.96374216027874571</v>
      </c>
      <c r="O400" s="30" t="s">
        <v>489</v>
      </c>
    </row>
    <row r="401" spans="1:15" s="11" customFormat="1" ht="105" customHeight="1">
      <c r="A401" s="23" t="s">
        <v>391</v>
      </c>
      <c r="B401" s="24">
        <f t="shared" si="218"/>
        <v>12000</v>
      </c>
      <c r="C401" s="24">
        <v>12000</v>
      </c>
      <c r="D401" s="24">
        <v>0</v>
      </c>
      <c r="E401" s="24">
        <v>0</v>
      </c>
      <c r="F401" s="24">
        <v>0</v>
      </c>
      <c r="G401" s="24">
        <v>0</v>
      </c>
      <c r="H401" s="24">
        <f t="shared" si="219"/>
        <v>10058.209999999999</v>
      </c>
      <c r="I401" s="24">
        <v>10058.209999999999</v>
      </c>
      <c r="J401" s="24">
        <v>0</v>
      </c>
      <c r="K401" s="24">
        <v>0</v>
      </c>
      <c r="L401" s="24">
        <v>0</v>
      </c>
      <c r="M401" s="24">
        <v>0</v>
      </c>
      <c r="N401" s="25">
        <f t="shared" si="217"/>
        <v>0.83818416666666662</v>
      </c>
      <c r="O401" s="30" t="s">
        <v>490</v>
      </c>
    </row>
    <row r="402" spans="1:15" s="11" customFormat="1" ht="51.75" customHeight="1">
      <c r="A402" s="23" t="s">
        <v>252</v>
      </c>
      <c r="B402" s="24">
        <f t="shared" si="218"/>
        <v>608819</v>
      </c>
      <c r="C402" s="24">
        <v>608819</v>
      </c>
      <c r="D402" s="24">
        <v>0</v>
      </c>
      <c r="E402" s="24">
        <v>0</v>
      </c>
      <c r="F402" s="24">
        <v>0</v>
      </c>
      <c r="G402" s="24">
        <v>0</v>
      </c>
      <c r="H402" s="24">
        <f t="shared" si="219"/>
        <v>608819</v>
      </c>
      <c r="I402" s="24">
        <v>608819</v>
      </c>
      <c r="J402" s="24">
        <v>0</v>
      </c>
      <c r="K402" s="24">
        <v>0</v>
      </c>
      <c r="L402" s="24">
        <v>0</v>
      </c>
      <c r="M402" s="24">
        <v>0</v>
      </c>
      <c r="N402" s="25">
        <f t="shared" si="217"/>
        <v>1</v>
      </c>
      <c r="O402" s="30" t="s">
        <v>275</v>
      </c>
    </row>
    <row r="403" spans="1:15" s="11" customFormat="1" ht="85.5" customHeight="1">
      <c r="A403" s="23" t="s">
        <v>321</v>
      </c>
      <c r="B403" s="24">
        <f t="shared" si="218"/>
        <v>369765.62</v>
      </c>
      <c r="C403" s="24">
        <v>369765.62</v>
      </c>
      <c r="D403" s="24">
        <v>0</v>
      </c>
      <c r="E403" s="24">
        <v>0</v>
      </c>
      <c r="F403" s="24">
        <v>0</v>
      </c>
      <c r="G403" s="24">
        <v>0</v>
      </c>
      <c r="H403" s="24">
        <f t="shared" si="219"/>
        <v>368221.82</v>
      </c>
      <c r="I403" s="24">
        <v>368221.82</v>
      </c>
      <c r="J403" s="24">
        <v>0</v>
      </c>
      <c r="K403" s="24">
        <v>0</v>
      </c>
      <c r="L403" s="24">
        <v>0</v>
      </c>
      <c r="M403" s="24">
        <v>0</v>
      </c>
      <c r="N403" s="25">
        <f t="shared" si="217"/>
        <v>0.99582492282543744</v>
      </c>
      <c r="O403" s="30" t="s">
        <v>275</v>
      </c>
    </row>
    <row r="404" spans="1:15" s="11" customFormat="1" ht="155.25" customHeight="1">
      <c r="A404" s="23" t="s">
        <v>392</v>
      </c>
      <c r="B404" s="24">
        <f t="shared" si="218"/>
        <v>80000</v>
      </c>
      <c r="C404" s="24">
        <v>80000</v>
      </c>
      <c r="D404" s="24">
        <v>0</v>
      </c>
      <c r="E404" s="24">
        <v>0</v>
      </c>
      <c r="F404" s="24">
        <v>0</v>
      </c>
      <c r="G404" s="24">
        <v>0</v>
      </c>
      <c r="H404" s="24">
        <f t="shared" si="219"/>
        <v>72465.789999999994</v>
      </c>
      <c r="I404" s="24">
        <v>72465.789999999994</v>
      </c>
      <c r="J404" s="24">
        <v>0</v>
      </c>
      <c r="K404" s="24">
        <v>0</v>
      </c>
      <c r="L404" s="24">
        <v>0</v>
      </c>
      <c r="M404" s="24">
        <v>0</v>
      </c>
      <c r="N404" s="25">
        <f t="shared" si="217"/>
        <v>0.90582237499999996</v>
      </c>
      <c r="O404" s="30" t="s">
        <v>491</v>
      </c>
    </row>
    <row r="405" spans="1:15" s="11" customFormat="1" ht="46.5" customHeight="1">
      <c r="A405" s="23" t="s">
        <v>253</v>
      </c>
      <c r="B405" s="24">
        <f t="shared" si="218"/>
        <v>60000</v>
      </c>
      <c r="C405" s="24">
        <v>60000</v>
      </c>
      <c r="D405" s="24">
        <v>0</v>
      </c>
      <c r="E405" s="24">
        <v>0</v>
      </c>
      <c r="F405" s="24">
        <v>0</v>
      </c>
      <c r="G405" s="24">
        <v>0</v>
      </c>
      <c r="H405" s="24">
        <f t="shared" si="219"/>
        <v>60000</v>
      </c>
      <c r="I405" s="24">
        <v>60000</v>
      </c>
      <c r="J405" s="24">
        <v>0</v>
      </c>
      <c r="K405" s="24">
        <v>0</v>
      </c>
      <c r="L405" s="24">
        <v>0</v>
      </c>
      <c r="M405" s="24">
        <v>0</v>
      </c>
      <c r="N405" s="25">
        <f t="shared" si="217"/>
        <v>1</v>
      </c>
      <c r="O405" s="30" t="s">
        <v>275</v>
      </c>
    </row>
    <row r="406" spans="1:15" s="11" customFormat="1" ht="57.75" customHeight="1">
      <c r="A406" s="23" t="s">
        <v>322</v>
      </c>
      <c r="B406" s="24">
        <f t="shared" si="218"/>
        <v>220000</v>
      </c>
      <c r="C406" s="24">
        <v>220000</v>
      </c>
      <c r="D406" s="24">
        <v>0</v>
      </c>
      <c r="E406" s="24">
        <v>0</v>
      </c>
      <c r="F406" s="24">
        <v>0</v>
      </c>
      <c r="G406" s="24">
        <v>0</v>
      </c>
      <c r="H406" s="24">
        <f t="shared" si="219"/>
        <v>220000</v>
      </c>
      <c r="I406" s="24">
        <v>220000</v>
      </c>
      <c r="J406" s="24">
        <v>0</v>
      </c>
      <c r="K406" s="24">
        <v>0</v>
      </c>
      <c r="L406" s="24">
        <v>0</v>
      </c>
      <c r="M406" s="24">
        <v>0</v>
      </c>
      <c r="N406" s="25">
        <f t="shared" si="217"/>
        <v>1</v>
      </c>
      <c r="O406" s="30" t="s">
        <v>274</v>
      </c>
    </row>
    <row r="407" spans="1:15" s="11" customFormat="1" ht="115.5" customHeight="1">
      <c r="A407" s="23" t="s">
        <v>254</v>
      </c>
      <c r="B407" s="24">
        <f t="shared" si="218"/>
        <v>178211.20000000001</v>
      </c>
      <c r="C407" s="24">
        <v>178211.20000000001</v>
      </c>
      <c r="D407" s="24">
        <v>0</v>
      </c>
      <c r="E407" s="24">
        <v>0</v>
      </c>
      <c r="F407" s="24">
        <v>0</v>
      </c>
      <c r="G407" s="24">
        <v>0</v>
      </c>
      <c r="H407" s="24">
        <f t="shared" si="219"/>
        <v>168738.27</v>
      </c>
      <c r="I407" s="24">
        <v>168738.27</v>
      </c>
      <c r="J407" s="24">
        <v>0</v>
      </c>
      <c r="K407" s="24">
        <v>0</v>
      </c>
      <c r="L407" s="24">
        <v>0</v>
      </c>
      <c r="M407" s="24">
        <v>0</v>
      </c>
      <c r="N407" s="25">
        <f t="shared" si="217"/>
        <v>0.94684436219496859</v>
      </c>
      <c r="O407" s="30" t="s">
        <v>492</v>
      </c>
    </row>
    <row r="408" spans="1:15" s="11" customFormat="1" ht="100.5" customHeight="1">
      <c r="A408" s="23" t="s">
        <v>255</v>
      </c>
      <c r="B408" s="24">
        <f t="shared" si="218"/>
        <v>36869.699999999997</v>
      </c>
      <c r="C408" s="24">
        <v>36869.699999999997</v>
      </c>
      <c r="D408" s="24">
        <v>0</v>
      </c>
      <c r="E408" s="24">
        <v>0</v>
      </c>
      <c r="F408" s="24">
        <v>0</v>
      </c>
      <c r="G408" s="24">
        <v>0</v>
      </c>
      <c r="H408" s="24">
        <f t="shared" si="219"/>
        <v>35976.050000000003</v>
      </c>
      <c r="I408" s="24">
        <v>35976.050000000003</v>
      </c>
      <c r="J408" s="24">
        <v>0</v>
      </c>
      <c r="K408" s="24">
        <v>0</v>
      </c>
      <c r="L408" s="24">
        <v>0</v>
      </c>
      <c r="M408" s="24">
        <v>0</v>
      </c>
      <c r="N408" s="25">
        <f t="shared" si="217"/>
        <v>0.97576194002120997</v>
      </c>
      <c r="O408" s="30" t="s">
        <v>493</v>
      </c>
    </row>
    <row r="409" spans="1:15" s="11" customFormat="1" ht="78.75" customHeight="1">
      <c r="A409" s="23" t="s">
        <v>256</v>
      </c>
      <c r="B409" s="24">
        <f t="shared" si="218"/>
        <v>18228.439999999999</v>
      </c>
      <c r="C409" s="24">
        <v>18228.439999999999</v>
      </c>
      <c r="D409" s="24">
        <v>0</v>
      </c>
      <c r="E409" s="24">
        <v>0</v>
      </c>
      <c r="F409" s="24">
        <v>0</v>
      </c>
      <c r="G409" s="24">
        <v>0</v>
      </c>
      <c r="H409" s="24">
        <f t="shared" si="219"/>
        <v>18192.93</v>
      </c>
      <c r="I409" s="24">
        <v>18192.93</v>
      </c>
      <c r="J409" s="24">
        <v>0</v>
      </c>
      <c r="K409" s="24">
        <v>0</v>
      </c>
      <c r="L409" s="24">
        <v>0</v>
      </c>
      <c r="M409" s="24">
        <v>0</v>
      </c>
      <c r="N409" s="25">
        <f t="shared" si="217"/>
        <v>0.99805194520211282</v>
      </c>
      <c r="O409" s="30" t="s">
        <v>274</v>
      </c>
    </row>
    <row r="410" spans="1:15" s="11" customFormat="1" ht="101.25" customHeight="1">
      <c r="A410" s="23" t="s">
        <v>257</v>
      </c>
      <c r="B410" s="24">
        <f t="shared" si="218"/>
        <v>3989.07</v>
      </c>
      <c r="C410" s="24">
        <v>3989.07</v>
      </c>
      <c r="D410" s="24">
        <v>0</v>
      </c>
      <c r="E410" s="24">
        <v>0</v>
      </c>
      <c r="F410" s="24">
        <v>0</v>
      </c>
      <c r="G410" s="24">
        <v>0</v>
      </c>
      <c r="H410" s="24">
        <f t="shared" si="219"/>
        <v>3861.89</v>
      </c>
      <c r="I410" s="24">
        <v>3861.89</v>
      </c>
      <c r="J410" s="24">
        <v>0</v>
      </c>
      <c r="K410" s="24">
        <v>0</v>
      </c>
      <c r="L410" s="24">
        <v>0</v>
      </c>
      <c r="M410" s="24">
        <v>0</v>
      </c>
      <c r="N410" s="25">
        <f t="shared" si="217"/>
        <v>0.96811788211287331</v>
      </c>
      <c r="O410" s="30" t="s">
        <v>494</v>
      </c>
    </row>
    <row r="411" spans="1:15" s="11" customFormat="1" ht="81.75" customHeight="1">
      <c r="A411" s="23" t="s">
        <v>393</v>
      </c>
      <c r="B411" s="24">
        <f t="shared" si="218"/>
        <v>45037.3</v>
      </c>
      <c r="C411" s="24">
        <v>45037.3</v>
      </c>
      <c r="D411" s="24">
        <v>0</v>
      </c>
      <c r="E411" s="24">
        <v>0</v>
      </c>
      <c r="F411" s="24">
        <v>0</v>
      </c>
      <c r="G411" s="24">
        <v>0</v>
      </c>
      <c r="H411" s="24">
        <f t="shared" si="219"/>
        <v>44998.41</v>
      </c>
      <c r="I411" s="24">
        <v>44998.41</v>
      </c>
      <c r="J411" s="24">
        <v>0</v>
      </c>
      <c r="K411" s="24">
        <v>0</v>
      </c>
      <c r="L411" s="24">
        <v>0</v>
      </c>
      <c r="M411" s="24">
        <v>0</v>
      </c>
      <c r="N411" s="25">
        <f t="shared" si="217"/>
        <v>0.99913649352869738</v>
      </c>
      <c r="O411" s="30" t="s">
        <v>275</v>
      </c>
    </row>
    <row r="412" spans="1:15" s="11" customFormat="1" ht="142.5" customHeight="1">
      <c r="A412" s="23" t="s">
        <v>394</v>
      </c>
      <c r="B412" s="24">
        <f t="shared" si="218"/>
        <v>12575.35</v>
      </c>
      <c r="C412" s="24">
        <v>12575.35</v>
      </c>
      <c r="D412" s="24">
        <v>0</v>
      </c>
      <c r="E412" s="24">
        <v>0</v>
      </c>
      <c r="F412" s="24">
        <v>0</v>
      </c>
      <c r="G412" s="24">
        <v>0</v>
      </c>
      <c r="H412" s="24">
        <f t="shared" si="219"/>
        <v>12037.13</v>
      </c>
      <c r="I412" s="24">
        <v>12037.13</v>
      </c>
      <c r="J412" s="24">
        <v>0</v>
      </c>
      <c r="K412" s="24">
        <v>0</v>
      </c>
      <c r="L412" s="24">
        <v>0</v>
      </c>
      <c r="M412" s="24">
        <v>0</v>
      </c>
      <c r="N412" s="25">
        <f t="shared" si="217"/>
        <v>0.95720039601283458</v>
      </c>
      <c r="O412" s="30" t="s">
        <v>495</v>
      </c>
    </row>
    <row r="413" spans="1:15" s="11" customFormat="1" ht="93.75" customHeight="1">
      <c r="A413" s="23" t="s">
        <v>395</v>
      </c>
      <c r="B413" s="24">
        <f t="shared" si="218"/>
        <v>5201.04</v>
      </c>
      <c r="C413" s="24">
        <v>5201.04</v>
      </c>
      <c r="D413" s="24">
        <v>0</v>
      </c>
      <c r="E413" s="24">
        <v>0</v>
      </c>
      <c r="F413" s="24">
        <v>0</v>
      </c>
      <c r="G413" s="24">
        <v>0</v>
      </c>
      <c r="H413" s="24">
        <f t="shared" si="219"/>
        <v>5104.71</v>
      </c>
      <c r="I413" s="24">
        <v>5104.71</v>
      </c>
      <c r="J413" s="24">
        <v>0</v>
      </c>
      <c r="K413" s="24">
        <v>0</v>
      </c>
      <c r="L413" s="24">
        <v>0</v>
      </c>
      <c r="M413" s="24">
        <v>0</v>
      </c>
      <c r="N413" s="25">
        <f t="shared" si="217"/>
        <v>0.98147870425914818</v>
      </c>
      <c r="O413" s="30" t="s">
        <v>275</v>
      </c>
    </row>
    <row r="414" spans="1:15" s="11" customFormat="1" ht="71.25" customHeight="1">
      <c r="A414" s="23" t="s">
        <v>396</v>
      </c>
      <c r="B414" s="24">
        <f t="shared" si="218"/>
        <v>75974.679999999993</v>
      </c>
      <c r="C414" s="24">
        <v>75974.679999999993</v>
      </c>
      <c r="D414" s="24">
        <v>0</v>
      </c>
      <c r="E414" s="24">
        <v>0</v>
      </c>
      <c r="F414" s="24">
        <v>0</v>
      </c>
      <c r="G414" s="24">
        <v>0</v>
      </c>
      <c r="H414" s="24">
        <f t="shared" si="219"/>
        <v>75974.679999999993</v>
      </c>
      <c r="I414" s="24">
        <v>75974.679999999993</v>
      </c>
      <c r="J414" s="24">
        <v>0</v>
      </c>
      <c r="K414" s="24">
        <v>0</v>
      </c>
      <c r="L414" s="24">
        <v>0</v>
      </c>
      <c r="M414" s="24">
        <v>0</v>
      </c>
      <c r="N414" s="25">
        <f t="shared" si="217"/>
        <v>1</v>
      </c>
      <c r="O414" s="30" t="s">
        <v>275</v>
      </c>
    </row>
    <row r="415" spans="1:15" s="11" customFormat="1" ht="113.25" customHeight="1">
      <c r="A415" s="23" t="s">
        <v>397</v>
      </c>
      <c r="B415" s="24">
        <f t="shared" si="218"/>
        <v>43983.86</v>
      </c>
      <c r="C415" s="24">
        <v>43983.86</v>
      </c>
      <c r="D415" s="24">
        <v>0</v>
      </c>
      <c r="E415" s="24">
        <v>0</v>
      </c>
      <c r="F415" s="24">
        <v>0</v>
      </c>
      <c r="G415" s="24">
        <v>0</v>
      </c>
      <c r="H415" s="24">
        <f t="shared" si="219"/>
        <v>42857.39</v>
      </c>
      <c r="I415" s="24">
        <v>42857.39</v>
      </c>
      <c r="J415" s="24">
        <v>0</v>
      </c>
      <c r="K415" s="24">
        <v>0</v>
      </c>
      <c r="L415" s="24">
        <v>0</v>
      </c>
      <c r="M415" s="24">
        <v>0</v>
      </c>
      <c r="N415" s="25">
        <f t="shared" si="217"/>
        <v>0.97438901451577919</v>
      </c>
      <c r="O415" s="30" t="s">
        <v>497</v>
      </c>
    </row>
    <row r="416" spans="1:15" s="11" customFormat="1" ht="176.25" customHeight="1">
      <c r="A416" s="23" t="s">
        <v>398</v>
      </c>
      <c r="B416" s="24">
        <f t="shared" si="218"/>
        <v>3761.63</v>
      </c>
      <c r="C416" s="24">
        <v>3761.63</v>
      </c>
      <c r="D416" s="24">
        <v>0</v>
      </c>
      <c r="E416" s="24">
        <v>0</v>
      </c>
      <c r="F416" s="24">
        <v>0</v>
      </c>
      <c r="G416" s="24">
        <v>0</v>
      </c>
      <c r="H416" s="24">
        <f t="shared" si="219"/>
        <v>2897.68</v>
      </c>
      <c r="I416" s="24">
        <v>2897.68</v>
      </c>
      <c r="J416" s="24">
        <v>0</v>
      </c>
      <c r="K416" s="24">
        <v>0</v>
      </c>
      <c r="L416" s="24">
        <v>0</v>
      </c>
      <c r="M416" s="24">
        <v>0</v>
      </c>
      <c r="N416" s="25">
        <f t="shared" si="217"/>
        <v>0.77032563011247779</v>
      </c>
      <c r="O416" s="30" t="s">
        <v>496</v>
      </c>
    </row>
    <row r="417" spans="1:15" s="11" customFormat="1" ht="91.5" customHeight="1">
      <c r="A417" s="23" t="s">
        <v>258</v>
      </c>
      <c r="B417" s="24">
        <f t="shared" si="218"/>
        <v>82440</v>
      </c>
      <c r="C417" s="24">
        <f t="shared" ref="C417:L417" si="220">C418</f>
        <v>24732</v>
      </c>
      <c r="D417" s="24">
        <f t="shared" si="220"/>
        <v>0</v>
      </c>
      <c r="E417" s="24">
        <f t="shared" si="220"/>
        <v>0</v>
      </c>
      <c r="F417" s="24">
        <f t="shared" si="220"/>
        <v>57708</v>
      </c>
      <c r="G417" s="24">
        <v>0</v>
      </c>
      <c r="H417" s="24">
        <f t="shared" ref="H417:H418" si="221">I417+J417+K417+L417</f>
        <v>65342.39</v>
      </c>
      <c r="I417" s="24">
        <f>I418</f>
        <v>19828.89</v>
      </c>
      <c r="J417" s="24">
        <f t="shared" si="220"/>
        <v>0</v>
      </c>
      <c r="K417" s="24">
        <f t="shared" si="220"/>
        <v>0</v>
      </c>
      <c r="L417" s="24">
        <f t="shared" si="220"/>
        <v>45513.5</v>
      </c>
      <c r="M417" s="24">
        <v>0</v>
      </c>
      <c r="N417" s="25">
        <f>H417/B417</f>
        <v>0.79260540999514795</v>
      </c>
      <c r="O417" s="30"/>
    </row>
    <row r="418" spans="1:15" s="11" customFormat="1" ht="66.75" customHeight="1">
      <c r="A418" s="23" t="s">
        <v>399</v>
      </c>
      <c r="B418" s="24">
        <f t="shared" si="218"/>
        <v>82440</v>
      </c>
      <c r="C418" s="24">
        <v>24732</v>
      </c>
      <c r="D418" s="24">
        <v>0</v>
      </c>
      <c r="E418" s="24">
        <v>0</v>
      </c>
      <c r="F418" s="24">
        <v>57708</v>
      </c>
      <c r="G418" s="24">
        <v>0</v>
      </c>
      <c r="H418" s="24">
        <f t="shared" si="221"/>
        <v>65342.39</v>
      </c>
      <c r="I418" s="24">
        <v>19828.89</v>
      </c>
      <c r="J418" s="24">
        <v>0</v>
      </c>
      <c r="K418" s="24">
        <v>0</v>
      </c>
      <c r="L418" s="24">
        <v>45513.5</v>
      </c>
      <c r="M418" s="24">
        <v>0</v>
      </c>
      <c r="N418" s="25">
        <f>H418/B418</f>
        <v>0.79260540999514795</v>
      </c>
      <c r="O418" s="30" t="s">
        <v>498</v>
      </c>
    </row>
    <row r="419" spans="1:15" s="8" customFormat="1" ht="48.75" customHeight="1">
      <c r="A419" s="65" t="s">
        <v>94</v>
      </c>
      <c r="B419" s="66">
        <v>0</v>
      </c>
      <c r="C419" s="66">
        <v>0</v>
      </c>
      <c r="D419" s="66">
        <v>0</v>
      </c>
      <c r="E419" s="66">
        <v>0</v>
      </c>
      <c r="F419" s="66">
        <v>0</v>
      </c>
      <c r="G419" s="66">
        <v>0</v>
      </c>
      <c r="H419" s="66">
        <v>0</v>
      </c>
      <c r="I419" s="66">
        <v>0</v>
      </c>
      <c r="J419" s="66">
        <v>0</v>
      </c>
      <c r="K419" s="66">
        <v>0</v>
      </c>
      <c r="L419" s="66">
        <v>0</v>
      </c>
      <c r="M419" s="66">
        <v>0</v>
      </c>
      <c r="N419" s="75" t="s">
        <v>273</v>
      </c>
      <c r="O419" s="56"/>
    </row>
    <row r="420" spans="1:15" s="11" customFormat="1" ht="97.5" customHeight="1">
      <c r="A420" s="23" t="s">
        <v>49</v>
      </c>
      <c r="B420" s="24">
        <v>0</v>
      </c>
      <c r="C420" s="24">
        <v>0</v>
      </c>
      <c r="D420" s="24">
        <v>0</v>
      </c>
      <c r="E420" s="24">
        <v>0</v>
      </c>
      <c r="F420" s="24">
        <v>0</v>
      </c>
      <c r="G420" s="24">
        <v>0</v>
      </c>
      <c r="H420" s="24">
        <v>0</v>
      </c>
      <c r="I420" s="24">
        <v>0</v>
      </c>
      <c r="J420" s="24">
        <v>0</v>
      </c>
      <c r="K420" s="24">
        <v>0</v>
      </c>
      <c r="L420" s="24">
        <v>0</v>
      </c>
      <c r="M420" s="24">
        <v>0</v>
      </c>
      <c r="N420" s="25" t="s">
        <v>273</v>
      </c>
      <c r="O420" s="30"/>
    </row>
    <row r="421" spans="1:15" s="11" customFormat="1" ht="119.25" customHeight="1">
      <c r="A421" s="23" t="s">
        <v>486</v>
      </c>
      <c r="B421" s="24">
        <v>0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5" t="s">
        <v>273</v>
      </c>
      <c r="O421" s="30" t="s">
        <v>272</v>
      </c>
    </row>
    <row r="422" spans="1:15" s="12" customFormat="1" ht="66.75" customHeight="1">
      <c r="A422" s="68" t="s">
        <v>323</v>
      </c>
      <c r="B422" s="69">
        <f>B423+B426</f>
        <v>0</v>
      </c>
      <c r="C422" s="69">
        <f t="shared" ref="C422:L422" si="222">C423+C426</f>
        <v>0</v>
      </c>
      <c r="D422" s="69">
        <f t="shared" si="222"/>
        <v>0</v>
      </c>
      <c r="E422" s="69">
        <f t="shared" si="222"/>
        <v>0</v>
      </c>
      <c r="F422" s="69">
        <f t="shared" si="222"/>
        <v>0</v>
      </c>
      <c r="G422" s="69">
        <v>0</v>
      </c>
      <c r="H422" s="69">
        <f t="shared" si="222"/>
        <v>0</v>
      </c>
      <c r="I422" s="69">
        <f t="shared" si="222"/>
        <v>0</v>
      </c>
      <c r="J422" s="69">
        <f t="shared" si="222"/>
        <v>0</v>
      </c>
      <c r="K422" s="69">
        <f t="shared" si="222"/>
        <v>0</v>
      </c>
      <c r="L422" s="69">
        <f t="shared" si="222"/>
        <v>0</v>
      </c>
      <c r="M422" s="69">
        <v>0</v>
      </c>
      <c r="N422" s="83" t="s">
        <v>273</v>
      </c>
      <c r="O422" s="59"/>
    </row>
    <row r="423" spans="1:15" s="8" customFormat="1" ht="66" customHeight="1">
      <c r="A423" s="65" t="s">
        <v>324</v>
      </c>
      <c r="B423" s="66">
        <v>0</v>
      </c>
      <c r="C423" s="66">
        <v>0</v>
      </c>
      <c r="D423" s="66">
        <v>0</v>
      </c>
      <c r="E423" s="66">
        <v>0</v>
      </c>
      <c r="F423" s="66">
        <v>0</v>
      </c>
      <c r="G423" s="66">
        <v>0</v>
      </c>
      <c r="H423" s="66">
        <v>0</v>
      </c>
      <c r="I423" s="66">
        <v>0</v>
      </c>
      <c r="J423" s="66">
        <v>0</v>
      </c>
      <c r="K423" s="66">
        <v>0</v>
      </c>
      <c r="L423" s="66">
        <v>0</v>
      </c>
      <c r="M423" s="66">
        <v>0</v>
      </c>
      <c r="N423" s="75" t="s">
        <v>273</v>
      </c>
      <c r="O423" s="56"/>
    </row>
    <row r="424" spans="1:15" s="11" customFormat="1" ht="105" customHeight="1">
      <c r="A424" s="23" t="s">
        <v>499</v>
      </c>
      <c r="B424" s="24">
        <v>0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5" t="s">
        <v>273</v>
      </c>
      <c r="O424" s="30"/>
    </row>
    <row r="425" spans="1:15" s="11" customFormat="1" ht="76.5">
      <c r="A425" s="23" t="s">
        <v>500</v>
      </c>
      <c r="B425" s="24">
        <v>0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5" t="s">
        <v>273</v>
      </c>
      <c r="O425" s="30" t="s">
        <v>272</v>
      </c>
    </row>
    <row r="426" spans="1:15" s="8" customFormat="1" ht="43.5" customHeight="1">
      <c r="A426" s="65" t="s">
        <v>259</v>
      </c>
      <c r="B426" s="66">
        <f t="shared" ref="B426" si="223">C426+D426+E426+F426</f>
        <v>0</v>
      </c>
      <c r="C426" s="66">
        <v>0</v>
      </c>
      <c r="D426" s="66">
        <v>0</v>
      </c>
      <c r="E426" s="66">
        <v>0</v>
      </c>
      <c r="F426" s="66">
        <v>0</v>
      </c>
      <c r="G426" s="66">
        <v>0</v>
      </c>
      <c r="H426" s="66">
        <v>0</v>
      </c>
      <c r="I426" s="66">
        <v>0</v>
      </c>
      <c r="J426" s="66">
        <v>0</v>
      </c>
      <c r="K426" s="66">
        <v>0</v>
      </c>
      <c r="L426" s="66">
        <v>0</v>
      </c>
      <c r="M426" s="66">
        <v>0</v>
      </c>
      <c r="N426" s="55" t="s">
        <v>273</v>
      </c>
      <c r="O426" s="56"/>
    </row>
    <row r="427" spans="1:15" s="11" customFormat="1" ht="96.75" customHeight="1">
      <c r="A427" s="23" t="s">
        <v>49</v>
      </c>
      <c r="B427" s="24">
        <v>0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5" t="s">
        <v>273</v>
      </c>
      <c r="O427" s="30"/>
    </row>
    <row r="428" spans="1:15" s="11" customFormat="1" ht="102" customHeight="1">
      <c r="A428" s="23" t="s">
        <v>501</v>
      </c>
      <c r="B428" s="24">
        <v>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5" t="s">
        <v>273</v>
      </c>
      <c r="O428" s="30" t="s">
        <v>272</v>
      </c>
    </row>
    <row r="429" spans="1:15" s="12" customFormat="1" ht="54" customHeight="1">
      <c r="A429" s="68" t="s">
        <v>260</v>
      </c>
      <c r="B429" s="69">
        <f>C429+D429+E429+F429+G429</f>
        <v>2785165.5564100002</v>
      </c>
      <c r="C429" s="69">
        <f>C430+C433+C436</f>
        <v>953975.3652</v>
      </c>
      <c r="D429" s="69">
        <f>D430+D433+D436</f>
        <v>1225015.3777900001</v>
      </c>
      <c r="E429" s="69">
        <f>E430+E433+E436</f>
        <v>0</v>
      </c>
      <c r="F429" s="69">
        <f>F430+F433+F436</f>
        <v>0</v>
      </c>
      <c r="G429" s="69">
        <f>G430+G433+G436+G440</f>
        <v>606174.81342000002</v>
      </c>
      <c r="H429" s="69">
        <f>I429+J429+K429+L429+M429</f>
        <v>1955537.9740499998</v>
      </c>
      <c r="I429" s="69">
        <f>I430+I433+I436</f>
        <v>131944.30429</v>
      </c>
      <c r="J429" s="69">
        <f>J430+J433+J436</f>
        <v>1217418.8563399999</v>
      </c>
      <c r="K429" s="69">
        <f>K430+K433+K436</f>
        <v>0</v>
      </c>
      <c r="L429" s="69">
        <f>L430+L433+L436</f>
        <v>0</v>
      </c>
      <c r="M429" s="69">
        <f>M430+M433+M436+M440</f>
        <v>606174.81342000002</v>
      </c>
      <c r="N429" s="76">
        <f>H429/B429</f>
        <v>0.70212629534692117</v>
      </c>
      <c r="O429" s="59"/>
    </row>
    <row r="430" spans="1:15" s="8" customFormat="1" ht="91.5" customHeight="1">
      <c r="A430" s="65" t="s">
        <v>261</v>
      </c>
      <c r="B430" s="66">
        <v>0</v>
      </c>
      <c r="C430" s="66">
        <v>0</v>
      </c>
      <c r="D430" s="66">
        <v>0</v>
      </c>
      <c r="E430" s="66">
        <v>0</v>
      </c>
      <c r="F430" s="66">
        <v>0</v>
      </c>
      <c r="G430" s="66">
        <v>0</v>
      </c>
      <c r="H430" s="66">
        <v>0</v>
      </c>
      <c r="I430" s="66">
        <v>0</v>
      </c>
      <c r="J430" s="66">
        <v>0</v>
      </c>
      <c r="K430" s="66">
        <v>0</v>
      </c>
      <c r="L430" s="66">
        <v>0</v>
      </c>
      <c r="M430" s="66">
        <v>0</v>
      </c>
      <c r="N430" s="55" t="s">
        <v>273</v>
      </c>
      <c r="O430" s="56"/>
    </row>
    <row r="431" spans="1:15" s="11" customFormat="1" ht="154.5" customHeight="1">
      <c r="A431" s="23" t="s">
        <v>502</v>
      </c>
      <c r="B431" s="24">
        <v>0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5" t="s">
        <v>273</v>
      </c>
      <c r="O431" s="30"/>
    </row>
    <row r="432" spans="1:15" s="11" customFormat="1" ht="129" customHeight="1">
      <c r="A432" s="23" t="s">
        <v>503</v>
      </c>
      <c r="B432" s="24">
        <v>0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5" t="s">
        <v>273</v>
      </c>
      <c r="O432" s="30" t="s">
        <v>272</v>
      </c>
    </row>
    <row r="433" spans="1:15" s="7" customFormat="1" ht="57" customHeight="1">
      <c r="A433" s="65" t="s">
        <v>262</v>
      </c>
      <c r="B433" s="66">
        <v>0</v>
      </c>
      <c r="C433" s="66">
        <v>0</v>
      </c>
      <c r="D433" s="66">
        <v>0</v>
      </c>
      <c r="E433" s="66">
        <v>0</v>
      </c>
      <c r="F433" s="66">
        <v>0</v>
      </c>
      <c r="G433" s="66">
        <v>0</v>
      </c>
      <c r="H433" s="66">
        <v>0</v>
      </c>
      <c r="I433" s="66">
        <v>0</v>
      </c>
      <c r="J433" s="66">
        <v>0</v>
      </c>
      <c r="K433" s="66">
        <v>0</v>
      </c>
      <c r="L433" s="66">
        <v>0</v>
      </c>
      <c r="M433" s="66">
        <v>0</v>
      </c>
      <c r="N433" s="55" t="s">
        <v>273</v>
      </c>
      <c r="O433" s="56"/>
    </row>
    <row r="434" spans="1:15" s="7" customFormat="1" ht="78" customHeight="1">
      <c r="A434" s="78" t="s">
        <v>504</v>
      </c>
      <c r="B434" s="79">
        <v>0</v>
      </c>
      <c r="C434" s="79">
        <v>0</v>
      </c>
      <c r="D434" s="79">
        <v>0</v>
      </c>
      <c r="E434" s="79">
        <v>0</v>
      </c>
      <c r="F434" s="79">
        <v>0</v>
      </c>
      <c r="G434" s="79">
        <v>0</v>
      </c>
      <c r="H434" s="79">
        <v>0</v>
      </c>
      <c r="I434" s="79">
        <v>0</v>
      </c>
      <c r="J434" s="79">
        <v>0</v>
      </c>
      <c r="K434" s="79">
        <v>0</v>
      </c>
      <c r="L434" s="79">
        <v>0</v>
      </c>
      <c r="M434" s="79">
        <v>0</v>
      </c>
      <c r="N434" s="80" t="s">
        <v>273</v>
      </c>
      <c r="O434" s="81"/>
    </row>
    <row r="435" spans="1:15" s="7" customFormat="1" ht="135" customHeight="1">
      <c r="A435" s="78" t="s">
        <v>505</v>
      </c>
      <c r="B435" s="79">
        <v>0</v>
      </c>
      <c r="C435" s="79">
        <v>0</v>
      </c>
      <c r="D435" s="79">
        <v>0</v>
      </c>
      <c r="E435" s="79">
        <v>0</v>
      </c>
      <c r="F435" s="79">
        <v>0</v>
      </c>
      <c r="G435" s="79">
        <v>0</v>
      </c>
      <c r="H435" s="79">
        <v>0</v>
      </c>
      <c r="I435" s="79">
        <v>0</v>
      </c>
      <c r="J435" s="79">
        <v>0</v>
      </c>
      <c r="K435" s="79">
        <v>0</v>
      </c>
      <c r="L435" s="79">
        <v>0</v>
      </c>
      <c r="M435" s="79">
        <v>0</v>
      </c>
      <c r="N435" s="80" t="s">
        <v>273</v>
      </c>
      <c r="O435" s="30" t="s">
        <v>272</v>
      </c>
    </row>
    <row r="436" spans="1:15" s="7" customFormat="1" ht="155.25" customHeight="1">
      <c r="A436" s="65" t="s">
        <v>325</v>
      </c>
      <c r="B436" s="66">
        <f>C436+D436+E436+F436</f>
        <v>2178990.7429900002</v>
      </c>
      <c r="C436" s="66">
        <f t="shared" ref="C436:F437" si="224">C437</f>
        <v>953975.3652</v>
      </c>
      <c r="D436" s="66">
        <f t="shared" si="224"/>
        <v>1225015.3777900001</v>
      </c>
      <c r="E436" s="66">
        <f t="shared" si="224"/>
        <v>0</v>
      </c>
      <c r="F436" s="66">
        <f t="shared" si="224"/>
        <v>0</v>
      </c>
      <c r="G436" s="66">
        <v>0</v>
      </c>
      <c r="H436" s="66">
        <f>I436+J436+K436+L436</f>
        <v>1349363.1606299998</v>
      </c>
      <c r="I436" s="66">
        <f t="shared" ref="I436:L437" si="225">I437</f>
        <v>131944.30429</v>
      </c>
      <c r="J436" s="66">
        <f t="shared" si="225"/>
        <v>1217418.8563399999</v>
      </c>
      <c r="K436" s="66">
        <f t="shared" si="225"/>
        <v>0</v>
      </c>
      <c r="L436" s="66">
        <f t="shared" si="225"/>
        <v>0</v>
      </c>
      <c r="M436" s="66">
        <v>0</v>
      </c>
      <c r="N436" s="75">
        <f>H436/B436</f>
        <v>0.61926062098749923</v>
      </c>
      <c r="O436" s="54"/>
    </row>
    <row r="437" spans="1:15" s="11" customFormat="1" ht="139.5" customHeight="1">
      <c r="A437" s="23" t="s">
        <v>326</v>
      </c>
      <c r="B437" s="24">
        <f>C437+D437+E437+F437</f>
        <v>2178990.7429900002</v>
      </c>
      <c r="C437" s="24">
        <v>953975.3652</v>
      </c>
      <c r="D437" s="24">
        <v>1225015.3777900001</v>
      </c>
      <c r="E437" s="24">
        <f t="shared" si="224"/>
        <v>0</v>
      </c>
      <c r="F437" s="24">
        <f t="shared" si="224"/>
        <v>0</v>
      </c>
      <c r="G437" s="24">
        <v>0</v>
      </c>
      <c r="H437" s="24">
        <f>I437+J437+K437</f>
        <v>1349363.1606299998</v>
      </c>
      <c r="I437" s="24">
        <v>131944.30429</v>
      </c>
      <c r="J437" s="24">
        <v>1217418.8563399999</v>
      </c>
      <c r="K437" s="24">
        <f t="shared" si="225"/>
        <v>0</v>
      </c>
      <c r="L437" s="24">
        <f t="shared" si="225"/>
        <v>0</v>
      </c>
      <c r="M437" s="24">
        <v>0</v>
      </c>
      <c r="N437" s="25">
        <f>H437/B437</f>
        <v>0.61926062098749923</v>
      </c>
      <c r="O437" s="30"/>
    </row>
    <row r="438" spans="1:15" s="11" customFormat="1" ht="247.5" customHeight="1">
      <c r="A438" s="23" t="s">
        <v>327</v>
      </c>
      <c r="B438" s="24">
        <f>C438+D438+E438</f>
        <v>556102.90031000006</v>
      </c>
      <c r="C438" s="24">
        <v>174871.19511</v>
      </c>
      <c r="D438" s="24">
        <v>381231.70520000003</v>
      </c>
      <c r="E438" s="24">
        <v>0</v>
      </c>
      <c r="F438" s="24">
        <v>0</v>
      </c>
      <c r="G438" s="24">
        <v>0</v>
      </c>
      <c r="H438" s="24">
        <f>I438+J438+K438</f>
        <v>527195.74659</v>
      </c>
      <c r="I438" s="24">
        <v>164397.87328999999</v>
      </c>
      <c r="J438" s="24">
        <v>362797.87329999998</v>
      </c>
      <c r="K438" s="24">
        <v>0</v>
      </c>
      <c r="L438" s="24">
        <v>0</v>
      </c>
      <c r="M438" s="24">
        <v>0</v>
      </c>
      <c r="N438" s="25">
        <f>H438/B438</f>
        <v>0.94801833670731483</v>
      </c>
      <c r="O438" s="30" t="s">
        <v>506</v>
      </c>
    </row>
    <row r="439" spans="1:15" s="11" customFormat="1" ht="234" customHeight="1">
      <c r="A439" s="23" t="s">
        <v>379</v>
      </c>
      <c r="B439" s="24">
        <f>C439+D439+E439+F439</f>
        <v>1061064.3265</v>
      </c>
      <c r="C439" s="24">
        <v>27258.78</v>
      </c>
      <c r="D439" s="24">
        <v>1033805.5465000001</v>
      </c>
      <c r="E439" s="24">
        <v>0</v>
      </c>
      <c r="F439" s="24">
        <v>0</v>
      </c>
      <c r="G439" s="24">
        <v>0</v>
      </c>
      <c r="H439" s="24">
        <f>I439+J439+K439+L439</f>
        <v>1060187.13628</v>
      </c>
      <c r="I439" s="24">
        <v>27250.016029999999</v>
      </c>
      <c r="J439" s="24">
        <v>1032937.12025</v>
      </c>
      <c r="K439" s="24">
        <v>0</v>
      </c>
      <c r="L439" s="24">
        <v>0</v>
      </c>
      <c r="M439" s="24">
        <v>0</v>
      </c>
      <c r="N439" s="25">
        <f>H439/B439</f>
        <v>0.99917329213875894</v>
      </c>
      <c r="O439" s="30" t="s">
        <v>274</v>
      </c>
    </row>
    <row r="440" spans="1:15" s="11" customFormat="1" ht="122.25" customHeight="1">
      <c r="A440" s="65" t="s">
        <v>380</v>
      </c>
      <c r="B440" s="66">
        <f>B441</f>
        <v>606174.81342000002</v>
      </c>
      <c r="C440" s="66">
        <f t="shared" ref="C440:M440" si="226">C441</f>
        <v>0</v>
      </c>
      <c r="D440" s="66">
        <f t="shared" si="226"/>
        <v>0</v>
      </c>
      <c r="E440" s="66">
        <f t="shared" si="226"/>
        <v>0</v>
      </c>
      <c r="F440" s="66">
        <f t="shared" si="226"/>
        <v>0</v>
      </c>
      <c r="G440" s="66">
        <f t="shared" si="226"/>
        <v>606174.81342000002</v>
      </c>
      <c r="H440" s="66">
        <f t="shared" si="226"/>
        <v>606174.81342000002</v>
      </c>
      <c r="I440" s="66">
        <f t="shared" si="226"/>
        <v>0</v>
      </c>
      <c r="J440" s="66">
        <f t="shared" si="226"/>
        <v>0</v>
      </c>
      <c r="K440" s="66">
        <f t="shared" si="226"/>
        <v>0</v>
      </c>
      <c r="L440" s="66">
        <f t="shared" si="226"/>
        <v>0</v>
      </c>
      <c r="M440" s="66">
        <f t="shared" si="226"/>
        <v>606174.81342000002</v>
      </c>
      <c r="N440" s="75">
        <f t="shared" ref="N440:N442" si="227">H440/B440</f>
        <v>1</v>
      </c>
      <c r="O440" s="56"/>
    </row>
    <row r="441" spans="1:15" s="11" customFormat="1" ht="30.75" customHeight="1">
      <c r="A441" s="23" t="s">
        <v>381</v>
      </c>
      <c r="B441" s="24">
        <f>B442</f>
        <v>606174.81342000002</v>
      </c>
      <c r="C441" s="24">
        <f t="shared" ref="C441:M441" si="228">C442</f>
        <v>0</v>
      </c>
      <c r="D441" s="24">
        <f t="shared" si="228"/>
        <v>0</v>
      </c>
      <c r="E441" s="24">
        <f t="shared" si="228"/>
        <v>0</v>
      </c>
      <c r="F441" s="24">
        <f t="shared" si="228"/>
        <v>0</v>
      </c>
      <c r="G441" s="24">
        <f t="shared" si="228"/>
        <v>606174.81342000002</v>
      </c>
      <c r="H441" s="24">
        <f t="shared" si="228"/>
        <v>606174.81342000002</v>
      </c>
      <c r="I441" s="24">
        <f t="shared" si="228"/>
        <v>0</v>
      </c>
      <c r="J441" s="24">
        <f t="shared" si="228"/>
        <v>0</v>
      </c>
      <c r="K441" s="24">
        <f t="shared" si="228"/>
        <v>0</v>
      </c>
      <c r="L441" s="24">
        <f t="shared" si="228"/>
        <v>0</v>
      </c>
      <c r="M441" s="24">
        <f t="shared" si="228"/>
        <v>606174.81342000002</v>
      </c>
      <c r="N441" s="25">
        <f t="shared" si="227"/>
        <v>1</v>
      </c>
      <c r="O441" s="30"/>
    </row>
    <row r="442" spans="1:15" s="11" customFormat="1" ht="110.25" customHeight="1">
      <c r="A442" s="23" t="s">
        <v>382</v>
      </c>
      <c r="B442" s="24">
        <f>C442+D442+E442+F442+G442</f>
        <v>606174.81342000002</v>
      </c>
      <c r="C442" s="24">
        <v>0</v>
      </c>
      <c r="D442" s="24">
        <v>0</v>
      </c>
      <c r="E442" s="24">
        <v>0</v>
      </c>
      <c r="F442" s="24">
        <v>0</v>
      </c>
      <c r="G442" s="24">
        <v>606174.81342000002</v>
      </c>
      <c r="H442" s="24">
        <f>I442+J442+K442+L442+M442</f>
        <v>606174.81342000002</v>
      </c>
      <c r="I442" s="24">
        <v>0</v>
      </c>
      <c r="J442" s="24">
        <v>0</v>
      </c>
      <c r="K442" s="24">
        <v>0</v>
      </c>
      <c r="L442" s="24">
        <v>0</v>
      </c>
      <c r="M442" s="24">
        <v>606174.81342000002</v>
      </c>
      <c r="N442" s="25">
        <f t="shared" si="227"/>
        <v>1</v>
      </c>
      <c r="O442" s="30" t="s">
        <v>274</v>
      </c>
    </row>
    <row r="443" spans="1:15" s="4" customFormat="1" ht="38.25">
      <c r="A443" s="92" t="s">
        <v>16</v>
      </c>
      <c r="B443" s="93">
        <f>B429+B422+B386+B377+B355+B341+B315+B291+B277+B245+B229+B191+B170+B159+B138+B119+B77+B23+B16</f>
        <v>19849900.49216</v>
      </c>
      <c r="C443" s="93">
        <f>C429+C422+C386+C377+C355+C341+C315+C291+C277+C245+C229+C191+C170+C159+C138+C119+C77+C23+C16</f>
        <v>11223386.365200002</v>
      </c>
      <c r="D443" s="93">
        <f>D429+D422+D386+D377+D355+D341+D315+D291+D277+D245+D229+D191+D170+D159+D138+D119+D77+D23+D16</f>
        <v>7215969.5705499994</v>
      </c>
      <c r="E443" s="93">
        <f>E429+E422+E386+E377+E355+E341+E315+E291+E277+E245+E229+E191+E170+E159+E138+E119+E77+E23+E16</f>
        <v>209862.99607999998</v>
      </c>
      <c r="F443" s="93">
        <f>F429+F422+F386+F377+F355+F341+F315+F291+F277+F245+F229+F191+F170+F159+F138+F119+F77+F23+F16</f>
        <v>594506.74690999999</v>
      </c>
      <c r="G443" s="93">
        <f>G440</f>
        <v>606174.81342000002</v>
      </c>
      <c r="H443" s="93">
        <f t="shared" ref="H443:M443" si="229">H429+H422+H386+H377+H355+H341+H315+H291+H277+H245+H229+H191+H170+H159+H138+H119+H77+H23+H16</f>
        <v>17947889.161839996</v>
      </c>
      <c r="I443" s="93">
        <f t="shared" si="229"/>
        <v>9975075.0649399981</v>
      </c>
      <c r="J443" s="93">
        <f t="shared" si="229"/>
        <v>6611187.0889699999</v>
      </c>
      <c r="K443" s="93">
        <f t="shared" si="229"/>
        <v>209859.18344000002</v>
      </c>
      <c r="L443" s="93">
        <f t="shared" si="229"/>
        <v>545593.01107000001</v>
      </c>
      <c r="M443" s="93">
        <f t="shared" si="229"/>
        <v>606174.81342000002</v>
      </c>
      <c r="N443" s="94">
        <f>H443/B443</f>
        <v>0.90418030906143687</v>
      </c>
      <c r="O443" s="95"/>
    </row>
    <row r="444" spans="1:15" s="37" customFormat="1">
      <c r="A444" s="33"/>
      <c r="B444" s="46"/>
      <c r="C444" s="34"/>
      <c r="D444" s="34"/>
      <c r="E444" s="34"/>
      <c r="F444" s="34"/>
      <c r="G444" s="34"/>
      <c r="H444" s="49"/>
      <c r="I444" s="5"/>
      <c r="J444" s="6"/>
      <c r="K444" s="6"/>
      <c r="L444" s="6"/>
      <c r="M444" s="6"/>
      <c r="N444" s="35"/>
      <c r="O444" s="36"/>
    </row>
    <row r="445" spans="1:15" s="37" customFormat="1">
      <c r="A445" s="38"/>
      <c r="B445" s="43"/>
      <c r="C445" s="39"/>
      <c r="D445" s="39"/>
      <c r="E445" s="39"/>
      <c r="F445" s="39"/>
      <c r="G445" s="39"/>
      <c r="H445" s="47"/>
      <c r="I445" s="14"/>
      <c r="J445" s="15"/>
      <c r="K445" s="15"/>
      <c r="L445" s="15"/>
      <c r="M445" s="15"/>
      <c r="N445" s="40"/>
      <c r="O445" s="41"/>
    </row>
    <row r="446" spans="1:15" s="37" customFormat="1">
      <c r="A446" s="96"/>
      <c r="B446" s="97"/>
      <c r="C446" s="39"/>
      <c r="D446" s="39"/>
      <c r="E446" s="39"/>
      <c r="F446" s="39"/>
      <c r="G446" s="39"/>
      <c r="H446" s="98"/>
      <c r="I446" s="99"/>
      <c r="J446" s="99"/>
      <c r="K446" s="15"/>
      <c r="L446" s="15"/>
      <c r="M446" s="15"/>
      <c r="N446" s="40"/>
      <c r="O446" s="41"/>
    </row>
    <row r="447" spans="1:15" s="37" customFormat="1">
      <c r="A447" s="97"/>
      <c r="B447" s="97"/>
      <c r="C447" s="39"/>
      <c r="D447" s="39"/>
      <c r="E447" s="39"/>
      <c r="F447" s="39"/>
      <c r="G447" s="39"/>
      <c r="H447" s="99"/>
      <c r="I447" s="99"/>
      <c r="J447" s="99"/>
      <c r="K447" s="15"/>
      <c r="L447" s="15"/>
      <c r="M447" s="15"/>
      <c r="N447" s="40"/>
      <c r="O447" s="41"/>
    </row>
    <row r="448" spans="1:15" s="37" customFormat="1">
      <c r="A448" s="97"/>
      <c r="B448" s="97"/>
      <c r="C448" s="39"/>
      <c r="D448" s="39"/>
      <c r="E448" s="39"/>
      <c r="F448" s="39"/>
      <c r="G448" s="39"/>
      <c r="H448" s="99"/>
      <c r="I448" s="99"/>
      <c r="J448" s="99"/>
      <c r="K448" s="15"/>
      <c r="L448" s="15"/>
      <c r="M448" s="15"/>
      <c r="N448" s="40"/>
      <c r="O448" s="41"/>
    </row>
    <row r="449" spans="1:15" s="37" customFormat="1">
      <c r="A449" s="42"/>
      <c r="B449" s="43"/>
      <c r="C449" s="39"/>
      <c r="D449" s="39"/>
      <c r="E449" s="39"/>
      <c r="F449" s="39"/>
      <c r="G449" s="39"/>
      <c r="H449" s="47"/>
      <c r="I449" s="14"/>
      <c r="J449" s="15"/>
      <c r="K449" s="15"/>
      <c r="L449" s="15"/>
      <c r="M449" s="15"/>
      <c r="N449" s="40"/>
      <c r="O449" s="41"/>
    </row>
    <row r="450" spans="1:15" s="37" customFormat="1">
      <c r="A450" s="42"/>
      <c r="B450" s="43"/>
      <c r="C450" s="39"/>
      <c r="D450" s="39"/>
      <c r="E450" s="39"/>
      <c r="F450" s="39"/>
      <c r="G450" s="39"/>
      <c r="H450" s="47"/>
      <c r="I450" s="14"/>
      <c r="J450" s="15"/>
      <c r="K450" s="15"/>
      <c r="L450" s="15"/>
      <c r="M450" s="15"/>
      <c r="N450" s="40"/>
      <c r="O450" s="41"/>
    </row>
    <row r="451" spans="1:15" s="37" customFormat="1">
      <c r="A451" s="42"/>
      <c r="B451" s="43"/>
      <c r="C451" s="39"/>
      <c r="D451" s="39"/>
      <c r="E451" s="39"/>
      <c r="F451" s="39"/>
      <c r="G451" s="39"/>
      <c r="H451" s="47"/>
      <c r="I451" s="14"/>
      <c r="J451" s="15"/>
      <c r="K451" s="15"/>
      <c r="L451" s="15"/>
      <c r="M451" s="15"/>
      <c r="N451" s="40"/>
      <c r="O451" s="41"/>
    </row>
    <row r="452" spans="1:15" s="37" customFormat="1">
      <c r="A452" s="42"/>
      <c r="B452" s="43"/>
      <c r="C452" s="39"/>
      <c r="D452" s="39"/>
      <c r="E452" s="39"/>
      <c r="F452" s="39"/>
      <c r="G452" s="39"/>
      <c r="H452" s="47"/>
      <c r="I452" s="14"/>
      <c r="J452" s="15"/>
      <c r="K452" s="15"/>
      <c r="L452" s="15"/>
      <c r="M452" s="15"/>
      <c r="N452" s="40"/>
      <c r="O452" s="41"/>
    </row>
    <row r="453" spans="1:15" s="37" customFormat="1">
      <c r="A453" s="42"/>
      <c r="B453" s="43"/>
      <c r="C453" s="39"/>
      <c r="D453" s="39"/>
      <c r="E453" s="39"/>
      <c r="F453" s="39"/>
      <c r="G453" s="39"/>
      <c r="H453" s="47"/>
      <c r="I453" s="14"/>
      <c r="J453" s="15"/>
      <c r="K453" s="15"/>
      <c r="L453" s="15"/>
      <c r="M453" s="15"/>
      <c r="N453" s="40"/>
      <c r="O453" s="41"/>
    </row>
    <row r="454" spans="1:15" s="37" customFormat="1">
      <c r="A454" s="42"/>
      <c r="B454" s="43"/>
      <c r="C454" s="39"/>
      <c r="D454" s="39"/>
      <c r="E454" s="39"/>
      <c r="F454" s="39"/>
      <c r="G454" s="39"/>
      <c r="H454" s="47"/>
      <c r="I454" s="14"/>
      <c r="J454" s="15"/>
      <c r="K454" s="15"/>
      <c r="L454" s="15"/>
      <c r="M454" s="15"/>
      <c r="N454" s="40"/>
      <c r="O454" s="41"/>
    </row>
    <row r="455" spans="1:15" s="37" customFormat="1">
      <c r="A455" s="42"/>
      <c r="B455" s="43"/>
      <c r="C455" s="39"/>
      <c r="D455" s="39"/>
      <c r="E455" s="39"/>
      <c r="F455" s="39"/>
      <c r="G455" s="39"/>
      <c r="H455" s="47"/>
      <c r="I455" s="14"/>
      <c r="J455" s="15"/>
      <c r="K455" s="15"/>
      <c r="L455" s="15"/>
      <c r="M455" s="15"/>
      <c r="N455" s="40"/>
      <c r="O455" s="41"/>
    </row>
    <row r="456" spans="1:15" s="37" customFormat="1">
      <c r="A456" s="42"/>
      <c r="B456" s="43"/>
      <c r="C456" s="39"/>
      <c r="D456" s="39"/>
      <c r="E456" s="39"/>
      <c r="F456" s="39"/>
      <c r="G456" s="39"/>
      <c r="H456" s="47"/>
      <c r="I456" s="14"/>
      <c r="J456" s="15"/>
      <c r="K456" s="15"/>
      <c r="L456" s="15"/>
      <c r="M456" s="15"/>
      <c r="N456" s="40"/>
      <c r="O456" s="41"/>
    </row>
    <row r="457" spans="1:15" s="37" customFormat="1">
      <c r="A457" s="42"/>
      <c r="B457" s="43"/>
      <c r="C457" s="39"/>
      <c r="D457" s="39"/>
      <c r="E457" s="39"/>
      <c r="F457" s="39"/>
      <c r="G457" s="39"/>
      <c r="H457" s="47"/>
      <c r="I457" s="14"/>
      <c r="J457" s="15"/>
      <c r="K457" s="15"/>
      <c r="L457" s="15"/>
      <c r="M457" s="15"/>
      <c r="N457" s="40"/>
      <c r="O457" s="41"/>
    </row>
    <row r="458" spans="1:15" s="37" customFormat="1">
      <c r="A458" s="42"/>
      <c r="B458" s="43"/>
      <c r="C458" s="39"/>
      <c r="D458" s="39"/>
      <c r="E458" s="39"/>
      <c r="F458" s="39"/>
      <c r="G458" s="39"/>
      <c r="H458" s="47"/>
      <c r="I458" s="14"/>
      <c r="J458" s="15"/>
      <c r="K458" s="15"/>
      <c r="L458" s="15"/>
      <c r="M458" s="15"/>
      <c r="N458" s="40"/>
      <c r="O458" s="41"/>
    </row>
    <row r="459" spans="1:15" s="37" customFormat="1">
      <c r="A459" s="42"/>
      <c r="B459" s="43"/>
      <c r="C459" s="39"/>
      <c r="D459" s="39"/>
      <c r="E459" s="39"/>
      <c r="F459" s="39"/>
      <c r="G459" s="39"/>
      <c r="H459" s="47"/>
      <c r="I459" s="14"/>
      <c r="J459" s="15"/>
      <c r="K459" s="15"/>
      <c r="L459" s="15"/>
      <c r="M459" s="15"/>
      <c r="N459" s="40"/>
      <c r="O459" s="41"/>
    </row>
    <row r="460" spans="1:15" s="37" customFormat="1">
      <c r="A460" s="42"/>
      <c r="B460" s="43"/>
      <c r="C460" s="39"/>
      <c r="D460" s="39"/>
      <c r="E460" s="39"/>
      <c r="F460" s="39"/>
      <c r="G460" s="39"/>
      <c r="H460" s="47"/>
      <c r="I460" s="14"/>
      <c r="J460" s="15"/>
      <c r="K460" s="15"/>
      <c r="L460" s="15"/>
      <c r="M460" s="15"/>
      <c r="N460" s="40"/>
      <c r="O460" s="41"/>
    </row>
    <row r="461" spans="1:15" s="37" customFormat="1">
      <c r="A461" s="42"/>
      <c r="B461" s="43"/>
      <c r="C461" s="39"/>
      <c r="D461" s="39"/>
      <c r="E461" s="39"/>
      <c r="F461" s="39"/>
      <c r="G461" s="39"/>
      <c r="H461" s="47"/>
      <c r="I461" s="14"/>
      <c r="J461" s="15"/>
      <c r="K461" s="15"/>
      <c r="L461" s="15"/>
      <c r="M461" s="15"/>
      <c r="N461" s="40"/>
      <c r="O461" s="41"/>
    </row>
    <row r="462" spans="1:15" s="37" customFormat="1">
      <c r="A462" s="42"/>
      <c r="B462" s="43"/>
      <c r="C462" s="39"/>
      <c r="D462" s="39"/>
      <c r="E462" s="39"/>
      <c r="F462" s="39"/>
      <c r="G462" s="39"/>
      <c r="H462" s="47"/>
      <c r="I462" s="14"/>
      <c r="J462" s="15"/>
      <c r="K462" s="15"/>
      <c r="L462" s="15"/>
      <c r="M462" s="15"/>
      <c r="N462" s="40"/>
      <c r="O462" s="41"/>
    </row>
    <row r="463" spans="1:15" s="37" customFormat="1">
      <c r="A463" s="42"/>
      <c r="B463" s="43"/>
      <c r="C463" s="39"/>
      <c r="D463" s="39"/>
      <c r="E463" s="39"/>
      <c r="F463" s="39"/>
      <c r="G463" s="39"/>
      <c r="H463" s="47"/>
      <c r="I463" s="14"/>
      <c r="J463" s="15"/>
      <c r="K463" s="15"/>
      <c r="L463" s="15"/>
      <c r="M463" s="15"/>
      <c r="N463" s="40"/>
      <c r="O463" s="41"/>
    </row>
    <row r="464" spans="1:15" s="37" customFormat="1">
      <c r="A464" s="42"/>
      <c r="B464" s="43"/>
      <c r="C464" s="39"/>
      <c r="D464" s="39"/>
      <c r="E464" s="39"/>
      <c r="F464" s="39"/>
      <c r="G464" s="39"/>
      <c r="H464" s="47"/>
      <c r="I464" s="14"/>
      <c r="J464" s="15"/>
      <c r="K464" s="15"/>
      <c r="L464" s="15"/>
      <c r="M464" s="15"/>
      <c r="N464" s="40"/>
      <c r="O464" s="41"/>
    </row>
    <row r="465" spans="1:15" s="37" customFormat="1">
      <c r="A465" s="42"/>
      <c r="B465" s="43"/>
      <c r="C465" s="39"/>
      <c r="D465" s="39"/>
      <c r="E465" s="39"/>
      <c r="F465" s="39"/>
      <c r="G465" s="39"/>
      <c r="H465" s="47"/>
      <c r="I465" s="14"/>
      <c r="J465" s="15"/>
      <c r="K465" s="15"/>
      <c r="L465" s="15"/>
      <c r="M465" s="15"/>
      <c r="N465" s="40"/>
      <c r="O465" s="41"/>
    </row>
    <row r="466" spans="1:15" s="37" customFormat="1">
      <c r="A466" s="42"/>
      <c r="B466" s="43"/>
      <c r="C466" s="39"/>
      <c r="D466" s="39"/>
      <c r="E466" s="39"/>
      <c r="F466" s="39"/>
      <c r="G466" s="39"/>
      <c r="H466" s="47"/>
      <c r="I466" s="14"/>
      <c r="J466" s="15"/>
      <c r="K466" s="15"/>
      <c r="L466" s="15"/>
      <c r="M466" s="15"/>
      <c r="N466" s="40"/>
      <c r="O466" s="41"/>
    </row>
    <row r="467" spans="1:15" s="37" customFormat="1">
      <c r="A467" s="42"/>
      <c r="B467" s="43"/>
      <c r="C467" s="39"/>
      <c r="D467" s="39"/>
      <c r="E467" s="39"/>
      <c r="F467" s="39"/>
      <c r="G467" s="39"/>
      <c r="H467" s="47"/>
      <c r="I467" s="14"/>
      <c r="J467" s="15"/>
      <c r="K467" s="15"/>
      <c r="L467" s="15"/>
      <c r="M467" s="15"/>
      <c r="N467" s="40"/>
      <c r="O467" s="41"/>
    </row>
    <row r="468" spans="1:15" s="37" customFormat="1">
      <c r="A468" s="42"/>
      <c r="B468" s="43"/>
      <c r="C468" s="39"/>
      <c r="D468" s="39"/>
      <c r="E468" s="39"/>
      <c r="F468" s="39"/>
      <c r="G468" s="39"/>
      <c r="H468" s="47"/>
      <c r="I468" s="14"/>
      <c r="J468" s="15"/>
      <c r="K468" s="15"/>
      <c r="L468" s="15"/>
      <c r="M468" s="15"/>
      <c r="N468" s="40"/>
      <c r="O468" s="41"/>
    </row>
    <row r="469" spans="1:15" s="37" customFormat="1">
      <c r="A469" s="42"/>
      <c r="B469" s="43"/>
      <c r="C469" s="39"/>
      <c r="D469" s="39"/>
      <c r="E469" s="39"/>
      <c r="F469" s="39"/>
      <c r="G469" s="39"/>
      <c r="H469" s="47"/>
      <c r="I469" s="14"/>
      <c r="J469" s="15"/>
      <c r="K469" s="15"/>
      <c r="L469" s="15"/>
      <c r="M469" s="15"/>
      <c r="N469" s="40"/>
      <c r="O469" s="41"/>
    </row>
  </sheetData>
  <mergeCells count="9">
    <mergeCell ref="A446:B448"/>
    <mergeCell ref="H446:J448"/>
    <mergeCell ref="N13:N14"/>
    <mergeCell ref="O13:O14"/>
    <mergeCell ref="C9:K9"/>
    <mergeCell ref="C10:J10"/>
    <mergeCell ref="C11:K11"/>
    <mergeCell ref="B13:G14"/>
    <mergeCell ref="H13:M14"/>
  </mergeCells>
  <pageMargins left="0.23622047244094491" right="0.23622047244094491" top="0.74803149606299213" bottom="0.74803149606299213" header="0.31496062992125984" footer="0.31496062992125984"/>
  <pageSetup paperSize="9" scale="8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2026-03-19T13:06:26Z</dcterms:modified>
</cp:coreProperties>
</file>