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20"/>
  </bookViews>
  <sheets>
    <sheet name="Лист1" sheetId="4" r:id="rId1"/>
  </sheets>
  <definedNames>
    <definedName name="_xlnm.Print_Titles" localSheetId="0">Лист1!$3:$3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 l="1"/>
  <c r="F25" i="4"/>
  <c r="C15" i="4"/>
  <c r="F15" i="4" s="1"/>
  <c r="F38" i="4"/>
  <c r="E4" i="4"/>
  <c r="E15" i="4"/>
  <c r="D4" i="4"/>
  <c r="G16" i="4"/>
  <c r="G17" i="4"/>
  <c r="F16" i="4"/>
  <c r="F17" i="4"/>
  <c r="D15" i="4"/>
  <c r="G15" i="4" l="1"/>
  <c r="E24" i="4" l="1"/>
  <c r="F30" i="4" l="1"/>
  <c r="G28" i="4"/>
  <c r="F28" i="4"/>
  <c r="G38" i="4"/>
  <c r="E33" i="4"/>
  <c r="G27" i="4" l="1"/>
  <c r="F27" i="4"/>
  <c r="G39" i="4" l="1"/>
  <c r="G40" i="4"/>
  <c r="F37" i="4"/>
  <c r="F39" i="4"/>
  <c r="F40" i="4"/>
  <c r="F6" i="4"/>
  <c r="F9" i="4"/>
  <c r="F11" i="4"/>
  <c r="F12" i="4"/>
  <c r="F13" i="4"/>
  <c r="F14" i="4"/>
  <c r="F19" i="4"/>
  <c r="F20" i="4"/>
  <c r="F21" i="4"/>
  <c r="F22" i="4"/>
  <c r="F23" i="4"/>
  <c r="F26" i="4"/>
  <c r="F29" i="4"/>
  <c r="F34" i="4"/>
  <c r="F35" i="4"/>
  <c r="F36" i="4"/>
  <c r="C33" i="4"/>
  <c r="C32" i="4"/>
  <c r="C31" i="4" s="1"/>
  <c r="C24" i="4"/>
  <c r="C4" i="4" s="1"/>
  <c r="C18" i="4"/>
  <c r="C10" i="4"/>
  <c r="C8" i="4"/>
  <c r="C7" i="4"/>
  <c r="C5" i="4"/>
  <c r="G6" i="4"/>
  <c r="G9" i="4"/>
  <c r="G11" i="4"/>
  <c r="G12" i="4"/>
  <c r="G13" i="4"/>
  <c r="G14" i="4"/>
  <c r="G19" i="4"/>
  <c r="G20" i="4"/>
  <c r="G21" i="4"/>
  <c r="G22" i="4"/>
  <c r="G23" i="4"/>
  <c r="G26" i="4"/>
  <c r="G29" i="4"/>
  <c r="G30" i="4"/>
  <c r="G34" i="4"/>
  <c r="G35" i="4"/>
  <c r="G36" i="4"/>
  <c r="G37" i="4"/>
  <c r="E32" i="4"/>
  <c r="E31" i="4" s="1"/>
  <c r="D33" i="4"/>
  <c r="D32" i="4" s="1"/>
  <c r="D31" i="4" s="1"/>
  <c r="E8" i="4"/>
  <c r="D8" i="4"/>
  <c r="D24" i="4"/>
  <c r="E5" i="4"/>
  <c r="D5" i="4"/>
  <c r="E7" i="4"/>
  <c r="D7" i="4"/>
  <c r="E10" i="4"/>
  <c r="D10" i="4"/>
  <c r="E18" i="4"/>
  <c r="D18" i="4"/>
  <c r="G18" i="4" l="1"/>
  <c r="F8" i="4"/>
  <c r="G7" i="4"/>
  <c r="F31" i="4"/>
  <c r="F24" i="4"/>
  <c r="F7" i="4"/>
  <c r="G5" i="4"/>
  <c r="G10" i="4"/>
  <c r="F18" i="4"/>
  <c r="G32" i="4"/>
  <c r="G31" i="4"/>
  <c r="F10" i="4"/>
  <c r="G8" i="4"/>
  <c r="F32" i="4"/>
  <c r="F5" i="4"/>
  <c r="G33" i="4"/>
  <c r="F33" i="4"/>
  <c r="G24" i="4"/>
  <c r="C41" i="4"/>
  <c r="D41" i="4"/>
  <c r="G4" i="4" l="1"/>
  <c r="E41" i="4"/>
  <c r="F4" i="4"/>
  <c r="G41" i="4" l="1"/>
  <c r="F41" i="4"/>
</calcChain>
</file>

<file path=xl/sharedStrings.xml><?xml version="1.0" encoding="utf-8"?>
<sst xmlns="http://schemas.openxmlformats.org/spreadsheetml/2006/main" count="99" uniqueCount="99">
  <si>
    <t>(млн. рублей)</t>
  </si>
  <si>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</si>
  <si>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</si>
  <si>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</si>
  <si>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</si>
  <si>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</si>
  <si>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</si>
  <si>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</si>
  <si>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</si>
  <si>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</si>
  <si>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</si>
  <si>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</si>
  <si>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</si>
  <si>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</si>
  <si>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</si>
  <si>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</si>
  <si>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</si>
  <si>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</si>
  <si>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</si>
  <si>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</si>
  <si>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</si>
  <si>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</si>
  <si>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</si>
  <si>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</si>
  <si>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</si>
  <si>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</si>
  <si>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</si>
  <si>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</si>
  <si>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</si>
  <si>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</si>
  <si>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</si>
  <si>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</si>
  <si>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</si>
  <si>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</si>
  <si>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</si>
  <si>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</si>
  <si>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</si>
  <si>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ВСЕГО ДОХОДОВ</t>
  </si>
  <si>
    <t>% исполнения первоначального плана</t>
  </si>
  <si>
    <t>% исполнения уточненного плана</t>
  </si>
  <si>
    <t>Пояснения отклонений от плановых значений</t>
  </si>
  <si>
    <t>Акцизы на автомобильный бензин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</si>
  <si>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</si>
  <si>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</si>
  <si>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 xml:space="preserve"> 1 11 00000 00 0000 000</t>
  </si>
  <si>
    <t xml:space="preserve"> 1 12 0000 00 00000 000</t>
  </si>
  <si>
    <t>ДОХОДЫ ОТ ПРОДАЖИ МАТЕРИАЛЬНЫХ И НЕМАТЕРИАЛЬНЫХ АКТИВОВ</t>
  </si>
  <si>
    <t>ШТРАФЫ, САНКЦИИ, ВОЗМЕЩЕНИЕ УЩЕРБА</t>
  </si>
  <si>
    <t>1 14 00000 00 0000 000</t>
  </si>
  <si>
    <t>1 16 0000 00 00000 000</t>
  </si>
  <si>
    <t>ПРОЧИЕ НЕНАЛОГОВЫЕ ДОХОДЫ</t>
  </si>
  <si>
    <t>1 08 00000 00 0000 000</t>
  </si>
  <si>
    <t>ГОСУДАРСТВЕННАЯ ПОШЛИНА</t>
  </si>
  <si>
    <t>1 08 03000 00 0000 110</t>
  </si>
  <si>
    <t>1 08 07000 00 0000 110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</si>
  <si>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</si>
  <si>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за выдачу разрешения на установку рекламной конструкции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</si>
  <si>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</si>
  <si>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</si>
  <si>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</si>
  <si>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1 14 06000 00 0000 430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</si>
  <si>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</si>
  <si>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1 14 06300 00 0000 430</t>
  </si>
  <si>
    <t xml:space="preserve"> 1 13 0000 00 00000 000</t>
  </si>
  <si>
    <t>ДОХОДЫ ОТ ОКАЗАНИЯ ПЛАТНЫХ УСЛУГ (РАБОТ) И КОМПЕНСАЦИИ ЗАТРАТ ГОСУДАРСТВА</t>
  </si>
  <si>
    <t>1 17 0000 00 00000 000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</si>
  <si>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</si>
  <si>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</si>
  <si>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</si>
  <si>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2 19 00000 00 0000 000</t>
  </si>
  <si>
    <t>рост заработной платы, создание новых рабочих мест</t>
  </si>
  <si>
    <t xml:space="preserve">за счет обращений граждан выше планируемого  </t>
  </si>
  <si>
    <t>за счет увеличения обращений</t>
  </si>
  <si>
    <t>2 07 40000 00 0000 151</t>
  </si>
  <si>
    <t>ПРОЧИЕ БЕЗВОЗМЕЗДНЫЕ ПОСТУПЛЕНИЯ</t>
  </si>
  <si>
    <t>за счет оплаты штрафов за нарушение исполнителем (подрядчиком) условий муниципальных контрактов (договоров)</t>
  </si>
  <si>
    <t>в связи с выкупом земельных участков с невысокой кадастровой стоимостью для использования участка в некоммерческих и личных целях</t>
  </si>
  <si>
    <t>Фактическое исполнение за 2020 год</t>
  </si>
  <si>
    <t>План по решению о бюджете от 18.12.2019 №59/6-15-НПА</t>
  </si>
  <si>
    <t>План по  решению  о бюджете от 06.07.2020 №147/14-27-НПА</t>
  </si>
  <si>
    <t>1 14 01000 00 0000 000</t>
  </si>
  <si>
    <t>Доходы от продажи квартир</t>
  </si>
  <si>
    <t>НАЛОГИ НА ИМУЩЕСТВО</t>
  </si>
  <si>
    <t>Налог на имущество физических лиц</t>
  </si>
  <si>
    <t>Земельный налог</t>
  </si>
  <si>
    <t>1 06 00000 00 0000 000</t>
  </si>
  <si>
    <t>1 06 01000 00 0000 110</t>
  </si>
  <si>
    <t>1 06 06000 00 0000 110</t>
  </si>
  <si>
    <t>увеличение количества предпринимателей, применяющих данную систему налогообложения в связи с отменой ЕНВД</t>
  </si>
  <si>
    <t>погашение задолженности</t>
  </si>
  <si>
    <t xml:space="preserve">увеличение количества предпринимателей, применяющих патентную систему налогообложения </t>
  </si>
  <si>
    <t xml:space="preserve">вовлечение в налоговый оборот объектов капитального строительства
</t>
  </si>
  <si>
    <t>погашение задолженности прошлых лет</t>
  </si>
  <si>
    <t xml:space="preserve">закрытие полигона ТКО «Сабурово» </t>
  </si>
  <si>
    <t xml:space="preserve">возмещение бюджетных средств по результатам проверки, возврат средств прошлых лет, возмещение коммунальных и эксплуатационных услуг </t>
  </si>
  <si>
    <t>погашение задолженности по арендной плате за земельные участки</t>
  </si>
  <si>
    <t>приватизация муниципального имущества через открытые торги посредством публичного предложения</t>
  </si>
  <si>
    <t>в связи с изменением обязательств со стороны инвестора-застройщика</t>
  </si>
  <si>
    <t>Информация об объеме и структуре налоговых и неналоговых доходов, а также межбюджетных трансфертах, 
поступающих в бюджет городского округа Щёлково Московской области в сравнении с плановыми назначениями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</si>
</sst>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right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="115" zoomScaleNormal="115" workbookViewId="0">
      <selection activeCell="E7" sqref="E7"/>
    </sheetView>
  </sheetViews>
  <sheetFormatPr defaultRowHeight="15" x14ac:dyDescent="0.25"/>
  <cols>
    <col min="1" max="1" width="22" customWidth="1"/>
    <col min="2" max="2" width="51.140625" customWidth="1"/>
    <col min="3" max="3" width="12.140625" customWidth="1"/>
    <col min="4" max="4" width="11.85546875" customWidth="1"/>
    <col min="5" max="5" width="12.28515625" customWidth="1"/>
    <col min="6" max="7" width="10.7109375" customWidth="1"/>
    <col min="8" max="8" width="37" style="24" customWidth="1"/>
  </cols>
  <sheetData>
    <row r="1" spans="1:8" ht="28.9" customHeight="1" x14ac:dyDescent="0.25">
      <c r="A1" s="27" t="s">
        <v>98</v>
      </c>
      <c r="B1" s="27"/>
      <c r="C1" s="27"/>
      <c r="D1" s="27"/>
      <c r="E1" s="27"/>
      <c r="F1" s="27"/>
      <c r="G1" s="27"/>
      <c r="H1" s="27"/>
    </row>
    <row r="2" spans="1:8" x14ac:dyDescent="0.25">
      <c r="H2" s="25" t="s">
        <v>0</v>
      </c>
    </row>
    <row r="3" spans="1:8" ht="76.5" x14ac:dyDescent="0.25">
      <c r="A3" s="1" t="s">
        <v>1</v>
      </c>
      <c r="B3" s="1" t="s">
        <v>2</v>
      </c>
      <c r="C3" s="19" t="s">
        <v>78</v>
      </c>
      <c r="D3" s="19" t="s">
        <v>79</v>
      </c>
      <c r="E3" s="1" t="s">
        <v>77</v>
      </c>
      <c r="F3" s="1" t="s">
        <v>38</v>
      </c>
      <c r="G3" s="1" t="s">
        <v>39</v>
      </c>
      <c r="H3" s="20" t="s">
        <v>40</v>
      </c>
    </row>
    <row r="4" spans="1:8" x14ac:dyDescent="0.25">
      <c r="A4" s="4" t="s">
        <v>3</v>
      </c>
      <c r="B4" s="2" t="s">
        <v>4</v>
      </c>
      <c r="C4" s="16">
        <f>SUM(C5+C7+C10+C18+C21+C22+C23+C24+C29+C30+C15)</f>
        <v>4901.0999999999995</v>
      </c>
      <c r="D4" s="16">
        <f>SUM(D5+D7+D10+D18+D21+D22+D23+D24+D29+D30+D15)</f>
        <v>4704.2999999999993</v>
      </c>
      <c r="E4" s="16">
        <f>SUM(E5+E7+E10+E18+E21+E22+E23+E24+E29+E30+E15)</f>
        <v>5399.5</v>
      </c>
      <c r="F4" s="7">
        <f>E4/C4*100</f>
        <v>110.16914570198529</v>
      </c>
      <c r="G4" s="7">
        <f>E4/D4*100</f>
        <v>114.77796909210724</v>
      </c>
      <c r="H4" s="20"/>
    </row>
    <row r="5" spans="1:8" x14ac:dyDescent="0.25">
      <c r="A5" s="4" t="s">
        <v>5</v>
      </c>
      <c r="B5" s="2" t="s">
        <v>6</v>
      </c>
      <c r="C5" s="16">
        <f>SUM(C6)</f>
        <v>3147.7</v>
      </c>
      <c r="D5" s="16">
        <f>SUM(D6)</f>
        <v>3017.4</v>
      </c>
      <c r="E5" s="16">
        <f>SUM(E6)</f>
        <v>3207.3</v>
      </c>
      <c r="F5" s="7">
        <f t="shared" ref="F5:F41" si="0">E5/C5*100</f>
        <v>101.89344600819648</v>
      </c>
      <c r="G5" s="7">
        <f t="shared" ref="G5:G41" si="1">E5/D5*100</f>
        <v>106.29349771326308</v>
      </c>
      <c r="H5" s="20"/>
    </row>
    <row r="6" spans="1:8" ht="25.5" x14ac:dyDescent="0.25">
      <c r="A6" s="1" t="s">
        <v>7</v>
      </c>
      <c r="B6" s="3" t="s">
        <v>8</v>
      </c>
      <c r="C6" s="17">
        <v>3147.7</v>
      </c>
      <c r="D6" s="17">
        <v>3017.4</v>
      </c>
      <c r="E6" s="17">
        <v>3207.3</v>
      </c>
      <c r="F6" s="7">
        <f t="shared" si="0"/>
        <v>101.89344600819648</v>
      </c>
      <c r="G6" s="7">
        <f t="shared" si="1"/>
        <v>106.29349771326308</v>
      </c>
      <c r="H6" s="20" t="s">
        <v>70</v>
      </c>
    </row>
    <row r="7" spans="1:8" ht="38.25" x14ac:dyDescent="0.25">
      <c r="A7" s="4" t="s">
        <v>9</v>
      </c>
      <c r="B7" s="2" t="s">
        <v>10</v>
      </c>
      <c r="C7" s="16">
        <f>SUM(C9)</f>
        <v>61.2</v>
      </c>
      <c r="D7" s="16">
        <f>SUM(D9)</f>
        <v>61.2</v>
      </c>
      <c r="E7" s="16">
        <f>SUM(E9)</f>
        <v>56.1</v>
      </c>
      <c r="F7" s="7">
        <f t="shared" si="0"/>
        <v>91.666666666666657</v>
      </c>
      <c r="G7" s="7">
        <f t="shared" si="1"/>
        <v>91.666666666666657</v>
      </c>
      <c r="H7" s="20"/>
    </row>
    <row r="8" spans="1:8" ht="28.9" customHeight="1" x14ac:dyDescent="0.25">
      <c r="A8" s="1" t="s">
        <v>11</v>
      </c>
      <c r="B8" s="3" t="s">
        <v>12</v>
      </c>
      <c r="C8" s="17">
        <f>C9</f>
        <v>61.2</v>
      </c>
      <c r="D8" s="17">
        <f>D9</f>
        <v>61.2</v>
      </c>
      <c r="E8" s="17">
        <f>E9</f>
        <v>56.1</v>
      </c>
      <c r="F8" s="7">
        <f t="shared" si="0"/>
        <v>91.666666666666657</v>
      </c>
      <c r="G8" s="7">
        <f t="shared" si="1"/>
        <v>91.666666666666657</v>
      </c>
      <c r="H8" s="20"/>
    </row>
    <row r="9" spans="1:8" ht="17.45" customHeight="1" x14ac:dyDescent="0.25">
      <c r="A9" s="1"/>
      <c r="B9" s="5" t="s">
        <v>41</v>
      </c>
      <c r="C9" s="17">
        <v>61.2</v>
      </c>
      <c r="D9" s="18">
        <v>61.2</v>
      </c>
      <c r="E9" s="18">
        <v>56.1</v>
      </c>
      <c r="F9" s="7">
        <f t="shared" si="0"/>
        <v>91.666666666666657</v>
      </c>
      <c r="G9" s="7">
        <f t="shared" si="1"/>
        <v>91.666666666666657</v>
      </c>
      <c r="H9" s="20"/>
    </row>
    <row r="10" spans="1:8" ht="21" customHeight="1" x14ac:dyDescent="0.25">
      <c r="A10" s="4" t="s">
        <v>13</v>
      </c>
      <c r="B10" s="2" t="s">
        <v>14</v>
      </c>
      <c r="C10" s="16">
        <f>SUM(C11:C14)</f>
        <v>579.19999999999993</v>
      </c>
      <c r="D10" s="16">
        <f>SUM(D11:D14)</f>
        <v>520.29999999999995</v>
      </c>
      <c r="E10" s="16">
        <f>SUM(E11:E14)</f>
        <v>578.6</v>
      </c>
      <c r="F10" s="7">
        <f t="shared" si="0"/>
        <v>99.896408839779014</v>
      </c>
      <c r="G10" s="7">
        <f t="shared" si="1"/>
        <v>111.20507399577168</v>
      </c>
      <c r="H10" s="20"/>
    </row>
    <row r="11" spans="1:8" ht="39" customHeight="1" x14ac:dyDescent="0.25">
      <c r="A11" s="1" t="s">
        <v>15</v>
      </c>
      <c r="B11" s="3" t="s">
        <v>16</v>
      </c>
      <c r="C11" s="17">
        <v>466</v>
      </c>
      <c r="D11" s="17">
        <v>425</v>
      </c>
      <c r="E11" s="17">
        <v>479.9</v>
      </c>
      <c r="F11" s="7">
        <f t="shared" si="0"/>
        <v>102.98283261802574</v>
      </c>
      <c r="G11" s="7">
        <f t="shared" si="1"/>
        <v>112.91764705882352</v>
      </c>
      <c r="H11" s="20" t="s">
        <v>88</v>
      </c>
    </row>
    <row r="12" spans="1:8" ht="25.15" customHeight="1" x14ac:dyDescent="0.25">
      <c r="A12" s="1" t="s">
        <v>17</v>
      </c>
      <c r="B12" s="3" t="s">
        <v>18</v>
      </c>
      <c r="C12" s="17">
        <v>65.8</v>
      </c>
      <c r="D12" s="17">
        <v>52.8</v>
      </c>
      <c r="E12" s="17">
        <v>53.1</v>
      </c>
      <c r="F12" s="7">
        <f t="shared" si="0"/>
        <v>80.699088145896653</v>
      </c>
      <c r="G12" s="7">
        <f t="shared" si="1"/>
        <v>100.56818181818184</v>
      </c>
      <c r="H12" s="20"/>
    </row>
    <row r="13" spans="1:8" ht="25.15" customHeight="1" x14ac:dyDescent="0.25">
      <c r="A13" s="1" t="s">
        <v>19</v>
      </c>
      <c r="B13" s="3" t="s">
        <v>20</v>
      </c>
      <c r="C13" s="17"/>
      <c r="D13" s="17">
        <v>0.2</v>
      </c>
      <c r="E13" s="17">
        <v>0.6</v>
      </c>
      <c r="F13" s="11" t="e">
        <f t="shared" si="0"/>
        <v>#DIV/0!</v>
      </c>
      <c r="G13" s="7">
        <f t="shared" si="1"/>
        <v>299.99999999999994</v>
      </c>
      <c r="H13" s="20" t="s">
        <v>89</v>
      </c>
    </row>
    <row r="14" spans="1:8" ht="65.45" customHeight="1" x14ac:dyDescent="0.25">
      <c r="A14" s="1" t="s">
        <v>21</v>
      </c>
      <c r="B14" s="3" t="s">
        <v>22</v>
      </c>
      <c r="C14" s="17">
        <v>47.4</v>
      </c>
      <c r="D14" s="17">
        <v>42.3</v>
      </c>
      <c r="E14" s="17">
        <v>45</v>
      </c>
      <c r="F14" s="7">
        <f t="shared" si="0"/>
        <v>94.936708860759495</v>
      </c>
      <c r="G14" s="7">
        <f t="shared" si="1"/>
        <v>106.38297872340425</v>
      </c>
      <c r="H14" s="20" t="s">
        <v>90</v>
      </c>
    </row>
    <row r="15" spans="1:8" ht="21.75" customHeight="1" x14ac:dyDescent="0.25">
      <c r="A15" s="4" t="s">
        <v>85</v>
      </c>
      <c r="B15" s="2" t="s">
        <v>82</v>
      </c>
      <c r="C15" s="16">
        <f>C16+C17</f>
        <v>682.5</v>
      </c>
      <c r="D15" s="16">
        <f>D16+D17</f>
        <v>672.3</v>
      </c>
      <c r="E15" s="16">
        <f>E16+E17</f>
        <v>981.7</v>
      </c>
      <c r="F15" s="7">
        <f t="shared" si="0"/>
        <v>143.83882783882785</v>
      </c>
      <c r="G15" s="7">
        <f t="shared" si="1"/>
        <v>146.02112152312958</v>
      </c>
      <c r="H15" s="20"/>
    </row>
    <row r="16" spans="1:8" ht="41.25" customHeight="1" x14ac:dyDescent="0.25">
      <c r="A16" s="1" t="s">
        <v>86</v>
      </c>
      <c r="B16" s="3" t="s">
        <v>83</v>
      </c>
      <c r="C16" s="17">
        <v>116.8</v>
      </c>
      <c r="D16" s="17">
        <v>116.8</v>
      </c>
      <c r="E16" s="17">
        <v>139.69999999999999</v>
      </c>
      <c r="F16" s="7">
        <f t="shared" si="0"/>
        <v>119.60616438356165</v>
      </c>
      <c r="G16" s="7">
        <f t="shared" si="1"/>
        <v>119.60616438356165</v>
      </c>
      <c r="H16" s="21" t="s">
        <v>91</v>
      </c>
    </row>
    <row r="17" spans="1:8" ht="22.5" customHeight="1" x14ac:dyDescent="0.25">
      <c r="A17" s="1" t="s">
        <v>87</v>
      </c>
      <c r="B17" s="3" t="s">
        <v>84</v>
      </c>
      <c r="C17" s="17">
        <v>565.70000000000005</v>
      </c>
      <c r="D17" s="17">
        <v>555.5</v>
      </c>
      <c r="E17" s="17">
        <v>842</v>
      </c>
      <c r="F17" s="7">
        <f t="shared" si="0"/>
        <v>148.84214247834541</v>
      </c>
      <c r="G17" s="7">
        <f t="shared" si="1"/>
        <v>151.57515751575156</v>
      </c>
      <c r="H17" s="20" t="s">
        <v>92</v>
      </c>
    </row>
    <row r="18" spans="1:8" ht="25.9" customHeight="1" x14ac:dyDescent="0.25">
      <c r="A18" s="4" t="s">
        <v>51</v>
      </c>
      <c r="B18" s="2" t="s">
        <v>52</v>
      </c>
      <c r="C18" s="16">
        <f>SUM(C19:C20)</f>
        <v>40</v>
      </c>
      <c r="D18" s="16">
        <f>SUM(D19:D20)</f>
        <v>40</v>
      </c>
      <c r="E18" s="16">
        <f>SUM(E19:E20)</f>
        <v>42.800000000000004</v>
      </c>
      <c r="F18" s="7">
        <f t="shared" si="0"/>
        <v>107</v>
      </c>
      <c r="G18" s="7">
        <f t="shared" si="1"/>
        <v>107</v>
      </c>
      <c r="H18" s="20"/>
    </row>
    <row r="19" spans="1:8" ht="34.15" customHeight="1" x14ac:dyDescent="0.25">
      <c r="A19" s="1" t="s">
        <v>53</v>
      </c>
      <c r="B19" s="3" t="s">
        <v>55</v>
      </c>
      <c r="C19" s="17">
        <v>39.9</v>
      </c>
      <c r="D19" s="17">
        <v>39.9</v>
      </c>
      <c r="E19" s="17">
        <v>42.7</v>
      </c>
      <c r="F19" s="7">
        <f t="shared" si="0"/>
        <v>107.01754385964915</v>
      </c>
      <c r="G19" s="7">
        <f t="shared" si="1"/>
        <v>107.01754385964915</v>
      </c>
      <c r="H19" s="22" t="s">
        <v>72</v>
      </c>
    </row>
    <row r="20" spans="1:8" ht="43.5" customHeight="1" x14ac:dyDescent="0.25">
      <c r="A20" s="1" t="s">
        <v>54</v>
      </c>
      <c r="B20" s="3" t="s">
        <v>56</v>
      </c>
      <c r="C20" s="17">
        <v>0.1</v>
      </c>
      <c r="D20" s="17">
        <v>0.1</v>
      </c>
      <c r="E20" s="17">
        <v>0.1</v>
      </c>
      <c r="F20" s="7">
        <f t="shared" si="0"/>
        <v>100</v>
      </c>
      <c r="G20" s="7">
        <f t="shared" si="1"/>
        <v>100</v>
      </c>
      <c r="H20" s="23"/>
    </row>
    <row r="21" spans="1:8" ht="42" customHeight="1" x14ac:dyDescent="0.25">
      <c r="A21" s="4" t="s">
        <v>44</v>
      </c>
      <c r="B21" s="2" t="s">
        <v>42</v>
      </c>
      <c r="C21" s="16">
        <v>317.7</v>
      </c>
      <c r="D21" s="16">
        <v>309.8</v>
      </c>
      <c r="E21" s="16">
        <v>414.3</v>
      </c>
      <c r="F21" s="7">
        <f t="shared" si="0"/>
        <v>130.40604343720491</v>
      </c>
      <c r="G21" s="7">
        <f t="shared" si="1"/>
        <v>133.73143963847644</v>
      </c>
      <c r="H21" s="20" t="s">
        <v>95</v>
      </c>
    </row>
    <row r="22" spans="1:8" ht="39" customHeight="1" x14ac:dyDescent="0.25">
      <c r="A22" s="6" t="s">
        <v>45</v>
      </c>
      <c r="B22" s="2" t="s">
        <v>43</v>
      </c>
      <c r="C22" s="16">
        <v>6.1</v>
      </c>
      <c r="D22" s="16">
        <v>6.1</v>
      </c>
      <c r="E22" s="16">
        <v>3.3</v>
      </c>
      <c r="F22" s="7">
        <f t="shared" si="0"/>
        <v>54.098360655737707</v>
      </c>
      <c r="G22" s="7">
        <f t="shared" si="1"/>
        <v>54.098360655737707</v>
      </c>
      <c r="H22" s="20" t="s">
        <v>93</v>
      </c>
    </row>
    <row r="23" spans="1:8" ht="69.75" customHeight="1" x14ac:dyDescent="0.25">
      <c r="A23" s="6" t="s">
        <v>63</v>
      </c>
      <c r="B23" s="2" t="s">
        <v>64</v>
      </c>
      <c r="C23" s="16">
        <v>4</v>
      </c>
      <c r="D23" s="16">
        <v>11.6</v>
      </c>
      <c r="E23" s="16">
        <v>17.7</v>
      </c>
      <c r="F23" s="7">
        <f t="shared" si="0"/>
        <v>442.5</v>
      </c>
      <c r="G23" s="7">
        <f t="shared" si="1"/>
        <v>152.58620689655172</v>
      </c>
      <c r="H23" s="20" t="s">
        <v>94</v>
      </c>
    </row>
    <row r="24" spans="1:8" ht="27.6" customHeight="1" x14ac:dyDescent="0.25">
      <c r="A24" s="6" t="s">
        <v>48</v>
      </c>
      <c r="B24" s="2" t="s">
        <v>46</v>
      </c>
      <c r="C24" s="16">
        <f>SUM(C26+C27+C28)</f>
        <v>59.7</v>
      </c>
      <c r="D24" s="16">
        <f>SUM(D26+D27+D28)</f>
        <v>59.7</v>
      </c>
      <c r="E24" s="16">
        <f>SUM(E26+E27+E28+E25)</f>
        <v>57.199999999999996</v>
      </c>
      <c r="F24" s="7">
        <f t="shared" si="0"/>
        <v>95.812395309882731</v>
      </c>
      <c r="G24" s="7">
        <f t="shared" si="1"/>
        <v>95.812395309882731</v>
      </c>
      <c r="H24" s="20"/>
    </row>
    <row r="25" spans="1:8" ht="27.6" customHeight="1" x14ac:dyDescent="0.25">
      <c r="A25" s="8" t="s">
        <v>80</v>
      </c>
      <c r="B25" s="12" t="s">
        <v>81</v>
      </c>
      <c r="C25" s="16"/>
      <c r="D25" s="16"/>
      <c r="E25" s="17">
        <v>1.4</v>
      </c>
      <c r="F25" s="11" t="e">
        <f t="shared" si="0"/>
        <v>#DIV/0!</v>
      </c>
      <c r="G25" s="11" t="e">
        <f t="shared" si="1"/>
        <v>#DIV/0!</v>
      </c>
      <c r="H25" s="20"/>
    </row>
    <row r="26" spans="1:8" ht="75" customHeight="1" x14ac:dyDescent="0.25">
      <c r="A26" s="8" t="s">
        <v>57</v>
      </c>
      <c r="B26" s="12" t="s">
        <v>58</v>
      </c>
      <c r="C26" s="17">
        <v>9.6</v>
      </c>
      <c r="D26" s="17">
        <v>9.6</v>
      </c>
      <c r="E26" s="17">
        <v>10.8</v>
      </c>
      <c r="F26" s="7">
        <f t="shared" si="0"/>
        <v>112.50000000000003</v>
      </c>
      <c r="G26" s="7">
        <f t="shared" si="1"/>
        <v>112.50000000000003</v>
      </c>
      <c r="H26" s="20" t="s">
        <v>96</v>
      </c>
    </row>
    <row r="27" spans="1:8" ht="68.25" customHeight="1" x14ac:dyDescent="0.25">
      <c r="A27" s="8" t="s">
        <v>60</v>
      </c>
      <c r="B27" s="13" t="s">
        <v>59</v>
      </c>
      <c r="C27" s="17">
        <v>39.1</v>
      </c>
      <c r="D27" s="17">
        <v>39.1</v>
      </c>
      <c r="E27" s="17">
        <v>19.7</v>
      </c>
      <c r="F27" s="7">
        <f t="shared" si="0"/>
        <v>50.38363171355499</v>
      </c>
      <c r="G27" s="7">
        <f t="shared" si="1"/>
        <v>50.38363171355499</v>
      </c>
      <c r="H27" s="20" t="s">
        <v>76</v>
      </c>
    </row>
    <row r="28" spans="1:8" ht="71.45" customHeight="1" x14ac:dyDescent="0.25">
      <c r="A28" s="14" t="s">
        <v>62</v>
      </c>
      <c r="B28" s="12" t="s">
        <v>61</v>
      </c>
      <c r="C28" s="17">
        <v>11</v>
      </c>
      <c r="D28" s="17">
        <v>11</v>
      </c>
      <c r="E28" s="17">
        <v>25.3</v>
      </c>
      <c r="F28" s="7">
        <f t="shared" si="0"/>
        <v>230.00000000000003</v>
      </c>
      <c r="G28" s="7">
        <f t="shared" si="1"/>
        <v>230.00000000000003</v>
      </c>
      <c r="H28" s="20" t="s">
        <v>71</v>
      </c>
    </row>
    <row r="29" spans="1:8" ht="55.15" customHeight="1" x14ac:dyDescent="0.25">
      <c r="A29" s="6" t="s">
        <v>49</v>
      </c>
      <c r="B29" s="2" t="s">
        <v>47</v>
      </c>
      <c r="C29" s="16">
        <v>0.3</v>
      </c>
      <c r="D29" s="16">
        <v>2.2999999999999998</v>
      </c>
      <c r="E29" s="16">
        <v>15.6</v>
      </c>
      <c r="F29" s="7">
        <f t="shared" si="0"/>
        <v>5200</v>
      </c>
      <c r="G29" s="7">
        <f t="shared" si="1"/>
        <v>678.26086956521749</v>
      </c>
      <c r="H29" s="20" t="s">
        <v>75</v>
      </c>
    </row>
    <row r="30" spans="1:8" ht="31.15" customHeight="1" x14ac:dyDescent="0.25">
      <c r="A30" s="6" t="s">
        <v>65</v>
      </c>
      <c r="B30" s="2" t="s">
        <v>50</v>
      </c>
      <c r="C30" s="16">
        <v>2.7</v>
      </c>
      <c r="D30" s="16">
        <v>3.6</v>
      </c>
      <c r="E30" s="16">
        <v>24.9</v>
      </c>
      <c r="F30" s="26">
        <f t="shared" si="0"/>
        <v>922.22222222222217</v>
      </c>
      <c r="G30" s="7">
        <f t="shared" si="1"/>
        <v>691.66666666666663</v>
      </c>
      <c r="H30" s="20" t="s">
        <v>97</v>
      </c>
    </row>
    <row r="31" spans="1:8" ht="23.45" customHeight="1" x14ac:dyDescent="0.25">
      <c r="A31" s="4" t="s">
        <v>23</v>
      </c>
      <c r="B31" s="2" t="s">
        <v>24</v>
      </c>
      <c r="C31" s="16">
        <f>SUM(C40)+C32+C39</f>
        <v>5651.7</v>
      </c>
      <c r="D31" s="16">
        <f>SUM(D40)+D32+D39+D38</f>
        <v>5561.5999999999995</v>
      </c>
      <c r="E31" s="16">
        <f>SUM(E40)+E32+E39+E38</f>
        <v>5124.4000000000005</v>
      </c>
      <c r="F31" s="7">
        <f t="shared" si="0"/>
        <v>90.670063874586418</v>
      </c>
      <c r="G31" s="7">
        <f t="shared" si="1"/>
        <v>92.138952819332587</v>
      </c>
      <c r="H31" s="20"/>
    </row>
    <row r="32" spans="1:8" ht="38.25" x14ac:dyDescent="0.25">
      <c r="A32" s="4" t="s">
        <v>25</v>
      </c>
      <c r="B32" s="2" t="s">
        <v>26</v>
      </c>
      <c r="C32" s="16">
        <f>SUM(C33+C35+C36+C37)</f>
        <v>5651.7</v>
      </c>
      <c r="D32" s="16">
        <f>SUM(D33+D35+D36+D37)</f>
        <v>5561.5999999999995</v>
      </c>
      <c r="E32" s="16">
        <f>SUM(E33+E35+E36+E37)</f>
        <v>5126.5</v>
      </c>
      <c r="F32" s="7">
        <f t="shared" si="0"/>
        <v>90.707220836208577</v>
      </c>
      <c r="G32" s="7">
        <f t="shared" si="1"/>
        <v>92.176711737629475</v>
      </c>
      <c r="H32" s="20"/>
    </row>
    <row r="33" spans="1:8" ht="27.6" customHeight="1" x14ac:dyDescent="0.25">
      <c r="A33" s="1" t="s">
        <v>27</v>
      </c>
      <c r="B33" s="3" t="s">
        <v>28</v>
      </c>
      <c r="C33" s="17">
        <f>C34</f>
        <v>5.6</v>
      </c>
      <c r="D33" s="17">
        <f>D34</f>
        <v>5.6</v>
      </c>
      <c r="E33" s="17">
        <f>E34</f>
        <v>5.6</v>
      </c>
      <c r="F33" s="11">
        <f t="shared" si="0"/>
        <v>100</v>
      </c>
      <c r="G33" s="7">
        <f t="shared" si="1"/>
        <v>100</v>
      </c>
      <c r="H33" s="20"/>
    </row>
    <row r="34" spans="1:8" ht="30.6" customHeight="1" x14ac:dyDescent="0.25">
      <c r="A34" s="9" t="s">
        <v>29</v>
      </c>
      <c r="B34" s="10" t="s">
        <v>30</v>
      </c>
      <c r="C34" s="18">
        <v>5.6</v>
      </c>
      <c r="D34" s="18">
        <v>5.6</v>
      </c>
      <c r="E34" s="18">
        <v>5.6</v>
      </c>
      <c r="F34" s="11">
        <f t="shared" si="0"/>
        <v>100</v>
      </c>
      <c r="G34" s="7">
        <f t="shared" si="1"/>
        <v>100</v>
      </c>
      <c r="H34" s="20"/>
    </row>
    <row r="35" spans="1:8" ht="32.450000000000003" customHeight="1" x14ac:dyDescent="0.25">
      <c r="A35" s="1" t="s">
        <v>31</v>
      </c>
      <c r="B35" s="3" t="s">
        <v>32</v>
      </c>
      <c r="C35" s="17">
        <v>2492.6999999999998</v>
      </c>
      <c r="D35" s="17">
        <v>2254.6</v>
      </c>
      <c r="E35" s="17">
        <v>1988.6</v>
      </c>
      <c r="F35" s="11">
        <f t="shared" si="0"/>
        <v>79.776948690175303</v>
      </c>
      <c r="G35" s="7">
        <f t="shared" si="1"/>
        <v>88.201898341169155</v>
      </c>
      <c r="H35" s="20"/>
    </row>
    <row r="36" spans="1:8" ht="37.9" customHeight="1" x14ac:dyDescent="0.25">
      <c r="A36" s="1" t="s">
        <v>33</v>
      </c>
      <c r="B36" s="3" t="s">
        <v>34</v>
      </c>
      <c r="C36" s="17">
        <v>3152.9</v>
      </c>
      <c r="D36" s="17">
        <v>3298.1</v>
      </c>
      <c r="E36" s="17">
        <v>3130.2</v>
      </c>
      <c r="F36" s="7">
        <f t="shared" si="0"/>
        <v>99.280027910812265</v>
      </c>
      <c r="G36" s="7">
        <f t="shared" si="1"/>
        <v>94.909190139777451</v>
      </c>
      <c r="H36" s="20"/>
    </row>
    <row r="37" spans="1:8" ht="38.450000000000003" customHeight="1" x14ac:dyDescent="0.25">
      <c r="A37" s="1" t="s">
        <v>35</v>
      </c>
      <c r="B37" s="3" t="s">
        <v>36</v>
      </c>
      <c r="C37" s="17">
        <v>0.5</v>
      </c>
      <c r="D37" s="17">
        <v>3.3</v>
      </c>
      <c r="E37" s="17">
        <v>2.1</v>
      </c>
      <c r="F37" s="11">
        <f t="shared" si="0"/>
        <v>420</v>
      </c>
      <c r="G37" s="7">
        <f t="shared" si="1"/>
        <v>63.636363636363647</v>
      </c>
      <c r="H37" s="20"/>
    </row>
    <row r="38" spans="1:8" ht="38.450000000000003" customHeight="1" x14ac:dyDescent="0.25">
      <c r="A38" s="1" t="s">
        <v>73</v>
      </c>
      <c r="B38" s="3" t="s">
        <v>74</v>
      </c>
      <c r="C38" s="17"/>
      <c r="D38" s="17"/>
      <c r="E38" s="17">
        <v>4.5</v>
      </c>
      <c r="F38" s="11" t="e">
        <f t="shared" si="0"/>
        <v>#DIV/0!</v>
      </c>
      <c r="G38" s="7" t="e">
        <f t="shared" si="1"/>
        <v>#DIV/0!</v>
      </c>
      <c r="H38" s="20"/>
    </row>
    <row r="39" spans="1:8" ht="102.6" customHeight="1" x14ac:dyDescent="0.25">
      <c r="A39" s="1" t="s">
        <v>68</v>
      </c>
      <c r="B39" s="3" t="s">
        <v>67</v>
      </c>
      <c r="C39" s="17"/>
      <c r="D39" s="17"/>
      <c r="E39" s="17">
        <v>1.3</v>
      </c>
      <c r="F39" s="11" t="e">
        <f t="shared" si="0"/>
        <v>#DIV/0!</v>
      </c>
      <c r="G39" s="11" t="e">
        <f t="shared" si="1"/>
        <v>#DIV/0!</v>
      </c>
      <c r="H39" s="20"/>
    </row>
    <row r="40" spans="1:8" ht="48" customHeight="1" x14ac:dyDescent="0.25">
      <c r="A40" s="1" t="s">
        <v>69</v>
      </c>
      <c r="B40" s="3" t="s">
        <v>66</v>
      </c>
      <c r="C40" s="17"/>
      <c r="D40" s="17"/>
      <c r="E40" s="17">
        <v>-7.9</v>
      </c>
      <c r="F40" s="11" t="e">
        <f t="shared" si="0"/>
        <v>#DIV/0!</v>
      </c>
      <c r="G40" s="11" t="e">
        <f t="shared" si="1"/>
        <v>#DIV/0!</v>
      </c>
      <c r="H40" s="20"/>
    </row>
    <row r="41" spans="1:8" ht="39" customHeight="1" x14ac:dyDescent="0.25">
      <c r="A41" s="15"/>
      <c r="B41" s="4" t="s">
        <v>37</v>
      </c>
      <c r="C41" s="16">
        <f>SUM(C31+C4)</f>
        <v>10552.8</v>
      </c>
      <c r="D41" s="16">
        <f>SUM(D31+D4)</f>
        <v>10265.899999999998</v>
      </c>
      <c r="E41" s="16">
        <f>SUM(E31+E4)</f>
        <v>10523.900000000001</v>
      </c>
      <c r="F41" s="7">
        <f t="shared" si="0"/>
        <v>99.726139034189998</v>
      </c>
      <c r="G41" s="7">
        <f t="shared" si="1"/>
        <v>102.51317468512262</v>
      </c>
      <c r="H41" s="20"/>
    </row>
    <row r="42" spans="1:8" ht="25.5" customHeight="1" x14ac:dyDescent="0.25">
      <c r="A42" s="28"/>
      <c r="B42" s="28"/>
      <c r="C42" s="28"/>
      <c r="D42" s="28"/>
      <c r="E42" s="28"/>
      <c r="F42" s="28"/>
      <c r="G42" s="28"/>
      <c r="H42" s="28"/>
    </row>
  </sheetData>
  <mergeCells count="2">
    <mergeCell ref="A1:H1"/>
    <mergeCell ref="A42:H42"/>
  </mergeCells>
  <pageMargins left="0.31496062992125984" right="0" top="0" bottom="0" header="0" footer="0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2021-03-16T13:34:29Z</cp:lastPrinted>
  <dcterms:created xsi:type="dcterms:W3CDTF">2017-12-11T14:03:53Z</dcterms:created>
  <dcterms:modified xsi:type="dcterms:W3CDTF">2021-03-18T14:15:39Z</dcterms:modified>
</cp:coreProperties>
</file>