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4\3 кв\"/>
    </mc:Choice>
  </mc:AlternateContent>
  <xr:revisionPtr revIDLastSave="0" documentId="13_ncr:1_{8245AA38-CCE5-42C3-AC2A-EF329BCFEAF8}" xr6:coauthVersionLast="36" xr6:coauthVersionMax="36" xr10:uidLastSave="{00000000-0000-0000-0000-000000000000}"/>
  <bookViews>
    <workbookView xWindow="0" yWindow="60" windowWidth="23040" windowHeight="8760" activeTab="1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4" l="1"/>
  <c r="D29" i="4"/>
  <c r="G36" i="3"/>
  <c r="H37" i="3" l="1"/>
  <c r="H32" i="3"/>
  <c r="H31" i="3" s="1"/>
  <c r="H22" i="3"/>
  <c r="H16" i="3"/>
  <c r="H13" i="3"/>
  <c r="H9" i="3"/>
  <c r="H7" i="3"/>
  <c r="H6" i="3" s="1"/>
  <c r="H5" i="3" s="1"/>
  <c r="H4" i="3" l="1"/>
  <c r="F31" i="4" l="1"/>
  <c r="I29" i="3" l="1"/>
  <c r="E42" i="4" l="1"/>
  <c r="F21" i="4"/>
  <c r="H55" i="4"/>
  <c r="H53" i="4"/>
  <c r="H49" i="4"/>
  <c r="H44" i="4"/>
  <c r="H42" i="4"/>
  <c r="H39" i="4"/>
  <c r="H32" i="4"/>
  <c r="H29" i="4"/>
  <c r="H25" i="4"/>
  <c r="H19" i="4"/>
  <c r="H15" i="4"/>
  <c r="H13" i="4"/>
  <c r="H5" i="4"/>
  <c r="H4" i="4" l="1"/>
  <c r="I28" i="3" l="1"/>
  <c r="D5" i="4" l="1"/>
  <c r="G10" i="4"/>
  <c r="G29" i="3"/>
  <c r="F29" i="3"/>
  <c r="F10" i="4" l="1"/>
  <c r="G35" i="4" l="1"/>
  <c r="G34" i="4"/>
  <c r="F35" i="4"/>
  <c r="F34" i="4"/>
  <c r="F43" i="4"/>
  <c r="E16" i="3" l="1"/>
  <c r="E55" i="4" l="1"/>
  <c r="D55" i="4"/>
  <c r="C55" i="4"/>
  <c r="G54" i="4"/>
  <c r="F54" i="4"/>
  <c r="E53" i="4"/>
  <c r="I53" i="4" s="1"/>
  <c r="D53" i="4"/>
  <c r="C53" i="4"/>
  <c r="G52" i="4"/>
  <c r="F52" i="4"/>
  <c r="G51" i="4"/>
  <c r="F51" i="4"/>
  <c r="G50" i="4"/>
  <c r="F50" i="4"/>
  <c r="E49" i="4"/>
  <c r="D49" i="4"/>
  <c r="C49" i="4"/>
  <c r="G48" i="4"/>
  <c r="F48" i="4"/>
  <c r="G47" i="4"/>
  <c r="F47" i="4"/>
  <c r="G46" i="4"/>
  <c r="F46" i="4"/>
  <c r="G45" i="4"/>
  <c r="F45" i="4"/>
  <c r="E44" i="4"/>
  <c r="I44" i="4" s="1"/>
  <c r="D44" i="4"/>
  <c r="C44" i="4"/>
  <c r="G43" i="4"/>
  <c r="D42" i="4"/>
  <c r="C42" i="4"/>
  <c r="G41" i="4"/>
  <c r="F41" i="4"/>
  <c r="G40" i="4"/>
  <c r="F40" i="4"/>
  <c r="E39" i="4"/>
  <c r="I39" i="4" s="1"/>
  <c r="D39" i="4"/>
  <c r="C39" i="4"/>
  <c r="G38" i="4"/>
  <c r="F38" i="4"/>
  <c r="G37" i="4"/>
  <c r="F37" i="4"/>
  <c r="D32" i="4"/>
  <c r="C32" i="4"/>
  <c r="G31" i="4"/>
  <c r="G30" i="4"/>
  <c r="F30" i="4"/>
  <c r="E29" i="4"/>
  <c r="C29" i="4"/>
  <c r="G28" i="4"/>
  <c r="F28" i="4"/>
  <c r="G27" i="4"/>
  <c r="F27" i="4"/>
  <c r="G26" i="4"/>
  <c r="F26" i="4"/>
  <c r="E25" i="4"/>
  <c r="I25" i="4" s="1"/>
  <c r="D25" i="4"/>
  <c r="C25" i="4"/>
  <c r="G24" i="4"/>
  <c r="F24" i="4"/>
  <c r="G23" i="4"/>
  <c r="F23" i="4"/>
  <c r="G22" i="4"/>
  <c r="F22" i="4"/>
  <c r="G21" i="4"/>
  <c r="G20" i="4"/>
  <c r="F20" i="4"/>
  <c r="E19" i="4"/>
  <c r="I19" i="4" s="1"/>
  <c r="D19" i="4"/>
  <c r="C19" i="4"/>
  <c r="G18" i="4"/>
  <c r="F18" i="4"/>
  <c r="G17" i="4"/>
  <c r="G16" i="4"/>
  <c r="F16" i="4"/>
  <c r="E15" i="4"/>
  <c r="I15" i="4" s="1"/>
  <c r="D15" i="4"/>
  <c r="C15" i="4"/>
  <c r="G14" i="4"/>
  <c r="E13" i="4"/>
  <c r="D13" i="4"/>
  <c r="C13" i="4"/>
  <c r="G12" i="4"/>
  <c r="F12" i="4"/>
  <c r="G11" i="4"/>
  <c r="G9" i="4"/>
  <c r="F9" i="4"/>
  <c r="G8" i="4"/>
  <c r="F8" i="4"/>
  <c r="G7" i="4"/>
  <c r="F7" i="4"/>
  <c r="G6" i="4"/>
  <c r="F6" i="4"/>
  <c r="E5" i="4"/>
  <c r="C5" i="4"/>
  <c r="I5" i="4" l="1"/>
  <c r="E4" i="4"/>
  <c r="G13" i="4"/>
  <c r="F49" i="4"/>
  <c r="F29" i="4"/>
  <c r="C4" i="4"/>
  <c r="I42" i="4"/>
  <c r="F42" i="4"/>
  <c r="F33" i="4"/>
  <c r="G33" i="4"/>
  <c r="F15" i="4"/>
  <c r="F39" i="4"/>
  <c r="D4" i="4"/>
  <c r="F25" i="4"/>
  <c r="F53" i="4"/>
  <c r="F44" i="4"/>
  <c r="F19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  <c r="G28" i="3"/>
  <c r="F28" i="3"/>
  <c r="E9" i="3" l="1"/>
  <c r="E13" i="3"/>
  <c r="E22" i="3"/>
  <c r="E32" i="3"/>
  <c r="E31" i="3" s="1"/>
  <c r="E37" i="3"/>
  <c r="C37" i="3" l="1"/>
  <c r="C32" i="3"/>
  <c r="C22" i="3"/>
  <c r="C16" i="3"/>
  <c r="C13" i="3"/>
  <c r="C9" i="3"/>
  <c r="C7" i="3"/>
  <c r="C31" i="3" l="1"/>
  <c r="C6" i="3"/>
  <c r="C5" i="3" s="1"/>
  <c r="C4" i="3" l="1"/>
  <c r="I8" i="3"/>
  <c r="I10" i="3"/>
  <c r="I11" i="3"/>
  <c r="I12" i="3"/>
  <c r="I14" i="3"/>
  <c r="I15" i="3"/>
  <c r="I20" i="3"/>
  <c r="I23" i="3"/>
  <c r="I24" i="3"/>
  <c r="I25" i="3"/>
  <c r="I26" i="3"/>
  <c r="I35" i="3"/>
  <c r="I40" i="3"/>
  <c r="I41" i="3"/>
  <c r="E7" i="3" l="1"/>
  <c r="I7" i="3" s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D37" i="3"/>
  <c r="D32" i="3"/>
  <c r="D22" i="3"/>
  <c r="G22" i="3" s="1"/>
  <c r="D16" i="3"/>
  <c r="D13" i="3"/>
  <c r="D9" i="3"/>
  <c r="D7" i="3"/>
  <c r="D31" i="3" l="1"/>
  <c r="D6" i="3"/>
  <c r="D5" i="3" s="1"/>
  <c r="D4" i="3" l="1"/>
  <c r="G7" i="3"/>
  <c r="G9" i="3" l="1"/>
  <c r="I9" i="3"/>
  <c r="F14" i="3"/>
  <c r="F15" i="3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E6" i="3"/>
  <c r="I6" i="3" s="1"/>
  <c r="G31" i="3" l="1"/>
  <c r="I31" i="3"/>
  <c r="F31" i="3"/>
  <c r="F6" i="3"/>
  <c r="E5" i="3"/>
  <c r="I5" i="3" s="1"/>
  <c r="G6" i="3"/>
  <c r="F7" i="3"/>
  <c r="G5" i="3" l="1"/>
  <c r="E4" i="3" l="1"/>
  <c r="G4" i="3" s="1"/>
  <c r="F5" i="3"/>
  <c r="F4" i="3" l="1"/>
  <c r="I4" i="3"/>
</calcChain>
</file>

<file path=xl/sharedStrings.xml><?xml version="1.0" encoding="utf-8"?>
<sst xmlns="http://schemas.openxmlformats.org/spreadsheetml/2006/main" count="200" uniqueCount="196">
  <si>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</si>
  <si>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</si>
  <si>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</si>
  <si>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</si>
  <si>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</si>
  <si>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</si>
  <si>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</si>
  <si>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</si>
  <si>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</si>
  <si>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</si>
  <si>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</si>
  <si>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</si>
  <si>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</si>
  <si>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</si>
  <si>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</si>
  <si>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</si>
  <si>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</si>
  <si>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</si>
  <si>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</si>
  <si>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</si>
  <si>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</si>
  <si>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</si>
  <si>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</si>
  <si>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</si>
  <si>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</si>
  <si>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</si>
  <si>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</si>
  <si>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</si>
  <si>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</si>
  <si>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</si>
  <si>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</si>
  <si>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</si>
  <si>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</si>
  <si>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</si>
  <si>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</si>
  <si>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</si>
  <si>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</si>
  <si>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</si>
  <si>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</si>
  <si>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</si>
  <si>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</si>
  <si>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</si>
  <si>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</si>
  <si>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</si>
  <si>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</si>
  <si>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</si>
  <si>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</si>
  <si>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</si>
  <si>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</si>
  <si>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</si>
  <si>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</si>
  <si>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</si>
  <si>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</si>
  <si>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</si>
  <si>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</si>
  <si>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</si>
  <si>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</si>
  <si>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</si>
  <si>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</si>
  <si>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</si>
  <si>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</si>
  <si>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</si>
  <si>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</si>
  <si>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</si>
  <si>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</si>
  <si>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</si>
  <si>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</si>
  <si>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</si>
  <si>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</si>
  <si>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</si>
  <si>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</si>
  <si>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</si>
  <si>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</si>
  <si>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</si>
  <si>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</si>
  <si>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</si>
  <si>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</si>
  <si>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</si>
  <si>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</si>
  <si>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</si>
  <si>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</si>
  <si>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</si>
  <si>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</si>
  <si>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</si>
  <si>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</si>
  <si>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</si>
  <si>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</si>
  <si>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</si>
  <si>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</si>
  <si>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</si>
  <si>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</si>
  <si>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</si>
  <si>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</si>
  <si>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</si>
  <si>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</si>
  <si>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</si>
  <si>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</si>
  <si>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</si>
  <si>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</si>
  <si>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</si>
  <si>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</si>
  <si>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</si>
  <si>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</si>
  <si>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</si>
  <si>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</si>
  <si>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</si>
  <si>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</si>
  <si>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</si>
  <si>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</si>
  <si>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</si>
  <si>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</si>
  <si>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</si>
  <si>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</si>
  <si>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</si>
  <si>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</si>
  <si>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</si>
  <si>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</si>
  <si>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</si>
  <si>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</si>
  <si>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</si>
  <si>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</si>
  <si>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</si>
  <si>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</si>
  <si>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</si>
  <si>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</si>
  <si>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</si>
  <si>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</si>
  <si>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</si>
  <si>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</si>
  <si>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</si>
  <si>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</si>
  <si>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</si>
  <si>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</si>
  <si>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</si>
  <si>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</si>
  <si>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</si>
  <si>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</si>
  <si>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</si>
  <si>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</si>
  <si>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</si>
  <si>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</si>
  <si>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</si>
  <si>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</si>
  <si>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</si>
  <si>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</si>
  <si>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</si>
  <si>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</si>
  <si>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</si>
  <si>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</si>
  <si>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</si>
  <si>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</si>
  <si>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</si>
  <si>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</si>
  <si>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</si>
  <si>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</si>
  <si>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</si>
  <si>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</si>
  <si>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</si>
  <si>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</si>
  <si>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</si>
  <si>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</si>
  <si>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</si>
  <si>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</si>
  <si>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</si>
  <si>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</si>
  <si>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</si>
  <si>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</si>
  <si>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</si>
  <si>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</si>
  <si>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</si>
  <si>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</si>
  <si>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</si>
  <si>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</si>
  <si>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</si>
  <si>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</si>
  <si>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</si>
  <si>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</si>
  <si>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</si>
  <si>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</si>
  <si>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</si>
  <si>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</si>
  <si>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</si>
  <si>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</si>
  <si>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Годовые бюджетные назначения в соответствии с отчетом об исполнении бюджета городского округа Щёлково на 2024 год, тыс. руб.</t>
  </si>
  <si>
    <t>% исполнения годовых бюджетных назначений в соответствии с отчетом об исполнении бюджета городского округа Щёлково на  2024 год</t>
  </si>
  <si>
    <t>% исполнения годового плана в соответствии с Решением Совета депутатов от 14.12.2022 № 465/55-127-НПА на 2024 год</t>
  </si>
  <si>
    <t>% исполнения годового плана в соответствии с отчетом об исполнении бюджета городского округа Щёлково на  2024 год</t>
  </si>
  <si>
    <t>Годовой план в соответствии с отчетом об исполнении бюджета городского округа Щёлково на 2024 год, тыс. руб.</t>
  </si>
  <si>
    <t>Годовой план в соответствии с Решением Совета депутатов от 12.12.2023 № 620/70-180-НПА на 2024 год, тыс. руб.</t>
  </si>
  <si>
    <t>% исполнения годовых бюджетных назначений в соответствии с Решением Совета депутатов от 12.12.2023 № 620/70-180-НПА на 2024 год, тыс. руб.</t>
  </si>
  <si>
    <t>0705</t>
  </si>
  <si>
    <t>Профессиональная подготовка, переподготовка и повышение квалификации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</si>
  <si>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01.10.2024)</t>
  </si>
  <si>
    <t>Фактически исполнено по состоянию на 01.10.2024, тыс. руб.</t>
  </si>
  <si>
    <t>Фактически исполнено по состоянию на 01.10.2023, тыс. руб.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</si>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</sst>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0" fontId="9" fillId="2" borderId="0" xfId="0" applyFont="1" applyFill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164" fontId="13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zoomScale="85" zoomScaleNormal="8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E41" sqref="E41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8" t="s">
        <v>195</v>
      </c>
      <c r="B1" s="38"/>
      <c r="C1" s="38"/>
      <c r="D1" s="38"/>
      <c r="E1" s="38"/>
      <c r="F1" s="38"/>
      <c r="G1" s="38"/>
      <c r="H1" s="38"/>
      <c r="I1" s="38"/>
    </row>
    <row r="3" spans="1:9" ht="131.44999999999999" customHeight="1" x14ac:dyDescent="0.3">
      <c r="A3" s="2" t="s">
        <v>0</v>
      </c>
      <c r="B3" s="2" t="s">
        <v>1</v>
      </c>
      <c r="C3" s="22" t="s">
        <v>188</v>
      </c>
      <c r="D3" s="22" t="s">
        <v>187</v>
      </c>
      <c r="E3" s="22" t="s">
        <v>193</v>
      </c>
      <c r="F3" s="22" t="s">
        <v>185</v>
      </c>
      <c r="G3" s="22" t="s">
        <v>186</v>
      </c>
      <c r="H3" s="22" t="s">
        <v>194</v>
      </c>
      <c r="I3" s="22" t="s">
        <v>2</v>
      </c>
    </row>
    <row r="4" spans="1:9" x14ac:dyDescent="0.3">
      <c r="A4" s="2"/>
      <c r="B4" s="3" t="s">
        <v>3</v>
      </c>
      <c r="C4" s="14">
        <f>C5+C31</f>
        <v>13184210</v>
      </c>
      <c r="D4" s="14">
        <f>D5+D31</f>
        <v>15157120</v>
      </c>
      <c r="E4" s="4">
        <f>E5+E31</f>
        <v>10278077</v>
      </c>
      <c r="F4" s="5">
        <f>E4/C4</f>
        <v>0.77957473371555819</v>
      </c>
      <c r="G4" s="5">
        <f>E4/D4</f>
        <v>0.67810223841996364</v>
      </c>
      <c r="H4" s="4">
        <f>H5+H31</f>
        <v>8542363</v>
      </c>
      <c r="I4" s="5">
        <f>E4/H4</f>
        <v>1.2031889771015349</v>
      </c>
    </row>
    <row r="5" spans="1:9" ht="23.45" customHeight="1" x14ac:dyDescent="0.3">
      <c r="A5" s="6" t="s">
        <v>4</v>
      </c>
      <c r="B5" s="3" t="s">
        <v>5</v>
      </c>
      <c r="C5" s="14">
        <f>C6+C22</f>
        <v>7028260</v>
      </c>
      <c r="D5" s="14">
        <f>D6+D22</f>
        <v>7392303</v>
      </c>
      <c r="E5" s="14">
        <f>E6+E22</f>
        <v>5395900</v>
      </c>
      <c r="F5" s="5">
        <f t="shared" ref="F5:F35" si="0">E5/C5</f>
        <v>0.7677433674906734</v>
      </c>
      <c r="G5" s="5">
        <f t="shared" ref="G5:G36" si="1">E5/D5</f>
        <v>0.72993490661841109</v>
      </c>
      <c r="H5" s="14">
        <f>H6+H22</f>
        <v>4345125</v>
      </c>
      <c r="I5" s="5">
        <f t="shared" ref="I5:I41" si="2">E5/H5</f>
        <v>1.2418284859468944</v>
      </c>
    </row>
    <row r="6" spans="1:9" x14ac:dyDescent="0.3">
      <c r="A6" s="6"/>
      <c r="B6" s="7" t="s">
        <v>6</v>
      </c>
      <c r="C6" s="15">
        <f>C7+C9+C11+C13+C16+C20+C21</f>
        <v>6320547</v>
      </c>
      <c r="D6" s="15">
        <f>D7+D9+D11+D13+D16+D20+D21</f>
        <v>6481396</v>
      </c>
      <c r="E6" s="15">
        <f>E7+E9+E11+E13+E16+E20+E21</f>
        <v>4631726</v>
      </c>
      <c r="F6" s="5">
        <f t="shared" si="0"/>
        <v>0.73280461327160451</v>
      </c>
      <c r="G6" s="5">
        <f t="shared" si="1"/>
        <v>0.71461857908388871</v>
      </c>
      <c r="H6" s="15">
        <f>H7+H9+H11+H13+H16+H20+H21</f>
        <v>3605334</v>
      </c>
      <c r="I6" s="5">
        <f t="shared" si="2"/>
        <v>1.2846870775356736</v>
      </c>
    </row>
    <row r="7" spans="1:9" x14ac:dyDescent="0.3">
      <c r="A7" s="6" t="s">
        <v>7</v>
      </c>
      <c r="B7" s="3" t="s">
        <v>8</v>
      </c>
      <c r="C7" s="14">
        <f>C8</f>
        <v>3753523</v>
      </c>
      <c r="D7" s="14">
        <f>D8</f>
        <v>3854323</v>
      </c>
      <c r="E7" s="14">
        <f>E8</f>
        <v>2808938</v>
      </c>
      <c r="F7" s="5">
        <f t="shared" si="0"/>
        <v>0.74834708619075996</v>
      </c>
      <c r="G7" s="5">
        <f t="shared" si="1"/>
        <v>0.72877597440588138</v>
      </c>
      <c r="H7" s="14">
        <f>H8</f>
        <v>2270879</v>
      </c>
      <c r="I7" s="5">
        <f t="shared" si="2"/>
        <v>1.2369386479860882</v>
      </c>
    </row>
    <row r="8" spans="1:9" x14ac:dyDescent="0.3">
      <c r="A8" s="2" t="s">
        <v>9</v>
      </c>
      <c r="B8" s="7" t="s">
        <v>10</v>
      </c>
      <c r="C8" s="15">
        <v>3753523</v>
      </c>
      <c r="D8" s="15">
        <v>3854323</v>
      </c>
      <c r="E8" s="9">
        <v>2808938</v>
      </c>
      <c r="F8" s="20">
        <f t="shared" si="0"/>
        <v>0.74834708619075996</v>
      </c>
      <c r="G8" s="5">
        <f t="shared" si="1"/>
        <v>0.72877597440588138</v>
      </c>
      <c r="H8" s="9">
        <v>2270879</v>
      </c>
      <c r="I8" s="5">
        <f t="shared" si="2"/>
        <v>1.2369386479860882</v>
      </c>
    </row>
    <row r="9" spans="1:9" ht="45.6" customHeight="1" x14ac:dyDescent="0.3">
      <c r="A9" s="6" t="s">
        <v>11</v>
      </c>
      <c r="B9" s="3" t="s">
        <v>12</v>
      </c>
      <c r="C9" s="4">
        <f>C10</f>
        <v>86015</v>
      </c>
      <c r="D9" s="4">
        <f>D10</f>
        <v>87257</v>
      </c>
      <c r="E9" s="4">
        <f>E10</f>
        <v>59887</v>
      </c>
      <c r="F9" s="5">
        <f t="shared" si="0"/>
        <v>0.69623902807649829</v>
      </c>
      <c r="G9" s="5">
        <f t="shared" si="1"/>
        <v>0.6863288905188123</v>
      </c>
      <c r="H9" s="4">
        <f>H10</f>
        <v>53060</v>
      </c>
      <c r="I9" s="5">
        <f t="shared" si="2"/>
        <v>1.1286656615152657</v>
      </c>
    </row>
    <row r="10" spans="1:9" ht="39.6" customHeight="1" x14ac:dyDescent="0.3">
      <c r="A10" s="2" t="s">
        <v>13</v>
      </c>
      <c r="B10" s="7" t="s">
        <v>14</v>
      </c>
      <c r="C10" s="15">
        <v>86015</v>
      </c>
      <c r="D10" s="15">
        <v>87257</v>
      </c>
      <c r="E10" s="8">
        <v>59887</v>
      </c>
      <c r="F10" s="20">
        <f t="shared" si="0"/>
        <v>0.69623902807649829</v>
      </c>
      <c r="G10" s="5">
        <f t="shared" si="1"/>
        <v>0.6863288905188123</v>
      </c>
      <c r="H10" s="8">
        <v>53060</v>
      </c>
      <c r="I10" s="5">
        <f t="shared" si="2"/>
        <v>1.1286656615152657</v>
      </c>
    </row>
    <row r="11" spans="1:9" x14ac:dyDescent="0.3">
      <c r="A11" s="6" t="s">
        <v>15</v>
      </c>
      <c r="B11" s="3" t="s">
        <v>16</v>
      </c>
      <c r="C11" s="14">
        <v>1307658</v>
      </c>
      <c r="D11" s="14">
        <v>1361440</v>
      </c>
      <c r="E11" s="4">
        <v>1087406</v>
      </c>
      <c r="F11" s="5">
        <f t="shared" si="0"/>
        <v>0.83156758112595186</v>
      </c>
      <c r="G11" s="5">
        <f t="shared" si="1"/>
        <v>0.7987175343753673</v>
      </c>
      <c r="H11" s="4">
        <v>772457</v>
      </c>
      <c r="I11" s="5">
        <f t="shared" si="2"/>
        <v>1.4077236661717092</v>
      </c>
    </row>
    <row r="12" spans="1:9" ht="29.45" customHeight="1" x14ac:dyDescent="0.3">
      <c r="A12" s="2" t="s">
        <v>17</v>
      </c>
      <c r="B12" s="7" t="s">
        <v>18</v>
      </c>
      <c r="C12" s="15">
        <v>1197775</v>
      </c>
      <c r="D12" s="15">
        <v>1247000</v>
      </c>
      <c r="E12" s="9">
        <v>961098</v>
      </c>
      <c r="F12" s="20">
        <f t="shared" si="0"/>
        <v>0.80240278850368396</v>
      </c>
      <c r="G12" s="5">
        <f t="shared" si="1"/>
        <v>0.77072814755412988</v>
      </c>
      <c r="H12" s="9">
        <v>724080</v>
      </c>
      <c r="I12" s="5">
        <f t="shared" si="2"/>
        <v>1.327336758369241</v>
      </c>
    </row>
    <row r="13" spans="1:9" x14ac:dyDescent="0.3">
      <c r="A13" s="6" t="s">
        <v>19</v>
      </c>
      <c r="B13" s="3" t="s">
        <v>20</v>
      </c>
      <c r="C13" s="14">
        <f>SUM(C14:C15)</f>
        <v>1121143</v>
      </c>
      <c r="D13" s="14">
        <f>SUM(D14:D15)</f>
        <v>1121143</v>
      </c>
      <c r="E13" s="4">
        <f t="shared" ref="E13" si="3">SUM(E14:E15)</f>
        <v>628930</v>
      </c>
      <c r="F13" s="20">
        <f t="shared" si="0"/>
        <v>0.56097215074259033</v>
      </c>
      <c r="G13" s="5">
        <f t="shared" si="1"/>
        <v>0.56097215074259033</v>
      </c>
      <c r="H13" s="4">
        <f t="shared" ref="H13" si="4">SUM(H14:H15)</f>
        <v>474909</v>
      </c>
      <c r="I13" s="5">
        <f t="shared" si="2"/>
        <v>1.3243168691265064</v>
      </c>
    </row>
    <row r="14" spans="1:9" x14ac:dyDescent="0.3">
      <c r="A14" s="2" t="s">
        <v>71</v>
      </c>
      <c r="B14" s="7" t="s">
        <v>70</v>
      </c>
      <c r="C14" s="15">
        <v>234334</v>
      </c>
      <c r="D14" s="15">
        <v>234334</v>
      </c>
      <c r="E14" s="9">
        <v>65532</v>
      </c>
      <c r="F14" s="20">
        <f t="shared" si="0"/>
        <v>0.2796521204776089</v>
      </c>
      <c r="G14" s="5">
        <f t="shared" si="1"/>
        <v>0.2796521204776089</v>
      </c>
      <c r="H14" s="9">
        <v>32885</v>
      </c>
      <c r="I14" s="5">
        <f t="shared" si="2"/>
        <v>1.992762657746693</v>
      </c>
    </row>
    <row r="15" spans="1:9" x14ac:dyDescent="0.3">
      <c r="A15" s="2" t="s">
        <v>73</v>
      </c>
      <c r="B15" s="7" t="s">
        <v>72</v>
      </c>
      <c r="C15" s="15">
        <v>886809</v>
      </c>
      <c r="D15" s="15">
        <v>886809</v>
      </c>
      <c r="E15" s="8">
        <v>563398</v>
      </c>
      <c r="F15" s="20">
        <f t="shared" si="0"/>
        <v>0.63530929433508232</v>
      </c>
      <c r="G15" s="5">
        <f t="shared" si="1"/>
        <v>0.63530929433508232</v>
      </c>
      <c r="H15" s="8">
        <v>442024</v>
      </c>
      <c r="I15" s="5">
        <f t="shared" si="2"/>
        <v>1.2745869002588095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5">SUM(F17:F19)</f>
        <v>0</v>
      </c>
      <c r="G16" s="5"/>
      <c r="H16" s="14">
        <f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9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9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9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52208</v>
      </c>
      <c r="D20" s="14">
        <v>57233</v>
      </c>
      <c r="E20" s="10">
        <v>46565</v>
      </c>
      <c r="F20" s="5">
        <f t="shared" si="0"/>
        <v>0.89191311676371432</v>
      </c>
      <c r="G20" s="5">
        <f t="shared" si="1"/>
        <v>0.81360403962748762</v>
      </c>
      <c r="H20" s="10">
        <v>34030</v>
      </c>
      <c r="I20" s="5">
        <f t="shared" si="2"/>
        <v>1.3683514545988833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0"/>
      <c r="F21" s="5"/>
      <c r="G21" s="5"/>
      <c r="H21" s="10">
        <v>-1</v>
      </c>
      <c r="I21" s="5"/>
    </row>
    <row r="22" spans="1:9" x14ac:dyDescent="0.3">
      <c r="A22" s="2"/>
      <c r="B22" s="7" t="s">
        <v>33</v>
      </c>
      <c r="C22" s="15">
        <f>C23+C24+C25+C26+C27+C28+C29</f>
        <v>707713</v>
      </c>
      <c r="D22" s="15">
        <f>D23+D24+D25+D26+D27+D28+D29</f>
        <v>910907</v>
      </c>
      <c r="E22" s="15">
        <f>E23+E24+E25+E26+E27+E28+E29</f>
        <v>764174</v>
      </c>
      <c r="F22" s="5">
        <f t="shared" si="0"/>
        <v>1.0797795151424376</v>
      </c>
      <c r="G22" s="5">
        <f t="shared" si="1"/>
        <v>0.83891549850862934</v>
      </c>
      <c r="H22" s="15">
        <f>H23+H24+H25+H26+H27+H28+H29</f>
        <v>739791</v>
      </c>
      <c r="I22" s="5">
        <f t="shared" si="2"/>
        <v>1.0329593087777493</v>
      </c>
    </row>
    <row r="23" spans="1:9" ht="45.6" customHeight="1" x14ac:dyDescent="0.3">
      <c r="A23" s="6" t="s">
        <v>34</v>
      </c>
      <c r="B23" s="3" t="s">
        <v>35</v>
      </c>
      <c r="C23" s="14">
        <v>596233</v>
      </c>
      <c r="D23" s="14">
        <v>653528</v>
      </c>
      <c r="E23" s="10">
        <v>500235</v>
      </c>
      <c r="F23" s="5">
        <f t="shared" si="0"/>
        <v>0.83899247441855784</v>
      </c>
      <c r="G23" s="5">
        <f t="shared" si="1"/>
        <v>0.76543774712024581</v>
      </c>
      <c r="H23" s="10">
        <v>435374</v>
      </c>
      <c r="I23" s="5">
        <f t="shared" si="2"/>
        <v>1.1489776605860709</v>
      </c>
    </row>
    <row r="24" spans="1:9" ht="29.45" customHeight="1" x14ac:dyDescent="0.3">
      <c r="A24" s="6" t="s">
        <v>36</v>
      </c>
      <c r="B24" s="3" t="s">
        <v>37</v>
      </c>
      <c r="C24" s="14">
        <v>3796</v>
      </c>
      <c r="D24" s="14">
        <v>3796</v>
      </c>
      <c r="E24" s="10">
        <v>2157</v>
      </c>
      <c r="F24" s="5">
        <f t="shared" si="0"/>
        <v>0.56822971548998946</v>
      </c>
      <c r="G24" s="5">
        <f t="shared" si="1"/>
        <v>0.56822971548998946</v>
      </c>
      <c r="H24" s="10">
        <v>2670</v>
      </c>
      <c r="I24" s="5">
        <f t="shared" si="2"/>
        <v>0.80786516853932588</v>
      </c>
    </row>
    <row r="25" spans="1:9" ht="43.15" customHeight="1" x14ac:dyDescent="0.3">
      <c r="A25" s="6" t="s">
        <v>38</v>
      </c>
      <c r="B25" s="3" t="s">
        <v>39</v>
      </c>
      <c r="C25" s="14">
        <v>16899</v>
      </c>
      <c r="D25" s="14">
        <v>48500</v>
      </c>
      <c r="E25" s="10">
        <v>43331</v>
      </c>
      <c r="F25" s="5">
        <f t="shared" si="0"/>
        <v>2.5641162198946685</v>
      </c>
      <c r="G25" s="5">
        <f t="shared" si="1"/>
        <v>0.89342268041237116</v>
      </c>
      <c r="H25" s="10">
        <v>43640</v>
      </c>
      <c r="I25" s="5">
        <f t="shared" si="2"/>
        <v>0.99291934005499538</v>
      </c>
    </row>
    <row r="26" spans="1:9" ht="42" customHeight="1" x14ac:dyDescent="0.3">
      <c r="A26" s="6" t="s">
        <v>40</v>
      </c>
      <c r="B26" s="3" t="s">
        <v>41</v>
      </c>
      <c r="C26" s="14">
        <v>78116</v>
      </c>
      <c r="D26" s="14">
        <v>163756</v>
      </c>
      <c r="E26" s="10">
        <v>179506</v>
      </c>
      <c r="F26" s="5">
        <f t="shared" si="0"/>
        <v>2.2979415228634337</v>
      </c>
      <c r="G26" s="5">
        <f t="shared" si="1"/>
        <v>1.0961796819658516</v>
      </c>
      <c r="H26" s="10">
        <v>135822</v>
      </c>
      <c r="I26" s="5">
        <f t="shared" si="2"/>
        <v>1.3216268351224396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0"/>
      <c r="F27" s="5"/>
      <c r="G27" s="5"/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12019</v>
      </c>
      <c r="D28" s="14">
        <v>32469</v>
      </c>
      <c r="E28" s="10">
        <v>30332</v>
      </c>
      <c r="F28" s="5">
        <f t="shared" si="0"/>
        <v>2.5236708544804061</v>
      </c>
      <c r="G28" s="5">
        <f t="shared" si="1"/>
        <v>0.93418337491145398</v>
      </c>
      <c r="H28" s="10">
        <v>35663</v>
      </c>
      <c r="I28" s="5">
        <f t="shared" si="2"/>
        <v>0.85051734290441072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8858</v>
      </c>
      <c r="E29" s="10">
        <v>8613</v>
      </c>
      <c r="F29" s="5">
        <f t="shared" si="0"/>
        <v>13.250769230769231</v>
      </c>
      <c r="G29" s="5">
        <f t="shared" si="1"/>
        <v>0.97234138631745315</v>
      </c>
      <c r="H29" s="10">
        <v>86622</v>
      </c>
      <c r="I29" s="5">
        <f t="shared" si="2"/>
        <v>9.9432014961557111E-2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0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6155950</v>
      </c>
      <c r="D31" s="18">
        <f>D32+D37+D39+D40+D41</f>
        <v>7764817</v>
      </c>
      <c r="E31" s="10">
        <f>E32+E37+E39+E40+E41</f>
        <v>4882177</v>
      </c>
      <c r="F31" s="5">
        <f t="shared" si="0"/>
        <v>0.7930826273767656</v>
      </c>
      <c r="G31" s="5">
        <f t="shared" si="1"/>
        <v>0.62875622181437119</v>
      </c>
      <c r="H31" s="10">
        <f>H32+H37+H39+H40+H41</f>
        <v>4197238</v>
      </c>
      <c r="I31" s="5">
        <f t="shared" si="2"/>
        <v>1.1631880298424822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6155950</v>
      </c>
      <c r="D32" s="18">
        <f>D33+D34+D35+D36</f>
        <v>7764817</v>
      </c>
      <c r="E32" s="10">
        <f t="shared" ref="E32" si="6">E33+E34+E35+E36</f>
        <v>4892484</v>
      </c>
      <c r="F32" s="5">
        <f t="shared" si="0"/>
        <v>0.79475694247029294</v>
      </c>
      <c r="G32" s="5">
        <f t="shared" si="1"/>
        <v>0.63008361948517266</v>
      </c>
      <c r="H32" s="10">
        <f t="shared" ref="H32" si="7">H33+H34+H35+H36</f>
        <v>4213298</v>
      </c>
      <c r="I32" s="5">
        <f t="shared" si="2"/>
        <v>1.1612005607009046</v>
      </c>
    </row>
    <row r="33" spans="1:9" ht="28.9" customHeight="1" x14ac:dyDescent="0.3">
      <c r="A33" s="2" t="s">
        <v>52</v>
      </c>
      <c r="B33" s="7" t="s">
        <v>53</v>
      </c>
      <c r="C33" s="16"/>
      <c r="D33" s="16">
        <v>32106</v>
      </c>
      <c r="E33" s="9">
        <v>32106</v>
      </c>
      <c r="F33" s="20"/>
      <c r="G33" s="20"/>
      <c r="H33" s="9"/>
      <c r="I33" s="5"/>
    </row>
    <row r="34" spans="1:9" ht="46.15" customHeight="1" x14ac:dyDescent="0.3">
      <c r="A34" s="2" t="s">
        <v>54</v>
      </c>
      <c r="B34" s="7" t="s">
        <v>55</v>
      </c>
      <c r="C34" s="16">
        <v>2276842</v>
      </c>
      <c r="D34" s="16">
        <v>3403802</v>
      </c>
      <c r="E34" s="9">
        <v>1937324</v>
      </c>
      <c r="F34" s="20">
        <f t="shared" si="0"/>
        <v>0.85088205505696046</v>
      </c>
      <c r="G34" s="20">
        <f t="shared" si="1"/>
        <v>0.5691647163965472</v>
      </c>
      <c r="H34" s="9">
        <v>1464401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3879108</v>
      </c>
      <c r="D35" s="16">
        <v>3863711</v>
      </c>
      <c r="E35" s="9">
        <v>2895573</v>
      </c>
      <c r="F35" s="20">
        <f t="shared" si="0"/>
        <v>0.74645330833789625</v>
      </c>
      <c r="G35" s="20">
        <f t="shared" si="1"/>
        <v>0.74942794634484822</v>
      </c>
      <c r="H35" s="9">
        <v>2704654</v>
      </c>
      <c r="I35" s="5">
        <f t="shared" si="2"/>
        <v>1.0705890661060526</v>
      </c>
    </row>
    <row r="36" spans="1:9" x14ac:dyDescent="0.3">
      <c r="A36" s="2" t="s">
        <v>58</v>
      </c>
      <c r="B36" s="7" t="s">
        <v>59</v>
      </c>
      <c r="C36" s="16"/>
      <c r="D36" s="16">
        <v>465198</v>
      </c>
      <c r="E36" s="9">
        <v>27481</v>
      </c>
      <c r="F36" s="20"/>
      <c r="G36" s="20">
        <f t="shared" si="1"/>
        <v>5.9073770738481246E-2</v>
      </c>
      <c r="H36" s="9">
        <v>44243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0">
        <f t="shared" ref="E37" si="8">E38</f>
        <v>0</v>
      </c>
      <c r="F37" s="5"/>
      <c r="G37" s="5"/>
      <c r="H37" s="10">
        <f t="shared" ref="H37" si="9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9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0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0">
        <v>10353</v>
      </c>
      <c r="F40" s="5"/>
      <c r="G40" s="5"/>
      <c r="H40" s="10">
        <v>14822</v>
      </c>
      <c r="I40" s="5">
        <f t="shared" si="2"/>
        <v>0.69848873296451219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0">
        <v>-20660</v>
      </c>
      <c r="F41" s="5"/>
      <c r="G41" s="5"/>
      <c r="H41" s="10">
        <v>-30882</v>
      </c>
      <c r="I41" s="5">
        <f t="shared" si="2"/>
        <v>0.66899812188329766</v>
      </c>
    </row>
    <row r="42" spans="1:9" x14ac:dyDescent="0.3">
      <c r="H42" s="37"/>
    </row>
    <row r="43" spans="1:9" x14ac:dyDescent="0.3">
      <c r="A43" s="39"/>
      <c r="B43" s="39"/>
      <c r="C43" s="39"/>
      <c r="D43" s="21"/>
    </row>
  </sheetData>
  <mergeCells count="2">
    <mergeCell ref="A1:I1"/>
    <mergeCell ref="A43:C43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tabSelected="1" workbookViewId="0">
      <selection activeCell="H35" sqref="H35"/>
    </sheetView>
  </sheetViews>
  <sheetFormatPr defaultColWidth="9.140625" defaultRowHeight="15" x14ac:dyDescent="0.25"/>
  <cols>
    <col min="1" max="1" width="6.7109375" style="23" customWidth="1"/>
    <col min="2" max="2" width="54.28515625" style="23" customWidth="1"/>
    <col min="3" max="4" width="18.5703125" style="34" customWidth="1"/>
    <col min="5" max="5" width="19.140625" style="34" customWidth="1"/>
    <col min="6" max="7" width="12.5703125" style="34" customWidth="1"/>
    <col min="8" max="8" width="12.42578125" style="34" customWidth="1"/>
    <col min="9" max="9" width="12.7109375" style="34" customWidth="1"/>
    <col min="10" max="16384" width="9.140625" style="23"/>
  </cols>
  <sheetData>
    <row r="1" spans="1:9" ht="52.5" customHeight="1" x14ac:dyDescent="0.25">
      <c r="A1" s="40" t="s">
        <v>192</v>
      </c>
      <c r="B1" s="40"/>
      <c r="C1" s="40"/>
      <c r="D1" s="40"/>
      <c r="E1" s="40"/>
      <c r="F1" s="40"/>
      <c r="G1" s="40"/>
      <c r="H1" s="40"/>
      <c r="I1" s="40"/>
    </row>
    <row r="3" spans="1:9" ht="144" x14ac:dyDescent="0.25">
      <c r="A3" s="24" t="s">
        <v>76</v>
      </c>
      <c r="B3" s="24" t="s">
        <v>77</v>
      </c>
      <c r="C3" s="22" t="s">
        <v>188</v>
      </c>
      <c r="D3" s="22" t="s">
        <v>183</v>
      </c>
      <c r="E3" s="22" t="s">
        <v>193</v>
      </c>
      <c r="F3" s="22" t="s">
        <v>189</v>
      </c>
      <c r="G3" s="22" t="s">
        <v>184</v>
      </c>
      <c r="H3" s="22" t="s">
        <v>194</v>
      </c>
      <c r="I3" s="22" t="s">
        <v>2</v>
      </c>
    </row>
    <row r="4" spans="1:9" s="29" customFormat="1" x14ac:dyDescent="0.25">
      <c r="A4" s="25"/>
      <c r="B4" s="26" t="s">
        <v>78</v>
      </c>
      <c r="C4" s="35">
        <f>C5+C13+C15+C19+C25+C29+C32+C39+C42+C44+C49+C53+C55</f>
        <v>14041834.199999999</v>
      </c>
      <c r="D4" s="27">
        <f>D5+D13+D15+D19+D25+D29+D32+D39+D42+D44+D49+D53+D55</f>
        <v>16735624</v>
      </c>
      <c r="E4" s="27">
        <f>E5+E13+E15+E19+E25+E29+E32+E39+E42+E44+E49+E53+E55</f>
        <v>10659706</v>
      </c>
      <c r="F4" s="28">
        <f>E4/C4</f>
        <v>0.75913914437189411</v>
      </c>
      <c r="G4" s="28">
        <f>E4/D4</f>
        <v>0.63694702988069041</v>
      </c>
      <c r="H4" s="27">
        <f>H5+H13+H15+H19+H25+H29+H32+H39+H42+H44+H49+H53+H55+H57</f>
        <v>9109690</v>
      </c>
      <c r="I4" s="28">
        <f>E4/H4</f>
        <v>1.1701502466055376</v>
      </c>
    </row>
    <row r="5" spans="1:9" s="29" customFormat="1" x14ac:dyDescent="0.25">
      <c r="A5" s="25" t="s">
        <v>79</v>
      </c>
      <c r="B5" s="26" t="s">
        <v>80</v>
      </c>
      <c r="C5" s="35">
        <f>SUM(C6:C12)</f>
        <v>1568659.7</v>
      </c>
      <c r="D5" s="27">
        <f>SUM(D6:D12)</f>
        <v>1953707</v>
      </c>
      <c r="E5" s="27">
        <f>SUM(E6:E12)</f>
        <v>1217375</v>
      </c>
      <c r="F5" s="28">
        <f t="shared" ref="F5:F47" si="0">E5/C5</f>
        <v>0.77606060766398222</v>
      </c>
      <c r="G5" s="28">
        <f t="shared" ref="G5:G47" si="1">E5/D5</f>
        <v>0.62311032309348335</v>
      </c>
      <c r="H5" s="27">
        <f>SUM(H6:H12)</f>
        <v>1134603</v>
      </c>
      <c r="I5" s="28">
        <f t="shared" ref="I5:I44" si="2">E5/H5</f>
        <v>1.0729523895142177</v>
      </c>
    </row>
    <row r="6" spans="1:9" ht="24" x14ac:dyDescent="0.25">
      <c r="A6" s="30" t="s">
        <v>81</v>
      </c>
      <c r="B6" s="31" t="s">
        <v>82</v>
      </c>
      <c r="C6" s="36">
        <v>6043</v>
      </c>
      <c r="D6" s="32">
        <v>6043</v>
      </c>
      <c r="E6" s="32">
        <v>3883</v>
      </c>
      <c r="F6" s="33">
        <f t="shared" si="0"/>
        <v>0.64256164156875728</v>
      </c>
      <c r="G6" s="33">
        <f t="shared" si="1"/>
        <v>0.64256164156875728</v>
      </c>
      <c r="H6" s="32">
        <v>3017</v>
      </c>
      <c r="I6" s="28"/>
    </row>
    <row r="7" spans="1:9" ht="36" x14ac:dyDescent="0.25">
      <c r="A7" s="30" t="s">
        <v>83</v>
      </c>
      <c r="B7" s="31" t="s">
        <v>84</v>
      </c>
      <c r="C7" s="36">
        <v>27046.799999999999</v>
      </c>
      <c r="D7" s="32">
        <v>26880</v>
      </c>
      <c r="E7" s="32">
        <v>16647</v>
      </c>
      <c r="F7" s="33">
        <f t="shared" si="0"/>
        <v>0.61548870846088999</v>
      </c>
      <c r="G7" s="33">
        <f t="shared" si="1"/>
        <v>0.61930803571428572</v>
      </c>
      <c r="H7" s="32">
        <v>15310</v>
      </c>
      <c r="I7" s="28"/>
    </row>
    <row r="8" spans="1:9" ht="36" x14ac:dyDescent="0.25">
      <c r="A8" s="30" t="s">
        <v>85</v>
      </c>
      <c r="B8" s="31" t="s">
        <v>86</v>
      </c>
      <c r="C8" s="36">
        <v>461258.6</v>
      </c>
      <c r="D8" s="32">
        <v>458950</v>
      </c>
      <c r="E8" s="32">
        <v>355416</v>
      </c>
      <c r="F8" s="33">
        <f t="shared" si="0"/>
        <v>0.77053522687707077</v>
      </c>
      <c r="G8" s="33">
        <f t="shared" si="1"/>
        <v>0.7744111558993354</v>
      </c>
      <c r="H8" s="32">
        <v>346636</v>
      </c>
      <c r="I8" s="28"/>
    </row>
    <row r="9" spans="1:9" ht="24" x14ac:dyDescent="0.25">
      <c r="A9" s="30" t="s">
        <v>87</v>
      </c>
      <c r="B9" s="31" t="s">
        <v>88</v>
      </c>
      <c r="C9" s="36">
        <v>93275.3</v>
      </c>
      <c r="D9" s="32">
        <v>93275</v>
      </c>
      <c r="E9" s="32">
        <v>57646</v>
      </c>
      <c r="F9" s="33">
        <f t="shared" si="0"/>
        <v>0.61801999028681764</v>
      </c>
      <c r="G9" s="33">
        <f t="shared" si="1"/>
        <v>0.618021978021978</v>
      </c>
      <c r="H9" s="32">
        <v>62415</v>
      </c>
      <c r="I9" s="28"/>
    </row>
    <row r="10" spans="1:9" x14ac:dyDescent="0.25">
      <c r="A10" s="30" t="s">
        <v>89</v>
      </c>
      <c r="B10" s="31" t="s">
        <v>90</v>
      </c>
      <c r="C10" s="36">
        <v>13770</v>
      </c>
      <c r="D10" s="32">
        <v>29697</v>
      </c>
      <c r="E10" s="32">
        <v>28084</v>
      </c>
      <c r="F10" s="33">
        <f t="shared" si="0"/>
        <v>2.0395061728395061</v>
      </c>
      <c r="G10" s="33">
        <f t="shared" si="1"/>
        <v>0.94568474930127622</v>
      </c>
      <c r="H10" s="32"/>
      <c r="I10" s="28"/>
    </row>
    <row r="11" spans="1:9" x14ac:dyDescent="0.25">
      <c r="A11" s="30" t="s">
        <v>91</v>
      </c>
      <c r="B11" s="31" t="s">
        <v>92</v>
      </c>
      <c r="C11" s="36">
        <v>1000</v>
      </c>
      <c r="D11" s="32">
        <v>1000</v>
      </c>
      <c r="E11" s="32"/>
      <c r="F11" s="33"/>
      <c r="G11" s="33">
        <f t="shared" si="1"/>
        <v>0</v>
      </c>
      <c r="H11" s="32"/>
      <c r="I11" s="28"/>
    </row>
    <row r="12" spans="1:9" x14ac:dyDescent="0.25">
      <c r="A12" s="30" t="s">
        <v>93</v>
      </c>
      <c r="B12" s="31" t="s">
        <v>94</v>
      </c>
      <c r="C12" s="36">
        <v>966266</v>
      </c>
      <c r="D12" s="32">
        <v>1337862</v>
      </c>
      <c r="E12" s="32">
        <v>755699</v>
      </c>
      <c r="F12" s="33">
        <f t="shared" si="0"/>
        <v>0.7820817456062823</v>
      </c>
      <c r="G12" s="33">
        <f t="shared" si="1"/>
        <v>0.56485571755532338</v>
      </c>
      <c r="H12" s="32">
        <v>707225</v>
      </c>
      <c r="I12" s="28"/>
    </row>
    <row r="13" spans="1:9" s="29" customFormat="1" x14ac:dyDescent="0.25">
      <c r="A13" s="25" t="s">
        <v>95</v>
      </c>
      <c r="B13" s="26" t="s">
        <v>96</v>
      </c>
      <c r="C13" s="35">
        <f>SUM(C14:C14)</f>
        <v>225</v>
      </c>
      <c r="D13" s="27">
        <f>SUM(D14:D14)</f>
        <v>225</v>
      </c>
      <c r="E13" s="27">
        <f>SUM(E14:E14)</f>
        <v>0</v>
      </c>
      <c r="F13" s="28"/>
      <c r="G13" s="33">
        <f t="shared" si="1"/>
        <v>0</v>
      </c>
      <c r="H13" s="27">
        <f>SUM(H14:H14)</f>
        <v>0</v>
      </c>
      <c r="I13" s="28"/>
    </row>
    <row r="14" spans="1:9" x14ac:dyDescent="0.25">
      <c r="A14" s="30" t="s">
        <v>97</v>
      </c>
      <c r="B14" s="31" t="s">
        <v>98</v>
      </c>
      <c r="C14" s="36">
        <v>225</v>
      </c>
      <c r="D14" s="32">
        <v>225</v>
      </c>
      <c r="E14" s="32"/>
      <c r="F14" s="33"/>
      <c r="G14" s="33">
        <f t="shared" si="1"/>
        <v>0</v>
      </c>
      <c r="H14" s="32"/>
      <c r="I14" s="28"/>
    </row>
    <row r="15" spans="1:9" s="29" customFormat="1" ht="24" x14ac:dyDescent="0.25">
      <c r="A15" s="25" t="s">
        <v>99</v>
      </c>
      <c r="B15" s="26" t="s">
        <v>100</v>
      </c>
      <c r="C15" s="35">
        <f t="shared" ref="C15:E15" si="3">SUM(C16:C18)</f>
        <v>168400.6</v>
      </c>
      <c r="D15" s="27">
        <f t="shared" si="3"/>
        <v>181589</v>
      </c>
      <c r="E15" s="27">
        <f t="shared" si="3"/>
        <v>104937</v>
      </c>
      <c r="F15" s="28">
        <f t="shared" si="0"/>
        <v>0.62313910995566524</v>
      </c>
      <c r="G15" s="28">
        <f t="shared" si="1"/>
        <v>0.57788192016036211</v>
      </c>
      <c r="H15" s="27">
        <f t="shared" ref="H15" si="4">SUM(H16:H18)</f>
        <v>86697</v>
      </c>
      <c r="I15" s="28">
        <f t="shared" si="2"/>
        <v>1.210387902695595</v>
      </c>
    </row>
    <row r="16" spans="1:9" ht="24" x14ac:dyDescent="0.25">
      <c r="A16" s="30" t="s">
        <v>101</v>
      </c>
      <c r="B16" s="31" t="s">
        <v>102</v>
      </c>
      <c r="C16" s="36">
        <v>4300</v>
      </c>
      <c r="D16" s="32">
        <v>2633</v>
      </c>
      <c r="E16" s="32">
        <v>1013</v>
      </c>
      <c r="F16" s="33">
        <f t="shared" si="0"/>
        <v>0.23558139534883721</v>
      </c>
      <c r="G16" s="33">
        <f t="shared" si="1"/>
        <v>0.38473224458792254</v>
      </c>
      <c r="H16" s="32">
        <v>1455</v>
      </c>
      <c r="I16" s="28"/>
    </row>
    <row r="17" spans="1:9" x14ac:dyDescent="0.25">
      <c r="A17" s="30" t="s">
        <v>103</v>
      </c>
      <c r="B17" s="31" t="s">
        <v>104</v>
      </c>
      <c r="C17" s="36">
        <v>106048.6</v>
      </c>
      <c r="D17" s="32">
        <v>120904</v>
      </c>
      <c r="E17" s="32">
        <v>67458</v>
      </c>
      <c r="F17" s="33"/>
      <c r="G17" s="33">
        <f t="shared" si="1"/>
        <v>0.5579468007675511</v>
      </c>
      <c r="H17" s="32">
        <v>61288</v>
      </c>
      <c r="I17" s="28"/>
    </row>
    <row r="18" spans="1:9" ht="24" x14ac:dyDescent="0.25">
      <c r="A18" s="30" t="s">
        <v>105</v>
      </c>
      <c r="B18" s="31" t="s">
        <v>106</v>
      </c>
      <c r="C18" s="36">
        <v>58052</v>
      </c>
      <c r="D18" s="32">
        <v>58052</v>
      </c>
      <c r="E18" s="32">
        <v>36466</v>
      </c>
      <c r="F18" s="33">
        <f t="shared" si="0"/>
        <v>0.6281609591400813</v>
      </c>
      <c r="G18" s="33">
        <f t="shared" si="1"/>
        <v>0.6281609591400813</v>
      </c>
      <c r="H18" s="32">
        <v>23954</v>
      </c>
      <c r="I18" s="28"/>
    </row>
    <row r="19" spans="1:9" s="29" customFormat="1" x14ac:dyDescent="0.25">
      <c r="A19" s="25" t="s">
        <v>107</v>
      </c>
      <c r="B19" s="26" t="s">
        <v>108</v>
      </c>
      <c r="C19" s="35">
        <f>SUM(C20:C24)</f>
        <v>794220.10000000009</v>
      </c>
      <c r="D19" s="27">
        <f>SUM(D20:D24)</f>
        <v>739112</v>
      </c>
      <c r="E19" s="27">
        <f>SUM(E20:E24)</f>
        <v>433122</v>
      </c>
      <c r="F19" s="28">
        <f t="shared" si="0"/>
        <v>0.54534253162316082</v>
      </c>
      <c r="G19" s="28">
        <f t="shared" si="1"/>
        <v>0.58600320384461357</v>
      </c>
      <c r="H19" s="27">
        <f>SUM(H20:H24)</f>
        <v>568468</v>
      </c>
      <c r="I19" s="28">
        <f t="shared" si="2"/>
        <v>0.761910960687321</v>
      </c>
    </row>
    <row r="20" spans="1:9" x14ac:dyDescent="0.25">
      <c r="A20" s="30" t="s">
        <v>109</v>
      </c>
      <c r="B20" s="31" t="s">
        <v>110</v>
      </c>
      <c r="C20" s="36">
        <v>5905</v>
      </c>
      <c r="D20" s="32">
        <v>4486</v>
      </c>
      <c r="E20" s="32">
        <v>3529</v>
      </c>
      <c r="F20" s="33">
        <f t="shared" si="0"/>
        <v>0.59762912785774769</v>
      </c>
      <c r="G20" s="33">
        <f t="shared" si="1"/>
        <v>0.78666963887650465</v>
      </c>
      <c r="H20" s="32">
        <v>3500</v>
      </c>
      <c r="I20" s="28"/>
    </row>
    <row r="21" spans="1:9" x14ac:dyDescent="0.25">
      <c r="A21" s="30" t="s">
        <v>111</v>
      </c>
      <c r="B21" s="31" t="s">
        <v>112</v>
      </c>
      <c r="C21" s="36">
        <v>3358</v>
      </c>
      <c r="D21" s="32">
        <v>3542</v>
      </c>
      <c r="E21" s="32">
        <v>2963</v>
      </c>
      <c r="F21" s="33">
        <f t="shared" si="0"/>
        <v>0.88237045860631325</v>
      </c>
      <c r="G21" s="33">
        <f t="shared" si="1"/>
        <v>0.83653303218520614</v>
      </c>
      <c r="H21" s="32">
        <v>26343</v>
      </c>
      <c r="I21" s="28"/>
    </row>
    <row r="22" spans="1:9" x14ac:dyDescent="0.25">
      <c r="A22" s="30" t="s">
        <v>113</v>
      </c>
      <c r="B22" s="31" t="s">
        <v>114</v>
      </c>
      <c r="C22" s="36">
        <v>1000</v>
      </c>
      <c r="D22" s="32">
        <v>3923</v>
      </c>
      <c r="E22" s="32">
        <v>3375</v>
      </c>
      <c r="F22" s="33">
        <f>E22/C22</f>
        <v>3.375</v>
      </c>
      <c r="G22" s="33">
        <f t="shared" si="1"/>
        <v>0.86031098648993121</v>
      </c>
      <c r="H22" s="32">
        <v>2885</v>
      </c>
      <c r="I22" s="28"/>
    </row>
    <row r="23" spans="1:9" x14ac:dyDescent="0.25">
      <c r="A23" s="30" t="s">
        <v>115</v>
      </c>
      <c r="B23" s="31" t="s">
        <v>116</v>
      </c>
      <c r="C23" s="36">
        <v>732407.8</v>
      </c>
      <c r="D23" s="32">
        <v>677012</v>
      </c>
      <c r="E23" s="32">
        <v>389772</v>
      </c>
      <c r="F23" s="33">
        <f t="shared" si="0"/>
        <v>0.53217893091799406</v>
      </c>
      <c r="G23" s="33">
        <f t="shared" si="1"/>
        <v>0.57572391626736308</v>
      </c>
      <c r="H23" s="32">
        <v>497693</v>
      </c>
      <c r="I23" s="28"/>
    </row>
    <row r="24" spans="1:9" x14ac:dyDescent="0.25">
      <c r="A24" s="30" t="s">
        <v>117</v>
      </c>
      <c r="B24" s="31" t="s">
        <v>118</v>
      </c>
      <c r="C24" s="36">
        <v>51549.3</v>
      </c>
      <c r="D24" s="32">
        <v>50149</v>
      </c>
      <c r="E24" s="32">
        <v>33483</v>
      </c>
      <c r="F24" s="33">
        <f t="shared" si="0"/>
        <v>0.64953355331692186</v>
      </c>
      <c r="G24" s="33">
        <f t="shared" si="1"/>
        <v>0.66767034237970846</v>
      </c>
      <c r="H24" s="32">
        <v>38047</v>
      </c>
      <c r="I24" s="28"/>
    </row>
    <row r="25" spans="1:9" s="29" customFormat="1" x14ac:dyDescent="0.25">
      <c r="A25" s="25" t="s">
        <v>119</v>
      </c>
      <c r="B25" s="26" t="s">
        <v>120</v>
      </c>
      <c r="C25" s="35">
        <f>SUM(C26:C28)</f>
        <v>2261979.9000000004</v>
      </c>
      <c r="D25" s="27">
        <f>SUM(D26:D28)</f>
        <v>3658509</v>
      </c>
      <c r="E25" s="27">
        <f>SUM(E26:E28)</f>
        <v>1667614</v>
      </c>
      <c r="F25" s="28">
        <f t="shared" si="0"/>
        <v>0.73723643609742051</v>
      </c>
      <c r="G25" s="28">
        <f t="shared" si="1"/>
        <v>0.45581793020052702</v>
      </c>
      <c r="H25" s="27">
        <f>SUM(H26:H28)</f>
        <v>1070932</v>
      </c>
      <c r="I25" s="28">
        <f t="shared" si="2"/>
        <v>1.5571614257487871</v>
      </c>
    </row>
    <row r="26" spans="1:9" x14ac:dyDescent="0.25">
      <c r="A26" s="30" t="s">
        <v>121</v>
      </c>
      <c r="B26" s="31" t="s">
        <v>122</v>
      </c>
      <c r="C26" s="36">
        <v>117817.7</v>
      </c>
      <c r="D26" s="32">
        <v>350251</v>
      </c>
      <c r="E26" s="32">
        <v>173113</v>
      </c>
      <c r="F26" s="33">
        <f t="shared" si="0"/>
        <v>1.4693293113004244</v>
      </c>
      <c r="G26" s="33">
        <f t="shared" si="1"/>
        <v>0.49425412061635798</v>
      </c>
      <c r="H26" s="32">
        <v>46811</v>
      </c>
      <c r="I26" s="28"/>
    </row>
    <row r="27" spans="1:9" x14ac:dyDescent="0.25">
      <c r="A27" s="30" t="s">
        <v>123</v>
      </c>
      <c r="B27" s="31" t="s">
        <v>124</v>
      </c>
      <c r="C27" s="36">
        <v>12387</v>
      </c>
      <c r="D27" s="32">
        <v>1109247</v>
      </c>
      <c r="E27" s="32">
        <v>205120</v>
      </c>
      <c r="F27" s="33">
        <f t="shared" si="0"/>
        <v>16.559296036166948</v>
      </c>
      <c r="G27" s="33">
        <f t="shared" si="1"/>
        <v>0.1849182373267631</v>
      </c>
      <c r="H27" s="32">
        <v>110825</v>
      </c>
      <c r="I27" s="28"/>
    </row>
    <row r="28" spans="1:9" x14ac:dyDescent="0.25">
      <c r="A28" s="30" t="s">
        <v>125</v>
      </c>
      <c r="B28" s="31" t="s">
        <v>126</v>
      </c>
      <c r="C28" s="36">
        <v>2131775.2000000002</v>
      </c>
      <c r="D28" s="32">
        <v>2199011</v>
      </c>
      <c r="E28" s="32">
        <v>1289381</v>
      </c>
      <c r="F28" s="33">
        <f t="shared" si="0"/>
        <v>0.60483910310993383</v>
      </c>
      <c r="G28" s="33">
        <f t="shared" si="1"/>
        <v>0.5863458618442563</v>
      </c>
      <c r="H28" s="32">
        <v>913296</v>
      </c>
      <c r="I28" s="28"/>
    </row>
    <row r="29" spans="1:9" s="29" customFormat="1" x14ac:dyDescent="0.25">
      <c r="A29" s="25" t="s">
        <v>127</v>
      </c>
      <c r="B29" s="26" t="s">
        <v>128</v>
      </c>
      <c r="C29" s="35">
        <f>SUM(C30:C31)</f>
        <v>17095.5</v>
      </c>
      <c r="D29" s="27">
        <f>SUM(D30:D31)</f>
        <v>21909</v>
      </c>
      <c r="E29" s="27">
        <f>SUM(E30:E31)</f>
        <v>16295</v>
      </c>
      <c r="F29" s="33">
        <f t="shared" si="0"/>
        <v>0.95317481208505161</v>
      </c>
      <c r="G29" s="28">
        <f t="shared" si="1"/>
        <v>0.74375827285590401</v>
      </c>
      <c r="H29" s="27">
        <f>SUM(H30:H31)</f>
        <v>4757</v>
      </c>
      <c r="I29" s="28">
        <f t="shared" si="2"/>
        <v>3.4254782425898678</v>
      </c>
    </row>
    <row r="30" spans="1:9" x14ac:dyDescent="0.25">
      <c r="A30" s="30" t="s">
        <v>129</v>
      </c>
      <c r="B30" s="31" t="s">
        <v>130</v>
      </c>
      <c r="C30" s="36">
        <v>1959</v>
      </c>
      <c r="D30" s="32">
        <v>1773</v>
      </c>
      <c r="E30" s="32">
        <v>1562</v>
      </c>
      <c r="F30" s="33">
        <f t="shared" si="0"/>
        <v>0.79734558448187853</v>
      </c>
      <c r="G30" s="33">
        <f t="shared" si="1"/>
        <v>0.8809926677946982</v>
      </c>
      <c r="H30" s="32">
        <v>3157</v>
      </c>
      <c r="I30" s="28"/>
    </row>
    <row r="31" spans="1:9" x14ac:dyDescent="0.25">
      <c r="A31" s="30" t="s">
        <v>131</v>
      </c>
      <c r="B31" s="31" t="s">
        <v>132</v>
      </c>
      <c r="C31" s="36">
        <v>15136.5</v>
      </c>
      <c r="D31" s="32">
        <v>20136</v>
      </c>
      <c r="E31" s="32">
        <v>14733</v>
      </c>
      <c r="F31" s="33">
        <f t="shared" si="0"/>
        <v>0.97334258249925676</v>
      </c>
      <c r="G31" s="33">
        <f t="shared" si="1"/>
        <v>0.73167461263408817</v>
      </c>
      <c r="H31" s="32">
        <v>1600</v>
      </c>
      <c r="I31" s="28"/>
    </row>
    <row r="32" spans="1:9" s="29" customFormat="1" x14ac:dyDescent="0.25">
      <c r="A32" s="25" t="s">
        <v>133</v>
      </c>
      <c r="B32" s="26" t="s">
        <v>134</v>
      </c>
      <c r="C32" s="35">
        <f>SUM(C33:C38)</f>
        <v>7578280.7000000002</v>
      </c>
      <c r="D32" s="27">
        <f>SUM(D33:D38)</f>
        <v>8065524</v>
      </c>
      <c r="E32" s="27">
        <f>SUM(E33:E38)</f>
        <v>5988417</v>
      </c>
      <c r="F32" s="28">
        <f t="shared" si="0"/>
        <v>0.79020786337460425</v>
      </c>
      <c r="G32" s="28">
        <f t="shared" si="1"/>
        <v>0.7424709169546827</v>
      </c>
      <c r="H32" s="27">
        <f>SUM(H33:H38)</f>
        <v>5148624</v>
      </c>
      <c r="I32" s="28">
        <f t="shared" si="2"/>
        <v>1.1631101824487475</v>
      </c>
    </row>
    <row r="33" spans="1:9" x14ac:dyDescent="0.25">
      <c r="A33" s="30" t="s">
        <v>135</v>
      </c>
      <c r="B33" s="31" t="s">
        <v>136</v>
      </c>
      <c r="C33" s="36">
        <v>2692502.5</v>
      </c>
      <c r="D33" s="32">
        <v>2596793</v>
      </c>
      <c r="E33" s="32">
        <v>1881367</v>
      </c>
      <c r="F33" s="33">
        <f>E32/C32</f>
        <v>0.79020786337460425</v>
      </c>
      <c r="G33" s="33">
        <f>E32/D32</f>
        <v>0.7424709169546827</v>
      </c>
      <c r="H33" s="32">
        <v>1605247</v>
      </c>
      <c r="I33" s="28"/>
    </row>
    <row r="34" spans="1:9" x14ac:dyDescent="0.25">
      <c r="A34" s="30" t="s">
        <v>137</v>
      </c>
      <c r="B34" s="31" t="s">
        <v>138</v>
      </c>
      <c r="C34" s="36">
        <v>3853727.6</v>
      </c>
      <c r="D34" s="32">
        <v>4606345</v>
      </c>
      <c r="E34" s="32">
        <v>3465669</v>
      </c>
      <c r="F34" s="33">
        <f>E33/C33</f>
        <v>0.6987428981031587</v>
      </c>
      <c r="G34" s="33">
        <f>E33/D33</f>
        <v>0.72449633066632568</v>
      </c>
      <c r="H34" s="32">
        <v>2968834</v>
      </c>
      <c r="I34" s="28"/>
    </row>
    <row r="35" spans="1:9" x14ac:dyDescent="0.25">
      <c r="A35" s="30" t="s">
        <v>139</v>
      </c>
      <c r="B35" s="31" t="s">
        <v>140</v>
      </c>
      <c r="C35" s="36">
        <v>914401.7</v>
      </c>
      <c r="D35" s="32">
        <v>734296</v>
      </c>
      <c r="E35" s="32">
        <v>545352</v>
      </c>
      <c r="F35" s="33">
        <f>E34/C34</f>
        <v>0.89930305400931809</v>
      </c>
      <c r="G35" s="33">
        <f>E34/D34</f>
        <v>0.75236852645644214</v>
      </c>
      <c r="H35" s="32">
        <v>485480</v>
      </c>
      <c r="I35" s="28"/>
    </row>
    <row r="36" spans="1:9" ht="24" x14ac:dyDescent="0.25">
      <c r="A36" s="30" t="s">
        <v>190</v>
      </c>
      <c r="B36" s="31" t="s">
        <v>191</v>
      </c>
      <c r="C36" s="36"/>
      <c r="D36" s="32">
        <v>500</v>
      </c>
      <c r="E36" s="32">
        <v>69</v>
      </c>
      <c r="F36" s="33"/>
      <c r="G36" s="33"/>
      <c r="H36" s="32"/>
      <c r="I36" s="28"/>
    </row>
    <row r="37" spans="1:9" x14ac:dyDescent="0.25">
      <c r="A37" s="30" t="s">
        <v>141</v>
      </c>
      <c r="B37" s="31" t="s">
        <v>142</v>
      </c>
      <c r="C37" s="36">
        <v>37668</v>
      </c>
      <c r="D37" s="32">
        <v>38268</v>
      </c>
      <c r="E37" s="32">
        <v>29340</v>
      </c>
      <c r="F37" s="33">
        <f t="shared" si="0"/>
        <v>0.77891048104491878</v>
      </c>
      <c r="G37" s="33">
        <f t="shared" si="1"/>
        <v>0.76669802445907809</v>
      </c>
      <c r="H37" s="32">
        <v>28863</v>
      </c>
      <c r="I37" s="28"/>
    </row>
    <row r="38" spans="1:9" x14ac:dyDescent="0.25">
      <c r="A38" s="30" t="s">
        <v>143</v>
      </c>
      <c r="B38" s="31" t="s">
        <v>144</v>
      </c>
      <c r="C38" s="36">
        <v>79980.899999999994</v>
      </c>
      <c r="D38" s="32">
        <v>89322</v>
      </c>
      <c r="E38" s="32">
        <v>66620</v>
      </c>
      <c r="F38" s="33">
        <f t="shared" si="0"/>
        <v>0.83294886654188693</v>
      </c>
      <c r="G38" s="33">
        <f t="shared" si="1"/>
        <v>0.74584089026219746</v>
      </c>
      <c r="H38" s="32">
        <v>60200</v>
      </c>
      <c r="I38" s="28"/>
    </row>
    <row r="39" spans="1:9" s="29" customFormat="1" x14ac:dyDescent="0.25">
      <c r="A39" s="25" t="s">
        <v>145</v>
      </c>
      <c r="B39" s="26" t="s">
        <v>146</v>
      </c>
      <c r="C39" s="35">
        <f t="shared" ref="C39:E39" si="5">SUM(C40:C41)</f>
        <v>833875</v>
      </c>
      <c r="D39" s="27">
        <f t="shared" si="5"/>
        <v>848786</v>
      </c>
      <c r="E39" s="27">
        <f t="shared" si="5"/>
        <v>606889</v>
      </c>
      <c r="F39" s="28">
        <f t="shared" si="0"/>
        <v>0.72779373407285264</v>
      </c>
      <c r="G39" s="28">
        <f t="shared" si="1"/>
        <v>0.71500825885441088</v>
      </c>
      <c r="H39" s="27">
        <f t="shared" ref="H39" si="6">SUM(H40:H41)</f>
        <v>565116</v>
      </c>
      <c r="I39" s="28">
        <f t="shared" si="2"/>
        <v>1.0739193369148989</v>
      </c>
    </row>
    <row r="40" spans="1:9" x14ac:dyDescent="0.25">
      <c r="A40" s="30" t="s">
        <v>147</v>
      </c>
      <c r="B40" s="31" t="s">
        <v>148</v>
      </c>
      <c r="C40" s="36">
        <v>810572</v>
      </c>
      <c r="D40" s="32">
        <v>825443</v>
      </c>
      <c r="E40" s="32">
        <v>588765</v>
      </c>
      <c r="F40" s="33">
        <f t="shared" si="0"/>
        <v>0.72635743647695705</v>
      </c>
      <c r="G40" s="33">
        <f t="shared" si="1"/>
        <v>0.71327154025171935</v>
      </c>
      <c r="H40" s="32">
        <v>548283</v>
      </c>
      <c r="I40" s="28"/>
    </row>
    <row r="41" spans="1:9" x14ac:dyDescent="0.25">
      <c r="A41" s="30" t="s">
        <v>149</v>
      </c>
      <c r="B41" s="31" t="s">
        <v>150</v>
      </c>
      <c r="C41" s="36">
        <v>23303</v>
      </c>
      <c r="D41" s="32">
        <v>23343</v>
      </c>
      <c r="E41" s="32">
        <v>18124</v>
      </c>
      <c r="F41" s="33">
        <f t="shared" si="0"/>
        <v>0.77775393726129682</v>
      </c>
      <c r="G41" s="33">
        <f t="shared" si="1"/>
        <v>0.77642119693269929</v>
      </c>
      <c r="H41" s="32">
        <v>16833</v>
      </c>
      <c r="I41" s="28"/>
    </row>
    <row r="42" spans="1:9" s="29" customFormat="1" x14ac:dyDescent="0.25">
      <c r="A42" s="25" t="s">
        <v>151</v>
      </c>
      <c r="B42" s="26" t="s">
        <v>152</v>
      </c>
      <c r="C42" s="35">
        <f>SUM(C43:C43)</f>
        <v>4320</v>
      </c>
      <c r="D42" s="27">
        <f>SUM(D43:D43)</f>
        <v>4320</v>
      </c>
      <c r="E42" s="27">
        <f>SUM(E43:E43)</f>
        <v>2980</v>
      </c>
      <c r="F42" s="28">
        <f t="shared" si="0"/>
        <v>0.68981481481481477</v>
      </c>
      <c r="G42" s="33">
        <f t="shared" si="1"/>
        <v>0.68981481481481477</v>
      </c>
      <c r="H42" s="27">
        <f>SUM(H43:H43)</f>
        <v>2680</v>
      </c>
      <c r="I42" s="28">
        <f t="shared" si="2"/>
        <v>1.1119402985074627</v>
      </c>
    </row>
    <row r="43" spans="1:9" x14ac:dyDescent="0.25">
      <c r="A43" s="30" t="s">
        <v>153</v>
      </c>
      <c r="B43" s="31" t="s">
        <v>154</v>
      </c>
      <c r="C43" s="36">
        <v>4320</v>
      </c>
      <c r="D43" s="32">
        <v>4320</v>
      </c>
      <c r="E43" s="32">
        <v>2980</v>
      </c>
      <c r="F43" s="33">
        <f t="shared" si="0"/>
        <v>0.68981481481481477</v>
      </c>
      <c r="G43" s="33">
        <f t="shared" si="1"/>
        <v>0.68981481481481477</v>
      </c>
      <c r="H43" s="32">
        <v>2680</v>
      </c>
      <c r="I43" s="28"/>
    </row>
    <row r="44" spans="1:9" s="29" customFormat="1" x14ac:dyDescent="0.25">
      <c r="A44" s="25" t="s">
        <v>155</v>
      </c>
      <c r="B44" s="26" t="s">
        <v>156</v>
      </c>
      <c r="C44" s="35">
        <f>SUM(C45:C48)</f>
        <v>273135.19999999995</v>
      </c>
      <c r="D44" s="27">
        <f>SUM(D45:D48)</f>
        <v>698974</v>
      </c>
      <c r="E44" s="27">
        <f>SUM(E45:E48)</f>
        <v>214051</v>
      </c>
      <c r="F44" s="28">
        <f t="shared" si="0"/>
        <v>0.78368148814213634</v>
      </c>
      <c r="G44" s="28">
        <f t="shared" si="1"/>
        <v>0.30623599733323414</v>
      </c>
      <c r="H44" s="27">
        <f>SUM(H45:H48)</f>
        <v>159647</v>
      </c>
      <c r="I44" s="28">
        <f t="shared" si="2"/>
        <v>1.340776838900825</v>
      </c>
    </row>
    <row r="45" spans="1:9" x14ac:dyDescent="0.25">
      <c r="A45" s="30" t="s">
        <v>157</v>
      </c>
      <c r="B45" s="31" t="s">
        <v>158</v>
      </c>
      <c r="C45" s="36">
        <v>29015.4</v>
      </c>
      <c r="D45" s="32">
        <v>29015</v>
      </c>
      <c r="E45" s="32">
        <v>18479</v>
      </c>
      <c r="F45" s="33">
        <f t="shared" si="0"/>
        <v>0.63686869731246165</v>
      </c>
      <c r="G45" s="33">
        <f t="shared" si="1"/>
        <v>0.63687747716698262</v>
      </c>
      <c r="H45" s="32">
        <v>19742</v>
      </c>
      <c r="I45" s="28"/>
    </row>
    <row r="46" spans="1:9" x14ac:dyDescent="0.25">
      <c r="A46" s="30" t="s">
        <v>159</v>
      </c>
      <c r="B46" s="31" t="s">
        <v>160</v>
      </c>
      <c r="C46" s="36">
        <v>37746</v>
      </c>
      <c r="D46" s="32">
        <v>424225</v>
      </c>
      <c r="E46" s="32">
        <v>59417</v>
      </c>
      <c r="F46" s="33">
        <f t="shared" si="0"/>
        <v>1.5741270598209083</v>
      </c>
      <c r="G46" s="33">
        <f t="shared" si="1"/>
        <v>0.14006010961164475</v>
      </c>
      <c r="H46" s="32">
        <v>19538</v>
      </c>
      <c r="I46" s="28"/>
    </row>
    <row r="47" spans="1:9" x14ac:dyDescent="0.25">
      <c r="A47" s="30" t="s">
        <v>161</v>
      </c>
      <c r="B47" s="31" t="s">
        <v>162</v>
      </c>
      <c r="C47" s="36">
        <v>205873.8</v>
      </c>
      <c r="D47" s="32">
        <v>245234</v>
      </c>
      <c r="E47" s="32">
        <v>135655</v>
      </c>
      <c r="F47" s="33">
        <f t="shared" si="0"/>
        <v>0.65892308783342035</v>
      </c>
      <c r="G47" s="33">
        <f t="shared" si="1"/>
        <v>0.55316554800720941</v>
      </c>
      <c r="H47" s="32">
        <v>119867</v>
      </c>
      <c r="I47" s="28"/>
    </row>
    <row r="48" spans="1:9" x14ac:dyDescent="0.25">
      <c r="A48" s="30" t="s">
        <v>163</v>
      </c>
      <c r="B48" s="31" t="s">
        <v>164</v>
      </c>
      <c r="C48" s="36">
        <v>500</v>
      </c>
      <c r="D48" s="32">
        <v>500</v>
      </c>
      <c r="E48" s="32">
        <v>500</v>
      </c>
      <c r="F48" s="33">
        <f t="shared" ref="F48:F54" si="7">E48/C48</f>
        <v>1</v>
      </c>
      <c r="G48" s="33">
        <f t="shared" ref="G48:G54" si="8">E48/D48</f>
        <v>1</v>
      </c>
      <c r="H48" s="32">
        <v>500</v>
      </c>
      <c r="I48" s="28"/>
    </row>
    <row r="49" spans="1:9" s="29" customFormat="1" x14ac:dyDescent="0.25">
      <c r="A49" s="25" t="s">
        <v>165</v>
      </c>
      <c r="B49" s="26" t="s">
        <v>166</v>
      </c>
      <c r="C49" s="35">
        <f>SUM(C50:C52)</f>
        <v>517842.5</v>
      </c>
      <c r="D49" s="27">
        <f>SUM(D50:D52)</f>
        <v>538074</v>
      </c>
      <c r="E49" s="27">
        <f>SUM(E50:E52)</f>
        <v>392590</v>
      </c>
      <c r="F49" s="28">
        <f t="shared" si="7"/>
        <v>0.75812626425988594</v>
      </c>
      <c r="G49" s="28">
        <f t="shared" si="8"/>
        <v>0.72962083282225121</v>
      </c>
      <c r="H49" s="27">
        <f>SUM(H50:H52)</f>
        <v>354324</v>
      </c>
      <c r="I49" s="28">
        <f t="shared" ref="I49:I53" si="9">E49/H49</f>
        <v>1.107997200302548</v>
      </c>
    </row>
    <row r="50" spans="1:9" x14ac:dyDescent="0.25">
      <c r="A50" s="30" t="s">
        <v>167</v>
      </c>
      <c r="B50" s="31" t="s">
        <v>168</v>
      </c>
      <c r="C50" s="36">
        <v>321850.5</v>
      </c>
      <c r="D50" s="32">
        <v>335968</v>
      </c>
      <c r="E50" s="32">
        <v>241844</v>
      </c>
      <c r="F50" s="33">
        <f t="shared" si="7"/>
        <v>0.75141719525058992</v>
      </c>
      <c r="G50" s="33">
        <f t="shared" si="8"/>
        <v>0.71984236593961326</v>
      </c>
      <c r="H50" s="32">
        <v>248640</v>
      </c>
      <c r="I50" s="28"/>
    </row>
    <row r="51" spans="1:9" x14ac:dyDescent="0.25">
      <c r="A51" s="30" t="s">
        <v>169</v>
      </c>
      <c r="B51" s="31" t="s">
        <v>170</v>
      </c>
      <c r="C51" s="36">
        <v>167192</v>
      </c>
      <c r="D51" s="32">
        <v>175615</v>
      </c>
      <c r="E51" s="32">
        <v>129821</v>
      </c>
      <c r="F51" s="33">
        <f t="shared" si="7"/>
        <v>0.77647853964304514</v>
      </c>
      <c r="G51" s="33">
        <f t="shared" si="8"/>
        <v>0.73923639780201011</v>
      </c>
      <c r="H51" s="32">
        <v>83790</v>
      </c>
      <c r="I51" s="28"/>
    </row>
    <row r="52" spans="1:9" x14ac:dyDescent="0.25">
      <c r="A52" s="30" t="s">
        <v>171</v>
      </c>
      <c r="B52" s="31" t="s">
        <v>172</v>
      </c>
      <c r="C52" s="36">
        <v>28800</v>
      </c>
      <c r="D52" s="32">
        <v>26491</v>
      </c>
      <c r="E52" s="32">
        <v>20925</v>
      </c>
      <c r="F52" s="33">
        <f t="shared" si="7"/>
        <v>0.7265625</v>
      </c>
      <c r="G52" s="33">
        <f t="shared" si="8"/>
        <v>0.78989090634555137</v>
      </c>
      <c r="H52" s="32">
        <v>21894</v>
      </c>
      <c r="I52" s="28"/>
    </row>
    <row r="53" spans="1:9" s="29" customFormat="1" x14ac:dyDescent="0.25">
      <c r="A53" s="25" t="s">
        <v>173</v>
      </c>
      <c r="B53" s="26" t="s">
        <v>174</v>
      </c>
      <c r="C53" s="35">
        <f>SUM(C54:C54)</f>
        <v>23300</v>
      </c>
      <c r="D53" s="27">
        <f>SUM(D54:D54)</f>
        <v>24395</v>
      </c>
      <c r="E53" s="27">
        <f>SUM(E54:E54)</f>
        <v>15436</v>
      </c>
      <c r="F53" s="28">
        <f t="shared" si="7"/>
        <v>0.66248927038626615</v>
      </c>
      <c r="G53" s="28">
        <f t="shared" si="8"/>
        <v>0.63275261324041809</v>
      </c>
      <c r="H53" s="27">
        <f>SUM(H54:H54)</f>
        <v>13842</v>
      </c>
      <c r="I53" s="28">
        <f t="shared" si="9"/>
        <v>1.1151567692529982</v>
      </c>
    </row>
    <row r="54" spans="1:9" x14ac:dyDescent="0.25">
      <c r="A54" s="30" t="s">
        <v>175</v>
      </c>
      <c r="B54" s="31" t="s">
        <v>176</v>
      </c>
      <c r="C54" s="36">
        <v>23300</v>
      </c>
      <c r="D54" s="32">
        <v>24395</v>
      </c>
      <c r="E54" s="32">
        <v>15436</v>
      </c>
      <c r="F54" s="33">
        <f t="shared" si="7"/>
        <v>0.66248927038626615</v>
      </c>
      <c r="G54" s="33">
        <f t="shared" si="8"/>
        <v>0.63275261324041809</v>
      </c>
      <c r="H54" s="32">
        <v>13842</v>
      </c>
      <c r="I54" s="28"/>
    </row>
    <row r="55" spans="1:9" s="29" customFormat="1" x14ac:dyDescent="0.25">
      <c r="A55" s="25" t="s">
        <v>177</v>
      </c>
      <c r="B55" s="26" t="s">
        <v>178</v>
      </c>
      <c r="C55" s="35">
        <f>C56</f>
        <v>500</v>
      </c>
      <c r="D55" s="27">
        <f>D56</f>
        <v>500</v>
      </c>
      <c r="E55" s="27">
        <f t="shared" ref="E55" si="10">SUM(E56)</f>
        <v>0</v>
      </c>
      <c r="F55" s="28"/>
      <c r="G55" s="28"/>
      <c r="H55" s="27">
        <f t="shared" ref="H55" si="11">SUM(H56)</f>
        <v>0</v>
      </c>
      <c r="I55" s="28"/>
    </row>
    <row r="56" spans="1:9" x14ac:dyDescent="0.25">
      <c r="A56" s="30" t="s">
        <v>179</v>
      </c>
      <c r="B56" s="31" t="s">
        <v>180</v>
      </c>
      <c r="C56" s="36">
        <v>500</v>
      </c>
      <c r="D56" s="32">
        <v>500</v>
      </c>
      <c r="E56" s="32"/>
      <c r="F56" s="33"/>
      <c r="G56" s="33"/>
      <c r="H56" s="32"/>
      <c r="I56" s="28"/>
    </row>
    <row r="57" spans="1:9" s="29" customFormat="1" ht="24" x14ac:dyDescent="0.25">
      <c r="A57" s="25" t="s">
        <v>181</v>
      </c>
      <c r="B57" s="26" t="s">
        <v>182</v>
      </c>
      <c r="C57" s="35">
        <v>0</v>
      </c>
      <c r="D57" s="27">
        <v>0</v>
      </c>
      <c r="E57" s="27">
        <v>0</v>
      </c>
      <c r="F57" s="28"/>
      <c r="G57" s="28"/>
      <c r="H57" s="27">
        <v>0</v>
      </c>
      <c r="I57" s="28"/>
    </row>
  </sheetData>
  <mergeCells count="1">
    <mergeCell ref="A1:I1"/>
  </mergeCells>
  <pageMargins left="0.7" right="0.7" top="0.75" bottom="0.75" header="0.3" footer="0.3"/>
  <pageSetup paperSize="9" scale="78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2024-10-07T06:20:32Z</cp:lastPrinted>
  <dcterms:created xsi:type="dcterms:W3CDTF">2017-12-11T14:03:53Z</dcterms:created>
  <dcterms:modified xsi:type="dcterms:W3CDTF">2024-10-07T09:25:33Z</dcterms:modified>
</cp:coreProperties>
</file>