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БЮДЖЕТНЫЙ ОТДЕЛ\БЮДЖЕТ 2026\Проект ГОЩ\Дополнительные материалы\"/>
    </mc:Choice>
  </mc:AlternateContent>
  <xr:revisionPtr revIDLastSave="0" documentId="13_ncr:1_{08B39FF6-A3FF-4018-BE34-7E03DDA4BE83}" xr6:coauthVersionLast="36" xr6:coauthVersionMax="36" xr10:uidLastSave="{00000000-0000-0000-0000-000000000000}"/>
  <bookViews>
    <workbookView xWindow="120" yWindow="345" windowWidth="20115" windowHeight="9735" xr2:uid="{00000000-000D-0000-FFFF-FFFF00000000}"/>
  </bookViews>
  <sheets>
    <sheet name="Свод" sheetId="3" r:id="rId1"/>
  </sheets>
  <definedNames>
    <definedName name="_xlnm.Print_Titles" localSheetId="0">Свод!$4:$5</definedName>
  </definedNames>
  <calcPr calcId="191029" iterateDelta="1E-4"/>
</workbook>
</file>

<file path=xl/calcChain.xml><?xml version="1.0" encoding="utf-8"?>
<calcChain xmlns="http://schemas.openxmlformats.org/spreadsheetml/2006/main">
  <c r="D66" i="3" l="1"/>
  <c r="C90" i="3" l="1"/>
  <c r="E90" i="3" s="1"/>
  <c r="C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D89" i="3" l="1"/>
  <c r="E89" i="3" l="1"/>
  <c r="D91" i="3"/>
  <c r="E91" i="3" l="1"/>
  <c r="D62" i="3" l="1"/>
  <c r="D61" i="3" s="1"/>
  <c r="D50" i="3"/>
  <c r="C30" i="3" l="1"/>
  <c r="C25" i="3"/>
  <c r="E26" i="3" l="1"/>
  <c r="E60" i="3"/>
  <c r="E45" i="3"/>
  <c r="E37" i="3"/>
  <c r="D59" i="3" l="1"/>
  <c r="D53" i="3"/>
  <c r="D41" i="3"/>
  <c r="D38" i="3"/>
  <c r="D7" i="3"/>
  <c r="C62" i="3"/>
  <c r="D56" i="3"/>
  <c r="C53" i="3"/>
  <c r="E55" i="3"/>
  <c r="C50" i="3"/>
  <c r="D46" i="3"/>
  <c r="D44" i="3"/>
  <c r="C44" i="3"/>
  <c r="D32" i="3"/>
  <c r="D29" i="3" s="1"/>
  <c r="E35" i="3"/>
  <c r="C32" i="3"/>
  <c r="D19" i="3"/>
  <c r="D17" i="3" s="1"/>
  <c r="D27" i="3"/>
  <c r="D25" i="3"/>
  <c r="D23" i="3"/>
  <c r="D9" i="3"/>
  <c r="D11" i="3"/>
  <c r="E14" i="3"/>
  <c r="E13" i="3"/>
  <c r="D49" i="3" l="1"/>
  <c r="E44" i="3"/>
  <c r="D43" i="3"/>
  <c r="E25" i="3"/>
  <c r="D22" i="3"/>
  <c r="D6" i="3" l="1"/>
  <c r="D69" i="3" l="1"/>
  <c r="E51" i="3" l="1"/>
  <c r="C11" i="3" l="1"/>
  <c r="E16" i="3"/>
  <c r="E8" i="3" l="1"/>
  <c r="E10" i="3"/>
  <c r="E12" i="3"/>
  <c r="E15" i="3"/>
  <c r="E18" i="3"/>
  <c r="E20" i="3"/>
  <c r="E21" i="3"/>
  <c r="E24" i="3"/>
  <c r="E28" i="3"/>
  <c r="E33" i="3"/>
  <c r="E34" i="3"/>
  <c r="E36" i="3"/>
  <c r="E39" i="3"/>
  <c r="E40" i="3"/>
  <c r="E42" i="3"/>
  <c r="E47" i="3"/>
  <c r="E48" i="3"/>
  <c r="E50" i="3"/>
  <c r="E54" i="3"/>
  <c r="E57" i="3"/>
  <c r="E58" i="3"/>
  <c r="E64" i="3"/>
  <c r="E65" i="3"/>
  <c r="E66" i="3"/>
  <c r="C9" i="3"/>
  <c r="C7" i="3"/>
  <c r="C59" i="3"/>
  <c r="E59" i="3" s="1"/>
  <c r="C56" i="3"/>
  <c r="C49" i="3" s="1"/>
  <c r="C46" i="3"/>
  <c r="C41" i="3"/>
  <c r="C38" i="3"/>
  <c r="C29" i="3" s="1"/>
  <c r="C27" i="3"/>
  <c r="C23" i="3"/>
  <c r="C19" i="3"/>
  <c r="C17" i="3" s="1"/>
  <c r="E46" i="3" l="1"/>
  <c r="C43" i="3"/>
  <c r="C22" i="3"/>
  <c r="E22" i="3" s="1"/>
  <c r="E62" i="3"/>
  <c r="E49" i="3"/>
  <c r="E23" i="3"/>
  <c r="E41" i="3"/>
  <c r="C61" i="3"/>
  <c r="E27" i="3"/>
  <c r="E38" i="3"/>
  <c r="E56" i="3"/>
  <c r="E53" i="3"/>
  <c r="E17" i="3"/>
  <c r="E11" i="3"/>
  <c r="E9" i="3"/>
  <c r="E43" i="3"/>
  <c r="E19" i="3"/>
  <c r="E7" i="3"/>
  <c r="E32" i="3"/>
  <c r="C6" i="3" l="1"/>
  <c r="C69" i="3" s="1"/>
  <c r="E61" i="3"/>
  <c r="E29" i="3"/>
  <c r="E6" i="3" l="1"/>
  <c r="E69" i="3" l="1"/>
</calcChain>
</file>

<file path=xl/sharedStrings.xml><?xml version="1.0" encoding="utf-8"?>
<sst xmlns="http://schemas.openxmlformats.org/spreadsheetml/2006/main" count="161" uniqueCount="158">
  <si>
    <t>1.  Д О Х О Д Ы</t>
  </si>
  <si>
    <t>Код бюджетной классификации</t>
  </si>
  <si>
    <t>Наименование доходов</t>
  </si>
  <si>
    <t>000 1 00 00000 00 0000 000</t>
  </si>
  <si>
    <t>НАЛОГОВЫЕ И НЕНАЛОГОВЫЕ ДОХОДЫ</t>
  </si>
  <si>
    <t>000 1 01 00000 00 0000 000</t>
  </si>
  <si>
    <t xml:space="preserve"> Налоги на прибыль, доходы</t>
  </si>
  <si>
    <t>000 1 01 02000 01 0000 110</t>
  </si>
  <si>
    <t xml:space="preserve"> Налог на доходы физических лиц </t>
  </si>
  <si>
    <t>000 1 03 00000 00 0000 000</t>
  </si>
  <si>
    <t>Налоги на товары (работы, услуги), реализуемые на территории Российской Федерации</t>
  </si>
  <si>
    <t>000 1 03 02000 01 0000 000</t>
  </si>
  <si>
    <t>Акцизы по подакцизным товарам (продукции), производимым на территории Российской Федерации</t>
  </si>
  <si>
    <t>000 1 05 00000 00 0000 000</t>
  </si>
  <si>
    <t>Налоги на совокупный доход</t>
  </si>
  <si>
    <t>Налог, взимаемый в связи с применением упрощенной системы налогообложения</t>
  </si>
  <si>
    <t>000 1 05 02000 02 0000 110</t>
  </si>
  <si>
    <t>Единый налог на вменённый доход для отдельных видов деятельности</t>
  </si>
  <si>
    <t>000 1 05 03000 01 0000 110</t>
  </si>
  <si>
    <t xml:space="preserve">Единый сельскохозяйственный налог </t>
  </si>
  <si>
    <t xml:space="preserve">000 1 05 04000 02 0000 110 </t>
  </si>
  <si>
    <t xml:space="preserve">Налог, взимаемый в связи с применением патентной системы налогообложения </t>
  </si>
  <si>
    <t>000 1 08 00000 00 0000 000</t>
  </si>
  <si>
    <t>Государственная пошлина</t>
  </si>
  <si>
    <t>000 1 08 03000 01 0000 110</t>
  </si>
  <si>
    <t>Государственная пошлина по делам, рассматриваемым в судах общей юрисдикции, мировыми судьями</t>
  </si>
  <si>
    <t>000 1 08 03010 01 0000 110</t>
  </si>
  <si>
    <t xml:space="preserve"> Государственная пошлина по делам, рассматриваемым в судах общей юрисдикции, мировыми судьями (за исключением Верховного Суда Российской Федерации)                                                     </t>
  </si>
  <si>
    <t>000 1 08 07000 01 0000 110</t>
  </si>
  <si>
    <t>Государственная пошлина за государственную регистрацию, а также за совершение прочих юридически значимых действий</t>
  </si>
  <si>
    <t>000 1 08 07150 01 0000 110</t>
  </si>
  <si>
    <t>Государственная пошлина за выдачу разрешения на установку рекламной конструкции</t>
  </si>
  <si>
    <t>000 1 11 00000 00 0000 000</t>
  </si>
  <si>
    <t xml:space="preserve">Доходы от  использования имущества, находящегося в государственной и муниципальной собственности </t>
  </si>
  <si>
    <t>000 1 11 05000 00 0000 120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</si>
  <si>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</si>
  <si>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000 1 11 09000 00 0000 120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</si>
  <si>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</si>
  <si>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000 1 12 00000 00 0000 000</t>
  </si>
  <si>
    <t>Платежи при пользовании природными ресурсами</t>
  </si>
  <si>
    <t>000 1 12 01000 01 0000 120</t>
  </si>
  <si>
    <t xml:space="preserve">Плата за негативное воздействие на окружающую среду </t>
  </si>
  <si>
    <t>000 1 13 00000 00 0000 000</t>
  </si>
  <si>
    <t>Доходы от оказания платных услуг (работ) и компенсации затрат государства</t>
  </si>
  <si>
    <t>000 1 13 02000 00 0000 130</t>
  </si>
  <si>
    <t>Доходы от компенсации затрат государства</t>
  </si>
  <si>
    <t>000 1 14 00000 00 0000 000</t>
  </si>
  <si>
    <t>Доходы от продажи материальных и нематериальных активов</t>
  </si>
  <si>
    <t>000 1 14 02000 00 0000 000</t>
  </si>
  <si>
    <t>Доходы от реализации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</si>
  <si>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000 1 14 06000 00 0000 430</t>
  </si>
  <si>
    <t>Доходы от продажи земельных участков, находящихся в государственной и муниципальной собственности (за исключением земельных участков бюджетных и автономных учреждений)</t>
  </si>
  <si>
    <t>000 1 16 00000 00 0000 000</t>
  </si>
  <si>
    <t xml:space="preserve"> Штрафы, санкции, возмещение ущерба</t>
  </si>
  <si>
    <t>000 1 17 00000 00 0000 000</t>
  </si>
  <si>
    <t>Прочие неналоговые доходы</t>
  </si>
  <si>
    <t>000 1 17 05000 00 0000 180</t>
  </si>
  <si>
    <t>000 2 00 00000 00 0000 000</t>
  </si>
  <si>
    <t>БЕЗВОЗМЕЗДНЫЕ ПОСТУПЛЕНИЯ</t>
  </si>
  <si>
    <t>Иные межбюджетные трансферты</t>
  </si>
  <si>
    <t>Всего доходов</t>
  </si>
  <si>
    <t xml:space="preserve">% ожидаемого исполнения </t>
  </si>
  <si>
    <t xml:space="preserve">000 1 05 01000 01 0000 110 </t>
  </si>
  <si>
    <t>000 1 14 06300 00 0000 430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</si>
  <si>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находящихся в государственной или муниципальной собственности</t>
  </si>
  <si>
    <t>000 2 18 00000 00 0000 000</t>
  </si>
  <si>
    <t>000 2 19 00000 00 0000 000</t>
  </si>
  <si>
    <t>000 1 13 01000 00 0000 130</t>
  </si>
  <si>
    <t xml:space="preserve">Доходы от оказания платных услуг (работ) </t>
  </si>
  <si>
    <t xml:space="preserve">Субсидии </t>
  </si>
  <si>
    <t xml:space="preserve">Субвенции  </t>
  </si>
  <si>
    <t>Возврат бюджетными и автономными учреждениями остатков субсидий прошлых лет</t>
  </si>
  <si>
    <t>Возврат остатков субсидий, субвенций и иных межбюджетных трансфертов</t>
  </si>
  <si>
    <t>000 1 06 00 000 00 0000 000</t>
  </si>
  <si>
    <t>Налоги на имущество</t>
  </si>
  <si>
    <t>000 1 06 01 000 00 0000 110</t>
  </si>
  <si>
    <t>Налог на имущество физических лиц</t>
  </si>
  <si>
    <t>Земельный налог</t>
  </si>
  <si>
    <t>000 1 06 06 000 00 0000 110</t>
  </si>
  <si>
    <t>Земельный налог с организаций</t>
  </si>
  <si>
    <t>Земельный налог с физических лиц</t>
  </si>
  <si>
    <t>000 1 06 06 040 00 0000 110</t>
  </si>
  <si>
    <t>000 1 06 06 030 00 0000 110</t>
  </si>
  <si>
    <t>000 1 11 05 010 00 0000 120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</si>
  <si>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</si>
  <si>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</si>
  <si>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000 1 11 05 020 00 0000 120</t>
  </si>
  <si>
    <t>000 1 11 05 030 00 0000 120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</si>
  <si>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государственных внебюджетных фондов и созданных ими учреждений (за исключением имущества бюджетных и автономных учреждений)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</si>
  <si>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</si>
  <si>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000 1 11 05 070 00 0000 120</t>
  </si>
  <si>
    <t>000 1 11 09 040 00 0000 120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</si>
  <si>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</si>
  <si>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000 1 13 01 990 00 0000 130</t>
  </si>
  <si>
    <t>Прочие доходы от оказания платных услуг (работ)</t>
  </si>
  <si>
    <t>000 1 13 02 060 00 0000 130</t>
  </si>
  <si>
    <t>Доходы, поступающие в порядке возмещения расходов, понесенных в связи с эксплуатацией имущества</t>
  </si>
  <si>
    <t>000 1 13 02 990 00 0000 130</t>
  </si>
  <si>
    <t>Прочие доходы от компенсации затрат государства</t>
  </si>
  <si>
    <t>000 1 14 06 010 00 0000 430</t>
  </si>
  <si>
    <t>Доходы от продажи земельных участков, государственная собственность на которые не разграничена</t>
  </si>
  <si>
    <t>000 1 14 06 310 00 0000 430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</si>
  <si>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государственная собственность на которые не разграничена</t>
  </si>
  <si>
    <t>000 2 02 00 000 00 0000 000</t>
  </si>
  <si>
    <t>БЕЗВОЗМЕЗДНЫЕ ПОСТУПЛЕНИЯ ОТ ДРУГИХ БЮДЖЕТОВ БЮДЖЕТНОЙ СИСТЕМЫ РОССИЙСКОЙ ФЕДЕРАЦИИ</t>
  </si>
  <si>
    <t>Наименование муниципальной программы</t>
  </si>
  <si>
    <t>Муниципальная программа "Здравоохранение"</t>
  </si>
  <si>
    <t>Муниципальная программа "Образование"</t>
  </si>
  <si>
    <t>Муниципальная программа "Социальная защита населения"</t>
  </si>
  <si>
    <t>Муниципальная программа "Спорт"</t>
  </si>
  <si>
    <t>Муниципальная программа "Развитие сельского хозяйства"</t>
  </si>
  <si>
    <t>Муниципальная программа "Экология и окружающая среда"</t>
  </si>
  <si>
    <t>Муниципальная программа "Предпринимательство"</t>
  </si>
  <si>
    <t>Муниципальная программа "Управление имуществом и муниципальными финансами"</t>
  </si>
  <si>
    <t>Муниципальная программа "Развитие институтов гражданского общества, повышение эффективности местного самоуправления и реализации молодежной политики"</t>
  </si>
  <si>
    <t>Муниципальная программа "Развитие и функционирование дорожно-транспортного комплекса"</t>
  </si>
  <si>
    <t>Муниципальная программа "Цифровое муниципальное образование"</t>
  </si>
  <si>
    <t>Муниципальная программа "Формирование современной комфортной городской среды"</t>
  </si>
  <si>
    <t>2. РАСХОДЫ</t>
  </si>
  <si>
    <t>Муниципальная программа "Жилище"</t>
  </si>
  <si>
    <t xml:space="preserve"> </t>
  </si>
  <si>
    <t xml:space="preserve">    (тыс. руб.)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</si>
  <si>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собственности</t>
  </si>
  <si>
    <t>000 1 11 05 300 00 0000 120</t>
  </si>
  <si>
    <t>НЕПРОГРАММНЫЕ РАСХОДЫ</t>
  </si>
  <si>
    <t>В С Е Г О   Р А С Х О Д Ы</t>
  </si>
  <si>
    <t>ВСЕГО ПО МУНИЦИПАЛЬНЫМ ПРОГРАММАМ</t>
  </si>
  <si>
    <t>000 1 11 09 080 00 0000 120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</si>
  <si>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</si>
  <si>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>Доходы от продажи земельных участков, государственная собственность на которые  разграничена</t>
  </si>
  <si>
    <t>000 1 14 06 020 00 0000 430</t>
  </si>
  <si>
    <t>Муниципальная программа "Культура и туризм"</t>
  </si>
  <si>
    <t>1 05 07 000 01 0000 110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</si>
  <si>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</si>
  <si>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>000 1 08 04 000 01 0000 110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</si>
  <si>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</si>
  <si>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000 1 08 04 020 01 0000 110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</si>
  <si>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</si>
  <si>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Доходы от реализации имущества, находящегося в собственности городских округов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</si>
  <si>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Муниципальная программа "Переселение граждан из аварийного жилищного фонда"</t>
  </si>
  <si>
    <t>Дотации</t>
  </si>
  <si>
    <t>Оценка ожидаемого исполнения  бюджета городского округа Щёлково за 2025 год</t>
  </si>
  <si>
    <t>Уточненный план на 2025 год</t>
  </si>
  <si>
    <t>Ожидаемое исполнение                                  за 2025 год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</si>
  <si>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Российской Федерации, субъектам Российской Федерации или муниципальным образованиям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</si>
  <si>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городским округам</t>
  </si>
  <si>
    <t>000 1 11 01 000 00 0000 120</t>
  </si>
  <si>
    <t>000 1 11 01 040 04 0000 120</t>
  </si>
  <si>
    <t>Доходы от реализации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</si>
  <si>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000 1 14 02 040 04 0000 410</t>
  </si>
  <si>
    <t>1 14 02 040 04 0000 440</t>
  </si>
  <si>
    <t>000 2 02 10000 00 0000 150</t>
  </si>
  <si>
    <t>000 2 02 20000 00 0000 150</t>
  </si>
  <si>
    <t xml:space="preserve">000 2 02 30000 00 0000 150 </t>
  </si>
  <si>
    <t>000 2 02 40000 00 0000 150</t>
  </si>
  <si>
    <t>% ожидаемого исполнения</t>
  </si>
  <si>
    <t>Муниципальная программа "Безопасность и обеспечение безопасности жизнедеятельности населения"</t>
  </si>
  <si>
    <t>Муниципальная программа "Развитие инженерной инфраструктуры, энергоэффективности и отрасли обращения с отходами"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</si>
</sst>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[&gt;=50]#,##0.0,;[Red][&lt;=-50]\-#,##0.0,;#,##0.0,"/>
    <numFmt numFmtId="166" formatCode="#,##0.0_ ;[Red]\-#,##0.0\ "/>
  </numFmts>
  <fonts count="19" x14ac:knownFonts="1">
    <font>
      <sz val="11"/>
      <color theme="1"/>
      <name val="Calibri"/>
      <family val="2"/>
      <charset val="204"/>
      <scheme val="minor"/>
    </font>
    <font>
      <sz val="8"/>
      <color indexed="8"/>
      <name val="Arial"/>
      <family val="2"/>
      <charset val="204"/>
    </font>
    <font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7"/>
      <color indexed="8"/>
      <name val="Arial"/>
      <family val="2"/>
      <charset val="204"/>
    </font>
    <font>
      <b/>
      <sz val="13"/>
      <color indexed="8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9" fillId="0" borderId="0" applyProtection="0"/>
    <xf numFmtId="0" fontId="1" fillId="0" borderId="0" applyProtection="0"/>
    <xf numFmtId="0" fontId="1" fillId="0" borderId="0">
      <alignment horizontal="left" wrapText="1"/>
      <protection locked="0" hidden="1"/>
    </xf>
    <xf numFmtId="49" fontId="10" fillId="0" borderId="0">
      <alignment horizontal="center" vertical="top" wrapText="1"/>
      <protection locked="0" hidden="1"/>
    </xf>
    <xf numFmtId="49" fontId="1" fillId="0" borderId="0">
      <alignment horizontal="left" vertical="top" wrapText="1"/>
      <protection locked="0" hidden="1"/>
    </xf>
    <xf numFmtId="0" fontId="1" fillId="0" borderId="0">
      <alignment horizontal="right" vertical="top" wrapText="1"/>
      <protection locked="0" hidden="1"/>
    </xf>
    <xf numFmtId="0" fontId="1" fillId="0" borderId="0">
      <alignment horizontal="right" vertical="top" wrapText="1"/>
      <protection locked="0" hidden="1"/>
    </xf>
    <xf numFmtId="0" fontId="1" fillId="0" borderId="0">
      <alignment horizontal="left" wrapText="1"/>
      <protection locked="0" hidden="1"/>
    </xf>
    <xf numFmtId="49" fontId="1" fillId="0" borderId="0">
      <alignment horizontal="left" vertical="top" wrapText="1"/>
      <protection locked="0" hidden="1"/>
    </xf>
    <xf numFmtId="0" fontId="1" fillId="0" borderId="0">
      <alignment horizontal="left" wrapText="1"/>
      <protection locked="0" hidden="1"/>
    </xf>
    <xf numFmtId="49" fontId="1" fillId="0" borderId="0">
      <alignment horizontal="left" vertical="top" wrapText="1"/>
      <protection locked="0" hidden="1"/>
    </xf>
    <xf numFmtId="49" fontId="1" fillId="0" borderId="0">
      <alignment horizontal="left" vertical="top" wrapText="1"/>
      <protection locked="0" hidden="1"/>
    </xf>
    <xf numFmtId="0" fontId="1" fillId="0" borderId="0">
      <alignment horizontal="left" wrapText="1"/>
      <protection locked="0" hidden="1"/>
    </xf>
    <xf numFmtId="0" fontId="1" fillId="0" borderId="0" applyProtection="0"/>
    <xf numFmtId="0" fontId="1" fillId="0" borderId="0" applyProtection="0"/>
  </cellStyleXfs>
  <cellXfs count="60">
    <xf numFmtId="0" fontId="0" fillId="0" borderId="0" xfId="0"/>
    <xf numFmtId="0" fontId="3" fillId="2" borderId="0" xfId="0" applyFont="1" applyFill="1"/>
    <xf numFmtId="0" fontId="5" fillId="2" borderId="0" xfId="0" applyFont="1" applyFill="1"/>
    <xf numFmtId="164" fontId="3" fillId="2" borderId="0" xfId="0" applyNumberFormat="1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5" fillId="0" borderId="0" xfId="0" applyFont="1" applyFill="1"/>
    <xf numFmtId="0" fontId="3" fillId="0" borderId="0" xfId="0" applyFont="1" applyFill="1" applyBorder="1" applyAlignment="1">
      <alignment horizontal="center" vertical="center" wrapText="1"/>
    </xf>
    <xf numFmtId="164" fontId="5" fillId="0" borderId="0" xfId="0" applyNumberFormat="1" applyFont="1" applyFill="1"/>
    <xf numFmtId="3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/>
    <xf numFmtId="0" fontId="6" fillId="0" borderId="1" xfId="0" applyFont="1" applyFill="1" applyBorder="1" applyAlignment="1">
      <alignment vertical="center"/>
    </xf>
    <xf numFmtId="164" fontId="5" fillId="0" borderId="1" xfId="0" applyNumberFormat="1" applyFont="1" applyFill="1" applyBorder="1" applyAlignment="1">
      <alignment vertical="center"/>
    </xf>
    <xf numFmtId="164" fontId="12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164" fontId="3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vertical="center"/>
    </xf>
    <xf numFmtId="164" fontId="11" fillId="0" borderId="1" xfId="0" applyNumberFormat="1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164" fontId="3" fillId="0" borderId="1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horizontal="left" vertical="center" wrapText="1"/>
    </xf>
    <xf numFmtId="164" fontId="5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 hidden="1"/>
    </xf>
    <xf numFmtId="164" fontId="14" fillId="2" borderId="1" xfId="0" applyNumberFormat="1" applyFont="1" applyFill="1" applyBorder="1" applyAlignment="1">
      <alignment vertical="center"/>
    </xf>
    <xf numFmtId="0" fontId="12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49" fontId="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right" vertical="center"/>
    </xf>
    <xf numFmtId="164" fontId="15" fillId="3" borderId="1" xfId="0" applyNumberFormat="1" applyFont="1" applyFill="1" applyBorder="1" applyAlignment="1">
      <alignment horizontal="right" vertical="center"/>
    </xf>
    <xf numFmtId="164" fontId="15" fillId="0" borderId="1" xfId="0" applyNumberFormat="1" applyFont="1" applyFill="1" applyBorder="1" applyAlignment="1">
      <alignment horizontal="right" vertical="center"/>
    </xf>
    <xf numFmtId="166" fontId="15" fillId="3" borderId="1" xfId="0" applyNumberFormat="1" applyFont="1" applyFill="1" applyBorder="1" applyAlignment="1">
      <alignment horizontal="right" vertical="center"/>
    </xf>
    <xf numFmtId="165" fontId="16" fillId="0" borderId="1" xfId="0" applyNumberFormat="1" applyFont="1" applyBorder="1" applyAlignment="1">
      <alignment horizontal="right" vertical="center"/>
    </xf>
    <xf numFmtId="164" fontId="16" fillId="0" borderId="1" xfId="0" applyNumberFormat="1" applyFont="1" applyBorder="1" applyAlignment="1">
      <alignment horizontal="right" vertical="center"/>
    </xf>
    <xf numFmtId="164" fontId="18" fillId="0" borderId="1" xfId="0" applyNumberFormat="1" applyFont="1" applyFill="1" applyBorder="1" applyAlignment="1">
      <alignment vertical="center"/>
    </xf>
    <xf numFmtId="0" fontId="15" fillId="3" borderId="1" xfId="0" applyNumberFormat="1" applyFont="1" applyFill="1" applyBorder="1" applyAlignment="1">
      <alignment horizontal="left" vertical="center" wrapText="1"/>
    </xf>
    <xf numFmtId="0" fontId="16" fillId="3" borderId="1" xfId="0" applyNumberFormat="1" applyFont="1" applyFill="1" applyBorder="1" applyAlignment="1">
      <alignment horizontal="left" vertical="center"/>
    </xf>
    <xf numFmtId="164" fontId="17" fillId="0" borderId="1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wrapText="1"/>
    </xf>
    <xf numFmtId="3" fontId="17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5" fillId="3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16">
    <cellStyle name="Денежный [0] 2" xfId="6" xr:uid="{00000000-0005-0000-0000-000000000000}"/>
    <cellStyle name="Денежный 2" xfId="5" xr:uid="{00000000-0005-0000-0000-000001000000}"/>
    <cellStyle name="Денежный 3" xfId="9" xr:uid="{00000000-0005-0000-0000-000002000000}"/>
    <cellStyle name="Денежный 4" xfId="11" xr:uid="{00000000-0005-0000-0000-000003000000}"/>
    <cellStyle name="Денежный 5" xfId="12" xr:uid="{00000000-0005-0000-0000-000004000000}"/>
    <cellStyle name="Обычный" xfId="0" builtinId="0"/>
    <cellStyle name="Обычный 2" xfId="2" xr:uid="{00000000-0005-0000-0000-000006000000}"/>
    <cellStyle name="Обычный 3" xfId="1" xr:uid="{00000000-0005-0000-0000-000007000000}"/>
    <cellStyle name="Обычный 4" xfId="15" xr:uid="{00000000-0005-0000-0000-000008000000}"/>
    <cellStyle name="Обычный 5" xfId="14" xr:uid="{00000000-0005-0000-0000-000009000000}"/>
    <cellStyle name="Процентный 2" xfId="7" xr:uid="{00000000-0005-0000-0000-00000A000000}"/>
    <cellStyle name="Финансовый [0] 2" xfId="4" xr:uid="{00000000-0005-0000-0000-00000B000000}"/>
    <cellStyle name="Финансовый 2" xfId="3" xr:uid="{00000000-0005-0000-0000-00000C000000}"/>
    <cellStyle name="Финансовый 3" xfId="8" xr:uid="{00000000-0005-0000-0000-00000D000000}"/>
    <cellStyle name="Финансовый 4" xfId="10" xr:uid="{00000000-0005-0000-0000-00000E000000}"/>
    <cellStyle name="Финансовый 5" xfId="13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91"/>
  <sheetViews>
    <sheetView tabSelected="1" topLeftCell="A40" zoomScale="75" zoomScaleNormal="75" zoomScaleSheetLayoutView="100" workbookViewId="0">
      <selection activeCell="F40" sqref="F1:Y1048576"/>
    </sheetView>
  </sheetViews>
  <sheetFormatPr defaultColWidth="9.140625" defaultRowHeight="15.75" x14ac:dyDescent="0.25"/>
  <cols>
    <col min="1" max="1" width="29.85546875" style="1" customWidth="1"/>
    <col min="2" max="2" width="44.28515625" style="4" customWidth="1"/>
    <col min="3" max="3" width="17.140625" style="3" customWidth="1"/>
    <col min="4" max="4" width="18.7109375" style="1" customWidth="1"/>
    <col min="5" max="5" width="17.42578125" style="3" customWidth="1"/>
    <col min="6" max="182" width="9.140625" style="1"/>
    <col min="183" max="183" width="27.42578125" style="1" customWidth="1"/>
    <col min="184" max="184" width="47" style="1" customWidth="1"/>
    <col min="185" max="185" width="15.140625" style="1" customWidth="1"/>
    <col min="186" max="186" width="16.85546875" style="1" customWidth="1"/>
    <col min="187" max="187" width="16.28515625" style="1" customWidth="1"/>
    <col min="188" max="188" width="11.42578125" style="1" customWidth="1"/>
    <col min="189" max="189" width="60.5703125" style="1" customWidth="1"/>
    <col min="190" max="438" width="9.140625" style="1"/>
    <col min="439" max="439" width="27.42578125" style="1" customWidth="1"/>
    <col min="440" max="440" width="47" style="1" customWidth="1"/>
    <col min="441" max="441" width="15.140625" style="1" customWidth="1"/>
    <col min="442" max="442" width="16.85546875" style="1" customWidth="1"/>
    <col min="443" max="443" width="16.28515625" style="1" customWidth="1"/>
    <col min="444" max="444" width="11.42578125" style="1" customWidth="1"/>
    <col min="445" max="445" width="60.5703125" style="1" customWidth="1"/>
    <col min="446" max="694" width="9.140625" style="1"/>
    <col min="695" max="695" width="27.42578125" style="1" customWidth="1"/>
    <col min="696" max="696" width="47" style="1" customWidth="1"/>
    <col min="697" max="697" width="15.140625" style="1" customWidth="1"/>
    <col min="698" max="698" width="16.85546875" style="1" customWidth="1"/>
    <col min="699" max="699" width="16.28515625" style="1" customWidth="1"/>
    <col min="700" max="700" width="11.42578125" style="1" customWidth="1"/>
    <col min="701" max="701" width="60.5703125" style="1" customWidth="1"/>
    <col min="702" max="950" width="9.140625" style="1"/>
    <col min="951" max="951" width="27.42578125" style="1" customWidth="1"/>
    <col min="952" max="952" width="47" style="1" customWidth="1"/>
    <col min="953" max="953" width="15.140625" style="1" customWidth="1"/>
    <col min="954" max="954" width="16.85546875" style="1" customWidth="1"/>
    <col min="955" max="955" width="16.28515625" style="1" customWidth="1"/>
    <col min="956" max="956" width="11.42578125" style="1" customWidth="1"/>
    <col min="957" max="957" width="60.5703125" style="1" customWidth="1"/>
    <col min="958" max="1206" width="9.140625" style="1"/>
    <col min="1207" max="1207" width="27.42578125" style="1" customWidth="1"/>
    <col min="1208" max="1208" width="47" style="1" customWidth="1"/>
    <col min="1209" max="1209" width="15.140625" style="1" customWidth="1"/>
    <col min="1210" max="1210" width="16.85546875" style="1" customWidth="1"/>
    <col min="1211" max="1211" width="16.28515625" style="1" customWidth="1"/>
    <col min="1212" max="1212" width="11.42578125" style="1" customWidth="1"/>
    <col min="1213" max="1213" width="60.5703125" style="1" customWidth="1"/>
    <col min="1214" max="1462" width="9.140625" style="1"/>
    <col min="1463" max="1463" width="27.42578125" style="1" customWidth="1"/>
    <col min="1464" max="1464" width="47" style="1" customWidth="1"/>
    <col min="1465" max="1465" width="15.140625" style="1" customWidth="1"/>
    <col min="1466" max="1466" width="16.85546875" style="1" customWidth="1"/>
    <col min="1467" max="1467" width="16.28515625" style="1" customWidth="1"/>
    <col min="1468" max="1468" width="11.42578125" style="1" customWidth="1"/>
    <col min="1469" max="1469" width="60.5703125" style="1" customWidth="1"/>
    <col min="1470" max="1718" width="9.140625" style="1"/>
    <col min="1719" max="1719" width="27.42578125" style="1" customWidth="1"/>
    <col min="1720" max="1720" width="47" style="1" customWidth="1"/>
    <col min="1721" max="1721" width="15.140625" style="1" customWidth="1"/>
    <col min="1722" max="1722" width="16.85546875" style="1" customWidth="1"/>
    <col min="1723" max="1723" width="16.28515625" style="1" customWidth="1"/>
    <col min="1724" max="1724" width="11.42578125" style="1" customWidth="1"/>
    <col min="1725" max="1725" width="60.5703125" style="1" customWidth="1"/>
    <col min="1726" max="1974" width="9.140625" style="1"/>
    <col min="1975" max="1975" width="27.42578125" style="1" customWidth="1"/>
    <col min="1976" max="1976" width="47" style="1" customWidth="1"/>
    <col min="1977" max="1977" width="15.140625" style="1" customWidth="1"/>
    <col min="1978" max="1978" width="16.85546875" style="1" customWidth="1"/>
    <col min="1979" max="1979" width="16.28515625" style="1" customWidth="1"/>
    <col min="1980" max="1980" width="11.42578125" style="1" customWidth="1"/>
    <col min="1981" max="1981" width="60.5703125" style="1" customWidth="1"/>
    <col min="1982" max="2230" width="9.140625" style="1"/>
    <col min="2231" max="2231" width="27.42578125" style="1" customWidth="1"/>
    <col min="2232" max="2232" width="47" style="1" customWidth="1"/>
    <col min="2233" max="2233" width="15.140625" style="1" customWidth="1"/>
    <col min="2234" max="2234" width="16.85546875" style="1" customWidth="1"/>
    <col min="2235" max="2235" width="16.28515625" style="1" customWidth="1"/>
    <col min="2236" max="2236" width="11.42578125" style="1" customWidth="1"/>
    <col min="2237" max="2237" width="60.5703125" style="1" customWidth="1"/>
    <col min="2238" max="2486" width="9.140625" style="1"/>
    <col min="2487" max="2487" width="27.42578125" style="1" customWidth="1"/>
    <col min="2488" max="2488" width="47" style="1" customWidth="1"/>
    <col min="2489" max="2489" width="15.140625" style="1" customWidth="1"/>
    <col min="2490" max="2490" width="16.85546875" style="1" customWidth="1"/>
    <col min="2491" max="2491" width="16.28515625" style="1" customWidth="1"/>
    <col min="2492" max="2492" width="11.42578125" style="1" customWidth="1"/>
    <col min="2493" max="2493" width="60.5703125" style="1" customWidth="1"/>
    <col min="2494" max="2742" width="9.140625" style="1"/>
    <col min="2743" max="2743" width="27.42578125" style="1" customWidth="1"/>
    <col min="2744" max="2744" width="47" style="1" customWidth="1"/>
    <col min="2745" max="2745" width="15.140625" style="1" customWidth="1"/>
    <col min="2746" max="2746" width="16.85546875" style="1" customWidth="1"/>
    <col min="2747" max="2747" width="16.28515625" style="1" customWidth="1"/>
    <col min="2748" max="2748" width="11.42578125" style="1" customWidth="1"/>
    <col min="2749" max="2749" width="60.5703125" style="1" customWidth="1"/>
    <col min="2750" max="2998" width="9.140625" style="1"/>
    <col min="2999" max="2999" width="27.42578125" style="1" customWidth="1"/>
    <col min="3000" max="3000" width="47" style="1" customWidth="1"/>
    <col min="3001" max="3001" width="15.140625" style="1" customWidth="1"/>
    <col min="3002" max="3002" width="16.85546875" style="1" customWidth="1"/>
    <col min="3003" max="3003" width="16.28515625" style="1" customWidth="1"/>
    <col min="3004" max="3004" width="11.42578125" style="1" customWidth="1"/>
    <col min="3005" max="3005" width="60.5703125" style="1" customWidth="1"/>
    <col min="3006" max="3254" width="9.140625" style="1"/>
    <col min="3255" max="3255" width="27.42578125" style="1" customWidth="1"/>
    <col min="3256" max="3256" width="47" style="1" customWidth="1"/>
    <col min="3257" max="3257" width="15.140625" style="1" customWidth="1"/>
    <col min="3258" max="3258" width="16.85546875" style="1" customWidth="1"/>
    <col min="3259" max="3259" width="16.28515625" style="1" customWidth="1"/>
    <col min="3260" max="3260" width="11.42578125" style="1" customWidth="1"/>
    <col min="3261" max="3261" width="60.5703125" style="1" customWidth="1"/>
    <col min="3262" max="3510" width="9.140625" style="1"/>
    <col min="3511" max="3511" width="27.42578125" style="1" customWidth="1"/>
    <col min="3512" max="3512" width="47" style="1" customWidth="1"/>
    <col min="3513" max="3513" width="15.140625" style="1" customWidth="1"/>
    <col min="3514" max="3514" width="16.85546875" style="1" customWidth="1"/>
    <col min="3515" max="3515" width="16.28515625" style="1" customWidth="1"/>
    <col min="3516" max="3516" width="11.42578125" style="1" customWidth="1"/>
    <col min="3517" max="3517" width="60.5703125" style="1" customWidth="1"/>
    <col min="3518" max="3766" width="9.140625" style="1"/>
    <col min="3767" max="3767" width="27.42578125" style="1" customWidth="1"/>
    <col min="3768" max="3768" width="47" style="1" customWidth="1"/>
    <col min="3769" max="3769" width="15.140625" style="1" customWidth="1"/>
    <col min="3770" max="3770" width="16.85546875" style="1" customWidth="1"/>
    <col min="3771" max="3771" width="16.28515625" style="1" customWidth="1"/>
    <col min="3772" max="3772" width="11.42578125" style="1" customWidth="1"/>
    <col min="3773" max="3773" width="60.5703125" style="1" customWidth="1"/>
    <col min="3774" max="4022" width="9.140625" style="1"/>
    <col min="4023" max="4023" width="27.42578125" style="1" customWidth="1"/>
    <col min="4024" max="4024" width="47" style="1" customWidth="1"/>
    <col min="4025" max="4025" width="15.140625" style="1" customWidth="1"/>
    <col min="4026" max="4026" width="16.85546875" style="1" customWidth="1"/>
    <col min="4027" max="4027" width="16.28515625" style="1" customWidth="1"/>
    <col min="4028" max="4028" width="11.42578125" style="1" customWidth="1"/>
    <col min="4029" max="4029" width="60.5703125" style="1" customWidth="1"/>
    <col min="4030" max="4278" width="9.140625" style="1"/>
    <col min="4279" max="4279" width="27.42578125" style="1" customWidth="1"/>
    <col min="4280" max="4280" width="47" style="1" customWidth="1"/>
    <col min="4281" max="4281" width="15.140625" style="1" customWidth="1"/>
    <col min="4282" max="4282" width="16.85546875" style="1" customWidth="1"/>
    <col min="4283" max="4283" width="16.28515625" style="1" customWidth="1"/>
    <col min="4284" max="4284" width="11.42578125" style="1" customWidth="1"/>
    <col min="4285" max="4285" width="60.5703125" style="1" customWidth="1"/>
    <col min="4286" max="4534" width="9.140625" style="1"/>
    <col min="4535" max="4535" width="27.42578125" style="1" customWidth="1"/>
    <col min="4536" max="4536" width="47" style="1" customWidth="1"/>
    <col min="4537" max="4537" width="15.140625" style="1" customWidth="1"/>
    <col min="4538" max="4538" width="16.85546875" style="1" customWidth="1"/>
    <col min="4539" max="4539" width="16.28515625" style="1" customWidth="1"/>
    <col min="4540" max="4540" width="11.42578125" style="1" customWidth="1"/>
    <col min="4541" max="4541" width="60.5703125" style="1" customWidth="1"/>
    <col min="4542" max="4790" width="9.140625" style="1"/>
    <col min="4791" max="4791" width="27.42578125" style="1" customWidth="1"/>
    <col min="4792" max="4792" width="47" style="1" customWidth="1"/>
    <col min="4793" max="4793" width="15.140625" style="1" customWidth="1"/>
    <col min="4794" max="4794" width="16.85546875" style="1" customWidth="1"/>
    <col min="4795" max="4795" width="16.28515625" style="1" customWidth="1"/>
    <col min="4796" max="4796" width="11.42578125" style="1" customWidth="1"/>
    <col min="4797" max="4797" width="60.5703125" style="1" customWidth="1"/>
    <col min="4798" max="5046" width="9.140625" style="1"/>
    <col min="5047" max="5047" width="27.42578125" style="1" customWidth="1"/>
    <col min="5048" max="5048" width="47" style="1" customWidth="1"/>
    <col min="5049" max="5049" width="15.140625" style="1" customWidth="1"/>
    <col min="5050" max="5050" width="16.85546875" style="1" customWidth="1"/>
    <col min="5051" max="5051" width="16.28515625" style="1" customWidth="1"/>
    <col min="5052" max="5052" width="11.42578125" style="1" customWidth="1"/>
    <col min="5053" max="5053" width="60.5703125" style="1" customWidth="1"/>
    <col min="5054" max="5302" width="9.140625" style="1"/>
    <col min="5303" max="5303" width="27.42578125" style="1" customWidth="1"/>
    <col min="5304" max="5304" width="47" style="1" customWidth="1"/>
    <col min="5305" max="5305" width="15.140625" style="1" customWidth="1"/>
    <col min="5306" max="5306" width="16.85546875" style="1" customWidth="1"/>
    <col min="5307" max="5307" width="16.28515625" style="1" customWidth="1"/>
    <col min="5308" max="5308" width="11.42578125" style="1" customWidth="1"/>
    <col min="5309" max="5309" width="60.5703125" style="1" customWidth="1"/>
    <col min="5310" max="5558" width="9.140625" style="1"/>
    <col min="5559" max="5559" width="27.42578125" style="1" customWidth="1"/>
    <col min="5560" max="5560" width="47" style="1" customWidth="1"/>
    <col min="5561" max="5561" width="15.140625" style="1" customWidth="1"/>
    <col min="5562" max="5562" width="16.85546875" style="1" customWidth="1"/>
    <col min="5563" max="5563" width="16.28515625" style="1" customWidth="1"/>
    <col min="5564" max="5564" width="11.42578125" style="1" customWidth="1"/>
    <col min="5565" max="5565" width="60.5703125" style="1" customWidth="1"/>
    <col min="5566" max="5814" width="9.140625" style="1"/>
    <col min="5815" max="5815" width="27.42578125" style="1" customWidth="1"/>
    <col min="5816" max="5816" width="47" style="1" customWidth="1"/>
    <col min="5817" max="5817" width="15.140625" style="1" customWidth="1"/>
    <col min="5818" max="5818" width="16.85546875" style="1" customWidth="1"/>
    <col min="5819" max="5819" width="16.28515625" style="1" customWidth="1"/>
    <col min="5820" max="5820" width="11.42578125" style="1" customWidth="1"/>
    <col min="5821" max="5821" width="60.5703125" style="1" customWidth="1"/>
    <col min="5822" max="6070" width="9.140625" style="1"/>
    <col min="6071" max="6071" width="27.42578125" style="1" customWidth="1"/>
    <col min="6072" max="6072" width="47" style="1" customWidth="1"/>
    <col min="6073" max="6073" width="15.140625" style="1" customWidth="1"/>
    <col min="6074" max="6074" width="16.85546875" style="1" customWidth="1"/>
    <col min="6075" max="6075" width="16.28515625" style="1" customWidth="1"/>
    <col min="6076" max="6076" width="11.42578125" style="1" customWidth="1"/>
    <col min="6077" max="6077" width="60.5703125" style="1" customWidth="1"/>
    <col min="6078" max="6326" width="9.140625" style="1"/>
    <col min="6327" max="6327" width="27.42578125" style="1" customWidth="1"/>
    <col min="6328" max="6328" width="47" style="1" customWidth="1"/>
    <col min="6329" max="6329" width="15.140625" style="1" customWidth="1"/>
    <col min="6330" max="6330" width="16.85546875" style="1" customWidth="1"/>
    <col min="6331" max="6331" width="16.28515625" style="1" customWidth="1"/>
    <col min="6332" max="6332" width="11.42578125" style="1" customWidth="1"/>
    <col min="6333" max="6333" width="60.5703125" style="1" customWidth="1"/>
    <col min="6334" max="6582" width="9.140625" style="1"/>
    <col min="6583" max="6583" width="27.42578125" style="1" customWidth="1"/>
    <col min="6584" max="6584" width="47" style="1" customWidth="1"/>
    <col min="6585" max="6585" width="15.140625" style="1" customWidth="1"/>
    <col min="6586" max="6586" width="16.85546875" style="1" customWidth="1"/>
    <col min="6587" max="6587" width="16.28515625" style="1" customWidth="1"/>
    <col min="6588" max="6588" width="11.42578125" style="1" customWidth="1"/>
    <col min="6589" max="6589" width="60.5703125" style="1" customWidth="1"/>
    <col min="6590" max="6838" width="9.140625" style="1"/>
    <col min="6839" max="6839" width="27.42578125" style="1" customWidth="1"/>
    <col min="6840" max="6840" width="47" style="1" customWidth="1"/>
    <col min="6841" max="6841" width="15.140625" style="1" customWidth="1"/>
    <col min="6842" max="6842" width="16.85546875" style="1" customWidth="1"/>
    <col min="6843" max="6843" width="16.28515625" style="1" customWidth="1"/>
    <col min="6844" max="6844" width="11.42578125" style="1" customWidth="1"/>
    <col min="6845" max="6845" width="60.5703125" style="1" customWidth="1"/>
    <col min="6846" max="7094" width="9.140625" style="1"/>
    <col min="7095" max="7095" width="27.42578125" style="1" customWidth="1"/>
    <col min="7096" max="7096" width="47" style="1" customWidth="1"/>
    <col min="7097" max="7097" width="15.140625" style="1" customWidth="1"/>
    <col min="7098" max="7098" width="16.85546875" style="1" customWidth="1"/>
    <col min="7099" max="7099" width="16.28515625" style="1" customWidth="1"/>
    <col min="7100" max="7100" width="11.42578125" style="1" customWidth="1"/>
    <col min="7101" max="7101" width="60.5703125" style="1" customWidth="1"/>
    <col min="7102" max="7350" width="9.140625" style="1"/>
    <col min="7351" max="7351" width="27.42578125" style="1" customWidth="1"/>
    <col min="7352" max="7352" width="47" style="1" customWidth="1"/>
    <col min="7353" max="7353" width="15.140625" style="1" customWidth="1"/>
    <col min="7354" max="7354" width="16.85546875" style="1" customWidth="1"/>
    <col min="7355" max="7355" width="16.28515625" style="1" customWidth="1"/>
    <col min="7356" max="7356" width="11.42578125" style="1" customWidth="1"/>
    <col min="7357" max="7357" width="60.5703125" style="1" customWidth="1"/>
    <col min="7358" max="7606" width="9.140625" style="1"/>
    <col min="7607" max="7607" width="27.42578125" style="1" customWidth="1"/>
    <col min="7608" max="7608" width="47" style="1" customWidth="1"/>
    <col min="7609" max="7609" width="15.140625" style="1" customWidth="1"/>
    <col min="7610" max="7610" width="16.85546875" style="1" customWidth="1"/>
    <col min="7611" max="7611" width="16.28515625" style="1" customWidth="1"/>
    <col min="7612" max="7612" width="11.42578125" style="1" customWidth="1"/>
    <col min="7613" max="7613" width="60.5703125" style="1" customWidth="1"/>
    <col min="7614" max="7862" width="9.140625" style="1"/>
    <col min="7863" max="7863" width="27.42578125" style="1" customWidth="1"/>
    <col min="7864" max="7864" width="47" style="1" customWidth="1"/>
    <col min="7865" max="7865" width="15.140625" style="1" customWidth="1"/>
    <col min="7866" max="7866" width="16.85546875" style="1" customWidth="1"/>
    <col min="7867" max="7867" width="16.28515625" style="1" customWidth="1"/>
    <col min="7868" max="7868" width="11.42578125" style="1" customWidth="1"/>
    <col min="7869" max="7869" width="60.5703125" style="1" customWidth="1"/>
    <col min="7870" max="8118" width="9.140625" style="1"/>
    <col min="8119" max="8119" width="27.42578125" style="1" customWidth="1"/>
    <col min="8120" max="8120" width="47" style="1" customWidth="1"/>
    <col min="8121" max="8121" width="15.140625" style="1" customWidth="1"/>
    <col min="8122" max="8122" width="16.85546875" style="1" customWidth="1"/>
    <col min="8123" max="8123" width="16.28515625" style="1" customWidth="1"/>
    <col min="8124" max="8124" width="11.42578125" style="1" customWidth="1"/>
    <col min="8125" max="8125" width="60.5703125" style="1" customWidth="1"/>
    <col min="8126" max="8374" width="9.140625" style="1"/>
    <col min="8375" max="8375" width="27.42578125" style="1" customWidth="1"/>
    <col min="8376" max="8376" width="47" style="1" customWidth="1"/>
    <col min="8377" max="8377" width="15.140625" style="1" customWidth="1"/>
    <col min="8378" max="8378" width="16.85546875" style="1" customWidth="1"/>
    <col min="8379" max="8379" width="16.28515625" style="1" customWidth="1"/>
    <col min="8380" max="8380" width="11.42578125" style="1" customWidth="1"/>
    <col min="8381" max="8381" width="60.5703125" style="1" customWidth="1"/>
    <col min="8382" max="8630" width="9.140625" style="1"/>
    <col min="8631" max="8631" width="27.42578125" style="1" customWidth="1"/>
    <col min="8632" max="8632" width="47" style="1" customWidth="1"/>
    <col min="8633" max="8633" width="15.140625" style="1" customWidth="1"/>
    <col min="8634" max="8634" width="16.85546875" style="1" customWidth="1"/>
    <col min="8635" max="8635" width="16.28515625" style="1" customWidth="1"/>
    <col min="8636" max="8636" width="11.42578125" style="1" customWidth="1"/>
    <col min="8637" max="8637" width="60.5703125" style="1" customWidth="1"/>
    <col min="8638" max="8886" width="9.140625" style="1"/>
    <col min="8887" max="8887" width="27.42578125" style="1" customWidth="1"/>
    <col min="8888" max="8888" width="47" style="1" customWidth="1"/>
    <col min="8889" max="8889" width="15.140625" style="1" customWidth="1"/>
    <col min="8890" max="8890" width="16.85546875" style="1" customWidth="1"/>
    <col min="8891" max="8891" width="16.28515625" style="1" customWidth="1"/>
    <col min="8892" max="8892" width="11.42578125" style="1" customWidth="1"/>
    <col min="8893" max="8893" width="60.5703125" style="1" customWidth="1"/>
    <col min="8894" max="9142" width="9.140625" style="1"/>
    <col min="9143" max="9143" width="27.42578125" style="1" customWidth="1"/>
    <col min="9144" max="9144" width="47" style="1" customWidth="1"/>
    <col min="9145" max="9145" width="15.140625" style="1" customWidth="1"/>
    <col min="9146" max="9146" width="16.85546875" style="1" customWidth="1"/>
    <col min="9147" max="9147" width="16.28515625" style="1" customWidth="1"/>
    <col min="9148" max="9148" width="11.42578125" style="1" customWidth="1"/>
    <col min="9149" max="9149" width="60.5703125" style="1" customWidth="1"/>
    <col min="9150" max="9398" width="9.140625" style="1"/>
    <col min="9399" max="9399" width="27.42578125" style="1" customWidth="1"/>
    <col min="9400" max="9400" width="47" style="1" customWidth="1"/>
    <col min="9401" max="9401" width="15.140625" style="1" customWidth="1"/>
    <col min="9402" max="9402" width="16.85546875" style="1" customWidth="1"/>
    <col min="9403" max="9403" width="16.28515625" style="1" customWidth="1"/>
    <col min="9404" max="9404" width="11.42578125" style="1" customWidth="1"/>
    <col min="9405" max="9405" width="60.5703125" style="1" customWidth="1"/>
    <col min="9406" max="9654" width="9.140625" style="1"/>
    <col min="9655" max="9655" width="27.42578125" style="1" customWidth="1"/>
    <col min="9656" max="9656" width="47" style="1" customWidth="1"/>
    <col min="9657" max="9657" width="15.140625" style="1" customWidth="1"/>
    <col min="9658" max="9658" width="16.85546875" style="1" customWidth="1"/>
    <col min="9659" max="9659" width="16.28515625" style="1" customWidth="1"/>
    <col min="9660" max="9660" width="11.42578125" style="1" customWidth="1"/>
    <col min="9661" max="9661" width="60.5703125" style="1" customWidth="1"/>
    <col min="9662" max="9910" width="9.140625" style="1"/>
    <col min="9911" max="9911" width="27.42578125" style="1" customWidth="1"/>
    <col min="9912" max="9912" width="47" style="1" customWidth="1"/>
    <col min="9913" max="9913" width="15.140625" style="1" customWidth="1"/>
    <col min="9914" max="9914" width="16.85546875" style="1" customWidth="1"/>
    <col min="9915" max="9915" width="16.28515625" style="1" customWidth="1"/>
    <col min="9916" max="9916" width="11.42578125" style="1" customWidth="1"/>
    <col min="9917" max="9917" width="60.5703125" style="1" customWidth="1"/>
    <col min="9918" max="10166" width="9.140625" style="1"/>
    <col min="10167" max="10167" width="27.42578125" style="1" customWidth="1"/>
    <col min="10168" max="10168" width="47" style="1" customWidth="1"/>
    <col min="10169" max="10169" width="15.140625" style="1" customWidth="1"/>
    <col min="10170" max="10170" width="16.85546875" style="1" customWidth="1"/>
    <col min="10171" max="10171" width="16.28515625" style="1" customWidth="1"/>
    <col min="10172" max="10172" width="11.42578125" style="1" customWidth="1"/>
    <col min="10173" max="10173" width="60.5703125" style="1" customWidth="1"/>
    <col min="10174" max="10422" width="9.140625" style="1"/>
    <col min="10423" max="10423" width="27.42578125" style="1" customWidth="1"/>
    <col min="10424" max="10424" width="47" style="1" customWidth="1"/>
    <col min="10425" max="10425" width="15.140625" style="1" customWidth="1"/>
    <col min="10426" max="10426" width="16.85546875" style="1" customWidth="1"/>
    <col min="10427" max="10427" width="16.28515625" style="1" customWidth="1"/>
    <col min="10428" max="10428" width="11.42578125" style="1" customWidth="1"/>
    <col min="10429" max="10429" width="60.5703125" style="1" customWidth="1"/>
    <col min="10430" max="10678" width="9.140625" style="1"/>
    <col min="10679" max="10679" width="27.42578125" style="1" customWidth="1"/>
    <col min="10680" max="10680" width="47" style="1" customWidth="1"/>
    <col min="10681" max="10681" width="15.140625" style="1" customWidth="1"/>
    <col min="10682" max="10682" width="16.85546875" style="1" customWidth="1"/>
    <col min="10683" max="10683" width="16.28515625" style="1" customWidth="1"/>
    <col min="10684" max="10684" width="11.42578125" style="1" customWidth="1"/>
    <col min="10685" max="10685" width="60.5703125" style="1" customWidth="1"/>
    <col min="10686" max="10934" width="9.140625" style="1"/>
    <col min="10935" max="10935" width="27.42578125" style="1" customWidth="1"/>
    <col min="10936" max="10936" width="47" style="1" customWidth="1"/>
    <col min="10937" max="10937" width="15.140625" style="1" customWidth="1"/>
    <col min="10938" max="10938" width="16.85546875" style="1" customWidth="1"/>
    <col min="10939" max="10939" width="16.28515625" style="1" customWidth="1"/>
    <col min="10940" max="10940" width="11.42578125" style="1" customWidth="1"/>
    <col min="10941" max="10941" width="60.5703125" style="1" customWidth="1"/>
    <col min="10942" max="11190" width="9.140625" style="1"/>
    <col min="11191" max="11191" width="27.42578125" style="1" customWidth="1"/>
    <col min="11192" max="11192" width="47" style="1" customWidth="1"/>
    <col min="11193" max="11193" width="15.140625" style="1" customWidth="1"/>
    <col min="11194" max="11194" width="16.85546875" style="1" customWidth="1"/>
    <col min="11195" max="11195" width="16.28515625" style="1" customWidth="1"/>
    <col min="11196" max="11196" width="11.42578125" style="1" customWidth="1"/>
    <col min="11197" max="11197" width="60.5703125" style="1" customWidth="1"/>
    <col min="11198" max="11446" width="9.140625" style="1"/>
    <col min="11447" max="11447" width="27.42578125" style="1" customWidth="1"/>
    <col min="11448" max="11448" width="47" style="1" customWidth="1"/>
    <col min="11449" max="11449" width="15.140625" style="1" customWidth="1"/>
    <col min="11450" max="11450" width="16.85546875" style="1" customWidth="1"/>
    <col min="11451" max="11451" width="16.28515625" style="1" customWidth="1"/>
    <col min="11452" max="11452" width="11.42578125" style="1" customWidth="1"/>
    <col min="11453" max="11453" width="60.5703125" style="1" customWidth="1"/>
    <col min="11454" max="11702" width="9.140625" style="1"/>
    <col min="11703" max="11703" width="27.42578125" style="1" customWidth="1"/>
    <col min="11704" max="11704" width="47" style="1" customWidth="1"/>
    <col min="11705" max="11705" width="15.140625" style="1" customWidth="1"/>
    <col min="11706" max="11706" width="16.85546875" style="1" customWidth="1"/>
    <col min="11707" max="11707" width="16.28515625" style="1" customWidth="1"/>
    <col min="11708" max="11708" width="11.42578125" style="1" customWidth="1"/>
    <col min="11709" max="11709" width="60.5703125" style="1" customWidth="1"/>
    <col min="11710" max="11958" width="9.140625" style="1"/>
    <col min="11959" max="11959" width="27.42578125" style="1" customWidth="1"/>
    <col min="11960" max="11960" width="47" style="1" customWidth="1"/>
    <col min="11961" max="11961" width="15.140625" style="1" customWidth="1"/>
    <col min="11962" max="11962" width="16.85546875" style="1" customWidth="1"/>
    <col min="11963" max="11963" width="16.28515625" style="1" customWidth="1"/>
    <col min="11964" max="11964" width="11.42578125" style="1" customWidth="1"/>
    <col min="11965" max="11965" width="60.5703125" style="1" customWidth="1"/>
    <col min="11966" max="12214" width="9.140625" style="1"/>
    <col min="12215" max="12215" width="27.42578125" style="1" customWidth="1"/>
    <col min="12216" max="12216" width="47" style="1" customWidth="1"/>
    <col min="12217" max="12217" width="15.140625" style="1" customWidth="1"/>
    <col min="12218" max="12218" width="16.85546875" style="1" customWidth="1"/>
    <col min="12219" max="12219" width="16.28515625" style="1" customWidth="1"/>
    <col min="12220" max="12220" width="11.42578125" style="1" customWidth="1"/>
    <col min="12221" max="12221" width="60.5703125" style="1" customWidth="1"/>
    <col min="12222" max="12470" width="9.140625" style="1"/>
    <col min="12471" max="12471" width="27.42578125" style="1" customWidth="1"/>
    <col min="12472" max="12472" width="47" style="1" customWidth="1"/>
    <col min="12473" max="12473" width="15.140625" style="1" customWidth="1"/>
    <col min="12474" max="12474" width="16.85546875" style="1" customWidth="1"/>
    <col min="12475" max="12475" width="16.28515625" style="1" customWidth="1"/>
    <col min="12476" max="12476" width="11.42578125" style="1" customWidth="1"/>
    <col min="12477" max="12477" width="60.5703125" style="1" customWidth="1"/>
    <col min="12478" max="12726" width="9.140625" style="1"/>
    <col min="12727" max="12727" width="27.42578125" style="1" customWidth="1"/>
    <col min="12728" max="12728" width="47" style="1" customWidth="1"/>
    <col min="12729" max="12729" width="15.140625" style="1" customWidth="1"/>
    <col min="12730" max="12730" width="16.85546875" style="1" customWidth="1"/>
    <col min="12731" max="12731" width="16.28515625" style="1" customWidth="1"/>
    <col min="12732" max="12732" width="11.42578125" style="1" customWidth="1"/>
    <col min="12733" max="12733" width="60.5703125" style="1" customWidth="1"/>
    <col min="12734" max="12982" width="9.140625" style="1"/>
    <col min="12983" max="12983" width="27.42578125" style="1" customWidth="1"/>
    <col min="12984" max="12984" width="47" style="1" customWidth="1"/>
    <col min="12985" max="12985" width="15.140625" style="1" customWidth="1"/>
    <col min="12986" max="12986" width="16.85546875" style="1" customWidth="1"/>
    <col min="12987" max="12987" width="16.28515625" style="1" customWidth="1"/>
    <col min="12988" max="12988" width="11.42578125" style="1" customWidth="1"/>
    <col min="12989" max="12989" width="60.5703125" style="1" customWidth="1"/>
    <col min="12990" max="13238" width="9.140625" style="1"/>
    <col min="13239" max="13239" width="27.42578125" style="1" customWidth="1"/>
    <col min="13240" max="13240" width="47" style="1" customWidth="1"/>
    <col min="13241" max="13241" width="15.140625" style="1" customWidth="1"/>
    <col min="13242" max="13242" width="16.85546875" style="1" customWidth="1"/>
    <col min="13243" max="13243" width="16.28515625" style="1" customWidth="1"/>
    <col min="13244" max="13244" width="11.42578125" style="1" customWidth="1"/>
    <col min="13245" max="13245" width="60.5703125" style="1" customWidth="1"/>
    <col min="13246" max="13494" width="9.140625" style="1"/>
    <col min="13495" max="13495" width="27.42578125" style="1" customWidth="1"/>
    <col min="13496" max="13496" width="47" style="1" customWidth="1"/>
    <col min="13497" max="13497" width="15.140625" style="1" customWidth="1"/>
    <col min="13498" max="13498" width="16.85546875" style="1" customWidth="1"/>
    <col min="13499" max="13499" width="16.28515625" style="1" customWidth="1"/>
    <col min="13500" max="13500" width="11.42578125" style="1" customWidth="1"/>
    <col min="13501" max="13501" width="60.5703125" style="1" customWidth="1"/>
    <col min="13502" max="13750" width="9.140625" style="1"/>
    <col min="13751" max="13751" width="27.42578125" style="1" customWidth="1"/>
    <col min="13752" max="13752" width="47" style="1" customWidth="1"/>
    <col min="13753" max="13753" width="15.140625" style="1" customWidth="1"/>
    <col min="13754" max="13754" width="16.85546875" style="1" customWidth="1"/>
    <col min="13755" max="13755" width="16.28515625" style="1" customWidth="1"/>
    <col min="13756" max="13756" width="11.42578125" style="1" customWidth="1"/>
    <col min="13757" max="13757" width="60.5703125" style="1" customWidth="1"/>
    <col min="13758" max="14006" width="9.140625" style="1"/>
    <col min="14007" max="14007" width="27.42578125" style="1" customWidth="1"/>
    <col min="14008" max="14008" width="47" style="1" customWidth="1"/>
    <col min="14009" max="14009" width="15.140625" style="1" customWidth="1"/>
    <col min="14010" max="14010" width="16.85546875" style="1" customWidth="1"/>
    <col min="14011" max="14011" width="16.28515625" style="1" customWidth="1"/>
    <col min="14012" max="14012" width="11.42578125" style="1" customWidth="1"/>
    <col min="14013" max="14013" width="60.5703125" style="1" customWidth="1"/>
    <col min="14014" max="14262" width="9.140625" style="1"/>
    <col min="14263" max="14263" width="27.42578125" style="1" customWidth="1"/>
    <col min="14264" max="14264" width="47" style="1" customWidth="1"/>
    <col min="14265" max="14265" width="15.140625" style="1" customWidth="1"/>
    <col min="14266" max="14266" width="16.85546875" style="1" customWidth="1"/>
    <col min="14267" max="14267" width="16.28515625" style="1" customWidth="1"/>
    <col min="14268" max="14268" width="11.42578125" style="1" customWidth="1"/>
    <col min="14269" max="14269" width="60.5703125" style="1" customWidth="1"/>
    <col min="14270" max="14518" width="9.140625" style="1"/>
    <col min="14519" max="14519" width="27.42578125" style="1" customWidth="1"/>
    <col min="14520" max="14520" width="47" style="1" customWidth="1"/>
    <col min="14521" max="14521" width="15.140625" style="1" customWidth="1"/>
    <col min="14522" max="14522" width="16.85546875" style="1" customWidth="1"/>
    <col min="14523" max="14523" width="16.28515625" style="1" customWidth="1"/>
    <col min="14524" max="14524" width="11.42578125" style="1" customWidth="1"/>
    <col min="14525" max="14525" width="60.5703125" style="1" customWidth="1"/>
    <col min="14526" max="14774" width="9.140625" style="1"/>
    <col min="14775" max="14775" width="27.42578125" style="1" customWidth="1"/>
    <col min="14776" max="14776" width="47" style="1" customWidth="1"/>
    <col min="14777" max="14777" width="15.140625" style="1" customWidth="1"/>
    <col min="14778" max="14778" width="16.85546875" style="1" customWidth="1"/>
    <col min="14779" max="14779" width="16.28515625" style="1" customWidth="1"/>
    <col min="14780" max="14780" width="11.42578125" style="1" customWidth="1"/>
    <col min="14781" max="14781" width="60.5703125" style="1" customWidth="1"/>
    <col min="14782" max="15030" width="9.140625" style="1"/>
    <col min="15031" max="15031" width="27.42578125" style="1" customWidth="1"/>
    <col min="15032" max="15032" width="47" style="1" customWidth="1"/>
    <col min="15033" max="15033" width="15.140625" style="1" customWidth="1"/>
    <col min="15034" max="15034" width="16.85546875" style="1" customWidth="1"/>
    <col min="15035" max="15035" width="16.28515625" style="1" customWidth="1"/>
    <col min="15036" max="15036" width="11.42578125" style="1" customWidth="1"/>
    <col min="15037" max="15037" width="60.5703125" style="1" customWidth="1"/>
    <col min="15038" max="15286" width="9.140625" style="1"/>
    <col min="15287" max="15287" width="27.42578125" style="1" customWidth="1"/>
    <col min="15288" max="15288" width="47" style="1" customWidth="1"/>
    <col min="15289" max="15289" width="15.140625" style="1" customWidth="1"/>
    <col min="15290" max="15290" width="16.85546875" style="1" customWidth="1"/>
    <col min="15291" max="15291" width="16.28515625" style="1" customWidth="1"/>
    <col min="15292" max="15292" width="11.42578125" style="1" customWidth="1"/>
    <col min="15293" max="15293" width="60.5703125" style="1" customWidth="1"/>
    <col min="15294" max="15542" width="9.140625" style="1"/>
    <col min="15543" max="15543" width="27.42578125" style="1" customWidth="1"/>
    <col min="15544" max="15544" width="47" style="1" customWidth="1"/>
    <col min="15545" max="15545" width="15.140625" style="1" customWidth="1"/>
    <col min="15546" max="15546" width="16.85546875" style="1" customWidth="1"/>
    <col min="15547" max="15547" width="16.28515625" style="1" customWidth="1"/>
    <col min="15548" max="15548" width="11.42578125" style="1" customWidth="1"/>
    <col min="15549" max="15549" width="60.5703125" style="1" customWidth="1"/>
    <col min="15550" max="15798" width="9.140625" style="1"/>
    <col min="15799" max="15799" width="27.42578125" style="1" customWidth="1"/>
    <col min="15800" max="15800" width="47" style="1" customWidth="1"/>
    <col min="15801" max="15801" width="15.140625" style="1" customWidth="1"/>
    <col min="15802" max="15802" width="16.85546875" style="1" customWidth="1"/>
    <col min="15803" max="15803" width="16.28515625" style="1" customWidth="1"/>
    <col min="15804" max="15804" width="11.42578125" style="1" customWidth="1"/>
    <col min="15805" max="15805" width="60.5703125" style="1" customWidth="1"/>
    <col min="15806" max="16054" width="9.140625" style="1"/>
    <col min="16055" max="16055" width="27.42578125" style="1" customWidth="1"/>
    <col min="16056" max="16056" width="47" style="1" customWidth="1"/>
    <col min="16057" max="16057" width="15.140625" style="1" customWidth="1"/>
    <col min="16058" max="16058" width="16.85546875" style="1" customWidth="1"/>
    <col min="16059" max="16059" width="16.28515625" style="1" customWidth="1"/>
    <col min="16060" max="16060" width="11.42578125" style="1" customWidth="1"/>
    <col min="16061" max="16061" width="60.5703125" style="1" customWidth="1"/>
    <col min="16062" max="16384" width="9.140625" style="1"/>
  </cols>
  <sheetData>
    <row r="1" spans="1:5" s="2" customFormat="1" ht="32.25" customHeight="1" x14ac:dyDescent="0.25">
      <c r="A1" s="51" t="s">
        <v>141</v>
      </c>
      <c r="B1" s="51"/>
      <c r="C1" s="51"/>
      <c r="D1" s="51"/>
      <c r="E1" s="51"/>
    </row>
    <row r="2" spans="1:5" s="5" customFormat="1" ht="15.75" customHeight="1" x14ac:dyDescent="0.25">
      <c r="A2" s="52" t="s">
        <v>0</v>
      </c>
      <c r="B2" s="52"/>
      <c r="C2" s="52"/>
      <c r="D2" s="52"/>
      <c r="E2" s="52"/>
    </row>
    <row r="3" spans="1:5" s="5" customFormat="1" ht="14.25" customHeight="1" x14ac:dyDescent="0.25">
      <c r="A3" s="6"/>
      <c r="B3" s="6"/>
      <c r="C3" s="7"/>
      <c r="D3" s="8" t="s">
        <v>120</v>
      </c>
      <c r="E3" s="8" t="s">
        <v>121</v>
      </c>
    </row>
    <row r="4" spans="1:5" s="9" customFormat="1" ht="23.45" customHeight="1" x14ac:dyDescent="0.25">
      <c r="A4" s="53" t="s">
        <v>1</v>
      </c>
      <c r="B4" s="54" t="s">
        <v>2</v>
      </c>
      <c r="C4" s="55" t="s">
        <v>142</v>
      </c>
      <c r="D4" s="56" t="s">
        <v>143</v>
      </c>
      <c r="E4" s="50" t="s">
        <v>61</v>
      </c>
    </row>
    <row r="5" spans="1:5" s="9" customFormat="1" ht="30.75" customHeight="1" x14ac:dyDescent="0.25">
      <c r="A5" s="53"/>
      <c r="B5" s="54"/>
      <c r="C5" s="55"/>
      <c r="D5" s="56"/>
      <c r="E5" s="50"/>
    </row>
    <row r="6" spans="1:5" s="9" customFormat="1" ht="33.75" customHeight="1" x14ac:dyDescent="0.25">
      <c r="A6" s="10" t="s">
        <v>3</v>
      </c>
      <c r="B6" s="24" t="s">
        <v>4</v>
      </c>
      <c r="C6" s="11">
        <f>C7+C9+C11+C17+C22++C29+C41+C43+C49+C58+C59</f>
        <v>10473903</v>
      </c>
      <c r="D6" s="11">
        <f>D7+D9+D11+D17+D22++D29+D41+D43+D49+D58+D59</f>
        <v>10860853</v>
      </c>
      <c r="E6" s="12">
        <f>D6/C6*100</f>
        <v>103.69442031303899</v>
      </c>
    </row>
    <row r="7" spans="1:5" s="5" customFormat="1" ht="20.25" customHeight="1" x14ac:dyDescent="0.25">
      <c r="A7" s="10" t="s">
        <v>5</v>
      </c>
      <c r="B7" s="25" t="s">
        <v>6</v>
      </c>
      <c r="C7" s="11">
        <f>C8</f>
        <v>6354441</v>
      </c>
      <c r="D7" s="11">
        <f>D8</f>
        <v>6701059</v>
      </c>
      <c r="E7" s="12">
        <f t="shared" ref="E7:E60" si="0">D7/C7*100</f>
        <v>105.45473630174551</v>
      </c>
    </row>
    <row r="8" spans="1:5" s="5" customFormat="1" ht="25.15" customHeight="1" x14ac:dyDescent="0.25">
      <c r="A8" s="13" t="s">
        <v>7</v>
      </c>
      <c r="B8" s="26" t="s">
        <v>8</v>
      </c>
      <c r="C8" s="14">
        <v>6354441</v>
      </c>
      <c r="D8" s="14">
        <v>6701059</v>
      </c>
      <c r="E8" s="12">
        <f t="shared" si="0"/>
        <v>105.45473630174551</v>
      </c>
    </row>
    <row r="9" spans="1:5" s="5" customFormat="1" ht="49.5" customHeight="1" x14ac:dyDescent="0.25">
      <c r="A9" s="10" t="s">
        <v>9</v>
      </c>
      <c r="B9" s="27" t="s">
        <v>10</v>
      </c>
      <c r="C9" s="11">
        <f>C10</f>
        <v>93536</v>
      </c>
      <c r="D9" s="11">
        <f>D10</f>
        <v>93536</v>
      </c>
      <c r="E9" s="12">
        <f t="shared" si="0"/>
        <v>100</v>
      </c>
    </row>
    <row r="10" spans="1:5" s="5" customFormat="1" ht="54" customHeight="1" x14ac:dyDescent="0.25">
      <c r="A10" s="13" t="s">
        <v>11</v>
      </c>
      <c r="B10" s="23" t="s">
        <v>12</v>
      </c>
      <c r="C10" s="14">
        <v>93536</v>
      </c>
      <c r="D10" s="14">
        <v>93536</v>
      </c>
      <c r="E10" s="12">
        <f t="shared" si="0"/>
        <v>100</v>
      </c>
    </row>
    <row r="11" spans="1:5" s="9" customFormat="1" ht="27.6" customHeight="1" x14ac:dyDescent="0.25">
      <c r="A11" s="10" t="s">
        <v>13</v>
      </c>
      <c r="B11" s="25" t="s">
        <v>14</v>
      </c>
      <c r="C11" s="11">
        <f>SUM(C12:C16)</f>
        <v>1563908</v>
      </c>
      <c r="D11" s="11">
        <f>SUM(D12:D16)</f>
        <v>1502348</v>
      </c>
      <c r="E11" s="12">
        <f t="shared" si="0"/>
        <v>96.063707072283023</v>
      </c>
    </row>
    <row r="12" spans="1:5" s="9" customFormat="1" ht="39" customHeight="1" x14ac:dyDescent="0.25">
      <c r="A12" s="16" t="s">
        <v>62</v>
      </c>
      <c r="B12" s="28" t="s">
        <v>15</v>
      </c>
      <c r="C12" s="14">
        <v>1358421</v>
      </c>
      <c r="D12" s="14">
        <v>1296470</v>
      </c>
      <c r="E12" s="12">
        <f t="shared" si="0"/>
        <v>95.43948451915864</v>
      </c>
    </row>
    <row r="13" spans="1:5" s="9" customFormat="1" ht="37.5" customHeight="1" x14ac:dyDescent="0.25">
      <c r="A13" s="13" t="s">
        <v>16</v>
      </c>
      <c r="B13" s="23" t="s">
        <v>17</v>
      </c>
      <c r="C13" s="14"/>
      <c r="D13" s="14">
        <v>85</v>
      </c>
      <c r="E13" s="34" t="e">
        <f t="shared" si="0"/>
        <v>#DIV/0!</v>
      </c>
    </row>
    <row r="14" spans="1:5" s="9" customFormat="1" ht="23.25" customHeight="1" x14ac:dyDescent="0.25">
      <c r="A14" s="13" t="s">
        <v>18</v>
      </c>
      <c r="B14" s="23" t="s">
        <v>19</v>
      </c>
      <c r="C14" s="14"/>
      <c r="D14" s="14">
        <v>306</v>
      </c>
      <c r="E14" s="34" t="e">
        <f t="shared" si="0"/>
        <v>#DIV/0!</v>
      </c>
    </row>
    <row r="15" spans="1:5" s="9" customFormat="1" ht="31.5" x14ac:dyDescent="0.25">
      <c r="A15" s="16" t="s">
        <v>20</v>
      </c>
      <c r="B15" s="28" t="s">
        <v>21</v>
      </c>
      <c r="C15" s="14">
        <v>196377</v>
      </c>
      <c r="D15" s="14">
        <v>196377</v>
      </c>
      <c r="E15" s="12">
        <f t="shared" si="0"/>
        <v>100</v>
      </c>
    </row>
    <row r="16" spans="1:5" s="9" customFormat="1" ht="76.5" customHeight="1" x14ac:dyDescent="0.25">
      <c r="A16" s="16" t="s">
        <v>132</v>
      </c>
      <c r="B16" s="28" t="s">
        <v>133</v>
      </c>
      <c r="C16" s="14">
        <v>9110</v>
      </c>
      <c r="D16" s="14">
        <v>9110</v>
      </c>
      <c r="E16" s="12">
        <f t="shared" si="0"/>
        <v>100</v>
      </c>
    </row>
    <row r="17" spans="1:5" s="9" customFormat="1" ht="24.6" customHeight="1" x14ac:dyDescent="0.25">
      <c r="A17" s="17" t="s">
        <v>73</v>
      </c>
      <c r="B17" s="29" t="s">
        <v>74</v>
      </c>
      <c r="C17" s="11">
        <f>C18+C19</f>
        <v>1279622</v>
      </c>
      <c r="D17" s="11">
        <f>D18+D19</f>
        <v>1293622</v>
      </c>
      <c r="E17" s="12">
        <f t="shared" si="0"/>
        <v>101.09407309346041</v>
      </c>
    </row>
    <row r="18" spans="1:5" s="9" customFormat="1" ht="28.9" customHeight="1" x14ac:dyDescent="0.25">
      <c r="A18" s="16" t="s">
        <v>75</v>
      </c>
      <c r="B18" s="28" t="s">
        <v>76</v>
      </c>
      <c r="C18" s="14">
        <v>274911</v>
      </c>
      <c r="D18" s="14">
        <v>274911</v>
      </c>
      <c r="E18" s="12">
        <f t="shared" si="0"/>
        <v>100</v>
      </c>
    </row>
    <row r="19" spans="1:5" s="9" customFormat="1" ht="24.6" customHeight="1" x14ac:dyDescent="0.25">
      <c r="A19" s="16" t="s">
        <v>78</v>
      </c>
      <c r="B19" s="28" t="s">
        <v>77</v>
      </c>
      <c r="C19" s="14">
        <f>C20+C21</f>
        <v>1004711</v>
      </c>
      <c r="D19" s="14">
        <f>D20+D21</f>
        <v>1018711</v>
      </c>
      <c r="E19" s="12">
        <f t="shared" si="0"/>
        <v>101.39343552524058</v>
      </c>
    </row>
    <row r="20" spans="1:5" s="9" customFormat="1" ht="24" customHeight="1" x14ac:dyDescent="0.25">
      <c r="A20" s="16" t="s">
        <v>82</v>
      </c>
      <c r="B20" s="28" t="s">
        <v>79</v>
      </c>
      <c r="C20" s="14">
        <v>526315</v>
      </c>
      <c r="D20" s="14">
        <v>540315</v>
      </c>
      <c r="E20" s="12">
        <f t="shared" si="0"/>
        <v>102.66000399000599</v>
      </c>
    </row>
    <row r="21" spans="1:5" s="9" customFormat="1" ht="24" customHeight="1" x14ac:dyDescent="0.25">
      <c r="A21" s="16" t="s">
        <v>81</v>
      </c>
      <c r="B21" s="28" t="s">
        <v>80</v>
      </c>
      <c r="C21" s="14">
        <v>478396</v>
      </c>
      <c r="D21" s="14">
        <v>478396</v>
      </c>
      <c r="E21" s="12">
        <f t="shared" si="0"/>
        <v>100</v>
      </c>
    </row>
    <row r="22" spans="1:5" s="9" customFormat="1" ht="31.15" customHeight="1" x14ac:dyDescent="0.25">
      <c r="A22" s="10" t="s">
        <v>22</v>
      </c>
      <c r="B22" s="25" t="s">
        <v>23</v>
      </c>
      <c r="C22" s="11">
        <f>C23+C27+C25</f>
        <v>183144</v>
      </c>
      <c r="D22" s="11">
        <f>D23+D27+D25</f>
        <v>194984</v>
      </c>
      <c r="E22" s="12">
        <f t="shared" si="0"/>
        <v>106.46485825361465</v>
      </c>
    </row>
    <row r="23" spans="1:5" s="9" customFormat="1" ht="52.15" customHeight="1" x14ac:dyDescent="0.25">
      <c r="A23" s="13" t="s">
        <v>24</v>
      </c>
      <c r="B23" s="23" t="s">
        <v>25</v>
      </c>
      <c r="C23" s="14">
        <f>C24</f>
        <v>183000</v>
      </c>
      <c r="D23" s="14">
        <f>D24</f>
        <v>194832</v>
      </c>
      <c r="E23" s="12">
        <f t="shared" si="0"/>
        <v>106.4655737704918</v>
      </c>
    </row>
    <row r="24" spans="1:5" s="9" customFormat="1" ht="81" customHeight="1" x14ac:dyDescent="0.25">
      <c r="A24" s="13" t="s">
        <v>26</v>
      </c>
      <c r="B24" s="30" t="s">
        <v>27</v>
      </c>
      <c r="C24" s="14">
        <v>183000</v>
      </c>
      <c r="D24" s="14">
        <v>194832</v>
      </c>
      <c r="E24" s="12">
        <f t="shared" si="0"/>
        <v>106.4655737704918</v>
      </c>
    </row>
    <row r="25" spans="1:5" s="9" customFormat="1" ht="75.75" customHeight="1" x14ac:dyDescent="0.25">
      <c r="A25" s="13" t="s">
        <v>134</v>
      </c>
      <c r="B25" s="30" t="s">
        <v>135</v>
      </c>
      <c r="C25" s="14">
        <f>C26</f>
        <v>14</v>
      </c>
      <c r="D25" s="14">
        <f>D26</f>
        <v>22</v>
      </c>
      <c r="E25" s="12">
        <f t="shared" si="0"/>
        <v>157.14285714285714</v>
      </c>
    </row>
    <row r="26" spans="1:5" s="9" customFormat="1" ht="121.5" customHeight="1" x14ac:dyDescent="0.25">
      <c r="A26" s="13" t="s">
        <v>136</v>
      </c>
      <c r="B26" s="30" t="s">
        <v>137</v>
      </c>
      <c r="C26" s="14">
        <v>14</v>
      </c>
      <c r="D26" s="19">
        <v>22</v>
      </c>
      <c r="E26" s="12">
        <f t="shared" si="0"/>
        <v>157.14285714285714</v>
      </c>
    </row>
    <row r="27" spans="1:5" s="9" customFormat="1" ht="75.75" customHeight="1" x14ac:dyDescent="0.25">
      <c r="A27" s="13" t="s">
        <v>28</v>
      </c>
      <c r="B27" s="30" t="s">
        <v>29</v>
      </c>
      <c r="C27" s="14">
        <f>C28</f>
        <v>130</v>
      </c>
      <c r="D27" s="14">
        <f>D28</f>
        <v>130</v>
      </c>
      <c r="E27" s="12">
        <f t="shared" si="0"/>
        <v>100</v>
      </c>
    </row>
    <row r="28" spans="1:5" s="9" customFormat="1" ht="57" customHeight="1" x14ac:dyDescent="0.25">
      <c r="A28" s="13" t="s">
        <v>30</v>
      </c>
      <c r="B28" s="23" t="s">
        <v>31</v>
      </c>
      <c r="C28" s="14">
        <v>130</v>
      </c>
      <c r="D28" s="14">
        <v>130</v>
      </c>
      <c r="E28" s="12">
        <f t="shared" si="0"/>
        <v>100</v>
      </c>
    </row>
    <row r="29" spans="1:5" s="9" customFormat="1" ht="60.75" customHeight="1" x14ac:dyDescent="0.25">
      <c r="A29" s="10" t="s">
        <v>32</v>
      </c>
      <c r="B29" s="32" t="s">
        <v>33</v>
      </c>
      <c r="C29" s="11">
        <f>C32+C37+C38+C30</f>
        <v>685791</v>
      </c>
      <c r="D29" s="11">
        <f>D32+D37+D38+D30</f>
        <v>674446</v>
      </c>
      <c r="E29" s="12">
        <f t="shared" si="0"/>
        <v>98.345705907484941</v>
      </c>
    </row>
    <row r="30" spans="1:5" s="9" customFormat="1" ht="110.25" x14ac:dyDescent="0.25">
      <c r="A30" s="13" t="s">
        <v>146</v>
      </c>
      <c r="B30" s="23" t="s">
        <v>144</v>
      </c>
      <c r="C30" s="11">
        <f>C31</f>
        <v>15</v>
      </c>
      <c r="D30" s="11"/>
      <c r="E30" s="12"/>
    </row>
    <row r="31" spans="1:5" s="9" customFormat="1" ht="78.75" x14ac:dyDescent="0.25">
      <c r="A31" s="13" t="s">
        <v>147</v>
      </c>
      <c r="B31" s="23" t="s">
        <v>145</v>
      </c>
      <c r="C31" s="14">
        <v>15</v>
      </c>
      <c r="D31" s="11"/>
      <c r="E31" s="12"/>
    </row>
    <row r="32" spans="1:5" s="9" customFormat="1" ht="146.25" customHeight="1" x14ac:dyDescent="0.25">
      <c r="A32" s="33" t="s">
        <v>34</v>
      </c>
      <c r="B32" s="30" t="s">
        <v>35</v>
      </c>
      <c r="C32" s="14">
        <f>C33+C34+C35+C36</f>
        <v>596399</v>
      </c>
      <c r="D32" s="14">
        <f>D33+D34+D35+D36</f>
        <v>578082</v>
      </c>
      <c r="E32" s="12">
        <f t="shared" si="0"/>
        <v>96.928733951599526</v>
      </c>
    </row>
    <row r="33" spans="1:5" s="9" customFormat="1" ht="114.75" customHeight="1" x14ac:dyDescent="0.25">
      <c r="A33" s="33" t="s">
        <v>83</v>
      </c>
      <c r="B33" s="30" t="s">
        <v>84</v>
      </c>
      <c r="C33" s="14">
        <v>497828</v>
      </c>
      <c r="D33" s="14">
        <v>468256</v>
      </c>
      <c r="E33" s="12">
        <f t="shared" si="0"/>
        <v>94.059795752749949</v>
      </c>
    </row>
    <row r="34" spans="1:5" s="9" customFormat="1" ht="135" customHeight="1" x14ac:dyDescent="0.25">
      <c r="A34" s="13" t="s">
        <v>86</v>
      </c>
      <c r="B34" s="35" t="s">
        <v>85</v>
      </c>
      <c r="C34" s="14">
        <v>75854</v>
      </c>
      <c r="D34" s="14">
        <v>85807</v>
      </c>
      <c r="E34" s="12">
        <f t="shared" si="0"/>
        <v>113.12125926121233</v>
      </c>
    </row>
    <row r="35" spans="1:5" s="9" customFormat="1" ht="131.25" customHeight="1" x14ac:dyDescent="0.25">
      <c r="A35" s="15" t="s">
        <v>87</v>
      </c>
      <c r="B35" s="36" t="s">
        <v>88</v>
      </c>
      <c r="C35" s="14">
        <v>2000</v>
      </c>
      <c r="D35" s="14">
        <v>1519</v>
      </c>
      <c r="E35" s="12">
        <f t="shared" si="0"/>
        <v>75.949999999999989</v>
      </c>
    </row>
    <row r="36" spans="1:5" s="9" customFormat="1" ht="66" customHeight="1" x14ac:dyDescent="0.25">
      <c r="A36" s="13" t="s">
        <v>90</v>
      </c>
      <c r="B36" s="30" t="s">
        <v>89</v>
      </c>
      <c r="C36" s="14">
        <v>20717</v>
      </c>
      <c r="D36" s="14">
        <v>22500</v>
      </c>
      <c r="E36" s="12">
        <f t="shared" si="0"/>
        <v>108.60645846406334</v>
      </c>
    </row>
    <row r="37" spans="1:5" s="9" customFormat="1" ht="66" customHeight="1" x14ac:dyDescent="0.25">
      <c r="A37" s="13" t="s">
        <v>123</v>
      </c>
      <c r="B37" s="30" t="s">
        <v>122</v>
      </c>
      <c r="C37" s="14">
        <v>345</v>
      </c>
      <c r="D37" s="14">
        <v>368</v>
      </c>
      <c r="E37" s="12">
        <f t="shared" si="0"/>
        <v>106.66666666666667</v>
      </c>
    </row>
    <row r="38" spans="1:5" s="9" customFormat="1" ht="134.25" customHeight="1" x14ac:dyDescent="0.25">
      <c r="A38" s="13" t="s">
        <v>36</v>
      </c>
      <c r="B38" s="30" t="s">
        <v>37</v>
      </c>
      <c r="C38" s="14">
        <f>C39+C40</f>
        <v>89032</v>
      </c>
      <c r="D38" s="14">
        <f>D39+D40</f>
        <v>95996</v>
      </c>
      <c r="E38" s="12">
        <f t="shared" si="0"/>
        <v>107.82190673016443</v>
      </c>
    </row>
    <row r="39" spans="1:5" s="9" customFormat="1" ht="148.5" customHeight="1" x14ac:dyDescent="0.25">
      <c r="A39" s="37" t="s">
        <v>91</v>
      </c>
      <c r="B39" s="30" t="s">
        <v>92</v>
      </c>
      <c r="C39" s="14">
        <v>69532</v>
      </c>
      <c r="D39" s="14">
        <v>74306</v>
      </c>
      <c r="E39" s="12">
        <f t="shared" si="0"/>
        <v>106.86590346890641</v>
      </c>
    </row>
    <row r="40" spans="1:5" s="9" customFormat="1" ht="165.75" customHeight="1" x14ac:dyDescent="0.25">
      <c r="A40" s="37" t="s">
        <v>127</v>
      </c>
      <c r="B40" s="30" t="s">
        <v>128</v>
      </c>
      <c r="C40" s="14">
        <v>19500</v>
      </c>
      <c r="D40" s="14">
        <v>21690</v>
      </c>
      <c r="E40" s="12">
        <f t="shared" si="0"/>
        <v>111.23076923076923</v>
      </c>
    </row>
    <row r="41" spans="1:5" s="9" customFormat="1" ht="34.15" customHeight="1" x14ac:dyDescent="0.25">
      <c r="A41" s="10" t="s">
        <v>38</v>
      </c>
      <c r="B41" s="32" t="s">
        <v>39</v>
      </c>
      <c r="C41" s="11">
        <f>C42</f>
        <v>4432</v>
      </c>
      <c r="D41" s="11">
        <f>D42</f>
        <v>2630</v>
      </c>
      <c r="E41" s="12">
        <f t="shared" si="0"/>
        <v>59.341155234657037</v>
      </c>
    </row>
    <row r="42" spans="1:5" s="9" customFormat="1" ht="36.75" customHeight="1" x14ac:dyDescent="0.25">
      <c r="A42" s="13" t="s">
        <v>40</v>
      </c>
      <c r="B42" s="23" t="s">
        <v>41</v>
      </c>
      <c r="C42" s="14">
        <v>4432</v>
      </c>
      <c r="D42" s="14">
        <v>2630</v>
      </c>
      <c r="E42" s="12">
        <f t="shared" si="0"/>
        <v>59.341155234657037</v>
      </c>
    </row>
    <row r="43" spans="1:5" s="9" customFormat="1" ht="47.45" customHeight="1" x14ac:dyDescent="0.25">
      <c r="A43" s="10" t="s">
        <v>42</v>
      </c>
      <c r="B43" s="32" t="s">
        <v>43</v>
      </c>
      <c r="C43" s="11">
        <f>C44+C46</f>
        <v>37000</v>
      </c>
      <c r="D43" s="11">
        <f>D44+D46</f>
        <v>39646</v>
      </c>
      <c r="E43" s="12">
        <f t="shared" si="0"/>
        <v>107.15135135135134</v>
      </c>
    </row>
    <row r="44" spans="1:5" s="9" customFormat="1" ht="24.75" customHeight="1" x14ac:dyDescent="0.25">
      <c r="A44" s="13" t="s">
        <v>67</v>
      </c>
      <c r="B44" s="23" t="s">
        <v>68</v>
      </c>
      <c r="C44" s="14">
        <f>C45</f>
        <v>13500</v>
      </c>
      <c r="D44" s="14">
        <f>D45</f>
        <v>13500</v>
      </c>
      <c r="E44" s="12">
        <f>D44/C44*100</f>
        <v>100</v>
      </c>
    </row>
    <row r="45" spans="1:5" s="9" customFormat="1" ht="36.75" customHeight="1" x14ac:dyDescent="0.25">
      <c r="A45" s="18" t="s">
        <v>93</v>
      </c>
      <c r="B45" s="31" t="s">
        <v>94</v>
      </c>
      <c r="C45" s="14">
        <v>13500</v>
      </c>
      <c r="D45" s="14">
        <v>13500</v>
      </c>
      <c r="E45" s="12">
        <f t="shared" si="0"/>
        <v>100</v>
      </c>
    </row>
    <row r="46" spans="1:5" s="9" customFormat="1" ht="30" customHeight="1" x14ac:dyDescent="0.25">
      <c r="A46" s="13" t="s">
        <v>44</v>
      </c>
      <c r="B46" s="23" t="s">
        <v>45</v>
      </c>
      <c r="C46" s="14">
        <f>C47+C48</f>
        <v>23500</v>
      </c>
      <c r="D46" s="14">
        <f>D47+D48</f>
        <v>26146</v>
      </c>
      <c r="E46" s="12">
        <f t="shared" si="0"/>
        <v>111.25957446808511</v>
      </c>
    </row>
    <row r="47" spans="1:5" s="9" customFormat="1" ht="55.5" customHeight="1" x14ac:dyDescent="0.25">
      <c r="A47" s="15" t="s">
        <v>95</v>
      </c>
      <c r="B47" s="23" t="s">
        <v>96</v>
      </c>
      <c r="C47" s="14">
        <v>3500</v>
      </c>
      <c r="D47" s="14">
        <v>3900</v>
      </c>
      <c r="E47" s="12">
        <f t="shared" si="0"/>
        <v>111.42857142857143</v>
      </c>
    </row>
    <row r="48" spans="1:5" s="9" customFormat="1" ht="35.25" customHeight="1" x14ac:dyDescent="0.25">
      <c r="A48" s="37" t="s">
        <v>97</v>
      </c>
      <c r="B48" s="23" t="s">
        <v>98</v>
      </c>
      <c r="C48" s="14">
        <v>20000</v>
      </c>
      <c r="D48" s="14">
        <v>22246</v>
      </c>
      <c r="E48" s="12">
        <f t="shared" si="0"/>
        <v>111.23</v>
      </c>
    </row>
    <row r="49" spans="1:5" s="9" customFormat="1" ht="36.6" customHeight="1" x14ac:dyDescent="0.25">
      <c r="A49" s="10" t="s">
        <v>46</v>
      </c>
      <c r="B49" s="32" t="s">
        <v>47</v>
      </c>
      <c r="C49" s="11">
        <f>C50+C53+C56</f>
        <v>214316</v>
      </c>
      <c r="D49" s="11">
        <f>D50+D53+D56</f>
        <v>287760</v>
      </c>
      <c r="E49" s="12">
        <f t="shared" si="0"/>
        <v>134.269023311372</v>
      </c>
    </row>
    <row r="50" spans="1:5" s="9" customFormat="1" ht="135" customHeight="1" x14ac:dyDescent="0.25">
      <c r="A50" s="20" t="s">
        <v>48</v>
      </c>
      <c r="B50" s="23" t="s">
        <v>49</v>
      </c>
      <c r="C50" s="14">
        <f>C51</f>
        <v>12950</v>
      </c>
      <c r="D50" s="14">
        <f>D51+D52</f>
        <v>15340</v>
      </c>
      <c r="E50" s="12">
        <f t="shared" si="0"/>
        <v>118.45559845559845</v>
      </c>
    </row>
    <row r="51" spans="1:5" s="9" customFormat="1" ht="158.25" customHeight="1" x14ac:dyDescent="0.25">
      <c r="A51" s="38" t="s">
        <v>149</v>
      </c>
      <c r="B51" s="39" t="s">
        <v>138</v>
      </c>
      <c r="C51" s="14">
        <v>12950</v>
      </c>
      <c r="D51" s="14">
        <v>15307</v>
      </c>
      <c r="E51" s="12">
        <f t="shared" ref="E51" si="1">D51/C51*100</f>
        <v>118.20077220077221</v>
      </c>
    </row>
    <row r="52" spans="1:5" s="9" customFormat="1" ht="158.25" customHeight="1" x14ac:dyDescent="0.25">
      <c r="A52" s="38" t="s">
        <v>150</v>
      </c>
      <c r="B52" s="39" t="s">
        <v>148</v>
      </c>
      <c r="C52" s="14"/>
      <c r="D52" s="14">
        <v>33</v>
      </c>
      <c r="E52" s="12"/>
    </row>
    <row r="53" spans="1:5" s="9" customFormat="1" ht="80.25" customHeight="1" x14ac:dyDescent="0.25">
      <c r="A53" s="13" t="s">
        <v>50</v>
      </c>
      <c r="B53" s="23" t="s">
        <v>51</v>
      </c>
      <c r="C53" s="14">
        <f>C54+C55</f>
        <v>136150</v>
      </c>
      <c r="D53" s="14">
        <f>D54+D55</f>
        <v>175900</v>
      </c>
      <c r="E53" s="12">
        <f t="shared" si="0"/>
        <v>129.19573999265518</v>
      </c>
    </row>
    <row r="54" spans="1:5" s="9" customFormat="1" ht="57.6" customHeight="1" x14ac:dyDescent="0.25">
      <c r="A54" s="15" t="s">
        <v>99</v>
      </c>
      <c r="B54" s="30" t="s">
        <v>100</v>
      </c>
      <c r="C54" s="14">
        <v>114050</v>
      </c>
      <c r="D54" s="14">
        <v>144000</v>
      </c>
      <c r="E54" s="12">
        <f t="shared" si="0"/>
        <v>126.26041209995616</v>
      </c>
    </row>
    <row r="55" spans="1:5" s="9" customFormat="1" ht="57.6" customHeight="1" x14ac:dyDescent="0.25">
      <c r="A55" s="15" t="s">
        <v>130</v>
      </c>
      <c r="B55" s="30" t="s">
        <v>129</v>
      </c>
      <c r="C55" s="14">
        <v>22100</v>
      </c>
      <c r="D55" s="14">
        <v>31900</v>
      </c>
      <c r="E55" s="12">
        <f t="shared" si="0"/>
        <v>144.34389140271492</v>
      </c>
    </row>
    <row r="56" spans="1:5" s="9" customFormat="1" ht="120" customHeight="1" x14ac:dyDescent="0.25">
      <c r="A56" s="15" t="s">
        <v>63</v>
      </c>
      <c r="B56" s="23" t="s">
        <v>64</v>
      </c>
      <c r="C56" s="14">
        <f>C57</f>
        <v>65216</v>
      </c>
      <c r="D56" s="14">
        <f>D57</f>
        <v>96520</v>
      </c>
      <c r="E56" s="12">
        <f t="shared" si="0"/>
        <v>148.00049067713445</v>
      </c>
    </row>
    <row r="57" spans="1:5" s="9" customFormat="1" ht="134.25" customHeight="1" x14ac:dyDescent="0.25">
      <c r="A57" s="15" t="s">
        <v>101</v>
      </c>
      <c r="B57" s="23" t="s">
        <v>102</v>
      </c>
      <c r="C57" s="14">
        <v>65216</v>
      </c>
      <c r="D57" s="14">
        <v>96520</v>
      </c>
      <c r="E57" s="12">
        <f t="shared" si="0"/>
        <v>148.00049067713445</v>
      </c>
    </row>
    <row r="58" spans="1:5" s="9" customFormat="1" ht="28.5" customHeight="1" x14ac:dyDescent="0.25">
      <c r="A58" s="10" t="s">
        <v>52</v>
      </c>
      <c r="B58" s="24" t="s">
        <v>53</v>
      </c>
      <c r="C58" s="11">
        <v>57063</v>
      </c>
      <c r="D58" s="11">
        <v>70172</v>
      </c>
      <c r="E58" s="12">
        <f t="shared" si="0"/>
        <v>122.97285456425355</v>
      </c>
    </row>
    <row r="59" spans="1:5" s="9" customFormat="1" ht="25.9" customHeight="1" x14ac:dyDescent="0.25">
      <c r="A59" s="10" t="s">
        <v>54</v>
      </c>
      <c r="B59" s="32" t="s">
        <v>55</v>
      </c>
      <c r="C59" s="11">
        <f>C60</f>
        <v>650</v>
      </c>
      <c r="D59" s="11">
        <f>D60</f>
        <v>650</v>
      </c>
      <c r="E59" s="12">
        <f t="shared" si="0"/>
        <v>100</v>
      </c>
    </row>
    <row r="60" spans="1:5" s="9" customFormat="1" ht="28.9" customHeight="1" x14ac:dyDescent="0.25">
      <c r="A60" s="13" t="s">
        <v>56</v>
      </c>
      <c r="B60" s="23" t="s">
        <v>55</v>
      </c>
      <c r="C60" s="14">
        <v>650</v>
      </c>
      <c r="D60" s="14">
        <v>650</v>
      </c>
      <c r="E60" s="12">
        <f t="shared" si="0"/>
        <v>100</v>
      </c>
    </row>
    <row r="61" spans="1:5" s="9" customFormat="1" ht="24" customHeight="1" x14ac:dyDescent="0.25">
      <c r="A61" s="10" t="s">
        <v>57</v>
      </c>
      <c r="B61" s="32" t="s">
        <v>58</v>
      </c>
      <c r="C61" s="11">
        <f>C62</f>
        <v>8061164.5999999996</v>
      </c>
      <c r="D61" s="11">
        <f>D62+D67+D68</f>
        <v>7378672</v>
      </c>
      <c r="E61" s="12">
        <f>D61/C61*100</f>
        <v>91.53357320107321</v>
      </c>
    </row>
    <row r="62" spans="1:5" s="9" customFormat="1" ht="63.75" customHeight="1" x14ac:dyDescent="0.25">
      <c r="A62" s="10" t="s">
        <v>103</v>
      </c>
      <c r="B62" s="32" t="s">
        <v>104</v>
      </c>
      <c r="C62" s="11">
        <f>C64+C65+C66+C63</f>
        <v>8061164.5999999996</v>
      </c>
      <c r="D62" s="11">
        <f>D64+D65+D66+D63</f>
        <v>7407507.3999999994</v>
      </c>
      <c r="E62" s="12">
        <f>D62/C62*100</f>
        <v>91.891280820639736</v>
      </c>
    </row>
    <row r="63" spans="1:5" s="9" customFormat="1" ht="27" customHeight="1" x14ac:dyDescent="0.25">
      <c r="A63" s="13" t="s">
        <v>151</v>
      </c>
      <c r="B63" s="23" t="s">
        <v>140</v>
      </c>
      <c r="C63" s="14"/>
      <c r="D63" s="14">
        <v>7240.6</v>
      </c>
      <c r="E63" s="12"/>
    </row>
    <row r="64" spans="1:5" s="9" customFormat="1" ht="22.5" customHeight="1" x14ac:dyDescent="0.25">
      <c r="A64" s="13" t="s">
        <v>152</v>
      </c>
      <c r="B64" s="21" t="s">
        <v>69</v>
      </c>
      <c r="C64" s="14">
        <v>3836045.5</v>
      </c>
      <c r="D64" s="14">
        <v>3317312</v>
      </c>
      <c r="E64" s="14">
        <f t="shared" ref="E64:E66" si="2">D64/C64*100</f>
        <v>86.477389280184497</v>
      </c>
    </row>
    <row r="65" spans="1:5" s="9" customFormat="1" ht="21" customHeight="1" x14ac:dyDescent="0.25">
      <c r="A65" s="13" t="s">
        <v>153</v>
      </c>
      <c r="B65" s="21" t="s">
        <v>70</v>
      </c>
      <c r="C65" s="14">
        <v>3614338.3</v>
      </c>
      <c r="D65" s="14">
        <v>3707000</v>
      </c>
      <c r="E65" s="12">
        <f t="shared" si="2"/>
        <v>102.56372514991195</v>
      </c>
    </row>
    <row r="66" spans="1:5" s="9" customFormat="1" ht="21.75" customHeight="1" x14ac:dyDescent="0.25">
      <c r="A66" s="13" t="s">
        <v>154</v>
      </c>
      <c r="B66" s="21" t="s">
        <v>59</v>
      </c>
      <c r="C66" s="14">
        <v>610780.80000000005</v>
      </c>
      <c r="D66" s="14">
        <f>305954.8+70000</f>
        <v>375954.8</v>
      </c>
      <c r="E66" s="12">
        <f t="shared" si="2"/>
        <v>61.55314639883899</v>
      </c>
    </row>
    <row r="67" spans="1:5" s="9" customFormat="1" ht="46.5" customHeight="1" x14ac:dyDescent="0.25">
      <c r="A67" s="13" t="s">
        <v>65</v>
      </c>
      <c r="B67" s="21" t="s">
        <v>71</v>
      </c>
      <c r="C67" s="22"/>
      <c r="D67" s="22">
        <v>8519.4</v>
      </c>
      <c r="E67" s="12"/>
    </row>
    <row r="68" spans="1:5" s="9" customFormat="1" ht="35.25" customHeight="1" x14ac:dyDescent="0.25">
      <c r="A68" s="13" t="s">
        <v>66</v>
      </c>
      <c r="B68" s="23" t="s">
        <v>72</v>
      </c>
      <c r="C68" s="22"/>
      <c r="D68" s="14">
        <v>-37354.800000000003</v>
      </c>
      <c r="E68" s="12"/>
    </row>
    <row r="69" spans="1:5" s="9" customFormat="1" ht="36.75" customHeight="1" x14ac:dyDescent="0.25">
      <c r="A69" s="57" t="s">
        <v>60</v>
      </c>
      <c r="B69" s="57"/>
      <c r="C69" s="11">
        <f>SUM(C61+C6)</f>
        <v>18535067.600000001</v>
      </c>
      <c r="D69" s="11">
        <f>SUM(D61+D6)</f>
        <v>18239525</v>
      </c>
      <c r="E69" s="47">
        <f t="shared" ref="E69" si="3">D69/C69*100</f>
        <v>98.405494890129233</v>
      </c>
    </row>
    <row r="70" spans="1:5" ht="29.25" customHeight="1" x14ac:dyDescent="0.25">
      <c r="A70" s="59" t="s">
        <v>118</v>
      </c>
      <c r="B70" s="59"/>
      <c r="C70" s="59"/>
      <c r="D70" s="59"/>
      <c r="E70" s="59"/>
    </row>
    <row r="71" spans="1:5" ht="57.75" customHeight="1" x14ac:dyDescent="0.25">
      <c r="A71" s="58" t="s">
        <v>105</v>
      </c>
      <c r="B71" s="58"/>
      <c r="C71" s="40" t="s">
        <v>142</v>
      </c>
      <c r="D71" s="40" t="s">
        <v>143</v>
      </c>
      <c r="E71" s="40" t="s">
        <v>155</v>
      </c>
    </row>
    <row r="72" spans="1:5" ht="31.5" customHeight="1" x14ac:dyDescent="0.25">
      <c r="A72" s="48" t="s">
        <v>106</v>
      </c>
      <c r="B72" s="48"/>
      <c r="C72" s="41">
        <v>3840000</v>
      </c>
      <c r="D72" s="41">
        <v>3840000</v>
      </c>
      <c r="E72" s="42">
        <f t="shared" ref="E72:E91" si="4">D72/C72*100</f>
        <v>100</v>
      </c>
    </row>
    <row r="73" spans="1:5" ht="36.75" customHeight="1" x14ac:dyDescent="0.25">
      <c r="A73" s="48" t="s">
        <v>131</v>
      </c>
      <c r="B73" s="48"/>
      <c r="C73" s="41">
        <v>1319634194.8399999</v>
      </c>
      <c r="D73" s="41">
        <v>1319592500</v>
      </c>
      <c r="E73" s="42">
        <f t="shared" si="4"/>
        <v>99.996840424402237</v>
      </c>
    </row>
    <row r="74" spans="1:5" ht="30.75" customHeight="1" x14ac:dyDescent="0.25">
      <c r="A74" s="48" t="s">
        <v>107</v>
      </c>
      <c r="B74" s="48"/>
      <c r="C74" s="41">
        <v>6398377190.21</v>
      </c>
      <c r="D74" s="41">
        <v>6125639000</v>
      </c>
      <c r="E74" s="42">
        <f t="shared" si="4"/>
        <v>95.737384932115134</v>
      </c>
    </row>
    <row r="75" spans="1:5" ht="28.5" customHeight="1" x14ac:dyDescent="0.25">
      <c r="A75" s="48" t="s">
        <v>108</v>
      </c>
      <c r="B75" s="48"/>
      <c r="C75" s="41">
        <v>72554800</v>
      </c>
      <c r="D75" s="41">
        <v>72521400</v>
      </c>
      <c r="E75" s="42">
        <f t="shared" si="4"/>
        <v>99.953965829965767</v>
      </c>
    </row>
    <row r="76" spans="1:5" ht="40.5" customHeight="1" x14ac:dyDescent="0.25">
      <c r="A76" s="48" t="s">
        <v>109</v>
      </c>
      <c r="B76" s="48"/>
      <c r="C76" s="41">
        <v>623432830</v>
      </c>
      <c r="D76" s="41">
        <v>621208400</v>
      </c>
      <c r="E76" s="42">
        <f t="shared" si="4"/>
        <v>99.643196525277631</v>
      </c>
    </row>
    <row r="77" spans="1:5" ht="33" customHeight="1" x14ac:dyDescent="0.25">
      <c r="A77" s="48" t="s">
        <v>110</v>
      </c>
      <c r="B77" s="48"/>
      <c r="C77" s="41">
        <v>11854000</v>
      </c>
      <c r="D77" s="41">
        <v>10153500</v>
      </c>
      <c r="E77" s="43">
        <f t="shared" si="4"/>
        <v>85.654631348068165</v>
      </c>
    </row>
    <row r="78" spans="1:5" ht="33.75" customHeight="1" x14ac:dyDescent="0.25">
      <c r="A78" s="48" t="s">
        <v>111</v>
      </c>
      <c r="B78" s="48"/>
      <c r="C78" s="41">
        <v>41479360</v>
      </c>
      <c r="D78" s="41">
        <v>40502900</v>
      </c>
      <c r="E78" s="43">
        <f t="shared" si="4"/>
        <v>97.645913533863592</v>
      </c>
    </row>
    <row r="79" spans="1:5" ht="40.5" customHeight="1" x14ac:dyDescent="0.25">
      <c r="A79" s="48" t="s">
        <v>156</v>
      </c>
      <c r="B79" s="48"/>
      <c r="C79" s="41">
        <v>245370019.52000001</v>
      </c>
      <c r="D79" s="41">
        <v>231642500</v>
      </c>
      <c r="E79" s="43">
        <f t="shared" si="4"/>
        <v>94.405380271455257</v>
      </c>
    </row>
    <row r="80" spans="1:5" ht="31.5" customHeight="1" x14ac:dyDescent="0.25">
      <c r="A80" s="48" t="s">
        <v>119</v>
      </c>
      <c r="B80" s="48"/>
      <c r="C80" s="41">
        <v>55331255.100000001</v>
      </c>
      <c r="D80" s="41">
        <v>55145295.899999999</v>
      </c>
      <c r="E80" s="43">
        <f t="shared" si="4"/>
        <v>99.663916533857915</v>
      </c>
    </row>
    <row r="81" spans="1:5" ht="45" customHeight="1" x14ac:dyDescent="0.25">
      <c r="A81" s="48" t="s">
        <v>157</v>
      </c>
      <c r="B81" s="48"/>
      <c r="C81" s="41">
        <v>1876541614.8099999</v>
      </c>
      <c r="D81" s="41">
        <v>1438220900</v>
      </c>
      <c r="E81" s="43">
        <f t="shared" si="4"/>
        <v>76.642099948613179</v>
      </c>
    </row>
    <row r="82" spans="1:5" ht="31.5" customHeight="1" x14ac:dyDescent="0.25">
      <c r="A82" s="48" t="s">
        <v>112</v>
      </c>
      <c r="B82" s="48"/>
      <c r="C82" s="41">
        <v>500000</v>
      </c>
      <c r="D82" s="41">
        <v>499973.24</v>
      </c>
      <c r="E82" s="43">
        <f t="shared" si="4"/>
        <v>99.994647999999998</v>
      </c>
    </row>
    <row r="83" spans="1:5" ht="39.75" customHeight="1" x14ac:dyDescent="0.25">
      <c r="A83" s="48" t="s">
        <v>113</v>
      </c>
      <c r="B83" s="48"/>
      <c r="C83" s="41">
        <v>1826729754.72</v>
      </c>
      <c r="D83" s="41">
        <v>1776556700</v>
      </c>
      <c r="E83" s="43">
        <f t="shared" si="4"/>
        <v>97.253394784293619</v>
      </c>
    </row>
    <row r="84" spans="1:5" ht="60.75" customHeight="1" x14ac:dyDescent="0.25">
      <c r="A84" s="48" t="s">
        <v>114</v>
      </c>
      <c r="B84" s="48"/>
      <c r="C84" s="41">
        <v>98638370</v>
      </c>
      <c r="D84" s="41">
        <v>96331600</v>
      </c>
      <c r="E84" s="43">
        <f t="shared" si="4"/>
        <v>97.661386740271567</v>
      </c>
    </row>
    <row r="85" spans="1:5" ht="39.75" customHeight="1" x14ac:dyDescent="0.25">
      <c r="A85" s="48" t="s">
        <v>115</v>
      </c>
      <c r="B85" s="48"/>
      <c r="C85" s="41">
        <v>750057775.01999998</v>
      </c>
      <c r="D85" s="41">
        <v>683904200</v>
      </c>
      <c r="E85" s="43">
        <f t="shared" si="4"/>
        <v>91.18020274928341</v>
      </c>
    </row>
    <row r="86" spans="1:5" ht="30.75" customHeight="1" x14ac:dyDescent="0.25">
      <c r="A86" s="48" t="s">
        <v>116</v>
      </c>
      <c r="B86" s="48"/>
      <c r="C86" s="41">
        <v>185644884.81</v>
      </c>
      <c r="D86" s="41">
        <v>177145900</v>
      </c>
      <c r="E86" s="43">
        <f t="shared" si="4"/>
        <v>95.421912745563461</v>
      </c>
    </row>
    <row r="87" spans="1:5" ht="33" customHeight="1" x14ac:dyDescent="0.25">
      <c r="A87" s="48" t="s">
        <v>117</v>
      </c>
      <c r="B87" s="48"/>
      <c r="C87" s="41">
        <v>3212849169.54</v>
      </c>
      <c r="D87" s="41">
        <v>3112482500</v>
      </c>
      <c r="E87" s="43">
        <f t="shared" si="4"/>
        <v>96.87608523638319</v>
      </c>
    </row>
    <row r="88" spans="1:5" ht="34.5" customHeight="1" x14ac:dyDescent="0.25">
      <c r="A88" s="48" t="s">
        <v>139</v>
      </c>
      <c r="B88" s="48"/>
      <c r="C88" s="41">
        <v>2535230207.6700001</v>
      </c>
      <c r="D88" s="41">
        <v>1820925400</v>
      </c>
      <c r="E88" s="43">
        <f t="shared" si="4"/>
        <v>71.824854188429654</v>
      </c>
    </row>
    <row r="89" spans="1:5" ht="39.75" customHeight="1" x14ac:dyDescent="0.25">
      <c r="A89" s="48" t="s">
        <v>126</v>
      </c>
      <c r="B89" s="48"/>
      <c r="C89" s="41">
        <f>C72+C73+C74+C75+C76+C77+C78+C79+C80+C81+C82+C83+C84+C85+C86+C87+C88</f>
        <v>19258065426.239998</v>
      </c>
      <c r="D89" s="41">
        <f>D72+D73+D74+D75+D76+D77+D78+D79+D80+D81+D82+D83+D84+D85+D86+D87+D88</f>
        <v>17586312669.139999</v>
      </c>
      <c r="E89" s="44">
        <f t="shared" si="4"/>
        <v>91.319207199170904</v>
      </c>
    </row>
    <row r="90" spans="1:5" ht="39" customHeight="1" x14ac:dyDescent="0.25">
      <c r="A90" s="48" t="s">
        <v>124</v>
      </c>
      <c r="B90" s="48"/>
      <c r="C90" s="41">
        <f>402481664.13+54136039</f>
        <v>456617703.13</v>
      </c>
      <c r="D90" s="41">
        <v>66778107.409999996</v>
      </c>
      <c r="E90" s="43">
        <f t="shared" si="4"/>
        <v>14.624511260131351</v>
      </c>
    </row>
    <row r="91" spans="1:5" ht="40.5" customHeight="1" x14ac:dyDescent="0.25">
      <c r="A91" s="49" t="s">
        <v>125</v>
      </c>
      <c r="B91" s="49"/>
      <c r="C91" s="45">
        <v>19714683129.369999</v>
      </c>
      <c r="D91" s="45">
        <f>D89+D90</f>
        <v>17653090776.549999</v>
      </c>
      <c r="E91" s="46">
        <f t="shared" si="4"/>
        <v>89.542858288456401</v>
      </c>
    </row>
  </sheetData>
  <mergeCells count="30">
    <mergeCell ref="A78:B78"/>
    <mergeCell ref="A80:B80"/>
    <mergeCell ref="A73:B73"/>
    <mergeCell ref="A70:E70"/>
    <mergeCell ref="A71:B71"/>
    <mergeCell ref="A72:B72"/>
    <mergeCell ref="A69:B69"/>
    <mergeCell ref="E4:E5"/>
    <mergeCell ref="A1:E1"/>
    <mergeCell ref="A2:E2"/>
    <mergeCell ref="A4:A5"/>
    <mergeCell ref="B4:B5"/>
    <mergeCell ref="C4:C5"/>
    <mergeCell ref="D4:D5"/>
    <mergeCell ref="A74:B74"/>
    <mergeCell ref="A79:B79"/>
    <mergeCell ref="A90:B90"/>
    <mergeCell ref="A91:B91"/>
    <mergeCell ref="A84:B84"/>
    <mergeCell ref="A85:B85"/>
    <mergeCell ref="A86:B86"/>
    <mergeCell ref="A87:B87"/>
    <mergeCell ref="A89:B89"/>
    <mergeCell ref="A88:B88"/>
    <mergeCell ref="A81:B81"/>
    <mergeCell ref="A82:B82"/>
    <mergeCell ref="A83:B83"/>
    <mergeCell ref="A75:B75"/>
    <mergeCell ref="A76:B76"/>
    <mergeCell ref="A77:B77"/>
  </mergeCells>
  <pageMargins left="0.23622047244094491" right="0.23622047244094491" top="0.55118110236220474" bottom="0.55118110236220474" header="0.31496062992125984" footer="0.31496062992125984"/>
  <pageSetup paperSize="9" scale="7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Свод</vt:lpstr>
      <vt:lpstr>Свод!Заголовки_для_печати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В.В. Емельянова</cp:lastModifiedBy>
  <cp:lastPrinted>2025-11-12T13:59:45Z</cp:lastPrinted>
  <dcterms:created xsi:type="dcterms:W3CDTF">2016-11-10T06:23:23Z</dcterms:created>
  <dcterms:modified xsi:type="dcterms:W3CDTF">2025-11-12T13:59:50Z</dcterms:modified>
</cp:coreProperties>
</file>