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20115" windowHeight="9795" activeTab="1"/>
  </bookViews>
  <sheets>
    <sheet name="доходы" sheetId="3" r:id="rId1"/>
    <sheet name="расходы" sheetId="1" r:id="rId2"/>
  </sheets>
  <calcPr calcId="145621"/>
</workbook>
</file>

<file path=xl/calcChain.xml><?xml version="1.0" encoding="utf-8"?>
<calcChain xmlns="http://schemas.openxmlformats.org/spreadsheetml/2006/main">
  <c r="G8" i="1" l="1"/>
  <c r="G6" i="1"/>
  <c r="E60" i="3" l="1"/>
  <c r="F60" i="3" s="1"/>
  <c r="F59" i="3"/>
  <c r="E58" i="3"/>
  <c r="F58" i="3" s="1"/>
  <c r="F57" i="3"/>
  <c r="D56" i="3"/>
  <c r="C56" i="3"/>
  <c r="F55" i="3"/>
  <c r="E54" i="3"/>
  <c r="D54" i="3"/>
  <c r="C54" i="3"/>
  <c r="F54" i="3" s="1"/>
  <c r="E53" i="3"/>
  <c r="F53" i="3" s="1"/>
  <c r="D53" i="3"/>
  <c r="C53" i="3"/>
  <c r="F52" i="3"/>
  <c r="F51" i="3"/>
  <c r="E49" i="3"/>
  <c r="D49" i="3"/>
  <c r="C49" i="3"/>
  <c r="F47" i="3"/>
  <c r="F46" i="3"/>
  <c r="E45" i="3"/>
  <c r="F45" i="3" s="1"/>
  <c r="D45" i="3"/>
  <c r="C45" i="3"/>
  <c r="F44" i="3"/>
  <c r="E43" i="3"/>
  <c r="F43" i="3" s="1"/>
  <c r="D43" i="3"/>
  <c r="C43" i="3"/>
  <c r="C42" i="3" s="1"/>
  <c r="F40" i="3"/>
  <c r="E39" i="3"/>
  <c r="D39" i="3"/>
  <c r="C39" i="3"/>
  <c r="E37" i="3"/>
  <c r="D37" i="3"/>
  <c r="C37" i="3"/>
  <c r="F35" i="3"/>
  <c r="E34" i="3"/>
  <c r="D34" i="3"/>
  <c r="C34" i="3"/>
  <c r="F33" i="3"/>
  <c r="E32" i="3"/>
  <c r="D32" i="3"/>
  <c r="C32" i="3"/>
  <c r="F31" i="3"/>
  <c r="F29" i="3"/>
  <c r="F28" i="3"/>
  <c r="F27" i="3"/>
  <c r="E26" i="3"/>
  <c r="F26" i="3" s="1"/>
  <c r="D26" i="3"/>
  <c r="C26" i="3"/>
  <c r="E24" i="3"/>
  <c r="D24" i="3"/>
  <c r="F23" i="3"/>
  <c r="E22" i="3"/>
  <c r="D22" i="3"/>
  <c r="C22" i="3"/>
  <c r="F20" i="3"/>
  <c r="E19" i="3"/>
  <c r="D19" i="3"/>
  <c r="C19" i="3"/>
  <c r="F18" i="3"/>
  <c r="E17" i="3"/>
  <c r="D17" i="3"/>
  <c r="C17" i="3"/>
  <c r="C16" i="3" s="1"/>
  <c r="F15" i="3"/>
  <c r="F14" i="3"/>
  <c r="F13" i="3"/>
  <c r="F12" i="3"/>
  <c r="E11" i="3"/>
  <c r="D11" i="3"/>
  <c r="C11" i="3"/>
  <c r="F10" i="3"/>
  <c r="E9" i="3"/>
  <c r="D9" i="3"/>
  <c r="C9" i="3"/>
  <c r="F8" i="3"/>
  <c r="E7" i="3"/>
  <c r="D7" i="3"/>
  <c r="C7" i="3"/>
  <c r="F11" i="3" l="1"/>
  <c r="D42" i="3"/>
  <c r="F17" i="3"/>
  <c r="D16" i="3"/>
  <c r="D6" i="3" s="1"/>
  <c r="D63" i="3" s="1"/>
  <c r="D21" i="3"/>
  <c r="C36" i="3"/>
  <c r="D36" i="3"/>
  <c r="E56" i="3"/>
  <c r="F56" i="3" s="1"/>
  <c r="F7" i="3"/>
  <c r="F9" i="3"/>
  <c r="F22" i="3"/>
  <c r="C21" i="3"/>
  <c r="C6" i="3" s="1"/>
  <c r="C63" i="3" s="1"/>
  <c r="F49" i="3"/>
  <c r="F32" i="3"/>
  <c r="F34" i="3"/>
  <c r="F39" i="3"/>
  <c r="E16" i="3"/>
  <c r="F16" i="3" s="1"/>
  <c r="F19" i="3"/>
  <c r="E21" i="3"/>
  <c r="F21" i="3" s="1"/>
  <c r="E36" i="3"/>
  <c r="F36" i="3" s="1"/>
  <c r="E42" i="3"/>
  <c r="F42" i="3" s="1"/>
  <c r="G7" i="1"/>
  <c r="E6" i="3" l="1"/>
  <c r="H6" i="1"/>
  <c r="G14" i="1"/>
  <c r="G15" i="1"/>
  <c r="G19" i="1"/>
  <c r="E21" i="1"/>
  <c r="D21" i="1"/>
  <c r="E63" i="3" l="1"/>
  <c r="F63" i="3" s="1"/>
  <c r="F6" i="3"/>
  <c r="H8" i="1"/>
  <c r="H9" i="1"/>
  <c r="H7" i="1"/>
  <c r="F20" i="1" l="1"/>
  <c r="F21" i="1" s="1"/>
  <c r="H19" i="1" l="1"/>
  <c r="H18" i="1"/>
  <c r="H17" i="1"/>
  <c r="H16" i="1"/>
  <c r="H15" i="1"/>
  <c r="H14" i="1"/>
  <c r="H13" i="1"/>
  <c r="H12" i="1"/>
  <c r="H11" i="1"/>
  <c r="H10" i="1"/>
  <c r="H20" i="1" l="1"/>
  <c r="G21" i="1"/>
  <c r="H21" i="1" s="1"/>
</calcChain>
</file>

<file path=xl/sharedStrings.xml><?xml version="1.0" encoding="utf-8"?>
<sst xmlns="http://schemas.openxmlformats.org/spreadsheetml/2006/main" count="150" uniqueCount="147">
  <si>
    <t>2. По расходам</t>
  </si>
  <si>
    <t>Наименования</t>
  </si>
  <si>
    <t>ЦСР</t>
  </si>
  <si>
    <t>ВР</t>
  </si>
  <si>
    <t>ПОФ
2016 год</t>
  </si>
  <si>
    <t xml:space="preserve">       Руководство и управление в сфере установленных функций органов местного самоуправления                    </t>
  </si>
  <si>
    <t xml:space="preserve">В С Е Г О   Р А С Х О Д О В </t>
  </si>
  <si>
    <t>1.  Д О Х О Д Ы</t>
  </si>
  <si>
    <t>(тыс. руб.)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</si>
  <si>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</si>
  <si>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</si>
  <si>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</si>
  <si>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</si>
  <si>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</si>
  <si>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</si>
  <si>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</si>
  <si>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</si>
  <si>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</si>
  <si>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</si>
  <si>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</si>
  <si>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</si>
  <si>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</si>
  <si>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</si>
  <si>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</si>
  <si>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</si>
  <si>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</si>
  <si>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</si>
  <si>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</si>
  <si>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</si>
  <si>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</si>
  <si>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</si>
  <si>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</si>
  <si>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</si>
  <si>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</si>
  <si>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</si>
  <si>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</si>
  <si>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</si>
  <si>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</si>
  <si>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</si>
  <si>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</si>
  <si>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</si>
  <si>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</si>
  <si>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</si>
  <si>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</si>
  <si>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</si>
  <si>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</si>
  <si>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</si>
  <si>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</si>
  <si>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</si>
  <si>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</si>
  <si>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000 1 11 05025 05 0000 120</t>
  </si>
  <si>
    <t xml:space="preserve">Доходы, получаемые в виде арендной платы, 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</si>
  <si>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</si>
  <si>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</si>
  <si>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</si>
  <si>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</si>
  <si>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</si>
  <si>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</si>
  <si>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</si>
  <si>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</si>
  <si>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</si>
  <si>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</si>
  <si>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</si>
  <si>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</si>
  <si>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</si>
  <si>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</si>
  <si>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</si>
  <si>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</si>
  <si>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</si>
  <si>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</si>
  <si>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</si>
  <si>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</si>
  <si>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</si>
  <si>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</si>
  <si>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</si>
  <si>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</si>
  <si>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</si>
  <si>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000 1 14 06025 05 0000 430</t>
  </si>
  <si>
    <t xml:space="preserve">Доходы от продажи земельных участков, находящихся в  собственности муниципальных районов 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</si>
  <si>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</si>
  <si>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</si>
  <si>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</si>
  <si>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 xml:space="preserve"> Штрафы, санкции, возмещение ущерба</t>
  </si>
  <si>
    <t>000 1 17 00000 00 0000 000</t>
  </si>
  <si>
    <t>Прочие неналоговые доходы</t>
  </si>
  <si>
    <t>000 1 17 05000 00 0000 180</t>
  </si>
  <si>
    <t>000 1 17 05050 05 0000 180</t>
  </si>
  <si>
    <t xml:space="preserve">Прочие неналоговые доходы бюджетов муниципальных районов                                                                                                                                                </t>
  </si>
  <si>
    <t>000 2 00 00000 00 0000 000</t>
  </si>
  <si>
    <t>БЕЗВОЗМЕЗДНЫЕ ПОСТУПЛЕНИЯ</t>
  </si>
  <si>
    <t>000 2 02 01000 00 0000 151</t>
  </si>
  <si>
    <t>000 2 02 02000 00 0000 151</t>
  </si>
  <si>
    <t xml:space="preserve">000 2 02 03000 00 0000 151 </t>
  </si>
  <si>
    <t>000 2 02 04000 00 0000 151</t>
  </si>
  <si>
    <t>Иные межбюджетные трансферты</t>
  </si>
  <si>
    <t>Всего доходов</t>
  </si>
  <si>
    <t>(тыс.руб.)</t>
  </si>
  <si>
    <t xml:space="preserve">% ожидаемого исполнения </t>
  </si>
  <si>
    <t xml:space="preserve">000 1 05 01000 01 0000 110 </t>
  </si>
  <si>
    <t>000  1 11 05013 05 0000 120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</si>
  <si>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районов,, а также средства от продажи права на заключение договоров аренды указанных земельных участков</t>
  </si>
  <si>
    <t>000 1 11 05035 05 0000 120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</si>
  <si>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</si>
  <si>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</si>
  <si>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000 1 14 02053 05 0000 410</t>
  </si>
  <si>
    <t>000 1 14 06013 05 0000 430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</si>
  <si>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</si>
  <si>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</si>
  <si>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</si>
  <si>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000 2 18 00000 00 0000 000</t>
  </si>
  <si>
    <t>000 2 19 00000 00 0000 000</t>
  </si>
  <si>
    <t>Ожидаемое исполнение за 2018 год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</si>
  <si>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                   </t>
  </si>
  <si>
    <t xml:space="preserve">       Муниципальная программа Щёлковского муниципального района "Образование Щёлковского муниципального района"                    </t>
  </si>
  <si>
    <t xml:space="preserve">       Муниципальная программа Щёлковского муниципального района "Развитие инженерной инфраструктуры и энергоэффективности Щёлковского муниципального района"                    </t>
  </si>
  <si>
    <t xml:space="preserve">       Муниципальная программа Щёлковского муниципального района "Спорт Щёлковского муниципального района"                    </t>
  </si>
  <si>
    <t xml:space="preserve">       Муниципальная программа Щёлковского муниципального района "Культура Щёлковского муниципального района"                    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</si>
  <si>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                   </t>
  </si>
  <si>
    <t xml:space="preserve">       Муниципальная программа Щёлковского муниципального района "Безопасность Щёлковского муниципального района"                    </t>
  </si>
  <si>
    <t xml:space="preserve">       Муниципальная программа Щёлковского муниципального района "Формирование современной городской среды"                    </t>
  </si>
  <si>
    <t xml:space="preserve">       Муниципальная программа Щёлковского муниципального района "Жилище"                    </t>
  </si>
  <si>
    <t xml:space="preserve">       Муниципальная программа Щёлковского муниципального района "Предпринимательство Щёлковского муниципального района"                    </t>
  </si>
  <si>
    <t xml:space="preserve">       Муниципальная программа Щёлковского муниципального района "Развитие системы информирования населения о деятельности органов местного самоуправления Щёлковского муниципального района"                    </t>
  </si>
  <si>
    <t xml:space="preserve">       Муниципальная программа Щёлковского муниципального района "Муниципальное управление в Щёлковском муниципальном районе"                    </t>
  </si>
  <si>
    <t xml:space="preserve">       Муниципальная программа Щёлковского муниципального района "Развитие информационно-коммуникационных технологий и повышение эффективности предоставления государственных и муниципальных услуг в Щёлковском муниципальном районе"                    </t>
  </si>
  <si>
    <t xml:space="preserve">       Непрограммные расходы бюджета Щёлковского муниципального района                    </t>
  </si>
  <si>
    <t>Оценка ожидаемого исполнения бюджета Щёлковского муниципального района за 2018 год</t>
  </si>
  <si>
    <t>Ожидаемое исполнение                                  за 2018 год</t>
  </si>
  <si>
    <t>000 1 11 03000 00 0000 120</t>
  </si>
  <si>
    <t>Процент, полученные от предоставления бюджетных кредитов внутри страны</t>
  </si>
  <si>
    <t>000 1 11 03050 05 0000 120</t>
  </si>
  <si>
    <t>Процент,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</si>
  <si>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</si>
  <si>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000 1 13 01000 00 0000 130</t>
  </si>
  <si>
    <t xml:space="preserve">Доходы от оказания платных услуг (работ) 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</si>
  <si>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</si>
  <si>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</si>
  <si>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000 1 14 06313 05 0000 430</t>
  </si>
  <si>
    <t>Дотации</t>
  </si>
  <si>
    <t xml:space="preserve">Субсидии </t>
  </si>
  <si>
    <t xml:space="preserve">Субвенции  </t>
  </si>
  <si>
    <t>Возврат бюджетными и автономными учреждениями остатков субсидий прошлых лет</t>
  </si>
  <si>
    <t>Возврат остатков субсидий, субвенций и иных межбюджетных трансфертов</t>
  </si>
  <si>
    <t>Уточнённый план по бюджету на 2018 год (с учётом изменений по сводной бюджетной росписи на 01.11.2018)</t>
  </si>
  <si>
    <t>Исполнение на 01.11.2018 год</t>
  </si>
  <si>
    <t xml:space="preserve">Уточнённый план по бюджету на 01.11.2018 год </t>
  </si>
  <si>
    <t>Исполнено на 01.11.2018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</si>
</sst>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18" fillId="0" borderId="0" applyProtection="0"/>
    <xf numFmtId="0" fontId="2" fillId="0" borderId="0" applyProtection="0"/>
    <xf numFmtId="0" fontId="2" fillId="0" borderId="0">
      <alignment horizontal="left" wrapText="1"/>
      <protection locked="0" hidden="1"/>
    </xf>
    <xf numFmtId="49" fontId="20" fillId="0" borderId="0">
      <alignment horizontal="center" vertical="top" wrapText="1"/>
      <protection locked="0" hidden="1"/>
    </xf>
    <xf numFmtId="49" fontId="2" fillId="0" borderId="0">
      <alignment horizontal="left" vertical="top" wrapText="1"/>
      <protection locked="0" hidden="1"/>
    </xf>
    <xf numFmtId="0" fontId="2" fillId="0" borderId="0">
      <alignment horizontal="right" vertical="top" wrapText="1"/>
      <protection locked="0" hidden="1"/>
    </xf>
    <xf numFmtId="0" fontId="2" fillId="0" borderId="0">
      <alignment horizontal="right" vertical="top" wrapText="1"/>
      <protection locked="0" hidden="1"/>
    </xf>
    <xf numFmtId="0" fontId="2" fillId="0" borderId="0">
      <alignment horizontal="left" wrapText="1"/>
      <protection locked="0" hidden="1"/>
    </xf>
    <xf numFmtId="49" fontId="2" fillId="0" borderId="0">
      <alignment horizontal="left" vertical="top" wrapText="1"/>
      <protection locked="0" hidden="1"/>
    </xf>
    <xf numFmtId="0" fontId="2" fillId="0" borderId="0">
      <alignment horizontal="left" wrapText="1"/>
      <protection locked="0" hidden="1"/>
    </xf>
    <xf numFmtId="49" fontId="2" fillId="0" borderId="0">
      <alignment horizontal="left" vertical="top" wrapText="1"/>
      <protection locked="0" hidden="1"/>
    </xf>
    <xf numFmtId="49" fontId="2" fillId="0" borderId="0">
      <alignment horizontal="left" vertical="top" wrapText="1"/>
      <protection locked="0" hidden="1"/>
    </xf>
    <xf numFmtId="0" fontId="2" fillId="0" borderId="0">
      <alignment horizontal="left" wrapText="1"/>
      <protection locked="0" hidden="1"/>
    </xf>
  </cellStyleXfs>
  <cellXfs count="90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164" fontId="10" fillId="0" borderId="0" xfId="0" applyNumberFormat="1" applyFont="1" applyFill="1"/>
    <xf numFmtId="3" fontId="6" fillId="0" borderId="0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4" fillId="0" borderId="6" xfId="0" applyFont="1" applyFill="1" applyBorder="1" applyAlignment="1">
      <alignment horizontal="left" vertical="center"/>
    </xf>
    <xf numFmtId="164" fontId="14" fillId="0" borderId="6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49" fontId="17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7" fillId="0" borderId="6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10" fillId="0" borderId="0" xfId="0" applyFont="1"/>
    <xf numFmtId="0" fontId="6" fillId="0" borderId="0" xfId="0" applyFont="1"/>
    <xf numFmtId="164" fontId="13" fillId="0" borderId="6" xfId="0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14" fillId="0" borderId="6" xfId="0" applyNumberFormat="1" applyFont="1" applyFill="1" applyBorder="1" applyAlignment="1">
      <alignment vertical="center"/>
    </xf>
    <xf numFmtId="0" fontId="10" fillId="0" borderId="0" xfId="0" applyFont="1" applyAlignment="1"/>
    <xf numFmtId="164" fontId="14" fillId="2" borderId="6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vertical="center" wrapText="1"/>
    </xf>
    <xf numFmtId="164" fontId="14" fillId="0" borderId="6" xfId="0" applyNumberFormat="1" applyFont="1" applyBorder="1" applyAlignment="1">
      <alignment horizontal="right" vertical="center"/>
    </xf>
    <xf numFmtId="164" fontId="6" fillId="0" borderId="0" xfId="0" applyNumberFormat="1" applyFont="1"/>
    <xf numFmtId="164" fontId="13" fillId="2" borderId="6" xfId="0" applyNumberFormat="1" applyFont="1" applyFill="1" applyBorder="1" applyAlignment="1">
      <alignment vertical="center"/>
    </xf>
    <xf numFmtId="164" fontId="13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14" fillId="0" borderId="6" xfId="0" applyNumberFormat="1" applyFont="1" applyBorder="1" applyAlignment="1">
      <alignment vertical="center"/>
    </xf>
    <xf numFmtId="0" fontId="6" fillId="2" borderId="0" xfId="0" applyFont="1" applyFill="1"/>
    <xf numFmtId="164" fontId="6" fillId="2" borderId="0" xfId="0" applyNumberFormat="1" applyFont="1" applyFill="1"/>
    <xf numFmtId="0" fontId="2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2" fillId="2" borderId="1" xfId="0" applyNumberFormat="1" applyFont="1" applyFill="1" applyBorder="1" applyAlignment="1" applyProtection="1">
      <alignment horizontal="left" wrapText="1"/>
      <protection locked="0" hidden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2" borderId="6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 applyProtection="1">
      <alignment horizontal="right" vertical="center" wrapText="1"/>
      <protection locked="0" hidden="1"/>
    </xf>
    <xf numFmtId="164" fontId="0" fillId="2" borderId="0" xfId="0" applyNumberFormat="1" applyFill="1"/>
    <xf numFmtId="0" fontId="2" fillId="0" borderId="2" xfId="2" applyNumberFormat="1" applyFont="1" applyFill="1" applyBorder="1" applyAlignment="1" applyProtection="1">
      <alignment horizontal="left" wrapText="1"/>
      <protection locked="0" hidden="1"/>
    </xf>
    <xf numFmtId="49" fontId="21" fillId="0" borderId="2" xfId="2" applyNumberFormat="1" applyFont="1" applyFill="1" applyBorder="1" applyAlignment="1" applyProtection="1">
      <alignment horizontal="center" vertical="center" wrapText="1"/>
      <protection locked="0" hidden="1"/>
    </xf>
    <xf numFmtId="164" fontId="21" fillId="0" borderId="6" xfId="2" applyNumberFormat="1" applyFont="1" applyFill="1" applyBorder="1" applyAlignment="1" applyProtection="1">
      <alignment horizontal="right" vertical="center" wrapText="1"/>
      <protection locked="0" hidden="1"/>
    </xf>
    <xf numFmtId="164" fontId="5" fillId="2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1" fillId="0" borderId="3" xfId="2" applyNumberFormat="1" applyFont="1" applyFill="1" applyBorder="1" applyAlignment="1" applyProtection="1">
      <alignment horizontal="right" vertical="center" wrapText="1"/>
      <protection locked="0" hidden="1"/>
    </xf>
    <xf numFmtId="164" fontId="21" fillId="0" borderId="2" xfId="2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2" xfId="2" applyNumberFormat="1" applyFont="1" applyFill="1" applyBorder="1" applyAlignment="1" applyProtection="1">
      <alignment horizontal="center" vertical="center" wrapText="1"/>
      <protection locked="0" hidden="1"/>
    </xf>
    <xf numFmtId="49" fontId="21" fillId="0" borderId="2" xfId="2" applyNumberFormat="1" applyFont="1" applyFill="1" applyBorder="1" applyAlignment="1" applyProtection="1">
      <alignment horizontal="left" vertical="top" wrapText="1"/>
      <protection locked="0" hidden="1"/>
    </xf>
    <xf numFmtId="3" fontId="21" fillId="0" borderId="2" xfId="2" applyNumberFormat="1" applyFont="1" applyFill="1" applyBorder="1" applyAlignment="1" applyProtection="1">
      <alignment horizontal="right" vertical="center" wrapText="1"/>
      <protection locked="0" hidden="1"/>
    </xf>
    <xf numFmtId="164" fontId="21" fillId="0" borderId="2" xfId="2" applyNumberFormat="1" applyFont="1" applyFill="1" applyBorder="1" applyAlignment="1" applyProtection="1">
      <alignment horizontal="right" vertical="center" wrapText="1"/>
      <protection locked="0" hidden="1"/>
    </xf>
    <xf numFmtId="0" fontId="22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9" fillId="0" borderId="6" xfId="0" applyFont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0" xfId="0" applyFont="1" applyFill="1" applyAlignment="1">
      <alignment horizontal="left" wrapText="1"/>
    </xf>
    <xf numFmtId="49" fontId="3" fillId="2" borderId="0" xfId="0" applyNumberFormat="1" applyFont="1" applyFill="1" applyBorder="1" applyAlignment="1" applyProtection="1">
      <alignment horizontal="right" wrapText="1"/>
      <protection locked="0" hidden="1"/>
    </xf>
  </cellXfs>
  <cellStyles count="14">
    <cellStyle name="Денежный [0] 2" xfId="6"/>
    <cellStyle name="Денежный 2" xfId="5"/>
    <cellStyle name="Денежный 3" xfId="9"/>
    <cellStyle name="Денежный 4" xfId="11"/>
    <cellStyle name="Денежный 5" xfId="12"/>
    <cellStyle name="Обычный" xfId="0" builtinId="0"/>
    <cellStyle name="Обычный 2" xfId="2"/>
    <cellStyle name="Обычный 3" xfId="1"/>
    <cellStyle name="Процентный 2" xfId="7"/>
    <cellStyle name="Финансовый [0] 2" xfId="4"/>
    <cellStyle name="Финансовый 2" xfId="3"/>
    <cellStyle name="Финансовый 3" xfId="8"/>
    <cellStyle name="Финансовый 4" xfId="10"/>
    <cellStyle name="Финансовый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workbookViewId="0">
      <selection activeCell="F8" sqref="F8"/>
    </sheetView>
  </sheetViews>
  <sheetFormatPr defaultColWidth="9.140625" defaultRowHeight="15.75" x14ac:dyDescent="0.25"/>
  <cols>
    <col min="1" max="1" width="27.42578125" style="33" customWidth="1"/>
    <col min="2" max="2" width="47" style="48" customWidth="1"/>
    <col min="3" max="3" width="15.140625" style="50" customWidth="1"/>
    <col min="4" max="4" width="16.85546875" style="49" customWidth="1"/>
    <col min="5" max="5" width="16.28515625" style="33" customWidth="1"/>
    <col min="6" max="6" width="11.42578125" style="47" customWidth="1"/>
    <col min="7" max="7" width="60.5703125" style="33" customWidth="1"/>
    <col min="8" max="256" width="9.140625" style="33"/>
    <col min="257" max="257" width="27.42578125" style="33" customWidth="1"/>
    <col min="258" max="258" width="47" style="33" customWidth="1"/>
    <col min="259" max="259" width="15.140625" style="33" customWidth="1"/>
    <col min="260" max="260" width="16.85546875" style="33" customWidth="1"/>
    <col min="261" max="261" width="16.28515625" style="33" customWidth="1"/>
    <col min="262" max="262" width="11.42578125" style="33" customWidth="1"/>
    <col min="263" max="263" width="60.5703125" style="33" customWidth="1"/>
    <col min="264" max="512" width="9.140625" style="33"/>
    <col min="513" max="513" width="27.42578125" style="33" customWidth="1"/>
    <col min="514" max="514" width="47" style="33" customWidth="1"/>
    <col min="515" max="515" width="15.140625" style="33" customWidth="1"/>
    <col min="516" max="516" width="16.85546875" style="33" customWidth="1"/>
    <col min="517" max="517" width="16.28515625" style="33" customWidth="1"/>
    <col min="518" max="518" width="11.42578125" style="33" customWidth="1"/>
    <col min="519" max="519" width="60.5703125" style="33" customWidth="1"/>
    <col min="520" max="768" width="9.140625" style="33"/>
    <col min="769" max="769" width="27.42578125" style="33" customWidth="1"/>
    <col min="770" max="770" width="47" style="33" customWidth="1"/>
    <col min="771" max="771" width="15.140625" style="33" customWidth="1"/>
    <col min="772" max="772" width="16.85546875" style="33" customWidth="1"/>
    <col min="773" max="773" width="16.28515625" style="33" customWidth="1"/>
    <col min="774" max="774" width="11.42578125" style="33" customWidth="1"/>
    <col min="775" max="775" width="60.5703125" style="33" customWidth="1"/>
    <col min="776" max="1024" width="9.140625" style="33"/>
    <col min="1025" max="1025" width="27.42578125" style="33" customWidth="1"/>
    <col min="1026" max="1026" width="47" style="33" customWidth="1"/>
    <col min="1027" max="1027" width="15.140625" style="33" customWidth="1"/>
    <col min="1028" max="1028" width="16.85546875" style="33" customWidth="1"/>
    <col min="1029" max="1029" width="16.28515625" style="33" customWidth="1"/>
    <col min="1030" max="1030" width="11.42578125" style="33" customWidth="1"/>
    <col min="1031" max="1031" width="60.5703125" style="33" customWidth="1"/>
    <col min="1032" max="1280" width="9.140625" style="33"/>
    <col min="1281" max="1281" width="27.42578125" style="33" customWidth="1"/>
    <col min="1282" max="1282" width="47" style="33" customWidth="1"/>
    <col min="1283" max="1283" width="15.140625" style="33" customWidth="1"/>
    <col min="1284" max="1284" width="16.85546875" style="33" customWidth="1"/>
    <col min="1285" max="1285" width="16.28515625" style="33" customWidth="1"/>
    <col min="1286" max="1286" width="11.42578125" style="33" customWidth="1"/>
    <col min="1287" max="1287" width="60.5703125" style="33" customWidth="1"/>
    <col min="1288" max="1536" width="9.140625" style="33"/>
    <col min="1537" max="1537" width="27.42578125" style="33" customWidth="1"/>
    <col min="1538" max="1538" width="47" style="33" customWidth="1"/>
    <col min="1539" max="1539" width="15.140625" style="33" customWidth="1"/>
    <col min="1540" max="1540" width="16.85546875" style="33" customWidth="1"/>
    <col min="1541" max="1541" width="16.28515625" style="33" customWidth="1"/>
    <col min="1542" max="1542" width="11.42578125" style="33" customWidth="1"/>
    <col min="1543" max="1543" width="60.5703125" style="33" customWidth="1"/>
    <col min="1544" max="1792" width="9.140625" style="33"/>
    <col min="1793" max="1793" width="27.42578125" style="33" customWidth="1"/>
    <col min="1794" max="1794" width="47" style="33" customWidth="1"/>
    <col min="1795" max="1795" width="15.140625" style="33" customWidth="1"/>
    <col min="1796" max="1796" width="16.85546875" style="33" customWidth="1"/>
    <col min="1797" max="1797" width="16.28515625" style="33" customWidth="1"/>
    <col min="1798" max="1798" width="11.42578125" style="33" customWidth="1"/>
    <col min="1799" max="1799" width="60.5703125" style="33" customWidth="1"/>
    <col min="1800" max="2048" width="9.140625" style="33"/>
    <col min="2049" max="2049" width="27.42578125" style="33" customWidth="1"/>
    <col min="2050" max="2050" width="47" style="33" customWidth="1"/>
    <col min="2051" max="2051" width="15.140625" style="33" customWidth="1"/>
    <col min="2052" max="2052" width="16.85546875" style="33" customWidth="1"/>
    <col min="2053" max="2053" width="16.28515625" style="33" customWidth="1"/>
    <col min="2054" max="2054" width="11.42578125" style="33" customWidth="1"/>
    <col min="2055" max="2055" width="60.5703125" style="33" customWidth="1"/>
    <col min="2056" max="2304" width="9.140625" style="33"/>
    <col min="2305" max="2305" width="27.42578125" style="33" customWidth="1"/>
    <col min="2306" max="2306" width="47" style="33" customWidth="1"/>
    <col min="2307" max="2307" width="15.140625" style="33" customWidth="1"/>
    <col min="2308" max="2308" width="16.85546875" style="33" customWidth="1"/>
    <col min="2309" max="2309" width="16.28515625" style="33" customWidth="1"/>
    <col min="2310" max="2310" width="11.42578125" style="33" customWidth="1"/>
    <col min="2311" max="2311" width="60.5703125" style="33" customWidth="1"/>
    <col min="2312" max="2560" width="9.140625" style="33"/>
    <col min="2561" max="2561" width="27.42578125" style="33" customWidth="1"/>
    <col min="2562" max="2562" width="47" style="33" customWidth="1"/>
    <col min="2563" max="2563" width="15.140625" style="33" customWidth="1"/>
    <col min="2564" max="2564" width="16.85546875" style="33" customWidth="1"/>
    <col min="2565" max="2565" width="16.28515625" style="33" customWidth="1"/>
    <col min="2566" max="2566" width="11.42578125" style="33" customWidth="1"/>
    <col min="2567" max="2567" width="60.5703125" style="33" customWidth="1"/>
    <col min="2568" max="2816" width="9.140625" style="33"/>
    <col min="2817" max="2817" width="27.42578125" style="33" customWidth="1"/>
    <col min="2818" max="2818" width="47" style="33" customWidth="1"/>
    <col min="2819" max="2819" width="15.140625" style="33" customWidth="1"/>
    <col min="2820" max="2820" width="16.85546875" style="33" customWidth="1"/>
    <col min="2821" max="2821" width="16.28515625" style="33" customWidth="1"/>
    <col min="2822" max="2822" width="11.42578125" style="33" customWidth="1"/>
    <col min="2823" max="2823" width="60.5703125" style="33" customWidth="1"/>
    <col min="2824" max="3072" width="9.140625" style="33"/>
    <col min="3073" max="3073" width="27.42578125" style="33" customWidth="1"/>
    <col min="3074" max="3074" width="47" style="33" customWidth="1"/>
    <col min="3075" max="3075" width="15.140625" style="33" customWidth="1"/>
    <col min="3076" max="3076" width="16.85546875" style="33" customWidth="1"/>
    <col min="3077" max="3077" width="16.28515625" style="33" customWidth="1"/>
    <col min="3078" max="3078" width="11.42578125" style="33" customWidth="1"/>
    <col min="3079" max="3079" width="60.5703125" style="33" customWidth="1"/>
    <col min="3080" max="3328" width="9.140625" style="33"/>
    <col min="3329" max="3329" width="27.42578125" style="33" customWidth="1"/>
    <col min="3330" max="3330" width="47" style="33" customWidth="1"/>
    <col min="3331" max="3331" width="15.140625" style="33" customWidth="1"/>
    <col min="3332" max="3332" width="16.85546875" style="33" customWidth="1"/>
    <col min="3333" max="3333" width="16.28515625" style="33" customWidth="1"/>
    <col min="3334" max="3334" width="11.42578125" style="33" customWidth="1"/>
    <col min="3335" max="3335" width="60.5703125" style="33" customWidth="1"/>
    <col min="3336" max="3584" width="9.140625" style="33"/>
    <col min="3585" max="3585" width="27.42578125" style="33" customWidth="1"/>
    <col min="3586" max="3586" width="47" style="33" customWidth="1"/>
    <col min="3587" max="3587" width="15.140625" style="33" customWidth="1"/>
    <col min="3588" max="3588" width="16.85546875" style="33" customWidth="1"/>
    <col min="3589" max="3589" width="16.28515625" style="33" customWidth="1"/>
    <col min="3590" max="3590" width="11.42578125" style="33" customWidth="1"/>
    <col min="3591" max="3591" width="60.5703125" style="33" customWidth="1"/>
    <col min="3592" max="3840" width="9.140625" style="33"/>
    <col min="3841" max="3841" width="27.42578125" style="33" customWidth="1"/>
    <col min="3842" max="3842" width="47" style="33" customWidth="1"/>
    <col min="3843" max="3843" width="15.140625" style="33" customWidth="1"/>
    <col min="3844" max="3844" width="16.85546875" style="33" customWidth="1"/>
    <col min="3845" max="3845" width="16.28515625" style="33" customWidth="1"/>
    <col min="3846" max="3846" width="11.42578125" style="33" customWidth="1"/>
    <col min="3847" max="3847" width="60.5703125" style="33" customWidth="1"/>
    <col min="3848" max="4096" width="9.140625" style="33"/>
    <col min="4097" max="4097" width="27.42578125" style="33" customWidth="1"/>
    <col min="4098" max="4098" width="47" style="33" customWidth="1"/>
    <col min="4099" max="4099" width="15.140625" style="33" customWidth="1"/>
    <col min="4100" max="4100" width="16.85546875" style="33" customWidth="1"/>
    <col min="4101" max="4101" width="16.28515625" style="33" customWidth="1"/>
    <col min="4102" max="4102" width="11.42578125" style="33" customWidth="1"/>
    <col min="4103" max="4103" width="60.5703125" style="33" customWidth="1"/>
    <col min="4104" max="4352" width="9.140625" style="33"/>
    <col min="4353" max="4353" width="27.42578125" style="33" customWidth="1"/>
    <col min="4354" max="4354" width="47" style="33" customWidth="1"/>
    <col min="4355" max="4355" width="15.140625" style="33" customWidth="1"/>
    <col min="4356" max="4356" width="16.85546875" style="33" customWidth="1"/>
    <col min="4357" max="4357" width="16.28515625" style="33" customWidth="1"/>
    <col min="4358" max="4358" width="11.42578125" style="33" customWidth="1"/>
    <col min="4359" max="4359" width="60.5703125" style="33" customWidth="1"/>
    <col min="4360" max="4608" width="9.140625" style="33"/>
    <col min="4609" max="4609" width="27.42578125" style="33" customWidth="1"/>
    <col min="4610" max="4610" width="47" style="33" customWidth="1"/>
    <col min="4611" max="4611" width="15.140625" style="33" customWidth="1"/>
    <col min="4612" max="4612" width="16.85546875" style="33" customWidth="1"/>
    <col min="4613" max="4613" width="16.28515625" style="33" customWidth="1"/>
    <col min="4614" max="4614" width="11.42578125" style="33" customWidth="1"/>
    <col min="4615" max="4615" width="60.5703125" style="33" customWidth="1"/>
    <col min="4616" max="4864" width="9.140625" style="33"/>
    <col min="4865" max="4865" width="27.42578125" style="33" customWidth="1"/>
    <col min="4866" max="4866" width="47" style="33" customWidth="1"/>
    <col min="4867" max="4867" width="15.140625" style="33" customWidth="1"/>
    <col min="4868" max="4868" width="16.85546875" style="33" customWidth="1"/>
    <col min="4869" max="4869" width="16.28515625" style="33" customWidth="1"/>
    <col min="4870" max="4870" width="11.42578125" style="33" customWidth="1"/>
    <col min="4871" max="4871" width="60.5703125" style="33" customWidth="1"/>
    <col min="4872" max="5120" width="9.140625" style="33"/>
    <col min="5121" max="5121" width="27.42578125" style="33" customWidth="1"/>
    <col min="5122" max="5122" width="47" style="33" customWidth="1"/>
    <col min="5123" max="5123" width="15.140625" style="33" customWidth="1"/>
    <col min="5124" max="5124" width="16.85546875" style="33" customWidth="1"/>
    <col min="5125" max="5125" width="16.28515625" style="33" customWidth="1"/>
    <col min="5126" max="5126" width="11.42578125" style="33" customWidth="1"/>
    <col min="5127" max="5127" width="60.5703125" style="33" customWidth="1"/>
    <col min="5128" max="5376" width="9.140625" style="33"/>
    <col min="5377" max="5377" width="27.42578125" style="33" customWidth="1"/>
    <col min="5378" max="5378" width="47" style="33" customWidth="1"/>
    <col min="5379" max="5379" width="15.140625" style="33" customWidth="1"/>
    <col min="5380" max="5380" width="16.85546875" style="33" customWidth="1"/>
    <col min="5381" max="5381" width="16.28515625" style="33" customWidth="1"/>
    <col min="5382" max="5382" width="11.42578125" style="33" customWidth="1"/>
    <col min="5383" max="5383" width="60.5703125" style="33" customWidth="1"/>
    <col min="5384" max="5632" width="9.140625" style="33"/>
    <col min="5633" max="5633" width="27.42578125" style="33" customWidth="1"/>
    <col min="5634" max="5634" width="47" style="33" customWidth="1"/>
    <col min="5635" max="5635" width="15.140625" style="33" customWidth="1"/>
    <col min="5636" max="5636" width="16.85546875" style="33" customWidth="1"/>
    <col min="5637" max="5637" width="16.28515625" style="33" customWidth="1"/>
    <col min="5638" max="5638" width="11.42578125" style="33" customWidth="1"/>
    <col min="5639" max="5639" width="60.5703125" style="33" customWidth="1"/>
    <col min="5640" max="5888" width="9.140625" style="33"/>
    <col min="5889" max="5889" width="27.42578125" style="33" customWidth="1"/>
    <col min="5890" max="5890" width="47" style="33" customWidth="1"/>
    <col min="5891" max="5891" width="15.140625" style="33" customWidth="1"/>
    <col min="5892" max="5892" width="16.85546875" style="33" customWidth="1"/>
    <col min="5893" max="5893" width="16.28515625" style="33" customWidth="1"/>
    <col min="5894" max="5894" width="11.42578125" style="33" customWidth="1"/>
    <col min="5895" max="5895" width="60.5703125" style="33" customWidth="1"/>
    <col min="5896" max="6144" width="9.140625" style="33"/>
    <col min="6145" max="6145" width="27.42578125" style="33" customWidth="1"/>
    <col min="6146" max="6146" width="47" style="33" customWidth="1"/>
    <col min="6147" max="6147" width="15.140625" style="33" customWidth="1"/>
    <col min="6148" max="6148" width="16.85546875" style="33" customWidth="1"/>
    <col min="6149" max="6149" width="16.28515625" style="33" customWidth="1"/>
    <col min="6150" max="6150" width="11.42578125" style="33" customWidth="1"/>
    <col min="6151" max="6151" width="60.5703125" style="33" customWidth="1"/>
    <col min="6152" max="6400" width="9.140625" style="33"/>
    <col min="6401" max="6401" width="27.42578125" style="33" customWidth="1"/>
    <col min="6402" max="6402" width="47" style="33" customWidth="1"/>
    <col min="6403" max="6403" width="15.140625" style="33" customWidth="1"/>
    <col min="6404" max="6404" width="16.85546875" style="33" customWidth="1"/>
    <col min="6405" max="6405" width="16.28515625" style="33" customWidth="1"/>
    <col min="6406" max="6406" width="11.42578125" style="33" customWidth="1"/>
    <col min="6407" max="6407" width="60.5703125" style="33" customWidth="1"/>
    <col min="6408" max="6656" width="9.140625" style="33"/>
    <col min="6657" max="6657" width="27.42578125" style="33" customWidth="1"/>
    <col min="6658" max="6658" width="47" style="33" customWidth="1"/>
    <col min="6659" max="6659" width="15.140625" style="33" customWidth="1"/>
    <col min="6660" max="6660" width="16.85546875" style="33" customWidth="1"/>
    <col min="6661" max="6661" width="16.28515625" style="33" customWidth="1"/>
    <col min="6662" max="6662" width="11.42578125" style="33" customWidth="1"/>
    <col min="6663" max="6663" width="60.5703125" style="33" customWidth="1"/>
    <col min="6664" max="6912" width="9.140625" style="33"/>
    <col min="6913" max="6913" width="27.42578125" style="33" customWidth="1"/>
    <col min="6914" max="6914" width="47" style="33" customWidth="1"/>
    <col min="6915" max="6915" width="15.140625" style="33" customWidth="1"/>
    <col min="6916" max="6916" width="16.85546875" style="33" customWidth="1"/>
    <col min="6917" max="6917" width="16.28515625" style="33" customWidth="1"/>
    <col min="6918" max="6918" width="11.42578125" style="33" customWidth="1"/>
    <col min="6919" max="6919" width="60.5703125" style="33" customWidth="1"/>
    <col min="6920" max="7168" width="9.140625" style="33"/>
    <col min="7169" max="7169" width="27.42578125" style="33" customWidth="1"/>
    <col min="7170" max="7170" width="47" style="33" customWidth="1"/>
    <col min="7171" max="7171" width="15.140625" style="33" customWidth="1"/>
    <col min="7172" max="7172" width="16.85546875" style="33" customWidth="1"/>
    <col min="7173" max="7173" width="16.28515625" style="33" customWidth="1"/>
    <col min="7174" max="7174" width="11.42578125" style="33" customWidth="1"/>
    <col min="7175" max="7175" width="60.5703125" style="33" customWidth="1"/>
    <col min="7176" max="7424" width="9.140625" style="33"/>
    <col min="7425" max="7425" width="27.42578125" style="33" customWidth="1"/>
    <col min="7426" max="7426" width="47" style="33" customWidth="1"/>
    <col min="7427" max="7427" width="15.140625" style="33" customWidth="1"/>
    <col min="7428" max="7428" width="16.85546875" style="33" customWidth="1"/>
    <col min="7429" max="7429" width="16.28515625" style="33" customWidth="1"/>
    <col min="7430" max="7430" width="11.42578125" style="33" customWidth="1"/>
    <col min="7431" max="7431" width="60.5703125" style="33" customWidth="1"/>
    <col min="7432" max="7680" width="9.140625" style="33"/>
    <col min="7681" max="7681" width="27.42578125" style="33" customWidth="1"/>
    <col min="7682" max="7682" width="47" style="33" customWidth="1"/>
    <col min="7683" max="7683" width="15.140625" style="33" customWidth="1"/>
    <col min="7684" max="7684" width="16.85546875" style="33" customWidth="1"/>
    <col min="7685" max="7685" width="16.28515625" style="33" customWidth="1"/>
    <col min="7686" max="7686" width="11.42578125" style="33" customWidth="1"/>
    <col min="7687" max="7687" width="60.5703125" style="33" customWidth="1"/>
    <col min="7688" max="7936" width="9.140625" style="33"/>
    <col min="7937" max="7937" width="27.42578125" style="33" customWidth="1"/>
    <col min="7938" max="7938" width="47" style="33" customWidth="1"/>
    <col min="7939" max="7939" width="15.140625" style="33" customWidth="1"/>
    <col min="7940" max="7940" width="16.85546875" style="33" customWidth="1"/>
    <col min="7941" max="7941" width="16.28515625" style="33" customWidth="1"/>
    <col min="7942" max="7942" width="11.42578125" style="33" customWidth="1"/>
    <col min="7943" max="7943" width="60.5703125" style="33" customWidth="1"/>
    <col min="7944" max="8192" width="9.140625" style="33"/>
    <col min="8193" max="8193" width="27.42578125" style="33" customWidth="1"/>
    <col min="8194" max="8194" width="47" style="33" customWidth="1"/>
    <col min="8195" max="8195" width="15.140625" style="33" customWidth="1"/>
    <col min="8196" max="8196" width="16.85546875" style="33" customWidth="1"/>
    <col min="8197" max="8197" width="16.28515625" style="33" customWidth="1"/>
    <col min="8198" max="8198" width="11.42578125" style="33" customWidth="1"/>
    <col min="8199" max="8199" width="60.5703125" style="33" customWidth="1"/>
    <col min="8200" max="8448" width="9.140625" style="33"/>
    <col min="8449" max="8449" width="27.42578125" style="33" customWidth="1"/>
    <col min="8450" max="8450" width="47" style="33" customWidth="1"/>
    <col min="8451" max="8451" width="15.140625" style="33" customWidth="1"/>
    <col min="8452" max="8452" width="16.85546875" style="33" customWidth="1"/>
    <col min="8453" max="8453" width="16.28515625" style="33" customWidth="1"/>
    <col min="8454" max="8454" width="11.42578125" style="33" customWidth="1"/>
    <col min="8455" max="8455" width="60.5703125" style="33" customWidth="1"/>
    <col min="8456" max="8704" width="9.140625" style="33"/>
    <col min="8705" max="8705" width="27.42578125" style="33" customWidth="1"/>
    <col min="8706" max="8706" width="47" style="33" customWidth="1"/>
    <col min="8707" max="8707" width="15.140625" style="33" customWidth="1"/>
    <col min="8708" max="8708" width="16.85546875" style="33" customWidth="1"/>
    <col min="8709" max="8709" width="16.28515625" style="33" customWidth="1"/>
    <col min="8710" max="8710" width="11.42578125" style="33" customWidth="1"/>
    <col min="8711" max="8711" width="60.5703125" style="33" customWidth="1"/>
    <col min="8712" max="8960" width="9.140625" style="33"/>
    <col min="8961" max="8961" width="27.42578125" style="33" customWidth="1"/>
    <col min="8962" max="8962" width="47" style="33" customWidth="1"/>
    <col min="8963" max="8963" width="15.140625" style="33" customWidth="1"/>
    <col min="8964" max="8964" width="16.85546875" style="33" customWidth="1"/>
    <col min="8965" max="8965" width="16.28515625" style="33" customWidth="1"/>
    <col min="8966" max="8966" width="11.42578125" style="33" customWidth="1"/>
    <col min="8967" max="8967" width="60.5703125" style="33" customWidth="1"/>
    <col min="8968" max="9216" width="9.140625" style="33"/>
    <col min="9217" max="9217" width="27.42578125" style="33" customWidth="1"/>
    <col min="9218" max="9218" width="47" style="33" customWidth="1"/>
    <col min="9219" max="9219" width="15.140625" style="33" customWidth="1"/>
    <col min="9220" max="9220" width="16.85546875" style="33" customWidth="1"/>
    <col min="9221" max="9221" width="16.28515625" style="33" customWidth="1"/>
    <col min="9222" max="9222" width="11.42578125" style="33" customWidth="1"/>
    <col min="9223" max="9223" width="60.5703125" style="33" customWidth="1"/>
    <col min="9224" max="9472" width="9.140625" style="33"/>
    <col min="9473" max="9473" width="27.42578125" style="33" customWidth="1"/>
    <col min="9474" max="9474" width="47" style="33" customWidth="1"/>
    <col min="9475" max="9475" width="15.140625" style="33" customWidth="1"/>
    <col min="9476" max="9476" width="16.85546875" style="33" customWidth="1"/>
    <col min="9477" max="9477" width="16.28515625" style="33" customWidth="1"/>
    <col min="9478" max="9478" width="11.42578125" style="33" customWidth="1"/>
    <col min="9479" max="9479" width="60.5703125" style="33" customWidth="1"/>
    <col min="9480" max="9728" width="9.140625" style="33"/>
    <col min="9729" max="9729" width="27.42578125" style="33" customWidth="1"/>
    <col min="9730" max="9730" width="47" style="33" customWidth="1"/>
    <col min="9731" max="9731" width="15.140625" style="33" customWidth="1"/>
    <col min="9732" max="9732" width="16.85546875" style="33" customWidth="1"/>
    <col min="9733" max="9733" width="16.28515625" style="33" customWidth="1"/>
    <col min="9734" max="9734" width="11.42578125" style="33" customWidth="1"/>
    <col min="9735" max="9735" width="60.5703125" style="33" customWidth="1"/>
    <col min="9736" max="9984" width="9.140625" style="33"/>
    <col min="9985" max="9985" width="27.42578125" style="33" customWidth="1"/>
    <col min="9986" max="9986" width="47" style="33" customWidth="1"/>
    <col min="9987" max="9987" width="15.140625" style="33" customWidth="1"/>
    <col min="9988" max="9988" width="16.85546875" style="33" customWidth="1"/>
    <col min="9989" max="9989" width="16.28515625" style="33" customWidth="1"/>
    <col min="9990" max="9990" width="11.42578125" style="33" customWidth="1"/>
    <col min="9991" max="9991" width="60.5703125" style="33" customWidth="1"/>
    <col min="9992" max="10240" width="9.140625" style="33"/>
    <col min="10241" max="10241" width="27.42578125" style="33" customWidth="1"/>
    <col min="10242" max="10242" width="47" style="33" customWidth="1"/>
    <col min="10243" max="10243" width="15.140625" style="33" customWidth="1"/>
    <col min="10244" max="10244" width="16.85546875" style="33" customWidth="1"/>
    <col min="10245" max="10245" width="16.28515625" style="33" customWidth="1"/>
    <col min="10246" max="10246" width="11.42578125" style="33" customWidth="1"/>
    <col min="10247" max="10247" width="60.5703125" style="33" customWidth="1"/>
    <col min="10248" max="10496" width="9.140625" style="33"/>
    <col min="10497" max="10497" width="27.42578125" style="33" customWidth="1"/>
    <col min="10498" max="10498" width="47" style="33" customWidth="1"/>
    <col min="10499" max="10499" width="15.140625" style="33" customWidth="1"/>
    <col min="10500" max="10500" width="16.85546875" style="33" customWidth="1"/>
    <col min="10501" max="10501" width="16.28515625" style="33" customWidth="1"/>
    <col min="10502" max="10502" width="11.42578125" style="33" customWidth="1"/>
    <col min="10503" max="10503" width="60.5703125" style="33" customWidth="1"/>
    <col min="10504" max="10752" width="9.140625" style="33"/>
    <col min="10753" max="10753" width="27.42578125" style="33" customWidth="1"/>
    <col min="10754" max="10754" width="47" style="33" customWidth="1"/>
    <col min="10755" max="10755" width="15.140625" style="33" customWidth="1"/>
    <col min="10756" max="10756" width="16.85546875" style="33" customWidth="1"/>
    <col min="10757" max="10757" width="16.28515625" style="33" customWidth="1"/>
    <col min="10758" max="10758" width="11.42578125" style="33" customWidth="1"/>
    <col min="10759" max="10759" width="60.5703125" style="33" customWidth="1"/>
    <col min="10760" max="11008" width="9.140625" style="33"/>
    <col min="11009" max="11009" width="27.42578125" style="33" customWidth="1"/>
    <col min="11010" max="11010" width="47" style="33" customWidth="1"/>
    <col min="11011" max="11011" width="15.140625" style="33" customWidth="1"/>
    <col min="11012" max="11012" width="16.85546875" style="33" customWidth="1"/>
    <col min="11013" max="11013" width="16.28515625" style="33" customWidth="1"/>
    <col min="11014" max="11014" width="11.42578125" style="33" customWidth="1"/>
    <col min="11015" max="11015" width="60.5703125" style="33" customWidth="1"/>
    <col min="11016" max="11264" width="9.140625" style="33"/>
    <col min="11265" max="11265" width="27.42578125" style="33" customWidth="1"/>
    <col min="11266" max="11266" width="47" style="33" customWidth="1"/>
    <col min="11267" max="11267" width="15.140625" style="33" customWidth="1"/>
    <col min="11268" max="11268" width="16.85546875" style="33" customWidth="1"/>
    <col min="11269" max="11269" width="16.28515625" style="33" customWidth="1"/>
    <col min="11270" max="11270" width="11.42578125" style="33" customWidth="1"/>
    <col min="11271" max="11271" width="60.5703125" style="33" customWidth="1"/>
    <col min="11272" max="11520" width="9.140625" style="33"/>
    <col min="11521" max="11521" width="27.42578125" style="33" customWidth="1"/>
    <col min="11522" max="11522" width="47" style="33" customWidth="1"/>
    <col min="11523" max="11523" width="15.140625" style="33" customWidth="1"/>
    <col min="11524" max="11524" width="16.85546875" style="33" customWidth="1"/>
    <col min="11525" max="11525" width="16.28515625" style="33" customWidth="1"/>
    <col min="11526" max="11526" width="11.42578125" style="33" customWidth="1"/>
    <col min="11527" max="11527" width="60.5703125" style="33" customWidth="1"/>
    <col min="11528" max="11776" width="9.140625" style="33"/>
    <col min="11777" max="11777" width="27.42578125" style="33" customWidth="1"/>
    <col min="11778" max="11778" width="47" style="33" customWidth="1"/>
    <col min="11779" max="11779" width="15.140625" style="33" customWidth="1"/>
    <col min="11780" max="11780" width="16.85546875" style="33" customWidth="1"/>
    <col min="11781" max="11781" width="16.28515625" style="33" customWidth="1"/>
    <col min="11782" max="11782" width="11.42578125" style="33" customWidth="1"/>
    <col min="11783" max="11783" width="60.5703125" style="33" customWidth="1"/>
    <col min="11784" max="12032" width="9.140625" style="33"/>
    <col min="12033" max="12033" width="27.42578125" style="33" customWidth="1"/>
    <col min="12034" max="12034" width="47" style="33" customWidth="1"/>
    <col min="12035" max="12035" width="15.140625" style="33" customWidth="1"/>
    <col min="12036" max="12036" width="16.85546875" style="33" customWidth="1"/>
    <col min="12037" max="12037" width="16.28515625" style="33" customWidth="1"/>
    <col min="12038" max="12038" width="11.42578125" style="33" customWidth="1"/>
    <col min="12039" max="12039" width="60.5703125" style="33" customWidth="1"/>
    <col min="12040" max="12288" width="9.140625" style="33"/>
    <col min="12289" max="12289" width="27.42578125" style="33" customWidth="1"/>
    <col min="12290" max="12290" width="47" style="33" customWidth="1"/>
    <col min="12291" max="12291" width="15.140625" style="33" customWidth="1"/>
    <col min="12292" max="12292" width="16.85546875" style="33" customWidth="1"/>
    <col min="12293" max="12293" width="16.28515625" style="33" customWidth="1"/>
    <col min="12294" max="12294" width="11.42578125" style="33" customWidth="1"/>
    <col min="12295" max="12295" width="60.5703125" style="33" customWidth="1"/>
    <col min="12296" max="12544" width="9.140625" style="33"/>
    <col min="12545" max="12545" width="27.42578125" style="33" customWidth="1"/>
    <col min="12546" max="12546" width="47" style="33" customWidth="1"/>
    <col min="12547" max="12547" width="15.140625" style="33" customWidth="1"/>
    <col min="12548" max="12548" width="16.85546875" style="33" customWidth="1"/>
    <col min="12549" max="12549" width="16.28515625" style="33" customWidth="1"/>
    <col min="12550" max="12550" width="11.42578125" style="33" customWidth="1"/>
    <col min="12551" max="12551" width="60.5703125" style="33" customWidth="1"/>
    <col min="12552" max="12800" width="9.140625" style="33"/>
    <col min="12801" max="12801" width="27.42578125" style="33" customWidth="1"/>
    <col min="12802" max="12802" width="47" style="33" customWidth="1"/>
    <col min="12803" max="12803" width="15.140625" style="33" customWidth="1"/>
    <col min="12804" max="12804" width="16.85546875" style="33" customWidth="1"/>
    <col min="12805" max="12805" width="16.28515625" style="33" customWidth="1"/>
    <col min="12806" max="12806" width="11.42578125" style="33" customWidth="1"/>
    <col min="12807" max="12807" width="60.5703125" style="33" customWidth="1"/>
    <col min="12808" max="13056" width="9.140625" style="33"/>
    <col min="13057" max="13057" width="27.42578125" style="33" customWidth="1"/>
    <col min="13058" max="13058" width="47" style="33" customWidth="1"/>
    <col min="13059" max="13059" width="15.140625" style="33" customWidth="1"/>
    <col min="13060" max="13060" width="16.85546875" style="33" customWidth="1"/>
    <col min="13061" max="13061" width="16.28515625" style="33" customWidth="1"/>
    <col min="13062" max="13062" width="11.42578125" style="33" customWidth="1"/>
    <col min="13063" max="13063" width="60.5703125" style="33" customWidth="1"/>
    <col min="13064" max="13312" width="9.140625" style="33"/>
    <col min="13313" max="13313" width="27.42578125" style="33" customWidth="1"/>
    <col min="13314" max="13314" width="47" style="33" customWidth="1"/>
    <col min="13315" max="13315" width="15.140625" style="33" customWidth="1"/>
    <col min="13316" max="13316" width="16.85546875" style="33" customWidth="1"/>
    <col min="13317" max="13317" width="16.28515625" style="33" customWidth="1"/>
    <col min="13318" max="13318" width="11.42578125" style="33" customWidth="1"/>
    <col min="13319" max="13319" width="60.5703125" style="33" customWidth="1"/>
    <col min="13320" max="13568" width="9.140625" style="33"/>
    <col min="13569" max="13569" width="27.42578125" style="33" customWidth="1"/>
    <col min="13570" max="13570" width="47" style="33" customWidth="1"/>
    <col min="13571" max="13571" width="15.140625" style="33" customWidth="1"/>
    <col min="13572" max="13572" width="16.85546875" style="33" customWidth="1"/>
    <col min="13573" max="13573" width="16.28515625" style="33" customWidth="1"/>
    <col min="13574" max="13574" width="11.42578125" style="33" customWidth="1"/>
    <col min="13575" max="13575" width="60.5703125" style="33" customWidth="1"/>
    <col min="13576" max="13824" width="9.140625" style="33"/>
    <col min="13825" max="13825" width="27.42578125" style="33" customWidth="1"/>
    <col min="13826" max="13826" width="47" style="33" customWidth="1"/>
    <col min="13827" max="13827" width="15.140625" style="33" customWidth="1"/>
    <col min="13828" max="13828" width="16.85546875" style="33" customWidth="1"/>
    <col min="13829" max="13829" width="16.28515625" style="33" customWidth="1"/>
    <col min="13830" max="13830" width="11.42578125" style="33" customWidth="1"/>
    <col min="13831" max="13831" width="60.5703125" style="33" customWidth="1"/>
    <col min="13832" max="14080" width="9.140625" style="33"/>
    <col min="14081" max="14081" width="27.42578125" style="33" customWidth="1"/>
    <col min="14082" max="14082" width="47" style="33" customWidth="1"/>
    <col min="14083" max="14083" width="15.140625" style="33" customWidth="1"/>
    <col min="14084" max="14084" width="16.85546875" style="33" customWidth="1"/>
    <col min="14085" max="14085" width="16.28515625" style="33" customWidth="1"/>
    <col min="14086" max="14086" width="11.42578125" style="33" customWidth="1"/>
    <col min="14087" max="14087" width="60.5703125" style="33" customWidth="1"/>
    <col min="14088" max="14336" width="9.140625" style="33"/>
    <col min="14337" max="14337" width="27.42578125" style="33" customWidth="1"/>
    <col min="14338" max="14338" width="47" style="33" customWidth="1"/>
    <col min="14339" max="14339" width="15.140625" style="33" customWidth="1"/>
    <col min="14340" max="14340" width="16.85546875" style="33" customWidth="1"/>
    <col min="14341" max="14341" width="16.28515625" style="33" customWidth="1"/>
    <col min="14342" max="14342" width="11.42578125" style="33" customWidth="1"/>
    <col min="14343" max="14343" width="60.5703125" style="33" customWidth="1"/>
    <col min="14344" max="14592" width="9.140625" style="33"/>
    <col min="14593" max="14593" width="27.42578125" style="33" customWidth="1"/>
    <col min="14594" max="14594" width="47" style="33" customWidth="1"/>
    <col min="14595" max="14595" width="15.140625" style="33" customWidth="1"/>
    <col min="14596" max="14596" width="16.85546875" style="33" customWidth="1"/>
    <col min="14597" max="14597" width="16.28515625" style="33" customWidth="1"/>
    <col min="14598" max="14598" width="11.42578125" style="33" customWidth="1"/>
    <col min="14599" max="14599" width="60.5703125" style="33" customWidth="1"/>
    <col min="14600" max="14848" width="9.140625" style="33"/>
    <col min="14849" max="14849" width="27.42578125" style="33" customWidth="1"/>
    <col min="14850" max="14850" width="47" style="33" customWidth="1"/>
    <col min="14851" max="14851" width="15.140625" style="33" customWidth="1"/>
    <col min="14852" max="14852" width="16.85546875" style="33" customWidth="1"/>
    <col min="14853" max="14853" width="16.28515625" style="33" customWidth="1"/>
    <col min="14854" max="14854" width="11.42578125" style="33" customWidth="1"/>
    <col min="14855" max="14855" width="60.5703125" style="33" customWidth="1"/>
    <col min="14856" max="15104" width="9.140625" style="33"/>
    <col min="15105" max="15105" width="27.42578125" style="33" customWidth="1"/>
    <col min="15106" max="15106" width="47" style="33" customWidth="1"/>
    <col min="15107" max="15107" width="15.140625" style="33" customWidth="1"/>
    <col min="15108" max="15108" width="16.85546875" style="33" customWidth="1"/>
    <col min="15109" max="15109" width="16.28515625" style="33" customWidth="1"/>
    <col min="15110" max="15110" width="11.42578125" style="33" customWidth="1"/>
    <col min="15111" max="15111" width="60.5703125" style="33" customWidth="1"/>
    <col min="15112" max="15360" width="9.140625" style="33"/>
    <col min="15361" max="15361" width="27.42578125" style="33" customWidth="1"/>
    <col min="15362" max="15362" width="47" style="33" customWidth="1"/>
    <col min="15363" max="15363" width="15.140625" style="33" customWidth="1"/>
    <col min="15364" max="15364" width="16.85546875" style="33" customWidth="1"/>
    <col min="15365" max="15365" width="16.28515625" style="33" customWidth="1"/>
    <col min="15366" max="15366" width="11.42578125" style="33" customWidth="1"/>
    <col min="15367" max="15367" width="60.5703125" style="33" customWidth="1"/>
    <col min="15368" max="15616" width="9.140625" style="33"/>
    <col min="15617" max="15617" width="27.42578125" style="33" customWidth="1"/>
    <col min="15618" max="15618" width="47" style="33" customWidth="1"/>
    <col min="15619" max="15619" width="15.140625" style="33" customWidth="1"/>
    <col min="15620" max="15620" width="16.85546875" style="33" customWidth="1"/>
    <col min="15621" max="15621" width="16.28515625" style="33" customWidth="1"/>
    <col min="15622" max="15622" width="11.42578125" style="33" customWidth="1"/>
    <col min="15623" max="15623" width="60.5703125" style="33" customWidth="1"/>
    <col min="15624" max="15872" width="9.140625" style="33"/>
    <col min="15873" max="15873" width="27.42578125" style="33" customWidth="1"/>
    <col min="15874" max="15874" width="47" style="33" customWidth="1"/>
    <col min="15875" max="15875" width="15.140625" style="33" customWidth="1"/>
    <col min="15876" max="15876" width="16.85546875" style="33" customWidth="1"/>
    <col min="15877" max="15877" width="16.28515625" style="33" customWidth="1"/>
    <col min="15878" max="15878" width="11.42578125" style="33" customWidth="1"/>
    <col min="15879" max="15879" width="60.5703125" style="33" customWidth="1"/>
    <col min="15880" max="16128" width="9.140625" style="33"/>
    <col min="16129" max="16129" width="27.42578125" style="33" customWidth="1"/>
    <col min="16130" max="16130" width="47" style="33" customWidth="1"/>
    <col min="16131" max="16131" width="15.140625" style="33" customWidth="1"/>
    <col min="16132" max="16132" width="16.85546875" style="33" customWidth="1"/>
    <col min="16133" max="16133" width="16.28515625" style="33" customWidth="1"/>
    <col min="16134" max="16134" width="11.42578125" style="33" customWidth="1"/>
    <col min="16135" max="16135" width="60.5703125" style="33" customWidth="1"/>
    <col min="16136" max="16384" width="9.140625" style="33"/>
  </cols>
  <sheetData>
    <row r="1" spans="1:12" s="32" customFormat="1" ht="30.6" customHeight="1" x14ac:dyDescent="0.25">
      <c r="A1" s="77" t="s">
        <v>126</v>
      </c>
      <c r="B1" s="77"/>
      <c r="C1" s="77"/>
      <c r="D1" s="77"/>
      <c r="E1" s="77"/>
      <c r="F1" s="77"/>
    </row>
    <row r="2" spans="1:12" s="32" customFormat="1" ht="33.6" customHeight="1" x14ac:dyDescent="0.25">
      <c r="A2" s="78" t="s">
        <v>7</v>
      </c>
      <c r="B2" s="78"/>
      <c r="C2" s="78"/>
      <c r="D2" s="78"/>
      <c r="E2" s="78"/>
      <c r="F2" s="78"/>
    </row>
    <row r="3" spans="1:12" s="32" customFormat="1" ht="16.149999999999999" customHeight="1" x14ac:dyDescent="0.25">
      <c r="A3" s="1"/>
      <c r="B3" s="1"/>
      <c r="C3" s="2"/>
      <c r="D3" s="3"/>
      <c r="E3" s="3"/>
      <c r="F3" s="3" t="s">
        <v>8</v>
      </c>
    </row>
    <row r="4" spans="1:12" ht="23.45" customHeight="1" x14ac:dyDescent="0.25">
      <c r="A4" s="79" t="s">
        <v>9</v>
      </c>
      <c r="B4" s="81" t="s">
        <v>10</v>
      </c>
      <c r="C4" s="83" t="s">
        <v>145</v>
      </c>
      <c r="D4" s="85" t="s">
        <v>146</v>
      </c>
      <c r="E4" s="85" t="s">
        <v>127</v>
      </c>
      <c r="F4" s="76" t="s">
        <v>97</v>
      </c>
    </row>
    <row r="5" spans="1:12" ht="21.6" customHeight="1" x14ac:dyDescent="0.25">
      <c r="A5" s="80"/>
      <c r="B5" s="82"/>
      <c r="C5" s="84"/>
      <c r="D5" s="86"/>
      <c r="E5" s="86"/>
      <c r="F5" s="76"/>
    </row>
    <row r="6" spans="1:12" ht="21.6" customHeight="1" x14ac:dyDescent="0.25">
      <c r="A6" s="4" t="s">
        <v>11</v>
      </c>
      <c r="B6" s="5" t="s">
        <v>12</v>
      </c>
      <c r="C6" s="34">
        <f>SUM(C7+C11+C16+C21+C34+C36+C42+C52+C53+C9)</f>
        <v>3012618</v>
      </c>
      <c r="D6" s="34">
        <f>SUM(D7+D11+D16+D21+D34+D36+D42+D52+D53+D9)</f>
        <v>2609090</v>
      </c>
      <c r="E6" s="34">
        <f>SUM(E7+E11+E16+E21+E34+E36+E42+E52+E53+E9)</f>
        <v>3131487</v>
      </c>
      <c r="F6" s="51">
        <f>E6/C6*100</f>
        <v>103.94570436743058</v>
      </c>
    </row>
    <row r="7" spans="1:12" s="32" customFormat="1" ht="20.25" customHeight="1" x14ac:dyDescent="0.25">
      <c r="A7" s="4" t="s">
        <v>13</v>
      </c>
      <c r="B7" s="4" t="s">
        <v>14</v>
      </c>
      <c r="C7" s="34">
        <f>SUM(C8)</f>
        <v>2175795</v>
      </c>
      <c r="D7" s="34">
        <f>SUM(D8)</f>
        <v>1744484</v>
      </c>
      <c r="E7" s="34">
        <f>SUM(E8)</f>
        <v>2189365</v>
      </c>
      <c r="F7" s="51">
        <f t="shared" ref="F7:F60" si="0">E7/C7*100</f>
        <v>100.62368008015461</v>
      </c>
    </row>
    <row r="8" spans="1:12" s="32" customFormat="1" ht="25.15" customHeight="1" x14ac:dyDescent="0.25">
      <c r="A8" s="6" t="s">
        <v>15</v>
      </c>
      <c r="B8" s="6" t="s">
        <v>16</v>
      </c>
      <c r="C8" s="36">
        <v>2175795</v>
      </c>
      <c r="D8" s="36">
        <v>1744484</v>
      </c>
      <c r="E8" s="36">
        <v>2189365</v>
      </c>
      <c r="F8" s="51">
        <f t="shared" si="0"/>
        <v>100.62368008015461</v>
      </c>
    </row>
    <row r="9" spans="1:12" s="32" customFormat="1" ht="44.25" customHeight="1" x14ac:dyDescent="0.25">
      <c r="A9" s="4" t="s">
        <v>17</v>
      </c>
      <c r="B9" s="7" t="s">
        <v>18</v>
      </c>
      <c r="C9" s="34">
        <f>SUM(C10:C10)</f>
        <v>22008</v>
      </c>
      <c r="D9" s="34">
        <f>SUM(D10:D10)</f>
        <v>20707</v>
      </c>
      <c r="E9" s="34">
        <f>SUM(E10:E10)</f>
        <v>24008</v>
      </c>
      <c r="F9" s="51">
        <f t="shared" si="0"/>
        <v>109.08760450745183</v>
      </c>
      <c r="G9" s="37"/>
      <c r="H9" s="37"/>
      <c r="I9" s="37"/>
      <c r="J9" s="37"/>
      <c r="K9" s="37"/>
      <c r="L9" s="37"/>
    </row>
    <row r="10" spans="1:12" s="32" customFormat="1" ht="38.25" customHeight="1" x14ac:dyDescent="0.25">
      <c r="A10" s="4" t="s">
        <v>19</v>
      </c>
      <c r="B10" s="8" t="s">
        <v>20</v>
      </c>
      <c r="C10" s="36">
        <v>22008</v>
      </c>
      <c r="D10" s="36">
        <v>20707</v>
      </c>
      <c r="E10" s="36">
        <v>24008</v>
      </c>
      <c r="F10" s="51">
        <f t="shared" si="0"/>
        <v>109.08760450745183</v>
      </c>
      <c r="G10" s="37"/>
      <c r="H10" s="37"/>
      <c r="I10" s="37"/>
      <c r="J10" s="37"/>
      <c r="K10" s="37"/>
      <c r="L10" s="37"/>
    </row>
    <row r="11" spans="1:12" ht="27.6" customHeight="1" x14ac:dyDescent="0.25">
      <c r="A11" s="4" t="s">
        <v>21</v>
      </c>
      <c r="B11" s="9" t="s">
        <v>22</v>
      </c>
      <c r="C11" s="34">
        <f>SUM(C12:C15)</f>
        <v>429399</v>
      </c>
      <c r="D11" s="34">
        <f>SUM(D12:D15)</f>
        <v>464475</v>
      </c>
      <c r="E11" s="34">
        <f>SUM(E12:E15)</f>
        <v>479823</v>
      </c>
      <c r="F11" s="51">
        <f t="shared" si="0"/>
        <v>111.74292441295857</v>
      </c>
    </row>
    <row r="12" spans="1:12" ht="30" customHeight="1" x14ac:dyDescent="0.25">
      <c r="A12" s="10" t="s">
        <v>98</v>
      </c>
      <c r="B12" s="11" t="s">
        <v>23</v>
      </c>
      <c r="C12" s="36">
        <v>325692</v>
      </c>
      <c r="D12" s="36">
        <v>364487</v>
      </c>
      <c r="E12" s="36">
        <v>367396</v>
      </c>
      <c r="F12" s="51">
        <f t="shared" si="0"/>
        <v>112.80473576262236</v>
      </c>
    </row>
    <row r="13" spans="1:12" ht="28.5" customHeight="1" x14ac:dyDescent="0.25">
      <c r="A13" s="6" t="s">
        <v>24</v>
      </c>
      <c r="B13" s="12" t="s">
        <v>25</v>
      </c>
      <c r="C13" s="36">
        <v>71258</v>
      </c>
      <c r="D13" s="36">
        <v>73283</v>
      </c>
      <c r="E13" s="36">
        <v>76349</v>
      </c>
      <c r="F13" s="51">
        <f t="shared" si="0"/>
        <v>107.14446097280306</v>
      </c>
    </row>
    <row r="14" spans="1:12" ht="23.25" customHeight="1" x14ac:dyDescent="0.25">
      <c r="A14" s="6" t="s">
        <v>26</v>
      </c>
      <c r="B14" s="12" t="s">
        <v>27</v>
      </c>
      <c r="C14" s="36">
        <v>1081</v>
      </c>
      <c r="D14" s="36">
        <v>339</v>
      </c>
      <c r="E14" s="36">
        <v>340</v>
      </c>
      <c r="F14" s="51">
        <f t="shared" si="0"/>
        <v>31.452358926919523</v>
      </c>
    </row>
    <row r="15" spans="1:12" ht="30" x14ac:dyDescent="0.25">
      <c r="A15" s="10" t="s">
        <v>28</v>
      </c>
      <c r="B15" s="11" t="s">
        <v>29</v>
      </c>
      <c r="C15" s="36">
        <v>31368</v>
      </c>
      <c r="D15" s="36">
        <v>26366</v>
      </c>
      <c r="E15" s="36">
        <v>35738</v>
      </c>
      <c r="F15" s="51">
        <f t="shared" si="0"/>
        <v>113.93139505228258</v>
      </c>
    </row>
    <row r="16" spans="1:12" ht="31.15" customHeight="1" x14ac:dyDescent="0.25">
      <c r="A16" s="13" t="s">
        <v>30</v>
      </c>
      <c r="B16" s="13" t="s">
        <v>31</v>
      </c>
      <c r="C16" s="34">
        <f>SUM(C17+C19)</f>
        <v>30840</v>
      </c>
      <c r="D16" s="34">
        <f>SUM(D17+D19)</f>
        <v>28556</v>
      </c>
      <c r="E16" s="34">
        <f>SUM(E17+E19)</f>
        <v>30840</v>
      </c>
      <c r="F16" s="51">
        <f t="shared" si="0"/>
        <v>100</v>
      </c>
    </row>
    <row r="17" spans="1:6" ht="52.15" customHeight="1" x14ac:dyDescent="0.25">
      <c r="A17" s="14" t="s">
        <v>32</v>
      </c>
      <c r="B17" s="15" t="s">
        <v>33</v>
      </c>
      <c r="C17" s="36">
        <f>SUM(C18)</f>
        <v>30240</v>
      </c>
      <c r="D17" s="36">
        <f>SUM(D18)</f>
        <v>28168</v>
      </c>
      <c r="E17" s="36">
        <f>SUM(E18)</f>
        <v>30240</v>
      </c>
      <c r="F17" s="51">
        <f t="shared" si="0"/>
        <v>100</v>
      </c>
    </row>
    <row r="18" spans="1:6" ht="28.15" customHeight="1" x14ac:dyDescent="0.25">
      <c r="A18" s="16" t="s">
        <v>34</v>
      </c>
      <c r="B18" s="17" t="s">
        <v>35</v>
      </c>
      <c r="C18" s="38">
        <v>30240</v>
      </c>
      <c r="D18" s="36">
        <v>28168</v>
      </c>
      <c r="E18" s="36">
        <v>30240</v>
      </c>
      <c r="F18" s="51">
        <f t="shared" si="0"/>
        <v>100</v>
      </c>
    </row>
    <row r="19" spans="1:6" ht="48.6" customHeight="1" x14ac:dyDescent="0.25">
      <c r="A19" s="14" t="s">
        <v>36</v>
      </c>
      <c r="B19" s="18" t="s">
        <v>37</v>
      </c>
      <c r="C19" s="36">
        <f>SUM(C20)</f>
        <v>600</v>
      </c>
      <c r="D19" s="36">
        <f>SUM(D20)</f>
        <v>388</v>
      </c>
      <c r="E19" s="36">
        <f>SUM(E20)</f>
        <v>600</v>
      </c>
      <c r="F19" s="51">
        <f t="shared" si="0"/>
        <v>100</v>
      </c>
    </row>
    <row r="20" spans="1:6" ht="59.45" customHeight="1" x14ac:dyDescent="0.25">
      <c r="A20" s="16" t="s">
        <v>38</v>
      </c>
      <c r="B20" s="19" t="s">
        <v>39</v>
      </c>
      <c r="C20" s="36">
        <v>600</v>
      </c>
      <c r="D20" s="36">
        <v>388</v>
      </c>
      <c r="E20" s="35">
        <v>600</v>
      </c>
      <c r="F20" s="51">
        <f t="shared" si="0"/>
        <v>100</v>
      </c>
    </row>
    <row r="21" spans="1:6" ht="45.6" customHeight="1" x14ac:dyDescent="0.25">
      <c r="A21" s="13" t="s">
        <v>40</v>
      </c>
      <c r="B21" s="20" t="s">
        <v>41</v>
      </c>
      <c r="C21" s="34">
        <f>SUM(C22+C26+C32)</f>
        <v>222545</v>
      </c>
      <c r="D21" s="34">
        <f>SUM(D22+D26+D32+D24)</f>
        <v>156974</v>
      </c>
      <c r="E21" s="34">
        <f>SUM(E22+E26+E32+E24)</f>
        <v>207928</v>
      </c>
      <c r="F21" s="51">
        <f t="shared" si="0"/>
        <v>93.431890179514255</v>
      </c>
    </row>
    <row r="22" spans="1:6" ht="30" customHeight="1" x14ac:dyDescent="0.25">
      <c r="A22" s="14" t="s">
        <v>42</v>
      </c>
      <c r="B22" s="15" t="s">
        <v>43</v>
      </c>
      <c r="C22" s="36">
        <f>SUM(C23)</f>
        <v>15</v>
      </c>
      <c r="D22" s="36">
        <f>D23</f>
        <v>238</v>
      </c>
      <c r="E22" s="36">
        <f>E23</f>
        <v>238</v>
      </c>
      <c r="F22" s="51">
        <f t="shared" si="0"/>
        <v>1586.6666666666667</v>
      </c>
    </row>
    <row r="23" spans="1:6" ht="33" customHeight="1" x14ac:dyDescent="0.25">
      <c r="A23" s="21" t="s">
        <v>44</v>
      </c>
      <c r="B23" s="17" t="s">
        <v>45</v>
      </c>
      <c r="C23" s="36">
        <v>15</v>
      </c>
      <c r="D23" s="36">
        <v>238</v>
      </c>
      <c r="E23" s="36">
        <v>238</v>
      </c>
      <c r="F23" s="51">
        <f t="shared" si="0"/>
        <v>1586.6666666666667</v>
      </c>
    </row>
    <row r="24" spans="1:6" ht="54" customHeight="1" x14ac:dyDescent="0.25">
      <c r="A24" s="21" t="s">
        <v>128</v>
      </c>
      <c r="B24" s="18" t="s">
        <v>129</v>
      </c>
      <c r="C24" s="36"/>
      <c r="D24" s="36">
        <f>D25</f>
        <v>1</v>
      </c>
      <c r="E24" s="36">
        <f>E25</f>
        <v>1</v>
      </c>
      <c r="F24" s="51"/>
    </row>
    <row r="25" spans="1:6" ht="82.9" customHeight="1" x14ac:dyDescent="0.25">
      <c r="A25" s="21" t="s">
        <v>130</v>
      </c>
      <c r="B25" s="17" t="s">
        <v>131</v>
      </c>
      <c r="C25" s="36"/>
      <c r="D25" s="36">
        <v>1</v>
      </c>
      <c r="E25" s="36">
        <v>1</v>
      </c>
      <c r="F25" s="51"/>
    </row>
    <row r="26" spans="1:6" ht="72" customHeight="1" x14ac:dyDescent="0.25">
      <c r="A26" s="22" t="s">
        <v>46</v>
      </c>
      <c r="B26" s="18" t="s">
        <v>47</v>
      </c>
      <c r="C26" s="36">
        <f>SUM(C27:C31)</f>
        <v>187030</v>
      </c>
      <c r="D26" s="36">
        <f>SUM(D27:D31)</f>
        <v>143649</v>
      </c>
      <c r="E26" s="36">
        <f>SUM(E27:E31)</f>
        <v>191412</v>
      </c>
      <c r="F26" s="51">
        <f t="shared" si="0"/>
        <v>102.34293963535262</v>
      </c>
    </row>
    <row r="27" spans="1:6" ht="102.6" customHeight="1" x14ac:dyDescent="0.25">
      <c r="A27" s="21" t="s">
        <v>99</v>
      </c>
      <c r="B27" s="17" t="s">
        <v>100</v>
      </c>
      <c r="C27" s="36">
        <v>49933</v>
      </c>
      <c r="D27" s="36">
        <v>39643</v>
      </c>
      <c r="E27" s="38">
        <v>49933</v>
      </c>
      <c r="F27" s="51">
        <f t="shared" si="0"/>
        <v>100</v>
      </c>
    </row>
    <row r="28" spans="1:6" ht="115.15" customHeight="1" x14ac:dyDescent="0.25">
      <c r="A28" s="21" t="s">
        <v>48</v>
      </c>
      <c r="B28" s="17" t="s">
        <v>49</v>
      </c>
      <c r="C28" s="36">
        <v>112109</v>
      </c>
      <c r="D28" s="36">
        <v>79059</v>
      </c>
      <c r="E28" s="38">
        <v>112109</v>
      </c>
      <c r="F28" s="51">
        <f t="shared" si="0"/>
        <v>100</v>
      </c>
    </row>
    <row r="29" spans="1:6" ht="96" customHeight="1" x14ac:dyDescent="0.25">
      <c r="A29" s="16" t="s">
        <v>50</v>
      </c>
      <c r="B29" s="23" t="s">
        <v>51</v>
      </c>
      <c r="C29" s="36">
        <v>6670</v>
      </c>
      <c r="D29" s="36">
        <v>5484</v>
      </c>
      <c r="E29" s="36">
        <v>6670</v>
      </c>
      <c r="F29" s="51">
        <f t="shared" si="0"/>
        <v>100</v>
      </c>
    </row>
    <row r="30" spans="1:6" ht="86.25" customHeight="1" x14ac:dyDescent="0.25">
      <c r="A30" s="19" t="s">
        <v>101</v>
      </c>
      <c r="B30" s="39" t="s">
        <v>132</v>
      </c>
      <c r="C30" s="36"/>
      <c r="D30" s="36">
        <v>663</v>
      </c>
      <c r="E30" s="36">
        <v>700</v>
      </c>
      <c r="F30" s="51"/>
    </row>
    <row r="31" spans="1:6" ht="86.25" customHeight="1" x14ac:dyDescent="0.25">
      <c r="A31" s="16" t="s">
        <v>52</v>
      </c>
      <c r="B31" s="17" t="s">
        <v>53</v>
      </c>
      <c r="C31" s="36">
        <v>18318</v>
      </c>
      <c r="D31" s="36">
        <v>18800</v>
      </c>
      <c r="E31" s="36">
        <v>22000</v>
      </c>
      <c r="F31" s="51">
        <f t="shared" si="0"/>
        <v>120.10044764712305</v>
      </c>
    </row>
    <row r="32" spans="1:6" ht="105" x14ac:dyDescent="0.25">
      <c r="A32" s="14" t="s">
        <v>54</v>
      </c>
      <c r="B32" s="18" t="s">
        <v>55</v>
      </c>
      <c r="C32" s="36">
        <f>SUM(C33)</f>
        <v>35500</v>
      </c>
      <c r="D32" s="36">
        <f>D33</f>
        <v>13086</v>
      </c>
      <c r="E32" s="36">
        <f>SUM(E33)</f>
        <v>16277</v>
      </c>
      <c r="F32" s="51">
        <f t="shared" si="0"/>
        <v>45.850704225352111</v>
      </c>
    </row>
    <row r="33" spans="1:6" ht="32.25" customHeight="1" x14ac:dyDescent="0.25">
      <c r="A33" s="17" t="s">
        <v>56</v>
      </c>
      <c r="B33" s="17" t="s">
        <v>57</v>
      </c>
      <c r="C33" s="36">
        <v>35500</v>
      </c>
      <c r="D33" s="36">
        <v>13086</v>
      </c>
      <c r="E33" s="36">
        <v>16277</v>
      </c>
      <c r="F33" s="51">
        <f t="shared" si="0"/>
        <v>45.850704225352111</v>
      </c>
    </row>
    <row r="34" spans="1:6" ht="28.5" x14ac:dyDescent="0.25">
      <c r="A34" s="13" t="s">
        <v>58</v>
      </c>
      <c r="B34" s="20" t="s">
        <v>59</v>
      </c>
      <c r="C34" s="34">
        <f>SUM(C35)</f>
        <v>11195</v>
      </c>
      <c r="D34" s="34">
        <f>SUM(D35)</f>
        <v>9341</v>
      </c>
      <c r="E34" s="34">
        <f>SUM(E35)</f>
        <v>10241</v>
      </c>
      <c r="F34" s="51">
        <f t="shared" si="0"/>
        <v>91.478338543992848</v>
      </c>
    </row>
    <row r="35" spans="1:6" ht="30" x14ac:dyDescent="0.25">
      <c r="A35" s="14" t="s">
        <v>60</v>
      </c>
      <c r="B35" s="15" t="s">
        <v>61</v>
      </c>
      <c r="C35" s="36">
        <v>11195</v>
      </c>
      <c r="D35" s="36">
        <v>9341</v>
      </c>
      <c r="E35" s="36">
        <v>10241</v>
      </c>
      <c r="F35" s="51">
        <f t="shared" si="0"/>
        <v>91.478338543992848</v>
      </c>
    </row>
    <row r="36" spans="1:6" ht="84.75" customHeight="1" x14ac:dyDescent="0.25">
      <c r="A36" s="13" t="s">
        <v>62</v>
      </c>
      <c r="B36" s="20" t="s">
        <v>63</v>
      </c>
      <c r="C36" s="34">
        <f>SUM(C39+C37)</f>
        <v>1800</v>
      </c>
      <c r="D36" s="34">
        <f>SUM(D39+D37)</f>
        <v>3641</v>
      </c>
      <c r="E36" s="43">
        <f>SUM(E39+E37)</f>
        <v>3864</v>
      </c>
      <c r="F36" s="51">
        <f t="shared" si="0"/>
        <v>214.66666666666666</v>
      </c>
    </row>
    <row r="37" spans="1:6" ht="24.75" customHeight="1" x14ac:dyDescent="0.25">
      <c r="A37" s="14" t="s">
        <v>133</v>
      </c>
      <c r="B37" s="15" t="s">
        <v>134</v>
      </c>
      <c r="C37" s="36">
        <f>C38</f>
        <v>1500</v>
      </c>
      <c r="D37" s="36">
        <f>D38</f>
        <v>1030</v>
      </c>
      <c r="E37" s="36">
        <f>E38</f>
        <v>1100</v>
      </c>
      <c r="F37" s="51"/>
    </row>
    <row r="38" spans="1:6" ht="25.9" customHeight="1" x14ac:dyDescent="0.25">
      <c r="A38" s="14" t="s">
        <v>135</v>
      </c>
      <c r="B38" s="19" t="s">
        <v>136</v>
      </c>
      <c r="C38" s="36">
        <v>1500</v>
      </c>
      <c r="D38" s="36">
        <v>1030</v>
      </c>
      <c r="E38" s="36">
        <v>1100</v>
      </c>
      <c r="F38" s="51"/>
    </row>
    <row r="39" spans="1:6" x14ac:dyDescent="0.25">
      <c r="A39" s="14" t="s">
        <v>64</v>
      </c>
      <c r="B39" s="15" t="s">
        <v>65</v>
      </c>
      <c r="C39" s="36">
        <f>SUM(C40:C41)</f>
        <v>300</v>
      </c>
      <c r="D39" s="36">
        <f t="shared" ref="D39:E39" si="1">SUM(D40:D41)</f>
        <v>2611</v>
      </c>
      <c r="E39" s="36">
        <f t="shared" si="1"/>
        <v>2764</v>
      </c>
      <c r="F39" s="51">
        <f t="shared" si="0"/>
        <v>921.33333333333326</v>
      </c>
    </row>
    <row r="40" spans="1:6" ht="25.9" customHeight="1" x14ac:dyDescent="0.25">
      <c r="A40" s="19" t="s">
        <v>102</v>
      </c>
      <c r="B40" s="19" t="s">
        <v>103</v>
      </c>
      <c r="C40" s="36">
        <v>300</v>
      </c>
      <c r="D40" s="36">
        <v>949</v>
      </c>
      <c r="E40" s="36">
        <v>1094</v>
      </c>
      <c r="F40" s="51">
        <f t="shared" si="0"/>
        <v>364.66666666666663</v>
      </c>
    </row>
    <row r="41" spans="1:6" ht="30" x14ac:dyDescent="0.25">
      <c r="A41" s="17" t="s">
        <v>66</v>
      </c>
      <c r="B41" s="19" t="s">
        <v>67</v>
      </c>
      <c r="C41" s="36"/>
      <c r="D41" s="36">
        <v>1662</v>
      </c>
      <c r="E41" s="36">
        <v>1670</v>
      </c>
      <c r="F41" s="51"/>
    </row>
    <row r="42" spans="1:6" ht="28.5" x14ac:dyDescent="0.25">
      <c r="A42" s="13" t="s">
        <v>68</v>
      </c>
      <c r="B42" s="20" t="s">
        <v>69</v>
      </c>
      <c r="C42" s="34">
        <f>SUM(C43+C45+C49)</f>
        <v>47956</v>
      </c>
      <c r="D42" s="34">
        <f>SUM(D43+D45+D49)</f>
        <v>70809</v>
      </c>
      <c r="E42" s="34">
        <f>SUM(E43+E45+E49)</f>
        <v>73658</v>
      </c>
      <c r="F42" s="51">
        <f t="shared" si="0"/>
        <v>153.59496204854452</v>
      </c>
    </row>
    <row r="43" spans="1:6" ht="27.75" customHeight="1" x14ac:dyDescent="0.25">
      <c r="A43" s="40" t="s">
        <v>70</v>
      </c>
      <c r="B43" s="24" t="s">
        <v>71</v>
      </c>
      <c r="C43" s="36">
        <f>SUM(C44:C44)</f>
        <v>8500</v>
      </c>
      <c r="D43" s="36">
        <f>SUM(D44:D44)</f>
        <v>11769</v>
      </c>
      <c r="E43" s="36">
        <f>SUM(E44:E44)</f>
        <v>11800</v>
      </c>
      <c r="F43" s="51">
        <f t="shared" si="0"/>
        <v>138.8235294117647</v>
      </c>
    </row>
    <row r="44" spans="1:6" ht="95.45" customHeight="1" x14ac:dyDescent="0.25">
      <c r="A44" s="19" t="s">
        <v>104</v>
      </c>
      <c r="B44" s="26" t="s">
        <v>72</v>
      </c>
      <c r="C44" s="36">
        <v>8500</v>
      </c>
      <c r="D44" s="36">
        <v>11769</v>
      </c>
      <c r="E44" s="36">
        <v>11800</v>
      </c>
      <c r="F44" s="51">
        <f t="shared" si="0"/>
        <v>138.8235294117647</v>
      </c>
    </row>
    <row r="45" spans="1:6" ht="95.45" customHeight="1" x14ac:dyDescent="0.25">
      <c r="A45" s="14" t="s">
        <v>73</v>
      </c>
      <c r="B45" s="15" t="s">
        <v>74</v>
      </c>
      <c r="C45" s="36">
        <f>SUM(C46:C48)</f>
        <v>36456</v>
      </c>
      <c r="D45" s="36">
        <f>SUM(D46:D48)</f>
        <v>26064</v>
      </c>
      <c r="E45" s="36">
        <f>SUM(E46:E48)</f>
        <v>26958</v>
      </c>
      <c r="F45" s="51">
        <f t="shared" si="0"/>
        <v>73.946675444371294</v>
      </c>
    </row>
    <row r="46" spans="1:6" ht="95.45" customHeight="1" x14ac:dyDescent="0.25">
      <c r="A46" s="19" t="s">
        <v>105</v>
      </c>
      <c r="B46" s="17" t="s">
        <v>78</v>
      </c>
      <c r="C46" s="36">
        <v>8419</v>
      </c>
      <c r="D46" s="36">
        <v>11870</v>
      </c>
      <c r="E46" s="36">
        <v>12600</v>
      </c>
      <c r="F46" s="51">
        <f t="shared" si="0"/>
        <v>149.66147998574652</v>
      </c>
    </row>
    <row r="47" spans="1:6" ht="67.900000000000006" customHeight="1" x14ac:dyDescent="0.25">
      <c r="A47" s="19" t="s">
        <v>75</v>
      </c>
      <c r="B47" s="17" t="s">
        <v>76</v>
      </c>
      <c r="C47" s="36">
        <v>28037</v>
      </c>
      <c r="D47" s="36">
        <v>14119</v>
      </c>
      <c r="E47" s="36">
        <v>14283</v>
      </c>
      <c r="F47" s="51">
        <f t="shared" si="0"/>
        <v>50.943396226415096</v>
      </c>
    </row>
    <row r="48" spans="1:6" ht="60.6" customHeight="1" x14ac:dyDescent="0.25">
      <c r="A48" s="19" t="s">
        <v>77</v>
      </c>
      <c r="B48" s="19" t="s">
        <v>78</v>
      </c>
      <c r="C48" s="36"/>
      <c r="D48" s="36">
        <v>75</v>
      </c>
      <c r="E48" s="36">
        <v>75</v>
      </c>
      <c r="F48" s="51"/>
    </row>
    <row r="49" spans="1:7" ht="58.9" customHeight="1" x14ac:dyDescent="0.25">
      <c r="A49" s="15" t="s">
        <v>106</v>
      </c>
      <c r="B49" s="12" t="s">
        <v>107</v>
      </c>
      <c r="C49" s="36">
        <f>SUM(C50:C51)</f>
        <v>3000</v>
      </c>
      <c r="D49" s="36">
        <f>SUM(D50:D51)</f>
        <v>32976</v>
      </c>
      <c r="E49" s="36">
        <f>SUM(E50:E51)</f>
        <v>34900</v>
      </c>
      <c r="F49" s="51">
        <f t="shared" si="0"/>
        <v>1163.3333333333333</v>
      </c>
    </row>
    <row r="50" spans="1:7" ht="50.45" customHeight="1" x14ac:dyDescent="0.25">
      <c r="A50" s="19" t="s">
        <v>137</v>
      </c>
      <c r="B50" s="25" t="s">
        <v>108</v>
      </c>
      <c r="C50" s="36"/>
      <c r="D50" s="36">
        <v>22459</v>
      </c>
      <c r="E50" s="36">
        <v>23400</v>
      </c>
      <c r="F50" s="51"/>
    </row>
    <row r="51" spans="1:7" ht="76.150000000000006" customHeight="1" x14ac:dyDescent="0.25">
      <c r="A51" s="19" t="s">
        <v>79</v>
      </c>
      <c r="B51" s="25" t="s">
        <v>80</v>
      </c>
      <c r="C51" s="36">
        <v>3000</v>
      </c>
      <c r="D51" s="36">
        <v>10517</v>
      </c>
      <c r="E51" s="36">
        <v>11500</v>
      </c>
      <c r="F51" s="51">
        <f t="shared" si="0"/>
        <v>383.33333333333337</v>
      </c>
    </row>
    <row r="52" spans="1:7" ht="99.6" customHeight="1" x14ac:dyDescent="0.25">
      <c r="A52" s="13" t="s">
        <v>81</v>
      </c>
      <c r="B52" s="20" t="s">
        <v>82</v>
      </c>
      <c r="C52" s="34">
        <v>21080</v>
      </c>
      <c r="D52" s="34">
        <v>34850</v>
      </c>
      <c r="E52" s="34">
        <v>36500</v>
      </c>
      <c r="F52" s="51">
        <f t="shared" si="0"/>
        <v>173.14990512333966</v>
      </c>
    </row>
    <row r="53" spans="1:7" x14ac:dyDescent="0.25">
      <c r="A53" s="13" t="s">
        <v>83</v>
      </c>
      <c r="B53" s="20" t="s">
        <v>84</v>
      </c>
      <c r="C53" s="34">
        <f>C54</f>
        <v>50000</v>
      </c>
      <c r="D53" s="34">
        <f>D54</f>
        <v>75253</v>
      </c>
      <c r="E53" s="34">
        <f>E54</f>
        <v>75260</v>
      </c>
      <c r="F53" s="51">
        <f t="shared" si="0"/>
        <v>150.52000000000001</v>
      </c>
    </row>
    <row r="54" spans="1:7" ht="25.9" customHeight="1" x14ac:dyDescent="0.25">
      <c r="A54" s="14" t="s">
        <v>85</v>
      </c>
      <c r="B54" s="15" t="s">
        <v>84</v>
      </c>
      <c r="C54" s="36">
        <f>SUM(C55)</f>
        <v>50000</v>
      </c>
      <c r="D54" s="36">
        <f>SUM(D55)</f>
        <v>75253</v>
      </c>
      <c r="E54" s="36">
        <f>SUM(E55)</f>
        <v>75260</v>
      </c>
      <c r="F54" s="51">
        <f t="shared" si="0"/>
        <v>150.52000000000001</v>
      </c>
    </row>
    <row r="55" spans="1:7" ht="37.15" customHeight="1" x14ac:dyDescent="0.25">
      <c r="A55" s="21" t="s">
        <v>86</v>
      </c>
      <c r="B55" s="17" t="s">
        <v>87</v>
      </c>
      <c r="C55" s="36">
        <v>50000</v>
      </c>
      <c r="D55" s="36">
        <v>75253</v>
      </c>
      <c r="E55" s="36">
        <v>75260</v>
      </c>
      <c r="F55" s="51">
        <f t="shared" si="0"/>
        <v>150.52000000000001</v>
      </c>
    </row>
    <row r="56" spans="1:7" ht="28.9" customHeight="1" x14ac:dyDescent="0.25">
      <c r="A56" s="13" t="s">
        <v>88</v>
      </c>
      <c r="B56" s="20" t="s">
        <v>89</v>
      </c>
      <c r="C56" s="34">
        <f>SUM(C57:C60)</f>
        <v>4591355.5</v>
      </c>
      <c r="D56" s="34">
        <f>SUM(D57:D62)</f>
        <v>3143655</v>
      </c>
      <c r="E56" s="34">
        <f>SUM(E57:E62)</f>
        <v>4204840.0999999996</v>
      </c>
      <c r="F56" s="51">
        <f t="shared" si="0"/>
        <v>91.581671251550873</v>
      </c>
    </row>
    <row r="57" spans="1:7" ht="30" customHeight="1" x14ac:dyDescent="0.25">
      <c r="A57" s="14" t="s">
        <v>90</v>
      </c>
      <c r="B57" s="71" t="s">
        <v>138</v>
      </c>
      <c r="C57" s="36">
        <v>7796</v>
      </c>
      <c r="D57" s="36">
        <v>6497</v>
      </c>
      <c r="E57" s="36">
        <v>7796</v>
      </c>
      <c r="F57" s="51">
        <f t="shared" si="0"/>
        <v>100</v>
      </c>
    </row>
    <row r="58" spans="1:7" x14ac:dyDescent="0.25">
      <c r="A58" s="14" t="s">
        <v>91</v>
      </c>
      <c r="B58" s="71" t="s">
        <v>139</v>
      </c>
      <c r="C58" s="36">
        <v>906784.3</v>
      </c>
      <c r="D58" s="36">
        <v>332209</v>
      </c>
      <c r="E58" s="38">
        <f>895301-41134.9+2797.5-37755.3-19000-14982.3-19083.9</f>
        <v>766142.09999999986</v>
      </c>
      <c r="F58" s="51">
        <f t="shared" si="0"/>
        <v>84.490004954871836</v>
      </c>
    </row>
    <row r="59" spans="1:7" ht="28.15" customHeight="1" x14ac:dyDescent="0.25">
      <c r="A59" s="14" t="s">
        <v>92</v>
      </c>
      <c r="B59" s="71" t="s">
        <v>140</v>
      </c>
      <c r="C59" s="36">
        <v>3045556</v>
      </c>
      <c r="D59" s="36">
        <v>2611497</v>
      </c>
      <c r="E59" s="36">
        <v>3045556</v>
      </c>
      <c r="F59" s="51">
        <f t="shared" si="0"/>
        <v>100</v>
      </c>
      <c r="G59" s="42"/>
    </row>
    <row r="60" spans="1:7" x14ac:dyDescent="0.25">
      <c r="A60" s="6" t="s">
        <v>93</v>
      </c>
      <c r="B60" s="71" t="s">
        <v>94</v>
      </c>
      <c r="C60" s="38">
        <v>631219.19999999995</v>
      </c>
      <c r="D60" s="38">
        <v>198742</v>
      </c>
      <c r="E60" s="36">
        <f>403389-12753</f>
        <v>390636</v>
      </c>
      <c r="F60" s="51">
        <f t="shared" si="0"/>
        <v>61.885950237255152</v>
      </c>
    </row>
    <row r="61" spans="1:7" ht="33" customHeight="1" x14ac:dyDescent="0.25">
      <c r="A61" s="14" t="s">
        <v>109</v>
      </c>
      <c r="B61" s="72" t="s">
        <v>141</v>
      </c>
      <c r="C61" s="44"/>
      <c r="D61" s="41">
        <v>1726</v>
      </c>
      <c r="E61" s="41">
        <v>1726</v>
      </c>
      <c r="F61" s="51"/>
    </row>
    <row r="62" spans="1:7" ht="34.5" customHeight="1" x14ac:dyDescent="0.25">
      <c r="A62" s="14" t="s">
        <v>110</v>
      </c>
      <c r="B62" s="73" t="s">
        <v>142</v>
      </c>
      <c r="C62" s="41"/>
      <c r="D62" s="38">
        <v>-7016</v>
      </c>
      <c r="E62" s="38">
        <v>-7016</v>
      </c>
      <c r="F62" s="51"/>
    </row>
    <row r="63" spans="1:7" ht="36.75" customHeight="1" x14ac:dyDescent="0.25">
      <c r="A63" s="75" t="s">
        <v>95</v>
      </c>
      <c r="B63" s="75"/>
      <c r="C63" s="34">
        <f>SUM(C6+C56)</f>
        <v>7603973.5</v>
      </c>
      <c r="D63" s="34">
        <f>SUM(D6+D56)</f>
        <v>5752745</v>
      </c>
      <c r="E63" s="34">
        <f>SUM(E6+E56)</f>
        <v>7336327.0999999996</v>
      </c>
      <c r="F63" s="51">
        <f t="shared" ref="F63" si="2">E63/C63*100</f>
        <v>96.480177107403122</v>
      </c>
    </row>
    <row r="64" spans="1:7" ht="96.6" customHeight="1" x14ac:dyDescent="0.25">
      <c r="A64" s="45"/>
      <c r="B64" s="45"/>
      <c r="C64" s="46"/>
      <c r="D64" s="46"/>
      <c r="E64" s="52"/>
    </row>
    <row r="65" spans="2:6" ht="69" customHeight="1" x14ac:dyDescent="0.25">
      <c r="B65" s="33"/>
      <c r="C65" s="49"/>
      <c r="E65" s="52"/>
      <c r="F65" s="33"/>
    </row>
    <row r="66" spans="2:6" ht="47.45" customHeight="1" x14ac:dyDescent="0.25">
      <c r="B66" s="33"/>
      <c r="E66" s="53"/>
      <c r="F66" s="33"/>
    </row>
    <row r="67" spans="2:6" x14ac:dyDescent="0.25">
      <c r="B67" s="33"/>
      <c r="E67" s="52"/>
      <c r="F67" s="33"/>
    </row>
    <row r="68" spans="2:6" ht="81" customHeight="1" x14ac:dyDescent="0.25">
      <c r="B68" s="33"/>
      <c r="E68" s="53"/>
      <c r="F68" s="33"/>
    </row>
    <row r="69" spans="2:6" ht="49.15" customHeight="1" x14ac:dyDescent="0.25">
      <c r="B69" s="33"/>
      <c r="F69" s="33"/>
    </row>
    <row r="70" spans="2:6" ht="51.75" customHeight="1" x14ac:dyDescent="0.25">
      <c r="B70" s="33"/>
      <c r="F70" s="33"/>
    </row>
    <row r="71" spans="2:6" ht="93" customHeight="1" x14ac:dyDescent="0.25">
      <c r="B71" s="33"/>
      <c r="F71" s="33"/>
    </row>
    <row r="72" spans="2:6" ht="51.6" customHeight="1" x14ac:dyDescent="0.25">
      <c r="B72" s="33"/>
      <c r="F72" s="33"/>
    </row>
    <row r="73" spans="2:6" ht="100.15" customHeight="1" x14ac:dyDescent="0.25">
      <c r="B73" s="33"/>
      <c r="F73" s="33"/>
    </row>
    <row r="74" spans="2:6" x14ac:dyDescent="0.25">
      <c r="B74" s="33"/>
      <c r="F74" s="33"/>
    </row>
    <row r="75" spans="2:6" x14ac:dyDescent="0.25">
      <c r="B75" s="33"/>
      <c r="F75" s="33"/>
    </row>
    <row r="76" spans="2:6" ht="67.150000000000006" customHeight="1" x14ac:dyDescent="0.25">
      <c r="B76" s="33"/>
      <c r="F76" s="33"/>
    </row>
    <row r="77" spans="2:6" ht="74.45" customHeight="1" x14ac:dyDescent="0.25">
      <c r="B77" s="33"/>
      <c r="F77" s="33"/>
    </row>
    <row r="78" spans="2:6" ht="105.6" customHeight="1" x14ac:dyDescent="0.25">
      <c r="B78" s="33"/>
      <c r="F78" s="33"/>
    </row>
    <row r="79" spans="2:6" ht="103.15" hidden="1" customHeight="1" x14ac:dyDescent="0.3">
      <c r="B79" s="33"/>
      <c r="F79" s="33"/>
    </row>
    <row r="80" spans="2:6" ht="65.45" customHeight="1" x14ac:dyDescent="0.25">
      <c r="B80" s="33"/>
      <c r="F80" s="33"/>
    </row>
    <row r="81" spans="2:6" ht="87.75" customHeight="1" x14ac:dyDescent="0.25">
      <c r="B81" s="33"/>
      <c r="C81" s="33"/>
      <c r="D81" s="33"/>
      <c r="F81" s="33"/>
    </row>
    <row r="82" spans="2:6" ht="67.900000000000006" customHeight="1" x14ac:dyDescent="0.25">
      <c r="B82" s="33"/>
      <c r="C82" s="33"/>
      <c r="D82" s="33"/>
      <c r="F82" s="33"/>
    </row>
    <row r="83" spans="2:6" ht="82.15" customHeight="1" x14ac:dyDescent="0.25">
      <c r="B83" s="33"/>
      <c r="C83" s="33"/>
      <c r="D83" s="33"/>
      <c r="F83" s="33"/>
    </row>
    <row r="84" spans="2:6" x14ac:dyDescent="0.25">
      <c r="B84" s="33"/>
      <c r="C84" s="33"/>
      <c r="D84" s="33"/>
      <c r="F84" s="33"/>
    </row>
    <row r="85" spans="2:6" ht="82.9" customHeight="1" x14ac:dyDescent="0.25">
      <c r="B85" s="33"/>
      <c r="C85" s="33"/>
      <c r="D85" s="33"/>
      <c r="F85" s="33"/>
    </row>
    <row r="86" spans="2:6" ht="62.45" customHeight="1" x14ac:dyDescent="0.25">
      <c r="B86" s="33"/>
      <c r="C86" s="33"/>
      <c r="D86" s="33"/>
      <c r="F86" s="33"/>
    </row>
    <row r="87" spans="2:6" ht="91.9" customHeight="1" x14ac:dyDescent="0.25">
      <c r="B87" s="33"/>
      <c r="C87" s="33"/>
      <c r="D87" s="33"/>
      <c r="F87" s="33"/>
    </row>
    <row r="88" spans="2:6" ht="97.15" customHeight="1" x14ac:dyDescent="0.25">
      <c r="B88" s="33"/>
      <c r="C88" s="33"/>
      <c r="D88" s="33"/>
      <c r="F88" s="33"/>
    </row>
    <row r="89" spans="2:6" ht="90" customHeight="1" x14ac:dyDescent="0.25">
      <c r="B89" s="33"/>
      <c r="C89" s="33"/>
      <c r="D89" s="33"/>
      <c r="F89" s="33"/>
    </row>
    <row r="90" spans="2:6" ht="90" customHeight="1" x14ac:dyDescent="0.25">
      <c r="B90" s="33"/>
      <c r="C90" s="33"/>
      <c r="D90" s="33"/>
      <c r="F90" s="33"/>
    </row>
    <row r="91" spans="2:6" ht="90" customHeight="1" x14ac:dyDescent="0.25">
      <c r="B91" s="33"/>
      <c r="C91" s="33"/>
      <c r="D91" s="33"/>
      <c r="F91" s="33"/>
    </row>
    <row r="92" spans="2:6" ht="33" customHeight="1" x14ac:dyDescent="0.25">
      <c r="B92" s="33"/>
      <c r="C92" s="33"/>
      <c r="D92" s="33"/>
      <c r="F92" s="33"/>
    </row>
    <row r="93" spans="2:6" ht="74.25" customHeight="1" x14ac:dyDescent="0.25">
      <c r="B93" s="33"/>
      <c r="C93" s="33"/>
      <c r="D93" s="33"/>
      <c r="F93" s="33"/>
    </row>
    <row r="94" spans="2:6" x14ac:dyDescent="0.25">
      <c r="B94" s="33"/>
      <c r="C94" s="33"/>
      <c r="D94" s="33"/>
      <c r="F94" s="33"/>
    </row>
    <row r="95" spans="2:6" x14ac:dyDescent="0.25">
      <c r="B95" s="33"/>
      <c r="C95" s="33"/>
      <c r="D95" s="33"/>
      <c r="F95" s="33"/>
    </row>
    <row r="96" spans="2:6" x14ac:dyDescent="0.25">
      <c r="B96" s="33"/>
      <c r="C96" s="33"/>
      <c r="D96" s="33"/>
      <c r="F96" s="33"/>
    </row>
    <row r="97" spans="2:6" x14ac:dyDescent="0.25">
      <c r="B97" s="33"/>
      <c r="C97" s="33"/>
      <c r="D97" s="33"/>
      <c r="F97" s="33"/>
    </row>
    <row r="98" spans="2:6" ht="61.9" customHeight="1" x14ac:dyDescent="0.25">
      <c r="B98" s="33"/>
      <c r="C98" s="33"/>
      <c r="D98" s="33"/>
      <c r="F98" s="33"/>
    </row>
    <row r="99" spans="2:6" ht="106.15" customHeight="1" x14ac:dyDescent="0.25">
      <c r="B99" s="33"/>
      <c r="C99" s="33"/>
      <c r="D99" s="33"/>
      <c r="F99" s="33"/>
    </row>
    <row r="100" spans="2:6" ht="66" customHeight="1" x14ac:dyDescent="0.25">
      <c r="B100" s="33"/>
      <c r="C100" s="33"/>
      <c r="D100" s="33"/>
      <c r="F100" s="33"/>
    </row>
    <row r="101" spans="2:6" ht="81.599999999999994" customHeight="1" x14ac:dyDescent="0.25">
      <c r="B101" s="33"/>
      <c r="C101" s="33"/>
      <c r="D101" s="33"/>
      <c r="F101" s="33"/>
    </row>
    <row r="102" spans="2:6" ht="99.6" customHeight="1" x14ac:dyDescent="0.25">
      <c r="B102" s="33"/>
      <c r="C102" s="33"/>
      <c r="D102" s="33"/>
      <c r="F102" s="33"/>
    </row>
    <row r="103" spans="2:6" ht="84.6" customHeight="1" x14ac:dyDescent="0.25">
      <c r="B103" s="33"/>
      <c r="C103" s="33"/>
      <c r="D103" s="33"/>
      <c r="F103" s="33"/>
    </row>
    <row r="104" spans="2:6" ht="32.25" customHeight="1" x14ac:dyDescent="0.25">
      <c r="B104" s="33"/>
      <c r="C104" s="33"/>
      <c r="D104" s="33"/>
      <c r="F104" s="33"/>
    </row>
    <row r="105" spans="2:6" x14ac:dyDescent="0.25">
      <c r="B105" s="33"/>
      <c r="C105" s="33"/>
      <c r="D105" s="33"/>
      <c r="F105" s="33"/>
    </row>
    <row r="106" spans="2:6" x14ac:dyDescent="0.25">
      <c r="B106" s="33"/>
      <c r="C106" s="33"/>
      <c r="D106" s="33"/>
      <c r="F106" s="33"/>
    </row>
    <row r="107" spans="2:6" ht="144.6" customHeight="1" x14ac:dyDescent="0.25">
      <c r="B107" s="33"/>
      <c r="C107" s="33"/>
      <c r="D107" s="33"/>
      <c r="F107" s="33"/>
    </row>
    <row r="108" spans="2:6" ht="120.6" customHeight="1" x14ac:dyDescent="0.25">
      <c r="B108" s="33"/>
      <c r="C108" s="33"/>
      <c r="D108" s="33"/>
      <c r="F108" s="33"/>
    </row>
    <row r="109" spans="2:6" ht="66.599999999999994" customHeight="1" x14ac:dyDescent="0.25">
      <c r="B109" s="33"/>
      <c r="C109" s="33"/>
      <c r="D109" s="33"/>
      <c r="F109" s="33"/>
    </row>
    <row r="110" spans="2:6" ht="27.6" customHeight="1" x14ac:dyDescent="0.25">
      <c r="B110" s="33"/>
      <c r="C110" s="33"/>
      <c r="D110" s="33"/>
      <c r="F110" s="33"/>
    </row>
    <row r="111" spans="2:6" ht="72.599999999999994" customHeight="1" x14ac:dyDescent="0.25">
      <c r="B111" s="33"/>
      <c r="C111" s="33"/>
      <c r="D111" s="33"/>
      <c r="F111" s="33"/>
    </row>
    <row r="112" spans="2:6" x14ac:dyDescent="0.25">
      <c r="B112" s="33"/>
      <c r="C112" s="33"/>
      <c r="D112" s="33"/>
      <c r="F112" s="33"/>
    </row>
    <row r="113" spans="2:6" ht="35.450000000000003" customHeight="1" x14ac:dyDescent="0.25">
      <c r="B113" s="33"/>
      <c r="C113" s="33"/>
      <c r="D113" s="33"/>
      <c r="F113" s="33"/>
    </row>
    <row r="114" spans="2:6" ht="42" customHeight="1" x14ac:dyDescent="0.25">
      <c r="B114" s="33"/>
      <c r="C114" s="33"/>
      <c r="D114" s="33"/>
      <c r="F114" s="33"/>
    </row>
    <row r="115" spans="2:6" ht="51.6" customHeight="1" x14ac:dyDescent="0.25">
      <c r="B115" s="33"/>
      <c r="C115" s="33"/>
      <c r="D115" s="33"/>
      <c r="F115" s="33"/>
    </row>
    <row r="116" spans="2:6" x14ac:dyDescent="0.25">
      <c r="B116" s="33"/>
      <c r="C116" s="33"/>
      <c r="D116" s="33"/>
      <c r="F116" s="33"/>
    </row>
    <row r="117" spans="2:6" ht="59.45" customHeight="1" x14ac:dyDescent="0.25">
      <c r="B117" s="33"/>
      <c r="C117" s="33"/>
      <c r="D117" s="33"/>
      <c r="F117" s="33"/>
    </row>
    <row r="118" spans="2:6" ht="22.5" customHeight="1" x14ac:dyDescent="0.25">
      <c r="B118" s="33"/>
      <c r="C118" s="33"/>
      <c r="D118" s="33"/>
      <c r="F118" s="33"/>
    </row>
    <row r="119" spans="2:6" ht="22.5" customHeight="1" x14ac:dyDescent="0.25">
      <c r="B119" s="33"/>
      <c r="C119" s="33"/>
      <c r="D119" s="33"/>
      <c r="F119" s="33"/>
    </row>
    <row r="120" spans="2:6" ht="11.25" customHeight="1" x14ac:dyDescent="0.25">
      <c r="B120" s="33"/>
      <c r="C120" s="33"/>
      <c r="D120" s="33"/>
      <c r="F120" s="33"/>
    </row>
    <row r="121" spans="2:6" ht="15.75" customHeight="1" x14ac:dyDescent="0.25">
      <c r="B121" s="33"/>
      <c r="C121" s="33"/>
      <c r="D121" s="33"/>
      <c r="F121" s="33"/>
    </row>
    <row r="122" spans="2:6" ht="15.75" customHeight="1" x14ac:dyDescent="0.25">
      <c r="B122" s="33"/>
      <c r="C122" s="33"/>
      <c r="D122" s="33"/>
      <c r="F122" s="33"/>
    </row>
    <row r="123" spans="2:6" ht="15.75" customHeight="1" x14ac:dyDescent="0.25">
      <c r="B123" s="33"/>
      <c r="C123" s="33"/>
      <c r="D123" s="33"/>
      <c r="F123" s="33"/>
    </row>
  </sheetData>
  <mergeCells count="9">
    <mergeCell ref="A63:B63"/>
    <mergeCell ref="F4:F5"/>
    <mergeCell ref="A1:F1"/>
    <mergeCell ref="A2:F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I24"/>
  <sheetViews>
    <sheetView tabSelected="1" workbookViewId="0">
      <selection activeCell="K18" sqref="K18"/>
    </sheetView>
  </sheetViews>
  <sheetFormatPr defaultColWidth="9.140625" defaultRowHeight="15" x14ac:dyDescent="0.25"/>
  <cols>
    <col min="1" max="1" width="46.7109375" style="29" customWidth="1"/>
    <col min="2" max="3" width="0" style="29" hidden="1" customWidth="1"/>
    <col min="4" max="4" width="18.5703125" style="29" customWidth="1"/>
    <col min="5" max="5" width="13.28515625" style="29" customWidth="1"/>
    <col min="6" max="6" width="0" style="29" hidden="1" customWidth="1"/>
    <col min="7" max="7" width="14" style="29" customWidth="1"/>
    <col min="8" max="8" width="13.28515625" style="29" customWidth="1"/>
    <col min="9" max="9" width="12.28515625" style="29" customWidth="1"/>
    <col min="10" max="10" width="12.140625" style="29" customWidth="1"/>
    <col min="11" max="16384" width="9.140625" style="29"/>
  </cols>
  <sheetData>
    <row r="3" spans="1:9" ht="16.5" x14ac:dyDescent="0.25">
      <c r="A3" s="87" t="s">
        <v>0</v>
      </c>
      <c r="B3" s="87"/>
      <c r="C3" s="87"/>
      <c r="D3" s="87"/>
      <c r="E3" s="87"/>
      <c r="F3" s="87"/>
      <c r="G3" s="87"/>
    </row>
    <row r="4" spans="1:9" x14ac:dyDescent="0.25">
      <c r="A4" s="54"/>
      <c r="B4" s="55"/>
      <c r="C4" s="55"/>
      <c r="F4" s="55"/>
      <c r="G4" s="89" t="s">
        <v>96</v>
      </c>
      <c r="H4" s="89"/>
    </row>
    <row r="5" spans="1:9" ht="77.25" customHeight="1" x14ac:dyDescent="0.25">
      <c r="A5" s="56" t="s">
        <v>1</v>
      </c>
      <c r="B5" s="57" t="s">
        <v>2</v>
      </c>
      <c r="C5" s="57" t="s">
        <v>3</v>
      </c>
      <c r="D5" s="57" t="s">
        <v>143</v>
      </c>
      <c r="E5" s="57" t="s">
        <v>144</v>
      </c>
      <c r="F5" s="27" t="s">
        <v>4</v>
      </c>
      <c r="G5" s="27" t="s">
        <v>111</v>
      </c>
      <c r="H5" s="58" t="s">
        <v>97</v>
      </c>
    </row>
    <row r="6" spans="1:9" ht="63.75" x14ac:dyDescent="0.25">
      <c r="A6" s="68" t="s">
        <v>112</v>
      </c>
      <c r="B6" s="67"/>
      <c r="C6" s="66">
        <v>91911.2</v>
      </c>
      <c r="D6" s="70">
        <v>91911.2</v>
      </c>
      <c r="E6" s="69">
        <v>49475</v>
      </c>
      <c r="F6" s="28">
        <v>104288.1</v>
      </c>
      <c r="G6" s="28">
        <f>D6-1500</f>
        <v>90411.199999999997</v>
      </c>
      <c r="H6" s="59">
        <f>G6/D6*100</f>
        <v>98.367989972930388</v>
      </c>
    </row>
    <row r="7" spans="1:9" ht="38.25" x14ac:dyDescent="0.25">
      <c r="A7" s="68" t="s">
        <v>113</v>
      </c>
      <c r="B7" s="67"/>
      <c r="C7" s="66">
        <v>5505577.5</v>
      </c>
      <c r="D7" s="70">
        <v>5464194.2999999998</v>
      </c>
      <c r="E7" s="69">
        <v>4210392</v>
      </c>
      <c r="F7" s="28">
        <v>3066065.3</v>
      </c>
      <c r="G7" s="74">
        <f>D7-128722.8</f>
        <v>5335471.5</v>
      </c>
      <c r="H7" s="59">
        <f t="shared" ref="H7:H20" si="0">G7/D7*100</f>
        <v>97.644249217126116</v>
      </c>
      <c r="I7" s="60"/>
    </row>
    <row r="8" spans="1:9" ht="51" x14ac:dyDescent="0.25">
      <c r="A8" s="68" t="s">
        <v>114</v>
      </c>
      <c r="B8" s="67"/>
      <c r="C8" s="66">
        <v>500689.30000000005</v>
      </c>
      <c r="D8" s="70">
        <v>503317.1</v>
      </c>
      <c r="E8" s="69">
        <v>178359</v>
      </c>
      <c r="F8" s="28">
        <v>56733.2</v>
      </c>
      <c r="G8" s="28">
        <f>D8-94000</f>
        <v>409317.1</v>
      </c>
      <c r="H8" s="59">
        <f t="shared" si="0"/>
        <v>81.32390097614406</v>
      </c>
    </row>
    <row r="9" spans="1:9" ht="38.25" x14ac:dyDescent="0.25">
      <c r="A9" s="68" t="s">
        <v>115</v>
      </c>
      <c r="B9" s="67"/>
      <c r="C9" s="66">
        <v>248532.3</v>
      </c>
      <c r="D9" s="70">
        <v>248532.3</v>
      </c>
      <c r="E9" s="69">
        <v>196733</v>
      </c>
      <c r="F9" s="28">
        <v>108470.2</v>
      </c>
      <c r="G9" s="28">
        <v>247041</v>
      </c>
      <c r="H9" s="59">
        <f t="shared" si="0"/>
        <v>99.399957269135641</v>
      </c>
    </row>
    <row r="10" spans="1:9" ht="38.25" x14ac:dyDescent="0.25">
      <c r="A10" s="68" t="s">
        <v>116</v>
      </c>
      <c r="B10" s="67"/>
      <c r="C10" s="66">
        <v>126232.1</v>
      </c>
      <c r="D10" s="70">
        <v>128232.1</v>
      </c>
      <c r="E10" s="69">
        <v>109668</v>
      </c>
      <c r="F10" s="28">
        <v>82843.100000000006</v>
      </c>
      <c r="G10" s="28">
        <v>127719</v>
      </c>
      <c r="H10" s="59">
        <f t="shared" si="0"/>
        <v>99.599866180153015</v>
      </c>
    </row>
    <row r="11" spans="1:9" ht="51" x14ac:dyDescent="0.25">
      <c r="A11" s="68" t="s">
        <v>117</v>
      </c>
      <c r="B11" s="67"/>
      <c r="C11" s="66">
        <v>11925</v>
      </c>
      <c r="D11" s="70">
        <v>11925</v>
      </c>
      <c r="E11" s="69">
        <v>7083</v>
      </c>
      <c r="F11" s="28">
        <v>4691.3999999999996</v>
      </c>
      <c r="G11" s="28">
        <v>11746</v>
      </c>
      <c r="H11" s="59">
        <f t="shared" si="0"/>
        <v>98.498951781970646</v>
      </c>
    </row>
    <row r="12" spans="1:9" ht="38.25" x14ac:dyDescent="0.25">
      <c r="A12" s="68" t="s">
        <v>118</v>
      </c>
      <c r="B12" s="67"/>
      <c r="C12" s="66">
        <v>84552.3</v>
      </c>
      <c r="D12" s="70">
        <v>84552.3</v>
      </c>
      <c r="E12" s="69">
        <v>55552</v>
      </c>
      <c r="F12" s="28">
        <v>22714.3</v>
      </c>
      <c r="G12" s="28">
        <v>83707</v>
      </c>
      <c r="H12" s="59">
        <f t="shared" si="0"/>
        <v>99.000263742086261</v>
      </c>
    </row>
    <row r="13" spans="1:9" ht="38.25" x14ac:dyDescent="0.25">
      <c r="A13" s="68" t="s">
        <v>119</v>
      </c>
      <c r="B13" s="67"/>
      <c r="C13" s="66">
        <v>48696.4</v>
      </c>
      <c r="D13" s="70">
        <v>46568.6</v>
      </c>
      <c r="E13" s="69">
        <v>21014</v>
      </c>
      <c r="F13" s="28">
        <v>1133.5999999999999</v>
      </c>
      <c r="G13" s="28">
        <v>35568.6</v>
      </c>
      <c r="H13" s="59">
        <f t="shared" si="0"/>
        <v>76.378933444423922</v>
      </c>
    </row>
    <row r="14" spans="1:9" ht="25.5" x14ac:dyDescent="0.25">
      <c r="A14" s="68" t="s">
        <v>120</v>
      </c>
      <c r="B14" s="67"/>
      <c r="C14" s="66">
        <v>48615</v>
      </c>
      <c r="D14" s="70">
        <v>48615</v>
      </c>
      <c r="E14" s="69">
        <v>46221</v>
      </c>
      <c r="F14" s="28">
        <v>56150.2</v>
      </c>
      <c r="G14" s="28">
        <f t="shared" ref="G14:G19" si="1">D14</f>
        <v>48615</v>
      </c>
      <c r="H14" s="59">
        <f t="shared" si="0"/>
        <v>100</v>
      </c>
    </row>
    <row r="15" spans="1:9" ht="38.25" x14ac:dyDescent="0.25">
      <c r="A15" s="68" t="s">
        <v>121</v>
      </c>
      <c r="B15" s="67"/>
      <c r="C15" s="66">
        <v>66691.199999999997</v>
      </c>
      <c r="D15" s="70">
        <v>66691.199999999997</v>
      </c>
      <c r="E15" s="69">
        <v>52473</v>
      </c>
      <c r="F15" s="28">
        <v>42384.800000000003</v>
      </c>
      <c r="G15" s="28">
        <f t="shared" si="1"/>
        <v>66691.199999999997</v>
      </c>
      <c r="H15" s="59">
        <f t="shared" si="0"/>
        <v>100</v>
      </c>
    </row>
    <row r="16" spans="1:9" ht="63.75" x14ac:dyDescent="0.25">
      <c r="A16" s="68" t="s">
        <v>122</v>
      </c>
      <c r="B16" s="67"/>
      <c r="C16" s="66">
        <v>29831.800000000003</v>
      </c>
      <c r="D16" s="70">
        <v>29831.9</v>
      </c>
      <c r="E16" s="69">
        <v>22519</v>
      </c>
      <c r="F16" s="28">
        <v>26183.3</v>
      </c>
      <c r="G16" s="28">
        <v>26831.9</v>
      </c>
      <c r="H16" s="59">
        <f t="shared" si="0"/>
        <v>89.943650924010882</v>
      </c>
    </row>
    <row r="17" spans="1:8" ht="51" x14ac:dyDescent="0.25">
      <c r="A17" s="68" t="s">
        <v>123</v>
      </c>
      <c r="B17" s="67"/>
      <c r="C17" s="66">
        <v>747146</v>
      </c>
      <c r="D17" s="70">
        <v>747716.5</v>
      </c>
      <c r="E17" s="69">
        <v>603772</v>
      </c>
      <c r="F17" s="28">
        <v>398939.2</v>
      </c>
      <c r="G17" s="28">
        <v>742482.3</v>
      </c>
      <c r="H17" s="59">
        <f t="shared" si="0"/>
        <v>99.299975324872463</v>
      </c>
    </row>
    <row r="18" spans="1:8" ht="76.5" x14ac:dyDescent="0.25">
      <c r="A18" s="68" t="s">
        <v>124</v>
      </c>
      <c r="B18" s="67"/>
      <c r="C18" s="66">
        <v>142973.79999999999</v>
      </c>
      <c r="D18" s="70">
        <v>142949</v>
      </c>
      <c r="E18" s="69">
        <v>93450</v>
      </c>
      <c r="F18" s="28">
        <v>20746.5</v>
      </c>
      <c r="G18" s="28">
        <v>141519.5</v>
      </c>
      <c r="H18" s="59">
        <f t="shared" si="0"/>
        <v>98.999993004498108</v>
      </c>
    </row>
    <row r="19" spans="1:8" ht="38.25" x14ac:dyDescent="0.25">
      <c r="A19" s="68" t="s">
        <v>5</v>
      </c>
      <c r="B19" s="67"/>
      <c r="C19" s="66">
        <v>33404.300000000003</v>
      </c>
      <c r="D19" s="70">
        <v>33404.300000000003</v>
      </c>
      <c r="E19" s="69">
        <v>27548</v>
      </c>
      <c r="F19" s="28">
        <v>0</v>
      </c>
      <c r="G19" s="28">
        <f t="shared" si="1"/>
        <v>33404.300000000003</v>
      </c>
      <c r="H19" s="59">
        <f t="shared" si="0"/>
        <v>100</v>
      </c>
    </row>
    <row r="20" spans="1:8" ht="25.5" x14ac:dyDescent="0.25">
      <c r="A20" s="68" t="s">
        <v>125</v>
      </c>
      <c r="B20" s="67"/>
      <c r="C20" s="66">
        <v>1000</v>
      </c>
      <c r="D20" s="70">
        <v>1000</v>
      </c>
      <c r="E20" s="69">
        <v>0</v>
      </c>
      <c r="F20" s="64">
        <f t="shared" ref="F20" si="2">SUM(F6:F19)</f>
        <v>3991343.2</v>
      </c>
      <c r="G20" s="28">
        <v>0</v>
      </c>
      <c r="H20" s="59">
        <f t="shared" si="0"/>
        <v>0</v>
      </c>
    </row>
    <row r="21" spans="1:8" x14ac:dyDescent="0.25">
      <c r="A21" s="62" t="s">
        <v>6</v>
      </c>
      <c r="B21" s="61"/>
      <c r="C21" s="65">
        <v>7687778.2000000002</v>
      </c>
      <c r="D21" s="63">
        <f>SUM(D6:D20)</f>
        <v>7649440.7999999989</v>
      </c>
      <c r="E21" s="63">
        <f t="shared" ref="E21:G21" si="3">SUM(E6:E20)</f>
        <v>5674259</v>
      </c>
      <c r="F21" s="63">
        <f t="shared" si="3"/>
        <v>7982686.4000000004</v>
      </c>
      <c r="G21" s="63">
        <f t="shared" si="3"/>
        <v>7400525.5999999996</v>
      </c>
      <c r="H21" s="63">
        <f>G21/D21*100</f>
        <v>96.745968672638156</v>
      </c>
    </row>
    <row r="23" spans="1:8" ht="18" x14ac:dyDescent="0.25">
      <c r="A23" s="88"/>
      <c r="B23" s="88"/>
      <c r="C23" s="88"/>
      <c r="D23" s="88"/>
      <c r="E23" s="30"/>
      <c r="F23" s="30"/>
      <c r="G23" s="30"/>
    </row>
    <row r="24" spans="1:8" ht="15.75" x14ac:dyDescent="0.25">
      <c r="A24" s="88"/>
      <c r="B24" s="88"/>
      <c r="C24" s="88"/>
      <c r="D24" s="88"/>
      <c r="G24" s="31"/>
    </row>
  </sheetData>
  <mergeCells count="3">
    <mergeCell ref="A3:G3"/>
    <mergeCell ref="A23:D24"/>
    <mergeCell ref="G4:H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2018-11-13T13:25:05Z</cp:lastPrinted>
  <dcterms:created xsi:type="dcterms:W3CDTF">2016-11-10T06:23:23Z</dcterms:created>
  <dcterms:modified xsi:type="dcterms:W3CDTF">2018-11-13T13:25:11Z</dcterms:modified>
</cp:coreProperties>
</file>