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Работа\ОТЧЕТЫ квртальные для МЭФ\2025\2 кв\"/>
    </mc:Choice>
  </mc:AlternateContent>
  <xr:revisionPtr revIDLastSave="0" documentId="13_ncr:1_{115D39A3-6C46-48DB-8A64-777883E5FD03}" xr6:coauthVersionLast="36" xr6:coauthVersionMax="36" xr10:uidLastSave="{00000000-0000-0000-0000-000000000000}"/>
  <bookViews>
    <workbookView xWindow="0" yWindow="60" windowWidth="23040" windowHeight="8760" activeTab="1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4" l="1"/>
  <c r="C55" i="4"/>
  <c r="C53" i="4"/>
  <c r="C49" i="4"/>
  <c r="C44" i="4"/>
  <c r="C42" i="4"/>
  <c r="C39" i="4"/>
  <c r="C32" i="4"/>
  <c r="C29" i="4"/>
  <c r="C27" i="4"/>
  <c r="C25" i="4"/>
  <c r="C19" i="4"/>
  <c r="C15" i="4"/>
  <c r="C13" i="4"/>
  <c r="C5" i="4"/>
  <c r="C4" i="4" s="1"/>
  <c r="C22" i="3" l="1"/>
  <c r="C6" i="3"/>
  <c r="D22" i="3"/>
  <c r="D6" i="3"/>
  <c r="E22" i="3"/>
  <c r="D37" i="3"/>
  <c r="D32" i="3"/>
  <c r="D31" i="3" s="1"/>
  <c r="D16" i="3"/>
  <c r="D13" i="3"/>
  <c r="D9" i="3"/>
  <c r="D7" i="3"/>
  <c r="E37" i="3"/>
  <c r="E32" i="3"/>
  <c r="E31" i="3"/>
  <c r="E16" i="3"/>
  <c r="E13" i="3"/>
  <c r="E9" i="3"/>
  <c r="E7" i="3"/>
  <c r="E6" i="3" s="1"/>
  <c r="E5" i="3" s="1"/>
  <c r="E4" i="3" s="1"/>
  <c r="G27" i="3"/>
  <c r="C13" i="3"/>
  <c r="H55" i="4"/>
  <c r="H53" i="4"/>
  <c r="H49" i="4"/>
  <c r="H44" i="4"/>
  <c r="H42" i="4"/>
  <c r="H39" i="4"/>
  <c r="H32" i="4"/>
  <c r="H29" i="4"/>
  <c r="H25" i="4"/>
  <c r="H19" i="4"/>
  <c r="H15" i="4"/>
  <c r="H13" i="4"/>
  <c r="H5" i="4"/>
  <c r="H4" i="4"/>
  <c r="C7" i="3"/>
  <c r="C9" i="3"/>
  <c r="C16" i="3"/>
  <c r="C32" i="3"/>
  <c r="C37" i="3"/>
  <c r="D5" i="3" l="1"/>
  <c r="D4" i="3" s="1"/>
  <c r="C5" i="3"/>
  <c r="C4" i="3" s="1"/>
  <c r="C31" i="3"/>
  <c r="H37" i="3" l="1"/>
  <c r="H32" i="3"/>
  <c r="H22" i="3"/>
  <c r="H16" i="3"/>
  <c r="H13" i="3"/>
  <c r="H9" i="3"/>
  <c r="H7" i="3"/>
  <c r="H6" i="3" s="1"/>
  <c r="H5" i="3" s="1"/>
  <c r="H31" i="3" l="1"/>
  <c r="H4" i="3" s="1"/>
  <c r="F31" i="4"/>
  <c r="I29" i="3" l="1"/>
  <c r="E42" i="4" l="1"/>
  <c r="F21" i="4"/>
  <c r="I28" i="3" l="1"/>
  <c r="D5" i="4" l="1"/>
  <c r="G10" i="4"/>
  <c r="G29" i="3"/>
  <c r="F29" i="3"/>
  <c r="F10" i="4" l="1"/>
  <c r="G35" i="4" l="1"/>
  <c r="G34" i="4"/>
  <c r="F35" i="4"/>
  <c r="F34" i="4"/>
  <c r="F43" i="4"/>
  <c r="E55" i="4" l="1"/>
  <c r="D55" i="4"/>
  <c r="G54" i="4"/>
  <c r="F54" i="4"/>
  <c r="E53" i="4"/>
  <c r="I53" i="4" s="1"/>
  <c r="D53" i="4"/>
  <c r="G52" i="4"/>
  <c r="F52" i="4"/>
  <c r="G51" i="4"/>
  <c r="F51" i="4"/>
  <c r="G50" i="4"/>
  <c r="F50" i="4"/>
  <c r="E49" i="4"/>
  <c r="D49" i="4"/>
  <c r="G48" i="4"/>
  <c r="F48" i="4"/>
  <c r="G47" i="4"/>
  <c r="F47" i="4"/>
  <c r="G46" i="4"/>
  <c r="F46" i="4"/>
  <c r="G45" i="4"/>
  <c r="F45" i="4"/>
  <c r="E44" i="4"/>
  <c r="I44" i="4" s="1"/>
  <c r="D44" i="4"/>
  <c r="G43" i="4"/>
  <c r="D42" i="4"/>
  <c r="G41" i="4"/>
  <c r="F41" i="4"/>
  <c r="G40" i="4"/>
  <c r="F40" i="4"/>
  <c r="E39" i="4"/>
  <c r="I39" i="4" s="1"/>
  <c r="G38" i="4"/>
  <c r="F38" i="4"/>
  <c r="G37" i="4"/>
  <c r="F37" i="4"/>
  <c r="E32" i="4"/>
  <c r="D32" i="4"/>
  <c r="G31" i="4"/>
  <c r="G30" i="4"/>
  <c r="F30" i="4"/>
  <c r="E29" i="4"/>
  <c r="D29" i="4"/>
  <c r="G28" i="4"/>
  <c r="F28" i="4"/>
  <c r="G27" i="4"/>
  <c r="F27" i="4"/>
  <c r="G26" i="4"/>
  <c r="F26" i="4"/>
  <c r="E25" i="4"/>
  <c r="I25" i="4" s="1"/>
  <c r="D25" i="4"/>
  <c r="G24" i="4"/>
  <c r="F24" i="4"/>
  <c r="G23" i="4"/>
  <c r="F23" i="4"/>
  <c r="G22" i="4"/>
  <c r="F22" i="4"/>
  <c r="G21" i="4"/>
  <c r="G20" i="4"/>
  <c r="F20" i="4"/>
  <c r="E19" i="4"/>
  <c r="I19" i="4" s="1"/>
  <c r="D19" i="4"/>
  <c r="G18" i="4"/>
  <c r="F18" i="4"/>
  <c r="G17" i="4"/>
  <c r="G16" i="4"/>
  <c r="F16" i="4"/>
  <c r="E15" i="4"/>
  <c r="I15" i="4" s="1"/>
  <c r="D15" i="4"/>
  <c r="G14" i="4"/>
  <c r="E13" i="4"/>
  <c r="D13" i="4"/>
  <c r="G12" i="4"/>
  <c r="F12" i="4"/>
  <c r="G11" i="4"/>
  <c r="G9" i="4"/>
  <c r="F9" i="4"/>
  <c r="G8" i="4"/>
  <c r="F8" i="4"/>
  <c r="G7" i="4"/>
  <c r="F7" i="4"/>
  <c r="G6" i="4"/>
  <c r="F6" i="4"/>
  <c r="E5" i="4"/>
  <c r="I5" i="4" l="1"/>
  <c r="E4" i="4"/>
  <c r="G13" i="4"/>
  <c r="F49" i="4"/>
  <c r="F29" i="4"/>
  <c r="I42" i="4"/>
  <c r="F42" i="4"/>
  <c r="F33" i="4"/>
  <c r="G33" i="4"/>
  <c r="F15" i="4"/>
  <c r="F39" i="4"/>
  <c r="D4" i="4"/>
  <c r="F25" i="4"/>
  <c r="F53" i="4"/>
  <c r="F44" i="4"/>
  <c r="F19" i="4"/>
  <c r="F5" i="4"/>
  <c r="G29" i="4"/>
  <c r="I29" i="4"/>
  <c r="G32" i="4"/>
  <c r="I32" i="4"/>
  <c r="G49" i="4"/>
  <c r="I49" i="4"/>
  <c r="G5" i="4"/>
  <c r="G15" i="4"/>
  <c r="G19" i="4"/>
  <c r="G25" i="4"/>
  <c r="F32" i="4"/>
  <c r="G39" i="4"/>
  <c r="G42" i="4"/>
  <c r="G44" i="4"/>
  <c r="G53" i="4"/>
  <c r="F4" i="4" l="1"/>
  <c r="G4" i="4"/>
  <c r="I4" i="4"/>
  <c r="G28" i="3"/>
  <c r="F28" i="3"/>
  <c r="I8" i="3" l="1"/>
  <c r="I10" i="3"/>
  <c r="I11" i="3"/>
  <c r="I12" i="3"/>
  <c r="I14" i="3"/>
  <c r="I15" i="3"/>
  <c r="I20" i="3"/>
  <c r="I23" i="3"/>
  <c r="I24" i="3"/>
  <c r="I25" i="3"/>
  <c r="I26" i="3"/>
  <c r="I35" i="3"/>
  <c r="I40" i="3"/>
  <c r="I41" i="3"/>
  <c r="I7" i="3" l="1"/>
  <c r="I22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G22" i="3"/>
  <c r="G7" i="3" l="1"/>
  <c r="G9" i="3" l="1"/>
  <c r="I9" i="3"/>
  <c r="F14" i="3"/>
  <c r="F15" i="3"/>
  <c r="F16" i="3" l="1"/>
  <c r="I32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I13" i="3"/>
  <c r="F32" i="3"/>
  <c r="F22" i="3"/>
  <c r="G13" i="3" l="1"/>
  <c r="F13" i="3"/>
  <c r="I6" i="3"/>
  <c r="G31" i="3" l="1"/>
  <c r="I31" i="3"/>
  <c r="F31" i="3"/>
  <c r="F6" i="3"/>
  <c r="I5" i="3"/>
  <c r="G6" i="3"/>
  <c r="F7" i="3"/>
  <c r="G5" i="3" l="1"/>
  <c r="G4" i="3" l="1"/>
  <c r="F5" i="3"/>
  <c r="F4" i="3" l="1"/>
  <c r="I4" i="3"/>
</calcChain>
</file>

<file path=xl/sharedStrings.xml><?xml version="1.0" encoding="utf-8"?>
<sst xmlns="http://schemas.openxmlformats.org/spreadsheetml/2006/main" count="200" uniqueCount="193">
  <si>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</si>
  <si>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</si>
  <si>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</si>
  <si>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</si>
  <si>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</si>
  <si>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</si>
  <si>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</si>
  <si>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</si>
  <si>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</si>
  <si>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</si>
  <si>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</si>
  <si>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</si>
  <si>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</si>
  <si>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</si>
  <si>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</si>
  <si>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</si>
  <si>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</si>
  <si>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</si>
  <si>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</si>
  <si>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</si>
  <si>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</si>
  <si>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</si>
  <si>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</si>
  <si>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</si>
  <si>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</si>
  <si>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</si>
  <si>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</si>
  <si>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</si>
  <si>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</si>
  <si>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</si>
  <si>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</si>
  <si>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</si>
  <si>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</si>
  <si>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</si>
  <si>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</si>
  <si>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</si>
  <si>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</si>
  <si>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</si>
  <si>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</si>
  <si>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</si>
  <si>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</si>
  <si>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</si>
  <si>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</si>
  <si>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</si>
  <si>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</si>
  <si>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</si>
  <si>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</si>
  <si>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</si>
  <si>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</si>
  <si>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</si>
  <si>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</si>
  <si>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</si>
  <si>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</si>
  <si>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</si>
  <si>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</si>
  <si>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</si>
  <si>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</si>
  <si>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</si>
  <si>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</si>
  <si>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</si>
  <si>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</si>
  <si>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</si>
  <si>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</si>
  <si>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</si>
  <si>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</si>
  <si>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</si>
  <si>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</si>
  <si>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</si>
  <si>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</si>
  <si>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</si>
  <si>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</si>
  <si>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</si>
  <si>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</si>
  <si>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</si>
  <si>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</si>
  <si>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</si>
  <si>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</si>
  <si>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</si>
  <si>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</si>
  <si>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</si>
  <si>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</si>
  <si>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</si>
  <si>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</si>
  <si>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</si>
  <si>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</si>
  <si>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</si>
  <si>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</si>
  <si>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</si>
  <si>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</si>
  <si>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</si>
  <si>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</si>
  <si>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</si>
  <si>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</si>
  <si>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</si>
  <si>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</si>
  <si>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</si>
  <si>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</si>
  <si>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</si>
  <si>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</si>
  <si>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</si>
  <si>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</si>
  <si>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</si>
  <si>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</si>
  <si>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</si>
  <si>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</si>
  <si>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</si>
  <si>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</si>
  <si>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</si>
  <si>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</si>
  <si>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</si>
  <si>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</si>
  <si>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</si>
  <si>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</si>
  <si>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</si>
  <si>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</si>
  <si>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</si>
  <si>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</si>
  <si>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</si>
  <si>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</si>
  <si>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</si>
  <si>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</si>
  <si>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</si>
  <si>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</si>
  <si>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</si>
  <si>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</si>
  <si>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</si>
  <si>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</si>
  <si>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</si>
  <si>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</si>
  <si>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</si>
  <si>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</si>
  <si>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</si>
  <si>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</si>
  <si>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</si>
  <si>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</si>
  <si>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</si>
  <si>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</si>
  <si>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</si>
  <si>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</si>
  <si>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</si>
  <si>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</si>
  <si>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</si>
  <si>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</si>
  <si>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</si>
  <si>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</si>
  <si>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</si>
  <si>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</si>
  <si>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</si>
  <si>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</si>
  <si>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</si>
  <si>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</si>
  <si>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</si>
  <si>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</si>
  <si>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</si>
  <si>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</si>
  <si>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</si>
  <si>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</si>
  <si>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</si>
  <si>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</si>
  <si>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</si>
  <si>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</si>
  <si>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</si>
  <si>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</si>
  <si>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</si>
  <si>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</si>
  <si>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</si>
  <si>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</si>
  <si>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</si>
  <si>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</si>
  <si>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</si>
  <si>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</si>
  <si>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</si>
  <si>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</si>
  <si>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</si>
  <si>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</si>
  <si>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</si>
  <si>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</si>
  <si>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</si>
  <si>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</si>
  <si>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</si>
  <si>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</si>
  <si>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</si>
  <si>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</si>
  <si>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0705</t>
  </si>
  <si>
    <t>Профессиональная подготовка, переподготовка и повышение квалификации</t>
  </si>
  <si>
    <t>Фактически исполнено по состоянию на 01.07.2024, тыс. руб.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</si>
  <si>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01.07.2025)</t>
  </si>
  <si>
    <t>Годовой план в соответствии с отчетом об исполнении бюджета городского округа Щёлково на 2025 год, тыс. руб.</t>
  </si>
  <si>
    <t>Фактически исполнено по состоянию на 01.07.2025, тыс. руб.</t>
  </si>
  <si>
    <t>% исполнения годового плана в соответствии с отчетом об исполнении бюджета городского округа Щёлково на  2025 год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</si>
  <si>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01.07.2025)</t>
  </si>
  <si>
    <t>Годовой план в соответствии с Решением Совета депутатов от 11.12.2024 № 48/9-14-НПА на 2025 год, тыс. руб.</t>
  </si>
  <si>
    <t>% исполнения годового плана в соответствии с Решением Совета депутатов от 11.12.2024 № 48/9-14-НПА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</si>
</sst>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0" fontId="1" fillId="0" borderId="0" xfId="0" applyFont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zoomScale="85" zoomScaleNormal="8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8" sqref="C8:D8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34" t="s">
        <v>186</v>
      </c>
      <c r="B1" s="34"/>
      <c r="C1" s="34"/>
      <c r="D1" s="34"/>
      <c r="E1" s="34"/>
      <c r="F1" s="34"/>
      <c r="G1" s="34"/>
      <c r="H1" s="34"/>
      <c r="I1" s="34"/>
    </row>
    <row r="3" spans="1:9" ht="131.44999999999999" customHeight="1" x14ac:dyDescent="0.3">
      <c r="A3" s="2" t="s">
        <v>0</v>
      </c>
      <c r="B3" s="2" t="s">
        <v>1</v>
      </c>
      <c r="C3" s="21" t="s">
        <v>191</v>
      </c>
      <c r="D3" s="21" t="s">
        <v>187</v>
      </c>
      <c r="E3" s="21" t="s">
        <v>188</v>
      </c>
      <c r="F3" s="21" t="s">
        <v>192</v>
      </c>
      <c r="G3" s="21" t="s">
        <v>189</v>
      </c>
      <c r="H3" s="21" t="s">
        <v>185</v>
      </c>
      <c r="I3" s="21" t="s">
        <v>2</v>
      </c>
    </row>
    <row r="4" spans="1:9" x14ac:dyDescent="0.3">
      <c r="A4" s="2"/>
      <c r="B4" s="3" t="s">
        <v>3</v>
      </c>
      <c r="C4" s="14">
        <f t="shared" ref="C4:D4" si="0">C5+C31</f>
        <v>18327922</v>
      </c>
      <c r="D4" s="14">
        <f t="shared" si="0"/>
        <v>18327922</v>
      </c>
      <c r="E4" s="14">
        <f>E5+E31</f>
        <v>8002988</v>
      </c>
      <c r="F4" s="5">
        <f>E4/C4</f>
        <v>0.43665550300792422</v>
      </c>
      <c r="G4" s="5">
        <f>E4/D4</f>
        <v>0.43665550300792422</v>
      </c>
      <c r="H4" s="4">
        <f>H5+H31</f>
        <v>6678913</v>
      </c>
      <c r="I4" s="5">
        <f>E4/H4</f>
        <v>1.1982470800263456</v>
      </c>
    </row>
    <row r="5" spans="1:9" ht="23.45" customHeight="1" x14ac:dyDescent="0.3">
      <c r="A5" s="6" t="s">
        <v>4</v>
      </c>
      <c r="B5" s="3" t="s">
        <v>5</v>
      </c>
      <c r="C5" s="14">
        <f>C6+C22</f>
        <v>9973537</v>
      </c>
      <c r="D5" s="14">
        <f>D6+D22</f>
        <v>9973537</v>
      </c>
      <c r="E5" s="14">
        <f>E6+E22</f>
        <v>4891863</v>
      </c>
      <c r="F5" s="5">
        <f t="shared" ref="F5:F35" si="1">E5/C5</f>
        <v>0.49048426851978388</v>
      </c>
      <c r="G5" s="5">
        <f t="shared" ref="G5:G35" si="2">E5/D5</f>
        <v>0.49048426851978388</v>
      </c>
      <c r="H5" s="14">
        <f>H6+H22</f>
        <v>3470949</v>
      </c>
      <c r="I5" s="5">
        <f t="shared" ref="I5:I41" si="3">E5/H5</f>
        <v>1.409373344292872</v>
      </c>
    </row>
    <row r="6" spans="1:9" x14ac:dyDescent="0.3">
      <c r="A6" s="6"/>
      <c r="B6" s="7" t="s">
        <v>6</v>
      </c>
      <c r="C6" s="15">
        <f>C7+C9+C11+C17+C20+C13+C21</f>
        <v>9086829</v>
      </c>
      <c r="D6" s="15">
        <f t="shared" ref="D6" si="4">D7+D9+D11+D17+D20+D13+D21</f>
        <v>9086829</v>
      </c>
      <c r="E6" s="15">
        <f>E7+E9+E11+E17+E20+E13+E21</f>
        <v>4329078</v>
      </c>
      <c r="F6" s="5">
        <f t="shared" si="1"/>
        <v>0.47641239864863749</v>
      </c>
      <c r="G6" s="5">
        <f t="shared" si="2"/>
        <v>0.47641239864863749</v>
      </c>
      <c r="H6" s="15">
        <f>H7+H9+H11+H13+H16+H20+H21</f>
        <v>2960868</v>
      </c>
      <c r="I6" s="5">
        <f t="shared" si="3"/>
        <v>1.462097601108864</v>
      </c>
    </row>
    <row r="7" spans="1:9" x14ac:dyDescent="0.3">
      <c r="A7" s="6" t="s">
        <v>7</v>
      </c>
      <c r="B7" s="3" t="s">
        <v>8</v>
      </c>
      <c r="C7" s="14">
        <f>C8</f>
        <v>5856829</v>
      </c>
      <c r="D7" s="14">
        <f>D8</f>
        <v>5856829</v>
      </c>
      <c r="E7" s="14">
        <f>E8</f>
        <v>3042600</v>
      </c>
      <c r="F7" s="5">
        <f t="shared" si="1"/>
        <v>0.51949613007311635</v>
      </c>
      <c r="G7" s="5">
        <f t="shared" si="2"/>
        <v>0.51949613007311635</v>
      </c>
      <c r="H7" s="14">
        <f>H8</f>
        <v>1810602</v>
      </c>
      <c r="I7" s="5">
        <f t="shared" si="3"/>
        <v>1.680435567838763</v>
      </c>
    </row>
    <row r="8" spans="1:9" x14ac:dyDescent="0.3">
      <c r="A8" s="2" t="s">
        <v>9</v>
      </c>
      <c r="B8" s="7" t="s">
        <v>10</v>
      </c>
      <c r="C8" s="15">
        <v>5856829</v>
      </c>
      <c r="D8" s="15">
        <v>5856829</v>
      </c>
      <c r="E8" s="15">
        <v>3042600</v>
      </c>
      <c r="F8" s="20">
        <f t="shared" si="1"/>
        <v>0.51949613007311635</v>
      </c>
      <c r="G8" s="5">
        <f t="shared" si="2"/>
        <v>0.51949613007311635</v>
      </c>
      <c r="H8" s="9">
        <v>1810602</v>
      </c>
      <c r="I8" s="5">
        <f t="shared" si="3"/>
        <v>1.680435567838763</v>
      </c>
    </row>
    <row r="9" spans="1:9" ht="45.6" customHeight="1" x14ac:dyDescent="0.3">
      <c r="A9" s="6" t="s">
        <v>11</v>
      </c>
      <c r="B9" s="3" t="s">
        <v>12</v>
      </c>
      <c r="C9" s="4">
        <f>C10</f>
        <v>93536</v>
      </c>
      <c r="D9" s="4">
        <f>D10</f>
        <v>93536</v>
      </c>
      <c r="E9" s="4">
        <f>E10</f>
        <v>37949</v>
      </c>
      <c r="F9" s="5">
        <f t="shared" si="1"/>
        <v>0.40571544645911733</v>
      </c>
      <c r="G9" s="5">
        <f t="shared" si="2"/>
        <v>0.40571544645911733</v>
      </c>
      <c r="H9" s="4">
        <f>H10</f>
        <v>40296</v>
      </c>
      <c r="I9" s="5">
        <f t="shared" si="3"/>
        <v>0.94175600555886441</v>
      </c>
    </row>
    <row r="10" spans="1:9" ht="39.6" customHeight="1" x14ac:dyDescent="0.3">
      <c r="A10" s="2" t="s">
        <v>13</v>
      </c>
      <c r="B10" s="7" t="s">
        <v>14</v>
      </c>
      <c r="C10" s="15">
        <v>93536</v>
      </c>
      <c r="D10" s="15">
        <v>93536</v>
      </c>
      <c r="E10" s="15">
        <v>37949</v>
      </c>
      <c r="F10" s="20">
        <f t="shared" si="1"/>
        <v>0.40571544645911733</v>
      </c>
      <c r="G10" s="5">
        <f t="shared" si="2"/>
        <v>0.40571544645911733</v>
      </c>
      <c r="H10" s="8">
        <v>40296</v>
      </c>
      <c r="I10" s="5">
        <f t="shared" si="3"/>
        <v>0.94175600555886441</v>
      </c>
    </row>
    <row r="11" spans="1:9" x14ac:dyDescent="0.3">
      <c r="A11" s="6" t="s">
        <v>15</v>
      </c>
      <c r="B11" s="3" t="s">
        <v>16</v>
      </c>
      <c r="C11" s="14">
        <v>1775093</v>
      </c>
      <c r="D11" s="14">
        <v>1775093</v>
      </c>
      <c r="E11" s="14">
        <v>821235</v>
      </c>
      <c r="F11" s="5">
        <f t="shared" si="1"/>
        <v>0.46264336572788017</v>
      </c>
      <c r="G11" s="5">
        <f t="shared" si="2"/>
        <v>0.46264336572788017</v>
      </c>
      <c r="H11" s="4">
        <v>765663</v>
      </c>
      <c r="I11" s="5">
        <f t="shared" si="3"/>
        <v>1.0725802343851016</v>
      </c>
    </row>
    <row r="12" spans="1:9" ht="29.45" customHeight="1" x14ac:dyDescent="0.3">
      <c r="A12" s="2" t="s">
        <v>17</v>
      </c>
      <c r="B12" s="7" t="s">
        <v>18</v>
      </c>
      <c r="C12" s="15">
        <v>1571210</v>
      </c>
      <c r="D12" s="15">
        <v>1571210</v>
      </c>
      <c r="E12" s="15">
        <v>691754</v>
      </c>
      <c r="F12" s="20">
        <f t="shared" si="1"/>
        <v>0.44026832823110851</v>
      </c>
      <c r="G12" s="5">
        <f t="shared" si="2"/>
        <v>0.44026832823110851</v>
      </c>
      <c r="H12" s="9">
        <v>649887</v>
      </c>
      <c r="I12" s="5">
        <f t="shared" si="3"/>
        <v>1.0644219687422583</v>
      </c>
    </row>
    <row r="13" spans="1:9" x14ac:dyDescent="0.3">
      <c r="A13" s="6" t="s">
        <v>19</v>
      </c>
      <c r="B13" s="3" t="s">
        <v>20</v>
      </c>
      <c r="C13" s="14">
        <f>SUM(C14:C15)</f>
        <v>1279622</v>
      </c>
      <c r="D13" s="14">
        <f>SUM(D14:D15)</f>
        <v>1279622</v>
      </c>
      <c r="E13" s="14">
        <f>SUM(E14:E15)</f>
        <v>336335</v>
      </c>
      <c r="F13" s="20">
        <f t="shared" si="1"/>
        <v>0.26283933849214847</v>
      </c>
      <c r="G13" s="5">
        <f t="shared" si="2"/>
        <v>0.26283933849214847</v>
      </c>
      <c r="H13" s="4">
        <f t="shared" ref="H13" si="5">SUM(H14:H15)</f>
        <v>317668</v>
      </c>
      <c r="I13" s="5">
        <f t="shared" si="3"/>
        <v>1.0587626075021721</v>
      </c>
    </row>
    <row r="14" spans="1:9" x14ac:dyDescent="0.3">
      <c r="A14" s="2" t="s">
        <v>71</v>
      </c>
      <c r="B14" s="7" t="s">
        <v>70</v>
      </c>
      <c r="C14" s="15">
        <v>274911</v>
      </c>
      <c r="D14" s="15">
        <v>274911</v>
      </c>
      <c r="E14" s="15">
        <v>18170</v>
      </c>
      <c r="F14" s="20">
        <f t="shared" si="1"/>
        <v>6.6094117732648019E-2</v>
      </c>
      <c r="G14" s="5">
        <f t="shared" si="2"/>
        <v>6.6094117732648019E-2</v>
      </c>
      <c r="H14" s="9">
        <v>14833</v>
      </c>
      <c r="I14" s="5">
        <f t="shared" si="3"/>
        <v>1.2249713476707342</v>
      </c>
    </row>
    <row r="15" spans="1:9" x14ac:dyDescent="0.3">
      <c r="A15" s="2" t="s">
        <v>73</v>
      </c>
      <c r="B15" s="7" t="s">
        <v>72</v>
      </c>
      <c r="C15" s="15">
        <v>1004711</v>
      </c>
      <c r="D15" s="15">
        <v>1004711</v>
      </c>
      <c r="E15" s="15">
        <v>318165</v>
      </c>
      <c r="F15" s="20">
        <f t="shared" si="1"/>
        <v>0.31667315277726632</v>
      </c>
      <c r="G15" s="5">
        <f t="shared" si="2"/>
        <v>0.31667315277726632</v>
      </c>
      <c r="H15" s="8">
        <v>302835</v>
      </c>
      <c r="I15" s="5">
        <f t="shared" si="3"/>
        <v>1.0506216256377234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14">
        <f>SUM(E17:E19)</f>
        <v>0</v>
      </c>
      <c r="F16" s="4">
        <f t="shared" ref="F16" si="6">SUM(F17:F19)</f>
        <v>0</v>
      </c>
      <c r="G16" s="5"/>
      <c r="H16" s="14">
        <f>SUM(H17:H19)</f>
        <v>0</v>
      </c>
      <c r="I16" s="5"/>
    </row>
    <row r="17" spans="1:9" x14ac:dyDescent="0.3">
      <c r="A17" s="2" t="s">
        <v>23</v>
      </c>
      <c r="B17" s="7" t="s">
        <v>24</v>
      </c>
      <c r="C17" s="15"/>
      <c r="D17" s="15"/>
      <c r="E17" s="14"/>
      <c r="F17" s="5"/>
      <c r="G17" s="5"/>
      <c r="H17" s="9"/>
      <c r="I17" s="5"/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15"/>
      <c r="F18" s="5"/>
      <c r="G18" s="5"/>
      <c r="H18" s="9"/>
      <c r="I18" s="5"/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15"/>
      <c r="F19" s="5"/>
      <c r="G19" s="5"/>
      <c r="H19" s="9"/>
      <c r="I19" s="5"/>
    </row>
    <row r="20" spans="1:9" x14ac:dyDescent="0.3">
      <c r="A20" s="6" t="s">
        <v>29</v>
      </c>
      <c r="B20" s="3" t="s">
        <v>30</v>
      </c>
      <c r="C20" s="14">
        <v>81749</v>
      </c>
      <c r="D20" s="14">
        <v>81749</v>
      </c>
      <c r="E20" s="14">
        <v>90958</v>
      </c>
      <c r="F20" s="5">
        <f t="shared" si="1"/>
        <v>1.1126496960207464</v>
      </c>
      <c r="G20" s="5">
        <f t="shared" si="2"/>
        <v>1.1126496960207464</v>
      </c>
      <c r="H20" s="10">
        <v>26639</v>
      </c>
      <c r="I20" s="5">
        <f t="shared" si="3"/>
        <v>3.4144675100416682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4">
        <v>1</v>
      </c>
      <c r="F21" s="5"/>
      <c r="G21" s="5"/>
      <c r="H21" s="10"/>
      <c r="I21" s="5"/>
    </row>
    <row r="22" spans="1:9" x14ac:dyDescent="0.3">
      <c r="A22" s="2"/>
      <c r="B22" s="7" t="s">
        <v>33</v>
      </c>
      <c r="C22" s="15">
        <f>C23+C24+C25+C26+C27+C28+C29</f>
        <v>886708</v>
      </c>
      <c r="D22" s="15">
        <f t="shared" ref="D22" si="7">D23+D24+D25+D26+D27+D28+D29</f>
        <v>886708</v>
      </c>
      <c r="E22" s="15">
        <f>E23+E24+E25+E26+E27+E28+E29</f>
        <v>562785</v>
      </c>
      <c r="F22" s="20">
        <f t="shared" si="1"/>
        <v>0.63469033774365402</v>
      </c>
      <c r="G22" s="20">
        <f t="shared" si="2"/>
        <v>0.63469033774365402</v>
      </c>
      <c r="H22" s="15">
        <f>H23+H24+H25+H26+H27+H28+H29</f>
        <v>510081</v>
      </c>
      <c r="I22" s="5">
        <f t="shared" si="3"/>
        <v>1.1033247660665659</v>
      </c>
    </row>
    <row r="23" spans="1:9" ht="45.6" customHeight="1" x14ac:dyDescent="0.3">
      <c r="A23" s="6" t="s">
        <v>34</v>
      </c>
      <c r="B23" s="3" t="s">
        <v>35</v>
      </c>
      <c r="C23" s="14">
        <v>674274</v>
      </c>
      <c r="D23" s="14">
        <v>674274</v>
      </c>
      <c r="E23" s="14">
        <v>325640</v>
      </c>
      <c r="F23" s="5">
        <f t="shared" si="1"/>
        <v>0.48294906818296418</v>
      </c>
      <c r="G23" s="5">
        <f t="shared" si="2"/>
        <v>0.48294906818296418</v>
      </c>
      <c r="H23" s="10">
        <v>336716</v>
      </c>
      <c r="I23" s="5">
        <f t="shared" si="3"/>
        <v>0.9671058102377077</v>
      </c>
    </row>
    <row r="24" spans="1:9" ht="29.45" customHeight="1" x14ac:dyDescent="0.3">
      <c r="A24" s="6" t="s">
        <v>36</v>
      </c>
      <c r="B24" s="3" t="s">
        <v>37</v>
      </c>
      <c r="C24" s="14">
        <v>4432</v>
      </c>
      <c r="D24" s="14">
        <v>4432</v>
      </c>
      <c r="E24" s="14">
        <v>1903</v>
      </c>
      <c r="F24" s="5">
        <f t="shared" si="1"/>
        <v>0.42937725631768953</v>
      </c>
      <c r="G24" s="5">
        <f t="shared" si="2"/>
        <v>0.42937725631768953</v>
      </c>
      <c r="H24" s="10">
        <v>1752</v>
      </c>
      <c r="I24" s="5">
        <f t="shared" si="3"/>
        <v>1.0861872146118721</v>
      </c>
    </row>
    <row r="25" spans="1:9" ht="43.15" customHeight="1" x14ac:dyDescent="0.3">
      <c r="A25" s="6" t="s">
        <v>38</v>
      </c>
      <c r="B25" s="3" t="s">
        <v>39</v>
      </c>
      <c r="C25" s="14">
        <v>41500</v>
      </c>
      <c r="D25" s="14">
        <v>41500</v>
      </c>
      <c r="E25" s="14">
        <v>25414</v>
      </c>
      <c r="F25" s="5">
        <f t="shared" si="1"/>
        <v>0.61238554216867469</v>
      </c>
      <c r="G25" s="5">
        <f t="shared" si="2"/>
        <v>0.61238554216867469</v>
      </c>
      <c r="H25" s="10">
        <v>26819</v>
      </c>
      <c r="I25" s="5">
        <f t="shared" si="3"/>
        <v>0.9476117677765763</v>
      </c>
    </row>
    <row r="26" spans="1:9" ht="42" customHeight="1" x14ac:dyDescent="0.3">
      <c r="A26" s="6" t="s">
        <v>40</v>
      </c>
      <c r="B26" s="3" t="s">
        <v>41</v>
      </c>
      <c r="C26" s="14">
        <v>147956</v>
      </c>
      <c r="D26" s="14">
        <v>147956</v>
      </c>
      <c r="E26" s="14">
        <v>171319</v>
      </c>
      <c r="F26" s="5">
        <f t="shared" si="1"/>
        <v>1.1579050528535511</v>
      </c>
      <c r="G26" s="5">
        <f t="shared" si="2"/>
        <v>1.1579050528535511</v>
      </c>
      <c r="H26" s="10">
        <v>115379</v>
      </c>
      <c r="I26" s="5">
        <f t="shared" si="3"/>
        <v>1.4848369287305316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5"/>
      <c r="F27" s="5"/>
      <c r="G27" s="5" t="e">
        <f t="shared" si="2"/>
        <v>#DIV/0!</v>
      </c>
      <c r="H27" s="10"/>
      <c r="I27" s="5"/>
    </row>
    <row r="28" spans="1:9" ht="28.15" customHeight="1" x14ac:dyDescent="0.3">
      <c r="A28" s="6" t="s">
        <v>44</v>
      </c>
      <c r="B28" s="3" t="s">
        <v>45</v>
      </c>
      <c r="C28" s="14">
        <v>17896</v>
      </c>
      <c r="D28" s="14">
        <v>17896</v>
      </c>
      <c r="E28" s="14">
        <v>38121</v>
      </c>
      <c r="F28" s="5">
        <f t="shared" si="1"/>
        <v>2.1301408135896289</v>
      </c>
      <c r="G28" s="5">
        <f t="shared" si="2"/>
        <v>2.1301408135896289</v>
      </c>
      <c r="H28" s="10">
        <v>20967</v>
      </c>
      <c r="I28" s="5">
        <f t="shared" si="3"/>
        <v>1.818142795822006</v>
      </c>
    </row>
    <row r="29" spans="1:9" x14ac:dyDescent="0.3">
      <c r="A29" s="6" t="s">
        <v>46</v>
      </c>
      <c r="B29" s="11" t="s">
        <v>47</v>
      </c>
      <c r="C29" s="18">
        <v>650</v>
      </c>
      <c r="D29" s="18">
        <v>650</v>
      </c>
      <c r="E29" s="14">
        <v>388</v>
      </c>
      <c r="F29" s="5">
        <f t="shared" si="1"/>
        <v>0.59692307692307689</v>
      </c>
      <c r="G29" s="5">
        <f t="shared" si="2"/>
        <v>0.59692307692307689</v>
      </c>
      <c r="H29" s="10">
        <v>8448</v>
      </c>
      <c r="I29" s="5">
        <f t="shared" si="3"/>
        <v>4.5928030303030304E-2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4"/>
      <c r="F30" s="5"/>
      <c r="G30" s="5"/>
      <c r="H30" s="10"/>
      <c r="I30" s="5"/>
    </row>
    <row r="31" spans="1:9" x14ac:dyDescent="0.3">
      <c r="A31" s="6" t="s">
        <v>48</v>
      </c>
      <c r="B31" s="3" t="s">
        <v>49</v>
      </c>
      <c r="C31" s="18">
        <f>C32+C37+C39+C40+C41</f>
        <v>8354385</v>
      </c>
      <c r="D31" s="18">
        <f>D32+D37+D39+D40+D41</f>
        <v>8354385</v>
      </c>
      <c r="E31" s="18">
        <f>E32+E37+E39+E40+E41</f>
        <v>3111125</v>
      </c>
      <c r="F31" s="5">
        <f t="shared" si="1"/>
        <v>0.37239425762638423</v>
      </c>
      <c r="G31" s="5">
        <f t="shared" si="2"/>
        <v>0.37239425762638423</v>
      </c>
      <c r="H31" s="10">
        <f>H32+H37+H39+H40+H41</f>
        <v>3207964</v>
      </c>
      <c r="I31" s="5">
        <f t="shared" si="3"/>
        <v>0.96981294054422063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8354385</v>
      </c>
      <c r="D32" s="18">
        <f>D33+D34+D35+D36</f>
        <v>8354385</v>
      </c>
      <c r="E32" s="18">
        <f>E33+E34+E35+E36</f>
        <v>3139919</v>
      </c>
      <c r="F32" s="5">
        <f t="shared" si="1"/>
        <v>0.37584083089299813</v>
      </c>
      <c r="G32" s="5">
        <f t="shared" si="2"/>
        <v>0.37584083089299813</v>
      </c>
      <c r="H32" s="10">
        <f t="shared" ref="H32" si="8">H33+H34+H35+H36</f>
        <v>3218254</v>
      </c>
      <c r="I32" s="5">
        <f t="shared" si="3"/>
        <v>0.97565916176908352</v>
      </c>
    </row>
    <row r="33" spans="1:9" ht="28.9" customHeight="1" x14ac:dyDescent="0.3">
      <c r="A33" s="2" t="s">
        <v>52</v>
      </c>
      <c r="B33" s="7" t="s">
        <v>53</v>
      </c>
      <c r="C33" s="16"/>
      <c r="D33" s="16"/>
      <c r="E33" s="15"/>
      <c r="F33" s="20"/>
      <c r="G33" s="20"/>
      <c r="H33" s="9"/>
      <c r="I33" s="5"/>
    </row>
    <row r="34" spans="1:9" ht="46.15" customHeight="1" x14ac:dyDescent="0.3">
      <c r="A34" s="2" t="s">
        <v>54</v>
      </c>
      <c r="B34" s="7" t="s">
        <v>55</v>
      </c>
      <c r="C34" s="16">
        <v>4280687</v>
      </c>
      <c r="D34" s="16">
        <v>4280687</v>
      </c>
      <c r="E34" s="15">
        <v>487551</v>
      </c>
      <c r="F34" s="20">
        <f t="shared" si="1"/>
        <v>0.11389550322179594</v>
      </c>
      <c r="G34" s="20">
        <f t="shared" si="2"/>
        <v>0.11389550322179594</v>
      </c>
      <c r="H34" s="9">
        <v>686636</v>
      </c>
      <c r="I34" s="5"/>
    </row>
    <row r="35" spans="1:9" ht="28.9" customHeight="1" x14ac:dyDescent="0.3">
      <c r="A35" s="2" t="s">
        <v>56</v>
      </c>
      <c r="B35" s="7" t="s">
        <v>57</v>
      </c>
      <c r="C35" s="16">
        <v>3612331</v>
      </c>
      <c r="D35" s="16">
        <v>3612331</v>
      </c>
      <c r="E35" s="15">
        <v>2416120</v>
      </c>
      <c r="F35" s="20">
        <f t="shared" si="1"/>
        <v>0.66885343563477428</v>
      </c>
      <c r="G35" s="20">
        <f t="shared" si="2"/>
        <v>0.66885343563477428</v>
      </c>
      <c r="H35" s="9">
        <v>2524082</v>
      </c>
      <c r="I35" s="5">
        <f t="shared" si="3"/>
        <v>0.95722722161958285</v>
      </c>
    </row>
    <row r="36" spans="1:9" x14ac:dyDescent="0.3">
      <c r="A36" s="2" t="s">
        <v>58</v>
      </c>
      <c r="B36" s="7" t="s">
        <v>59</v>
      </c>
      <c r="C36" s="16">
        <v>461367</v>
      </c>
      <c r="D36" s="16">
        <v>461367</v>
      </c>
      <c r="E36" s="15">
        <v>236248</v>
      </c>
      <c r="F36" s="20"/>
      <c r="G36" s="20"/>
      <c r="H36" s="9">
        <v>7536</v>
      </c>
      <c r="I36" s="5"/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4">
        <f>SUM(E38:E39)</f>
        <v>0</v>
      </c>
      <c r="F37" s="5"/>
      <c r="G37" s="5"/>
      <c r="H37" s="10">
        <f t="shared" ref="H37" si="9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15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5"/>
      <c r="F39" s="5"/>
      <c r="G39" s="5"/>
      <c r="H39" s="10"/>
      <c r="I39" s="5"/>
    </row>
    <row r="40" spans="1:9" ht="102" customHeight="1" x14ac:dyDescent="0.3">
      <c r="A40" s="6" t="s">
        <v>66</v>
      </c>
      <c r="B40" s="3" t="s">
        <v>67</v>
      </c>
      <c r="C40" s="18"/>
      <c r="D40" s="18"/>
      <c r="E40" s="14">
        <v>8519</v>
      </c>
      <c r="F40" s="5"/>
      <c r="G40" s="5"/>
      <c r="H40" s="10">
        <v>10352</v>
      </c>
      <c r="I40" s="5">
        <f t="shared" si="3"/>
        <v>0.8229327666151468</v>
      </c>
    </row>
    <row r="41" spans="1:9" ht="57.6" customHeight="1" x14ac:dyDescent="0.3">
      <c r="A41" s="6" t="s">
        <v>68</v>
      </c>
      <c r="B41" s="3" t="s">
        <v>69</v>
      </c>
      <c r="C41" s="18"/>
      <c r="D41" s="18"/>
      <c r="E41" s="14">
        <v>-37313</v>
      </c>
      <c r="F41" s="5"/>
      <c r="G41" s="5"/>
      <c r="H41" s="10">
        <v>-20642</v>
      </c>
      <c r="I41" s="5">
        <f t="shared" si="3"/>
        <v>1.8076252301133611</v>
      </c>
    </row>
  </sheetData>
  <mergeCells count="1">
    <mergeCell ref="A1:I1"/>
  </mergeCells>
  <pageMargins left="0" right="0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tabSelected="1" workbookViewId="0">
      <selection activeCell="E36" sqref="E36"/>
    </sheetView>
  </sheetViews>
  <sheetFormatPr defaultColWidth="9.140625" defaultRowHeight="15" x14ac:dyDescent="0.25"/>
  <cols>
    <col min="1" max="1" width="6.7109375" style="22" customWidth="1"/>
    <col min="2" max="2" width="54.28515625" style="22" customWidth="1"/>
    <col min="3" max="3" width="18.5703125" style="39" customWidth="1"/>
    <col min="4" max="4" width="18.5703125" style="33" customWidth="1"/>
    <col min="5" max="5" width="19.140625" style="33" customWidth="1"/>
    <col min="6" max="7" width="12.5703125" style="33" customWidth="1"/>
    <col min="8" max="8" width="12.42578125" style="33" customWidth="1"/>
    <col min="9" max="9" width="12.7109375" style="33" customWidth="1"/>
    <col min="10" max="16384" width="9.140625" style="22"/>
  </cols>
  <sheetData>
    <row r="1" spans="1:9" ht="52.5" customHeight="1" x14ac:dyDescent="0.25">
      <c r="A1" s="35" t="s">
        <v>190</v>
      </c>
      <c r="B1" s="35"/>
      <c r="C1" s="35"/>
      <c r="D1" s="35"/>
      <c r="E1" s="35"/>
      <c r="F1" s="35"/>
      <c r="G1" s="35"/>
      <c r="H1" s="35"/>
      <c r="I1" s="35"/>
    </row>
    <row r="3" spans="1:9" ht="120" x14ac:dyDescent="0.25">
      <c r="A3" s="23" t="s">
        <v>76</v>
      </c>
      <c r="B3" s="23" t="s">
        <v>77</v>
      </c>
      <c r="C3" s="36" t="s">
        <v>191</v>
      </c>
      <c r="D3" s="21" t="s">
        <v>187</v>
      </c>
      <c r="E3" s="21" t="s">
        <v>188</v>
      </c>
      <c r="F3" s="21" t="s">
        <v>192</v>
      </c>
      <c r="G3" s="21" t="s">
        <v>189</v>
      </c>
      <c r="H3" s="21" t="s">
        <v>185</v>
      </c>
      <c r="I3" s="21" t="s">
        <v>2</v>
      </c>
    </row>
    <row r="4" spans="1:9" s="28" customFormat="1" x14ac:dyDescent="0.25">
      <c r="A4" s="24"/>
      <c r="B4" s="25" t="s">
        <v>78</v>
      </c>
      <c r="C4" s="37">
        <f>C5+C13+C15+C19+C25+C29+C32+C39+C42+C44+C49+C53+C55</f>
        <v>19167610.200000003</v>
      </c>
      <c r="D4" s="26">
        <f>D5+D13+D15+D19+D25+D29+D32+D39+D42+D44+D49+D53+D55</f>
        <v>18560427</v>
      </c>
      <c r="E4" s="26">
        <f>E5+E13+E15+E19+E25+E29+E32+E39+E42+E44+E49+E53+E55</f>
        <v>7383164</v>
      </c>
      <c r="F4" s="27">
        <f>E4/C4</f>
        <v>0.38518959447537171</v>
      </c>
      <c r="G4" s="27">
        <f>E4/D4</f>
        <v>0.39779063272628373</v>
      </c>
      <c r="H4" s="26">
        <f>H5+H13+H15+H19+H25+H29+H32+H39+H42+H44+H49+H53+H55</f>
        <v>6740988</v>
      </c>
      <c r="I4" s="27">
        <f>E4/H4</f>
        <v>1.0952643737090171</v>
      </c>
    </row>
    <row r="5" spans="1:9" s="28" customFormat="1" x14ac:dyDescent="0.25">
      <c r="A5" s="24" t="s">
        <v>79</v>
      </c>
      <c r="B5" s="25" t="s">
        <v>80</v>
      </c>
      <c r="C5" s="37">
        <f>SUM(C6:C12)</f>
        <v>1982907.1</v>
      </c>
      <c r="D5" s="26">
        <f>SUM(D6:D12)</f>
        <v>1676999</v>
      </c>
      <c r="E5" s="26">
        <f>SUM(E6:E12)</f>
        <v>832228</v>
      </c>
      <c r="F5" s="27">
        <f t="shared" ref="F5:F47" si="0">E5/C5</f>
        <v>0.41970095321157502</v>
      </c>
      <c r="G5" s="27">
        <f t="shared" ref="G5:G47" si="1">E5/D5</f>
        <v>0.4962602839953989</v>
      </c>
      <c r="H5" s="26">
        <f>SUM(H6:H12)</f>
        <v>758651</v>
      </c>
      <c r="I5" s="27">
        <f t="shared" ref="I5:I44" si="2">E5/H5</f>
        <v>1.0969839886851793</v>
      </c>
    </row>
    <row r="6" spans="1:9" ht="24" x14ac:dyDescent="0.25">
      <c r="A6" s="29" t="s">
        <v>81</v>
      </c>
      <c r="B6" s="30" t="s">
        <v>82</v>
      </c>
      <c r="C6" s="38">
        <v>6550.9</v>
      </c>
      <c r="D6" s="31">
        <v>6551</v>
      </c>
      <c r="E6" s="31">
        <v>4674</v>
      </c>
      <c r="F6" s="32">
        <f t="shared" si="0"/>
        <v>0.71348974950006872</v>
      </c>
      <c r="G6" s="32">
        <f t="shared" si="1"/>
        <v>0.71347885818958934</v>
      </c>
      <c r="H6" s="31">
        <v>2495</v>
      </c>
      <c r="I6" s="27"/>
    </row>
    <row r="7" spans="1:9" ht="36" x14ac:dyDescent="0.25">
      <c r="A7" s="29" t="s">
        <v>83</v>
      </c>
      <c r="B7" s="30" t="s">
        <v>84</v>
      </c>
      <c r="C7" s="38">
        <v>28819.3</v>
      </c>
      <c r="D7" s="31">
        <v>28819</v>
      </c>
      <c r="E7" s="31">
        <v>11654</v>
      </c>
      <c r="F7" s="32">
        <f t="shared" si="0"/>
        <v>0.4043817858171434</v>
      </c>
      <c r="G7" s="32">
        <f t="shared" si="1"/>
        <v>0.40438599535028974</v>
      </c>
      <c r="H7" s="31">
        <v>10960</v>
      </c>
      <c r="I7" s="27"/>
    </row>
    <row r="8" spans="1:9" ht="36" x14ac:dyDescent="0.25">
      <c r="A8" s="29" t="s">
        <v>85</v>
      </c>
      <c r="B8" s="30" t="s">
        <v>86</v>
      </c>
      <c r="C8" s="38">
        <v>509380.2</v>
      </c>
      <c r="D8" s="31">
        <v>384535</v>
      </c>
      <c r="E8" s="31">
        <v>261412</v>
      </c>
      <c r="F8" s="32">
        <f t="shared" si="0"/>
        <v>0.51319623338323705</v>
      </c>
      <c r="G8" s="32">
        <f t="shared" si="1"/>
        <v>0.67981328097572391</v>
      </c>
      <c r="H8" s="31">
        <v>228160</v>
      </c>
      <c r="I8" s="27"/>
    </row>
    <row r="9" spans="1:9" ht="24" x14ac:dyDescent="0.25">
      <c r="A9" s="29" t="s">
        <v>87</v>
      </c>
      <c r="B9" s="30" t="s">
        <v>88</v>
      </c>
      <c r="C9" s="38">
        <v>101314.7</v>
      </c>
      <c r="D9" s="31">
        <v>101315</v>
      </c>
      <c r="E9" s="31">
        <v>42803</v>
      </c>
      <c r="F9" s="32">
        <f t="shared" si="0"/>
        <v>0.42247571181674526</v>
      </c>
      <c r="G9" s="32">
        <f t="shared" si="1"/>
        <v>0.4224744608399546</v>
      </c>
      <c r="H9" s="31">
        <v>36889</v>
      </c>
      <c r="I9" s="27"/>
    </row>
    <row r="10" spans="1:9" x14ac:dyDescent="0.25">
      <c r="A10" s="29" t="s">
        <v>89</v>
      </c>
      <c r="B10" s="30" t="s">
        <v>90</v>
      </c>
      <c r="C10" s="38"/>
      <c r="D10" s="31"/>
      <c r="E10" s="31"/>
      <c r="F10" s="32" t="e">
        <f t="shared" si="0"/>
        <v>#DIV/0!</v>
      </c>
      <c r="G10" s="32" t="e">
        <f t="shared" si="1"/>
        <v>#DIV/0!</v>
      </c>
      <c r="H10" s="31"/>
      <c r="I10" s="27"/>
    </row>
    <row r="11" spans="1:9" x14ac:dyDescent="0.25">
      <c r="A11" s="29" t="s">
        <v>91</v>
      </c>
      <c r="B11" s="30" t="s">
        <v>92</v>
      </c>
      <c r="C11" s="38">
        <v>1000</v>
      </c>
      <c r="D11" s="31">
        <v>1000</v>
      </c>
      <c r="E11" s="31"/>
      <c r="F11" s="32"/>
      <c r="G11" s="32">
        <f t="shared" si="1"/>
        <v>0</v>
      </c>
      <c r="H11" s="31"/>
      <c r="I11" s="27"/>
    </row>
    <row r="12" spans="1:9" x14ac:dyDescent="0.25">
      <c r="A12" s="29" t="s">
        <v>93</v>
      </c>
      <c r="B12" s="30" t="s">
        <v>94</v>
      </c>
      <c r="C12" s="38">
        <v>1335842</v>
      </c>
      <c r="D12" s="31">
        <v>1154779</v>
      </c>
      <c r="E12" s="31">
        <v>511685</v>
      </c>
      <c r="F12" s="32">
        <f t="shared" si="0"/>
        <v>0.38304305449297149</v>
      </c>
      <c r="G12" s="32">
        <f t="shared" si="1"/>
        <v>0.44310210005550843</v>
      </c>
      <c r="H12" s="31">
        <v>480147</v>
      </c>
      <c r="I12" s="27"/>
    </row>
    <row r="13" spans="1:9" s="28" customFormat="1" x14ac:dyDescent="0.25">
      <c r="A13" s="24" t="s">
        <v>95</v>
      </c>
      <c r="B13" s="25" t="s">
        <v>96</v>
      </c>
      <c r="C13" s="37">
        <f>SUM(C14:C14)</f>
        <v>74</v>
      </c>
      <c r="D13" s="26">
        <f>SUM(D14:D14)</f>
        <v>74</v>
      </c>
      <c r="E13" s="26">
        <f>SUM(E14:E14)</f>
        <v>0</v>
      </c>
      <c r="F13" s="27"/>
      <c r="G13" s="32">
        <f t="shared" si="1"/>
        <v>0</v>
      </c>
      <c r="H13" s="26">
        <f>SUM(H14:H14)</f>
        <v>0</v>
      </c>
      <c r="I13" s="27"/>
    </row>
    <row r="14" spans="1:9" x14ac:dyDescent="0.25">
      <c r="A14" s="29" t="s">
        <v>97</v>
      </c>
      <c r="B14" s="30" t="s">
        <v>98</v>
      </c>
      <c r="C14" s="38">
        <v>74</v>
      </c>
      <c r="D14" s="31">
        <v>74</v>
      </c>
      <c r="E14" s="31"/>
      <c r="F14" s="32"/>
      <c r="G14" s="32">
        <f t="shared" si="1"/>
        <v>0</v>
      </c>
      <c r="H14" s="31"/>
      <c r="I14" s="27"/>
    </row>
    <row r="15" spans="1:9" s="28" customFormat="1" ht="24" x14ac:dyDescent="0.25">
      <c r="A15" s="24" t="s">
        <v>99</v>
      </c>
      <c r="B15" s="25" t="s">
        <v>100</v>
      </c>
      <c r="C15" s="37">
        <f t="shared" ref="C15" si="3">SUM(C16:C18)</f>
        <v>189993.2</v>
      </c>
      <c r="D15" s="26">
        <f t="shared" ref="C15:E15" si="4">SUM(D16:D18)</f>
        <v>190343</v>
      </c>
      <c r="E15" s="26">
        <f t="shared" si="4"/>
        <v>71456</v>
      </c>
      <c r="F15" s="27">
        <f t="shared" si="0"/>
        <v>0.37609767086400986</v>
      </c>
      <c r="G15" s="27">
        <f t="shared" si="1"/>
        <v>0.37540650299722078</v>
      </c>
      <c r="H15" s="26">
        <f t="shared" ref="H15" si="5">SUM(H16:H18)</f>
        <v>59060</v>
      </c>
      <c r="I15" s="27">
        <f t="shared" si="2"/>
        <v>1.2098882492380629</v>
      </c>
    </row>
    <row r="16" spans="1:9" ht="24" x14ac:dyDescent="0.25">
      <c r="A16" s="29" t="s">
        <v>101</v>
      </c>
      <c r="B16" s="30" t="s">
        <v>102</v>
      </c>
      <c r="C16" s="38">
        <v>11300</v>
      </c>
      <c r="D16" s="31">
        <v>9700</v>
      </c>
      <c r="E16" s="31">
        <v>522</v>
      </c>
      <c r="F16" s="32">
        <f t="shared" si="0"/>
        <v>4.6194690265486726E-2</v>
      </c>
      <c r="G16" s="32">
        <f t="shared" si="1"/>
        <v>5.3814432989690721E-2</v>
      </c>
      <c r="H16" s="31">
        <v>732</v>
      </c>
      <c r="I16" s="27"/>
    </row>
    <row r="17" spans="1:9" x14ac:dyDescent="0.25">
      <c r="A17" s="29" t="s">
        <v>103</v>
      </c>
      <c r="B17" s="30" t="s">
        <v>104</v>
      </c>
      <c r="C17" s="38">
        <v>112304.2</v>
      </c>
      <c r="D17" s="31">
        <v>114254</v>
      </c>
      <c r="E17" s="31">
        <v>46502</v>
      </c>
      <c r="F17" s="32"/>
      <c r="G17" s="32">
        <f t="shared" si="1"/>
        <v>0.40700544401071298</v>
      </c>
      <c r="H17" s="31">
        <v>44155</v>
      </c>
      <c r="I17" s="27"/>
    </row>
    <row r="18" spans="1:9" ht="24" x14ac:dyDescent="0.25">
      <c r="A18" s="29" t="s">
        <v>105</v>
      </c>
      <c r="B18" s="30" t="s">
        <v>106</v>
      </c>
      <c r="C18" s="38">
        <v>66389</v>
      </c>
      <c r="D18" s="31">
        <v>66389</v>
      </c>
      <c r="E18" s="31">
        <v>24432</v>
      </c>
      <c r="F18" s="32">
        <f t="shared" si="0"/>
        <v>0.36801277320037956</v>
      </c>
      <c r="G18" s="32">
        <f t="shared" si="1"/>
        <v>0.36801277320037956</v>
      </c>
      <c r="H18" s="31">
        <v>14173</v>
      </c>
      <c r="I18" s="27"/>
    </row>
    <row r="19" spans="1:9" s="28" customFormat="1" x14ac:dyDescent="0.25">
      <c r="A19" s="24" t="s">
        <v>107</v>
      </c>
      <c r="B19" s="25" t="s">
        <v>108</v>
      </c>
      <c r="C19" s="37">
        <f>SUM(C20:C24)</f>
        <v>764129</v>
      </c>
      <c r="D19" s="26">
        <f>SUM(D20:D24)</f>
        <v>799046</v>
      </c>
      <c r="E19" s="26">
        <f>SUM(E20:E24)</f>
        <v>327823</v>
      </c>
      <c r="F19" s="27">
        <f t="shared" si="0"/>
        <v>0.42901525789493661</v>
      </c>
      <c r="G19" s="27">
        <f t="shared" si="1"/>
        <v>0.41026799458354085</v>
      </c>
      <c r="H19" s="26">
        <f>SUM(H20:H24)</f>
        <v>253899</v>
      </c>
      <c r="I19" s="27">
        <f t="shared" si="2"/>
        <v>1.2911551443684299</v>
      </c>
    </row>
    <row r="20" spans="1:9" x14ac:dyDescent="0.25">
      <c r="A20" s="29" t="s">
        <v>109</v>
      </c>
      <c r="B20" s="30" t="s">
        <v>110</v>
      </c>
      <c r="C20" s="38">
        <v>6510</v>
      </c>
      <c r="D20" s="31">
        <v>6510</v>
      </c>
      <c r="E20" s="31">
        <v>1678</v>
      </c>
      <c r="F20" s="32">
        <f t="shared" si="0"/>
        <v>0.25775729646697387</v>
      </c>
      <c r="G20" s="32">
        <f t="shared" si="1"/>
        <v>0.25775729646697387</v>
      </c>
      <c r="H20" s="31">
        <v>2496</v>
      </c>
      <c r="I20" s="27"/>
    </row>
    <row r="21" spans="1:9" x14ac:dyDescent="0.25">
      <c r="A21" s="29" t="s">
        <v>111</v>
      </c>
      <c r="B21" s="30" t="s">
        <v>112</v>
      </c>
      <c r="C21" s="38">
        <v>3859.8</v>
      </c>
      <c r="D21" s="31">
        <v>3000</v>
      </c>
      <c r="E21" s="31">
        <v>871</v>
      </c>
      <c r="F21" s="32">
        <f t="shared" si="0"/>
        <v>0.22565936058863154</v>
      </c>
      <c r="G21" s="32">
        <f t="shared" si="1"/>
        <v>0.29033333333333333</v>
      </c>
      <c r="H21" s="31">
        <v>1105</v>
      </c>
      <c r="I21" s="27"/>
    </row>
    <row r="22" spans="1:9" x14ac:dyDescent="0.25">
      <c r="A22" s="29" t="s">
        <v>113</v>
      </c>
      <c r="B22" s="30" t="s">
        <v>114</v>
      </c>
      <c r="C22" s="38">
        <v>5000</v>
      </c>
      <c r="D22" s="31">
        <v>3995</v>
      </c>
      <c r="E22" s="31">
        <v>1862</v>
      </c>
      <c r="F22" s="32">
        <f>E22/C22</f>
        <v>0.37240000000000001</v>
      </c>
      <c r="G22" s="32">
        <f t="shared" si="1"/>
        <v>0.46608260325406758</v>
      </c>
      <c r="H22" s="31">
        <v>2925</v>
      </c>
      <c r="I22" s="27"/>
    </row>
    <row r="23" spans="1:9" x14ac:dyDescent="0.25">
      <c r="A23" s="29" t="s">
        <v>115</v>
      </c>
      <c r="B23" s="30" t="s">
        <v>116</v>
      </c>
      <c r="C23" s="38">
        <v>725734</v>
      </c>
      <c r="D23" s="31">
        <v>761768</v>
      </c>
      <c r="E23" s="31">
        <v>313001</v>
      </c>
      <c r="F23" s="32">
        <f t="shared" si="0"/>
        <v>0.43128887443608815</v>
      </c>
      <c r="G23" s="32">
        <f t="shared" si="1"/>
        <v>0.4108875668182439</v>
      </c>
      <c r="H23" s="31">
        <v>226690</v>
      </c>
      <c r="I23" s="27"/>
    </row>
    <row r="24" spans="1:9" x14ac:dyDescent="0.25">
      <c r="A24" s="29" t="s">
        <v>117</v>
      </c>
      <c r="B24" s="30" t="s">
        <v>118</v>
      </c>
      <c r="C24" s="38">
        <v>23025.200000000001</v>
      </c>
      <c r="D24" s="31">
        <v>23773</v>
      </c>
      <c r="E24" s="31">
        <v>10411</v>
      </c>
      <c r="F24" s="32">
        <f t="shared" si="0"/>
        <v>0.45215676736792731</v>
      </c>
      <c r="G24" s="32">
        <f t="shared" si="1"/>
        <v>0.43793379043452657</v>
      </c>
      <c r="H24" s="31">
        <v>20683</v>
      </c>
      <c r="I24" s="27"/>
    </row>
    <row r="25" spans="1:9" s="28" customFormat="1" x14ac:dyDescent="0.25">
      <c r="A25" s="24" t="s">
        <v>119</v>
      </c>
      <c r="B25" s="25" t="s">
        <v>120</v>
      </c>
      <c r="C25" s="37">
        <f>SUM(C26:C28)</f>
        <v>7011034.4000000004</v>
      </c>
      <c r="D25" s="26">
        <f>SUM(D26:D28)</f>
        <v>6742958</v>
      </c>
      <c r="E25" s="26">
        <f>SUM(E26:E28)</f>
        <v>1424594</v>
      </c>
      <c r="F25" s="27">
        <f t="shared" si="0"/>
        <v>0.2031931265377902</v>
      </c>
      <c r="G25" s="27">
        <f t="shared" si="1"/>
        <v>0.21127137377987523</v>
      </c>
      <c r="H25" s="26">
        <f>SUM(H26:H28)</f>
        <v>722047</v>
      </c>
      <c r="I25" s="27">
        <f t="shared" si="2"/>
        <v>1.9729934477949496</v>
      </c>
    </row>
    <row r="26" spans="1:9" x14ac:dyDescent="0.25">
      <c r="A26" s="29" t="s">
        <v>121</v>
      </c>
      <c r="B26" s="30" t="s">
        <v>122</v>
      </c>
      <c r="C26" s="38">
        <v>1926998.8</v>
      </c>
      <c r="D26" s="31">
        <v>1661183</v>
      </c>
      <c r="E26" s="31">
        <v>241713</v>
      </c>
      <c r="F26" s="32">
        <f t="shared" si="0"/>
        <v>0.12543495097142768</v>
      </c>
      <c r="G26" s="32">
        <f t="shared" si="1"/>
        <v>0.14550654563645304</v>
      </c>
      <c r="H26" s="31">
        <v>42516</v>
      </c>
      <c r="I26" s="27"/>
    </row>
    <row r="27" spans="1:9" x14ac:dyDescent="0.25">
      <c r="A27" s="29" t="s">
        <v>123</v>
      </c>
      <c r="B27" s="30" t="s">
        <v>124</v>
      </c>
      <c r="C27" s="38">
        <f>1806758.7-119000.9</f>
        <v>1687757.8</v>
      </c>
      <c r="D27" s="31">
        <v>1857795</v>
      </c>
      <c r="E27" s="31">
        <v>74433</v>
      </c>
      <c r="F27" s="32">
        <f t="shared" si="0"/>
        <v>4.4101707010330511E-2</v>
      </c>
      <c r="G27" s="32">
        <f t="shared" si="1"/>
        <v>4.0065238629665816E-2</v>
      </c>
      <c r="H27" s="31">
        <v>52457</v>
      </c>
      <c r="I27" s="27"/>
    </row>
    <row r="28" spans="1:9" x14ac:dyDescent="0.25">
      <c r="A28" s="29" t="s">
        <v>125</v>
      </c>
      <c r="B28" s="30" t="s">
        <v>126</v>
      </c>
      <c r="C28" s="38">
        <v>3396277.8</v>
      </c>
      <c r="D28" s="31">
        <v>3223980</v>
      </c>
      <c r="E28" s="31">
        <v>1108448</v>
      </c>
      <c r="F28" s="32">
        <f t="shared" si="0"/>
        <v>0.32637141755600796</v>
      </c>
      <c r="G28" s="32">
        <f t="shared" si="1"/>
        <v>0.34381354723044188</v>
      </c>
      <c r="H28" s="31">
        <v>627074</v>
      </c>
      <c r="I28" s="27"/>
    </row>
    <row r="29" spans="1:9" s="28" customFormat="1" x14ac:dyDescent="0.25">
      <c r="A29" s="24" t="s">
        <v>127</v>
      </c>
      <c r="B29" s="25" t="s">
        <v>128</v>
      </c>
      <c r="C29" s="37">
        <f>SUM(C30:C31)</f>
        <v>36436.699999999997</v>
      </c>
      <c r="D29" s="26">
        <f>SUM(D30:D31)</f>
        <v>37296</v>
      </c>
      <c r="E29" s="26">
        <f>SUM(E30:E31)</f>
        <v>16026</v>
      </c>
      <c r="F29" s="32">
        <f t="shared" si="0"/>
        <v>0.43983126902271613</v>
      </c>
      <c r="G29" s="27">
        <f t="shared" si="1"/>
        <v>0.42969755469755472</v>
      </c>
      <c r="H29" s="26">
        <f>SUM(H30:H31)</f>
        <v>13733</v>
      </c>
      <c r="I29" s="27">
        <f t="shared" si="2"/>
        <v>1.1669700720891283</v>
      </c>
    </row>
    <row r="30" spans="1:9" x14ac:dyDescent="0.25">
      <c r="A30" s="29" t="s">
        <v>129</v>
      </c>
      <c r="B30" s="30" t="s">
        <v>130</v>
      </c>
      <c r="C30" s="38">
        <v>1000</v>
      </c>
      <c r="D30" s="31">
        <v>1859</v>
      </c>
      <c r="E30" s="31">
        <v>447</v>
      </c>
      <c r="F30" s="32">
        <f t="shared" si="0"/>
        <v>0.44700000000000001</v>
      </c>
      <c r="G30" s="32">
        <f t="shared" si="1"/>
        <v>0.24045185583647122</v>
      </c>
      <c r="H30" s="31">
        <v>368</v>
      </c>
      <c r="I30" s="27"/>
    </row>
    <row r="31" spans="1:9" x14ac:dyDescent="0.25">
      <c r="A31" s="29" t="s">
        <v>131</v>
      </c>
      <c r="B31" s="30" t="s">
        <v>132</v>
      </c>
      <c r="C31" s="38">
        <v>35436.699999999997</v>
      </c>
      <c r="D31" s="31">
        <v>35437</v>
      </c>
      <c r="E31" s="31">
        <v>15579</v>
      </c>
      <c r="F31" s="32">
        <f t="shared" si="0"/>
        <v>0.43962897222371161</v>
      </c>
      <c r="G31" s="32">
        <f t="shared" si="1"/>
        <v>0.43962525044445072</v>
      </c>
      <c r="H31" s="31">
        <v>13365</v>
      </c>
      <c r="I31" s="27"/>
    </row>
    <row r="32" spans="1:9" s="28" customFormat="1" x14ac:dyDescent="0.25">
      <c r="A32" s="24" t="s">
        <v>133</v>
      </c>
      <c r="B32" s="25" t="s">
        <v>134</v>
      </c>
      <c r="C32" s="37">
        <f>SUM(C33:C38)</f>
        <v>6589739.3000000007</v>
      </c>
      <c r="D32" s="26">
        <f>SUM(D33:D38)</f>
        <v>6777562</v>
      </c>
      <c r="E32" s="26">
        <f>SUM(E33:E38)</f>
        <v>3895129</v>
      </c>
      <c r="F32" s="27">
        <f t="shared" si="0"/>
        <v>0.59108999956948216</v>
      </c>
      <c r="G32" s="27">
        <f t="shared" si="1"/>
        <v>0.57470946042249416</v>
      </c>
      <c r="H32" s="26">
        <f>SUM(H33:H38)</f>
        <v>4130359</v>
      </c>
      <c r="I32" s="27">
        <f t="shared" si="2"/>
        <v>0.94304853403784028</v>
      </c>
    </row>
    <row r="33" spans="1:9" x14ac:dyDescent="0.25">
      <c r="A33" s="29" t="s">
        <v>135</v>
      </c>
      <c r="B33" s="30" t="s">
        <v>136</v>
      </c>
      <c r="C33" s="38">
        <v>2305698.7000000002</v>
      </c>
      <c r="D33" s="31">
        <v>2331958</v>
      </c>
      <c r="E33" s="31">
        <v>1326039</v>
      </c>
      <c r="F33" s="32">
        <f>E32/C32</f>
        <v>0.59108999956948216</v>
      </c>
      <c r="G33" s="32">
        <f>E32/D32</f>
        <v>0.57470946042249416</v>
      </c>
      <c r="H33" s="31">
        <v>1535749</v>
      </c>
      <c r="I33" s="27"/>
    </row>
    <row r="34" spans="1:9" x14ac:dyDescent="0.25">
      <c r="A34" s="29" t="s">
        <v>137</v>
      </c>
      <c r="B34" s="30" t="s">
        <v>138</v>
      </c>
      <c r="C34" s="38">
        <v>3400821.2</v>
      </c>
      <c r="D34" s="31">
        <v>3590183</v>
      </c>
      <c r="E34" s="31">
        <v>2129248</v>
      </c>
      <c r="F34" s="32">
        <f>E33/C33</f>
        <v>0.57511373884193973</v>
      </c>
      <c r="G34" s="32">
        <f>E33/D33</f>
        <v>0.56863759981955075</v>
      </c>
      <c r="H34" s="31">
        <v>2141983</v>
      </c>
      <c r="I34" s="27"/>
    </row>
    <row r="35" spans="1:9" x14ac:dyDescent="0.25">
      <c r="A35" s="29" t="s">
        <v>139</v>
      </c>
      <c r="B35" s="30" t="s">
        <v>140</v>
      </c>
      <c r="C35" s="38">
        <v>749973.9</v>
      </c>
      <c r="D35" s="31">
        <v>719548</v>
      </c>
      <c r="E35" s="31">
        <v>390774</v>
      </c>
      <c r="F35" s="32">
        <f>E34/C34</f>
        <v>0.62609819063701433</v>
      </c>
      <c r="G35" s="32">
        <f>E34/D34</f>
        <v>0.59307506051919912</v>
      </c>
      <c r="H35" s="31">
        <v>404407</v>
      </c>
      <c r="I35" s="27"/>
    </row>
    <row r="36" spans="1:9" ht="24" x14ac:dyDescent="0.25">
      <c r="A36" s="29" t="s">
        <v>183</v>
      </c>
      <c r="B36" s="30" t="s">
        <v>184</v>
      </c>
      <c r="C36" s="38">
        <v>500</v>
      </c>
      <c r="D36" s="31">
        <v>1520</v>
      </c>
      <c r="E36" s="31">
        <v>1049</v>
      </c>
      <c r="F36" s="32"/>
      <c r="G36" s="32"/>
      <c r="H36" s="31">
        <v>69</v>
      </c>
      <c r="I36" s="27"/>
    </row>
    <row r="37" spans="1:9" x14ac:dyDescent="0.25">
      <c r="A37" s="29" t="s">
        <v>141</v>
      </c>
      <c r="B37" s="30" t="s">
        <v>142</v>
      </c>
      <c r="C37" s="38">
        <v>46698</v>
      </c>
      <c r="D37" s="31">
        <v>46698</v>
      </c>
      <c r="E37" s="31">
        <v>17264</v>
      </c>
      <c r="F37" s="32">
        <f t="shared" si="0"/>
        <v>0.36969463360315219</v>
      </c>
      <c r="G37" s="32">
        <f t="shared" si="1"/>
        <v>0.36969463360315219</v>
      </c>
      <c r="H37" s="31">
        <v>18834</v>
      </c>
      <c r="I37" s="27"/>
    </row>
    <row r="38" spans="1:9" x14ac:dyDescent="0.25">
      <c r="A38" s="29" t="s">
        <v>143</v>
      </c>
      <c r="B38" s="30" t="s">
        <v>144</v>
      </c>
      <c r="C38" s="38">
        <v>86047.5</v>
      </c>
      <c r="D38" s="31">
        <v>87655</v>
      </c>
      <c r="E38" s="31">
        <v>30755</v>
      </c>
      <c r="F38" s="32">
        <f t="shared" si="0"/>
        <v>0.35741886748598156</v>
      </c>
      <c r="G38" s="32">
        <f t="shared" si="1"/>
        <v>0.35086418344646625</v>
      </c>
      <c r="H38" s="31">
        <v>29317</v>
      </c>
      <c r="I38" s="27"/>
    </row>
    <row r="39" spans="1:9" s="28" customFormat="1" x14ac:dyDescent="0.25">
      <c r="A39" s="24" t="s">
        <v>145</v>
      </c>
      <c r="B39" s="25" t="s">
        <v>146</v>
      </c>
      <c r="C39" s="37">
        <f t="shared" ref="C39" si="6">SUM(C40:C41)</f>
        <v>902928.7</v>
      </c>
      <c r="D39" s="26">
        <f>SUM(D40:D41)</f>
        <v>910610</v>
      </c>
      <c r="E39" s="26">
        <f t="shared" ref="C39:E39" si="7">SUM(E40:E41)</f>
        <v>409508</v>
      </c>
      <c r="F39" s="27">
        <f t="shared" si="0"/>
        <v>0.45353304197773314</v>
      </c>
      <c r="G39" s="27">
        <f t="shared" si="1"/>
        <v>0.44970733903647003</v>
      </c>
      <c r="H39" s="26">
        <f t="shared" ref="H39" si="8">SUM(H40:H41)</f>
        <v>396531</v>
      </c>
      <c r="I39" s="27">
        <f t="shared" si="2"/>
        <v>1.0327263190015408</v>
      </c>
    </row>
    <row r="40" spans="1:9" x14ac:dyDescent="0.25">
      <c r="A40" s="29" t="s">
        <v>147</v>
      </c>
      <c r="B40" s="30" t="s">
        <v>148</v>
      </c>
      <c r="C40" s="38">
        <v>877828.7</v>
      </c>
      <c r="D40" s="31">
        <v>885510</v>
      </c>
      <c r="E40" s="31">
        <v>397073</v>
      </c>
      <c r="F40" s="32">
        <f t="shared" si="0"/>
        <v>0.45233540439040104</v>
      </c>
      <c r="G40" s="32">
        <f t="shared" si="1"/>
        <v>0.44841164978374043</v>
      </c>
      <c r="H40" s="31">
        <v>384861</v>
      </c>
      <c r="I40" s="27"/>
    </row>
    <row r="41" spans="1:9" x14ac:dyDescent="0.25">
      <c r="A41" s="29" t="s">
        <v>149</v>
      </c>
      <c r="B41" s="30" t="s">
        <v>150</v>
      </c>
      <c r="C41" s="38">
        <v>25100</v>
      </c>
      <c r="D41" s="31">
        <v>25100</v>
      </c>
      <c r="E41" s="31">
        <v>12435</v>
      </c>
      <c r="F41" s="32">
        <f t="shared" si="0"/>
        <v>0.49541832669322711</v>
      </c>
      <c r="G41" s="32">
        <f t="shared" si="1"/>
        <v>0.49541832669322711</v>
      </c>
      <c r="H41" s="31">
        <v>11670</v>
      </c>
      <c r="I41" s="27"/>
    </row>
    <row r="42" spans="1:9" s="28" customFormat="1" x14ac:dyDescent="0.25">
      <c r="A42" s="24" t="s">
        <v>151</v>
      </c>
      <c r="B42" s="25" t="s">
        <v>152</v>
      </c>
      <c r="C42" s="37">
        <f>SUM(C43:C43)</f>
        <v>3840</v>
      </c>
      <c r="D42" s="26">
        <f>SUM(D43:D43)</f>
        <v>3840</v>
      </c>
      <c r="E42" s="26">
        <f>SUM(E43:E43)</f>
        <v>1440</v>
      </c>
      <c r="F42" s="27">
        <f t="shared" si="0"/>
        <v>0.375</v>
      </c>
      <c r="G42" s="32">
        <f t="shared" si="1"/>
        <v>0.375</v>
      </c>
      <c r="H42" s="26">
        <f>SUM(H43:H43)</f>
        <v>1980</v>
      </c>
      <c r="I42" s="27">
        <f t="shared" si="2"/>
        <v>0.72727272727272729</v>
      </c>
    </row>
    <row r="43" spans="1:9" x14ac:dyDescent="0.25">
      <c r="A43" s="29" t="s">
        <v>153</v>
      </c>
      <c r="B43" s="30" t="s">
        <v>154</v>
      </c>
      <c r="C43" s="38">
        <v>3840</v>
      </c>
      <c r="D43" s="31">
        <v>3840</v>
      </c>
      <c r="E43" s="31">
        <v>1440</v>
      </c>
      <c r="F43" s="32">
        <f t="shared" si="0"/>
        <v>0.375</v>
      </c>
      <c r="G43" s="32">
        <f t="shared" si="1"/>
        <v>0.375</v>
      </c>
      <c r="H43" s="31">
        <v>1980</v>
      </c>
      <c r="I43" s="27"/>
    </row>
    <row r="44" spans="1:9" s="28" customFormat="1" x14ac:dyDescent="0.25">
      <c r="A44" s="24" t="s">
        <v>155</v>
      </c>
      <c r="B44" s="25" t="s">
        <v>156</v>
      </c>
      <c r="C44" s="37">
        <f>SUM(C45:C48)</f>
        <v>1034233</v>
      </c>
      <c r="D44" s="26">
        <f>SUM(D45:D48)</f>
        <v>769404</v>
      </c>
      <c r="E44" s="26">
        <f>SUM(E45:E48)</f>
        <v>100475</v>
      </c>
      <c r="F44" s="27">
        <f t="shared" si="0"/>
        <v>9.7149288409865087E-2</v>
      </c>
      <c r="G44" s="27">
        <f t="shared" si="1"/>
        <v>0.13058809156178028</v>
      </c>
      <c r="H44" s="26">
        <f>SUM(H45:H48)</f>
        <v>138640</v>
      </c>
      <c r="I44" s="27">
        <f t="shared" si="2"/>
        <v>0.72471869590305826</v>
      </c>
    </row>
    <row r="45" spans="1:9" x14ac:dyDescent="0.25">
      <c r="A45" s="29" t="s">
        <v>157</v>
      </c>
      <c r="B45" s="30" t="s">
        <v>158</v>
      </c>
      <c r="C45" s="38">
        <v>30955.8</v>
      </c>
      <c r="D45" s="31">
        <v>30956</v>
      </c>
      <c r="E45" s="31">
        <v>12502</v>
      </c>
      <c r="F45" s="32">
        <f t="shared" si="0"/>
        <v>0.40386615755367333</v>
      </c>
      <c r="G45" s="32">
        <f t="shared" si="1"/>
        <v>0.40386354826204934</v>
      </c>
      <c r="H45" s="31">
        <v>11484</v>
      </c>
      <c r="I45" s="27"/>
    </row>
    <row r="46" spans="1:9" x14ac:dyDescent="0.25">
      <c r="A46" s="29" t="s">
        <v>159</v>
      </c>
      <c r="B46" s="30" t="s">
        <v>160</v>
      </c>
      <c r="C46" s="38">
        <v>906427.2</v>
      </c>
      <c r="D46" s="31">
        <v>642264</v>
      </c>
      <c r="E46" s="31">
        <v>15331</v>
      </c>
      <c r="F46" s="32">
        <f t="shared" si="0"/>
        <v>1.691365837212299E-2</v>
      </c>
      <c r="G46" s="32">
        <f t="shared" si="1"/>
        <v>2.3870246502995653E-2</v>
      </c>
      <c r="H46" s="31">
        <v>42144</v>
      </c>
      <c r="I46" s="27"/>
    </row>
    <row r="47" spans="1:9" x14ac:dyDescent="0.25">
      <c r="A47" s="29" t="s">
        <v>161</v>
      </c>
      <c r="B47" s="30" t="s">
        <v>162</v>
      </c>
      <c r="C47" s="38">
        <v>96350</v>
      </c>
      <c r="D47" s="31">
        <v>95684</v>
      </c>
      <c r="E47" s="31">
        <v>72642</v>
      </c>
      <c r="F47" s="32">
        <f t="shared" si="0"/>
        <v>0.75393876491956413</v>
      </c>
      <c r="G47" s="32">
        <f t="shared" si="1"/>
        <v>0.7591864888591614</v>
      </c>
      <c r="H47" s="31">
        <v>85012</v>
      </c>
      <c r="I47" s="27"/>
    </row>
    <row r="48" spans="1:9" x14ac:dyDescent="0.25">
      <c r="A48" s="29" t="s">
        <v>163</v>
      </c>
      <c r="B48" s="30" t="s">
        <v>164</v>
      </c>
      <c r="C48" s="38">
        <v>500</v>
      </c>
      <c r="D48" s="31">
        <v>500</v>
      </c>
      <c r="E48" s="31"/>
      <c r="F48" s="32">
        <f t="shared" ref="F48:F54" si="9">E48/C48</f>
        <v>0</v>
      </c>
      <c r="G48" s="32">
        <f t="shared" ref="G48:G54" si="10">E48/D48</f>
        <v>0</v>
      </c>
      <c r="H48" s="31"/>
      <c r="I48" s="27"/>
    </row>
    <row r="49" spans="1:9" s="28" customFormat="1" x14ac:dyDescent="0.25">
      <c r="A49" s="24" t="s">
        <v>165</v>
      </c>
      <c r="B49" s="25" t="s">
        <v>166</v>
      </c>
      <c r="C49" s="37">
        <f>SUM(C50:C52)</f>
        <v>620794.80000000005</v>
      </c>
      <c r="D49" s="26">
        <f>SUM(D50:D52)</f>
        <v>620795</v>
      </c>
      <c r="E49" s="26">
        <f>SUM(E50:E52)</f>
        <v>289834</v>
      </c>
      <c r="F49" s="27">
        <f t="shared" si="9"/>
        <v>0.46687568903605503</v>
      </c>
      <c r="G49" s="27">
        <f t="shared" si="10"/>
        <v>0.46687553862386133</v>
      </c>
      <c r="H49" s="26">
        <f>SUM(H50:H52)</f>
        <v>258071</v>
      </c>
      <c r="I49" s="27">
        <f t="shared" ref="I49:I53" si="11">E49/H49</f>
        <v>1.1230785326518671</v>
      </c>
    </row>
    <row r="50" spans="1:9" x14ac:dyDescent="0.25">
      <c r="A50" s="29" t="s">
        <v>167</v>
      </c>
      <c r="B50" s="30" t="s">
        <v>168</v>
      </c>
      <c r="C50" s="38">
        <v>391422</v>
      </c>
      <c r="D50" s="31">
        <v>391422</v>
      </c>
      <c r="E50" s="31">
        <v>178909</v>
      </c>
      <c r="F50" s="32">
        <f t="shared" si="9"/>
        <v>0.45707446183403078</v>
      </c>
      <c r="G50" s="32">
        <f t="shared" si="10"/>
        <v>0.45707446183403078</v>
      </c>
      <c r="H50" s="31">
        <v>157090</v>
      </c>
      <c r="I50" s="27"/>
    </row>
    <row r="51" spans="1:9" x14ac:dyDescent="0.25">
      <c r="A51" s="29" t="s">
        <v>169</v>
      </c>
      <c r="B51" s="30" t="s">
        <v>170</v>
      </c>
      <c r="C51" s="38">
        <v>197472.8</v>
      </c>
      <c r="D51" s="31">
        <v>197473</v>
      </c>
      <c r="E51" s="31">
        <v>96281</v>
      </c>
      <c r="F51" s="32">
        <f t="shared" si="9"/>
        <v>0.48756588249115829</v>
      </c>
      <c r="G51" s="32">
        <f t="shared" si="10"/>
        <v>0.48756538868604821</v>
      </c>
      <c r="H51" s="31">
        <v>87869</v>
      </c>
      <c r="I51" s="27"/>
    </row>
    <row r="52" spans="1:9" x14ac:dyDescent="0.25">
      <c r="A52" s="29" t="s">
        <v>171</v>
      </c>
      <c r="B52" s="30" t="s">
        <v>172</v>
      </c>
      <c r="C52" s="38">
        <v>31900</v>
      </c>
      <c r="D52" s="31">
        <v>31900</v>
      </c>
      <c r="E52" s="31">
        <v>14644</v>
      </c>
      <c r="F52" s="32">
        <f t="shared" si="9"/>
        <v>0.45905956112852664</v>
      </c>
      <c r="G52" s="32">
        <f t="shared" si="10"/>
        <v>0.45905956112852664</v>
      </c>
      <c r="H52" s="31">
        <v>13112</v>
      </c>
      <c r="I52" s="27"/>
    </row>
    <row r="53" spans="1:9" s="28" customFormat="1" x14ac:dyDescent="0.25">
      <c r="A53" s="24" t="s">
        <v>173</v>
      </c>
      <c r="B53" s="25" t="s">
        <v>174</v>
      </c>
      <c r="C53" s="37">
        <f>SUM(C54:C54)</f>
        <v>31000</v>
      </c>
      <c r="D53" s="26">
        <f>SUM(D54:D54)</f>
        <v>31000</v>
      </c>
      <c r="E53" s="26">
        <f>SUM(E54:E54)</f>
        <v>14651</v>
      </c>
      <c r="F53" s="27">
        <f t="shared" si="9"/>
        <v>0.47261290322580646</v>
      </c>
      <c r="G53" s="27">
        <f t="shared" si="10"/>
        <v>0.47261290322580646</v>
      </c>
      <c r="H53" s="26">
        <f>SUM(H54:H54)</f>
        <v>8017</v>
      </c>
      <c r="I53" s="27">
        <f t="shared" si="11"/>
        <v>1.8274915803916678</v>
      </c>
    </row>
    <row r="54" spans="1:9" x14ac:dyDescent="0.25">
      <c r="A54" s="29" t="s">
        <v>175</v>
      </c>
      <c r="B54" s="30" t="s">
        <v>176</v>
      </c>
      <c r="C54" s="38">
        <v>31000</v>
      </c>
      <c r="D54" s="31">
        <v>31000</v>
      </c>
      <c r="E54" s="31">
        <v>14651</v>
      </c>
      <c r="F54" s="32">
        <f t="shared" si="9"/>
        <v>0.47261290322580646</v>
      </c>
      <c r="G54" s="32">
        <f t="shared" si="10"/>
        <v>0.47261290322580646</v>
      </c>
      <c r="H54" s="31">
        <v>8017</v>
      </c>
      <c r="I54" s="27"/>
    </row>
    <row r="55" spans="1:9" s="28" customFormat="1" x14ac:dyDescent="0.25">
      <c r="A55" s="24" t="s">
        <v>177</v>
      </c>
      <c r="B55" s="25" t="s">
        <v>178</v>
      </c>
      <c r="C55" s="37">
        <f>C56</f>
        <v>500</v>
      </c>
      <c r="D55" s="26">
        <f>D56</f>
        <v>500</v>
      </c>
      <c r="E55" s="26">
        <f t="shared" ref="E55" si="12">SUM(E56)</f>
        <v>0</v>
      </c>
      <c r="F55" s="27"/>
      <c r="G55" s="27"/>
      <c r="H55" s="26">
        <f t="shared" ref="H55" si="13">SUM(H56)</f>
        <v>0</v>
      </c>
      <c r="I55" s="27"/>
    </row>
    <row r="56" spans="1:9" x14ac:dyDescent="0.25">
      <c r="A56" s="29" t="s">
        <v>179</v>
      </c>
      <c r="B56" s="30" t="s">
        <v>180</v>
      </c>
      <c r="C56" s="38">
        <v>500</v>
      </c>
      <c r="D56" s="31">
        <v>500</v>
      </c>
      <c r="E56" s="31"/>
      <c r="F56" s="32"/>
      <c r="G56" s="32"/>
      <c r="H56" s="31"/>
      <c r="I56" s="27"/>
    </row>
    <row r="57" spans="1:9" s="28" customFormat="1" ht="24" x14ac:dyDescent="0.25">
      <c r="A57" s="24" t="s">
        <v>181</v>
      </c>
      <c r="B57" s="25" t="s">
        <v>182</v>
      </c>
      <c r="C57" s="37">
        <v>0</v>
      </c>
      <c r="D57" s="26">
        <v>0</v>
      </c>
      <c r="E57" s="26">
        <v>0</v>
      </c>
      <c r="F57" s="27"/>
      <c r="G57" s="27"/>
      <c r="H57" s="26">
        <v>0</v>
      </c>
      <c r="I57" s="27"/>
    </row>
  </sheetData>
  <mergeCells count="1">
    <mergeCell ref="A1:I1"/>
  </mergeCells>
  <pageMargins left="0.7" right="0.7" top="0.75" bottom="0.75" header="0.3" footer="0.3"/>
  <pageSetup paperSize="9" scale="7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2025-07-07T08:10:21Z</cp:lastPrinted>
  <dcterms:created xsi:type="dcterms:W3CDTF">2017-12-11T14:03:53Z</dcterms:created>
  <dcterms:modified xsi:type="dcterms:W3CDTF">2025-07-08T12:02:45Z</dcterms:modified>
</cp:coreProperties>
</file>