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ДОХОДОВ\женя\2025\ПРОЕКТ БЮДЖЕТА 2025-2027\ГОТОВО\"/>
    </mc:Choice>
  </mc:AlternateContent>
  <xr:revisionPtr revIDLastSave="0" documentId="13_ncr:1_{1F9CE934-6E48-4A2A-ACDF-D6EA5069763C}" xr6:coauthVersionLast="36" xr6:coauthVersionMax="36" xr10:uidLastSave="{00000000-0000-0000-0000-000000000000}"/>
  <bookViews>
    <workbookView xWindow="120" yWindow="405" windowWidth="20115" windowHeight="9675" xr2:uid="{00000000-000D-0000-FFFF-FFFF00000000}"/>
  </bookViews>
  <sheets>
    <sheet name="Лист1" sheetId="3" r:id="rId1"/>
  </sheets>
  <definedNames>
    <definedName name="_xlnm.Print_Titles" localSheetId="0">Лист1!$3:$4</definedName>
  </definedNames>
  <calcPr calcId="191029"/>
</workbook>
</file>

<file path=xl/calcChain.xml><?xml version="1.0" encoding="utf-8"?>
<calcChain xmlns="http://schemas.openxmlformats.org/spreadsheetml/2006/main">
  <c r="K68" i="3" l="1"/>
  <c r="I68" i="3"/>
  <c r="J58" i="3"/>
  <c r="J59" i="3"/>
  <c r="I54" i="3"/>
  <c r="J54" i="3"/>
  <c r="K54" i="3"/>
  <c r="L54" i="3"/>
  <c r="J50" i="3"/>
  <c r="J44" i="3"/>
  <c r="J45" i="3"/>
  <c r="L37" i="3"/>
  <c r="J37" i="3"/>
  <c r="J35" i="3"/>
  <c r="L14" i="3"/>
  <c r="L6" i="3"/>
  <c r="J6" i="3"/>
  <c r="K6" i="3"/>
  <c r="I6" i="3"/>
  <c r="G61" i="3"/>
  <c r="G60" i="3" s="1"/>
  <c r="H61" i="3"/>
  <c r="H60" i="3" s="1"/>
  <c r="F61" i="3"/>
  <c r="F60" i="3" s="1"/>
  <c r="K62" i="3"/>
  <c r="L62" i="3"/>
  <c r="I62" i="3"/>
  <c r="J62" i="3"/>
  <c r="E25" i="3"/>
  <c r="E26" i="3"/>
  <c r="D61" i="3"/>
  <c r="E59" i="3"/>
  <c r="E45" i="3"/>
  <c r="E44" i="3"/>
  <c r="E50" i="3"/>
  <c r="C6" i="3"/>
  <c r="D25" i="3"/>
  <c r="E13" i="3"/>
  <c r="E14" i="3"/>
  <c r="C61" i="3" l="1"/>
  <c r="C60" i="3" s="1"/>
  <c r="C58" i="3"/>
  <c r="E54" i="3"/>
  <c r="C44" i="3"/>
  <c r="E35" i="3"/>
  <c r="E37" i="3"/>
  <c r="C25" i="3"/>
  <c r="G58" i="3" l="1"/>
  <c r="H58" i="3"/>
  <c r="F58" i="3"/>
  <c r="G44" i="3"/>
  <c r="H44" i="3"/>
  <c r="F44" i="3"/>
  <c r="I25" i="3"/>
  <c r="J25" i="3"/>
  <c r="K25" i="3"/>
  <c r="L25" i="3"/>
  <c r="I26" i="3"/>
  <c r="J26" i="3"/>
  <c r="K26" i="3"/>
  <c r="L26" i="3"/>
  <c r="G11" i="3"/>
  <c r="H11" i="3"/>
  <c r="F11" i="3"/>
  <c r="D11" i="3"/>
  <c r="C11" i="3"/>
  <c r="I16" i="3"/>
  <c r="J16" i="3"/>
  <c r="K16" i="3"/>
  <c r="L16" i="3"/>
  <c r="E16" i="3"/>
  <c r="H41" i="3" l="1"/>
  <c r="C32" i="3" l="1"/>
  <c r="C52" i="3"/>
  <c r="D52" i="3"/>
  <c r="G30" i="3" l="1"/>
  <c r="H30" i="3"/>
  <c r="F30" i="3"/>
  <c r="K8" i="3" l="1"/>
  <c r="L8" i="3"/>
  <c r="K10" i="3"/>
  <c r="L10" i="3"/>
  <c r="K12" i="3"/>
  <c r="L12" i="3"/>
  <c r="K13" i="3"/>
  <c r="L13" i="3"/>
  <c r="K14" i="3"/>
  <c r="K15" i="3"/>
  <c r="L15" i="3"/>
  <c r="K18" i="3"/>
  <c r="L18" i="3"/>
  <c r="K20" i="3"/>
  <c r="L20" i="3"/>
  <c r="K21" i="3"/>
  <c r="L21" i="3"/>
  <c r="K24" i="3"/>
  <c r="L24" i="3"/>
  <c r="K28" i="3"/>
  <c r="L28" i="3"/>
  <c r="K31" i="3"/>
  <c r="L31" i="3"/>
  <c r="K33" i="3"/>
  <c r="L33" i="3"/>
  <c r="K34" i="3"/>
  <c r="L34" i="3"/>
  <c r="K35" i="3"/>
  <c r="L35" i="3"/>
  <c r="K36" i="3"/>
  <c r="L36" i="3"/>
  <c r="K39" i="3"/>
  <c r="L39" i="3"/>
  <c r="K40" i="3"/>
  <c r="L40" i="3"/>
  <c r="K42" i="3"/>
  <c r="L42" i="3"/>
  <c r="K45" i="3"/>
  <c r="L45" i="3"/>
  <c r="K47" i="3"/>
  <c r="L47" i="3"/>
  <c r="K48" i="3"/>
  <c r="L48" i="3"/>
  <c r="K50" i="3"/>
  <c r="L50" i="3"/>
  <c r="K51" i="3"/>
  <c r="L51" i="3"/>
  <c r="K53" i="3"/>
  <c r="L53" i="3"/>
  <c r="K56" i="3"/>
  <c r="L56" i="3"/>
  <c r="K57" i="3"/>
  <c r="L57" i="3"/>
  <c r="K59" i="3"/>
  <c r="L59" i="3"/>
  <c r="K63" i="3"/>
  <c r="L63" i="3"/>
  <c r="K64" i="3"/>
  <c r="L64" i="3"/>
  <c r="K65" i="3"/>
  <c r="L65" i="3"/>
  <c r="K66" i="3"/>
  <c r="L66" i="3"/>
  <c r="K67" i="3"/>
  <c r="L67" i="3"/>
  <c r="I8" i="3"/>
  <c r="J8" i="3"/>
  <c r="I10" i="3"/>
  <c r="J10" i="3"/>
  <c r="I12" i="3"/>
  <c r="J12" i="3"/>
  <c r="I13" i="3"/>
  <c r="J13" i="3"/>
  <c r="I14" i="3"/>
  <c r="J14" i="3"/>
  <c r="I15" i="3"/>
  <c r="J15" i="3"/>
  <c r="I18" i="3"/>
  <c r="J18" i="3"/>
  <c r="I20" i="3"/>
  <c r="J20" i="3"/>
  <c r="I21" i="3"/>
  <c r="J21" i="3"/>
  <c r="I24" i="3"/>
  <c r="J24" i="3"/>
  <c r="I28" i="3"/>
  <c r="J28" i="3"/>
  <c r="I31" i="3"/>
  <c r="J31" i="3"/>
  <c r="I33" i="3"/>
  <c r="J33" i="3"/>
  <c r="I34" i="3"/>
  <c r="J34" i="3"/>
  <c r="I35" i="3"/>
  <c r="I36" i="3"/>
  <c r="J36" i="3"/>
  <c r="I37" i="3"/>
  <c r="I39" i="3"/>
  <c r="J39" i="3"/>
  <c r="I40" i="3"/>
  <c r="J40" i="3"/>
  <c r="I42" i="3"/>
  <c r="J42" i="3"/>
  <c r="I45" i="3"/>
  <c r="I47" i="3"/>
  <c r="J47" i="3"/>
  <c r="I48" i="3"/>
  <c r="J48" i="3"/>
  <c r="I50" i="3"/>
  <c r="I51" i="3"/>
  <c r="J51" i="3"/>
  <c r="I53" i="3"/>
  <c r="J53" i="3"/>
  <c r="I56" i="3"/>
  <c r="J56" i="3"/>
  <c r="I57" i="3"/>
  <c r="J57" i="3"/>
  <c r="I59" i="3"/>
  <c r="I63" i="3"/>
  <c r="J63" i="3"/>
  <c r="I64" i="3"/>
  <c r="J64" i="3"/>
  <c r="I65" i="3"/>
  <c r="J65" i="3"/>
  <c r="I66" i="3"/>
  <c r="J66" i="3"/>
  <c r="I67" i="3"/>
  <c r="J67" i="3"/>
  <c r="G52" i="3" l="1"/>
  <c r="H52" i="3"/>
  <c r="F52" i="3"/>
  <c r="G55" i="3"/>
  <c r="H55" i="3"/>
  <c r="F55" i="3"/>
  <c r="G46" i="3"/>
  <c r="H46" i="3"/>
  <c r="F46" i="3"/>
  <c r="G41" i="3"/>
  <c r="F41" i="3"/>
  <c r="G38" i="3"/>
  <c r="H38" i="3"/>
  <c r="F38" i="3"/>
  <c r="G32" i="3"/>
  <c r="G29" i="3" s="1"/>
  <c r="H32" i="3"/>
  <c r="F32" i="3"/>
  <c r="G23" i="3"/>
  <c r="H23" i="3"/>
  <c r="F23" i="3"/>
  <c r="G27" i="3"/>
  <c r="H27" i="3"/>
  <c r="F27" i="3"/>
  <c r="G7" i="3"/>
  <c r="H7" i="3"/>
  <c r="F7" i="3"/>
  <c r="G9" i="3"/>
  <c r="H9" i="3"/>
  <c r="F9" i="3"/>
  <c r="G19" i="3"/>
  <c r="G17" i="3" s="1"/>
  <c r="H19" i="3"/>
  <c r="H17" i="3" s="1"/>
  <c r="F19" i="3"/>
  <c r="F29" i="3" l="1"/>
  <c r="G22" i="3"/>
  <c r="H29" i="3"/>
  <c r="F22" i="3"/>
  <c r="H22" i="3"/>
  <c r="G49" i="3"/>
  <c r="F17" i="3"/>
  <c r="G43" i="3"/>
  <c r="H49" i="3"/>
  <c r="F49" i="3"/>
  <c r="H43" i="3"/>
  <c r="F43" i="3"/>
  <c r="D38" i="3"/>
  <c r="L38" i="3" s="1"/>
  <c r="C38" i="3"/>
  <c r="E40" i="3"/>
  <c r="H6" i="3" l="1"/>
  <c r="G6" i="3"/>
  <c r="F6" i="3"/>
  <c r="G68" i="3"/>
  <c r="I38" i="3"/>
  <c r="K38" i="3"/>
  <c r="H68" i="3"/>
  <c r="J38" i="3"/>
  <c r="D32" i="3"/>
  <c r="K37" i="3" l="1"/>
  <c r="K32" i="3"/>
  <c r="L32" i="3"/>
  <c r="F68" i="3"/>
  <c r="D55" i="3"/>
  <c r="D49" i="3" s="1"/>
  <c r="E33" i="3"/>
  <c r="E34" i="3"/>
  <c r="E36" i="3"/>
  <c r="E39" i="3"/>
  <c r="E42" i="3"/>
  <c r="E47" i="3"/>
  <c r="E48" i="3"/>
  <c r="E51" i="3"/>
  <c r="E53" i="3"/>
  <c r="E56" i="3"/>
  <c r="E57" i="3"/>
  <c r="E63" i="3"/>
  <c r="E64" i="3"/>
  <c r="E65" i="3"/>
  <c r="E66" i="3"/>
  <c r="E67" i="3"/>
  <c r="L55" i="3" l="1"/>
  <c r="K55" i="3"/>
  <c r="C29" i="3"/>
  <c r="I30" i="3" l="1"/>
  <c r="J30" i="3"/>
  <c r="D60" i="3"/>
  <c r="D58" i="3"/>
  <c r="E58" i="3" s="1"/>
  <c r="C55" i="3"/>
  <c r="C49" i="3" s="1"/>
  <c r="D46" i="3"/>
  <c r="C46" i="3"/>
  <c r="D44" i="3"/>
  <c r="D41" i="3"/>
  <c r="C41" i="3"/>
  <c r="D29" i="3"/>
  <c r="E28" i="3"/>
  <c r="D27" i="3"/>
  <c r="C27" i="3"/>
  <c r="E24" i="3"/>
  <c r="D23" i="3"/>
  <c r="C23" i="3"/>
  <c r="C22" i="3" s="1"/>
  <c r="E21" i="3"/>
  <c r="E20" i="3"/>
  <c r="D19" i="3"/>
  <c r="C19" i="3"/>
  <c r="E18" i="3"/>
  <c r="E15" i="3"/>
  <c r="E12" i="3"/>
  <c r="E10" i="3"/>
  <c r="D9" i="3"/>
  <c r="C9" i="3"/>
  <c r="E8" i="3"/>
  <c r="D7" i="3"/>
  <c r="C7" i="3"/>
  <c r="D22" i="3" l="1"/>
  <c r="D43" i="3"/>
  <c r="D6" i="3" s="1"/>
  <c r="K7" i="3"/>
  <c r="L7" i="3"/>
  <c r="C17" i="3"/>
  <c r="J19" i="3"/>
  <c r="I19" i="3"/>
  <c r="I23" i="3"/>
  <c r="J23" i="3"/>
  <c r="L27" i="3"/>
  <c r="K27" i="3"/>
  <c r="I32" i="3"/>
  <c r="J32" i="3"/>
  <c r="L44" i="3"/>
  <c r="K44" i="3"/>
  <c r="K52" i="3"/>
  <c r="L52" i="3"/>
  <c r="E60" i="3"/>
  <c r="J61" i="3"/>
  <c r="I61" i="3"/>
  <c r="D17" i="3"/>
  <c r="K19" i="3"/>
  <c r="L19" i="3"/>
  <c r="K23" i="3"/>
  <c r="L23" i="3"/>
  <c r="J41" i="3"/>
  <c r="I41" i="3"/>
  <c r="J46" i="3"/>
  <c r="I46" i="3"/>
  <c r="J55" i="3"/>
  <c r="I55" i="3"/>
  <c r="L61" i="3"/>
  <c r="K61" i="3"/>
  <c r="L11" i="3"/>
  <c r="K11" i="3"/>
  <c r="K41" i="3"/>
  <c r="L41" i="3"/>
  <c r="L46" i="3"/>
  <c r="K46" i="3"/>
  <c r="I58" i="3"/>
  <c r="I11" i="3"/>
  <c r="J11" i="3"/>
  <c r="I9" i="3"/>
  <c r="J9" i="3"/>
  <c r="I7" i="3"/>
  <c r="J7" i="3"/>
  <c r="L9" i="3"/>
  <c r="K9" i="3"/>
  <c r="I27" i="3"/>
  <c r="J27" i="3"/>
  <c r="K30" i="3"/>
  <c r="L30" i="3"/>
  <c r="I44" i="3"/>
  <c r="I52" i="3"/>
  <c r="J52" i="3"/>
  <c r="K58" i="3"/>
  <c r="L58" i="3"/>
  <c r="E41" i="3"/>
  <c r="E46" i="3"/>
  <c r="E55" i="3"/>
  <c r="E61" i="3"/>
  <c r="E38" i="3"/>
  <c r="E52" i="3"/>
  <c r="C43" i="3"/>
  <c r="E23" i="3"/>
  <c r="E7" i="3"/>
  <c r="E11" i="3"/>
  <c r="E9" i="3"/>
  <c r="E19" i="3"/>
  <c r="E27" i="3"/>
  <c r="E32" i="3"/>
  <c r="C68" i="3" l="1"/>
  <c r="E17" i="3"/>
  <c r="K17" i="3"/>
  <c r="L17" i="3"/>
  <c r="I29" i="3"/>
  <c r="J29" i="3"/>
  <c r="K29" i="3"/>
  <c r="L29" i="3"/>
  <c r="K60" i="3"/>
  <c r="L60" i="3"/>
  <c r="J17" i="3"/>
  <c r="I17" i="3"/>
  <c r="I49" i="3"/>
  <c r="J49" i="3"/>
  <c r="J43" i="3"/>
  <c r="I43" i="3"/>
  <c r="K49" i="3"/>
  <c r="L49" i="3"/>
  <c r="K43" i="3"/>
  <c r="L43" i="3"/>
  <c r="K22" i="3"/>
  <c r="L22" i="3"/>
  <c r="I22" i="3"/>
  <c r="J22" i="3"/>
  <c r="J60" i="3"/>
  <c r="I60" i="3"/>
  <c r="E29" i="3"/>
  <c r="E49" i="3"/>
  <c r="E43" i="3"/>
  <c r="E22" i="3"/>
  <c r="D68" i="3" l="1"/>
  <c r="E6" i="3"/>
  <c r="E68" i="3" l="1"/>
  <c r="L68" i="3"/>
  <c r="J68" i="3"/>
</calcChain>
</file>

<file path=xl/sharedStrings.xml><?xml version="1.0" encoding="utf-8"?>
<sst xmlns="http://schemas.openxmlformats.org/spreadsheetml/2006/main" count="144" uniqueCount="141">
  <si>
    <t>Код бюджетной классификации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</si>
  <si>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</si>
  <si>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</si>
  <si>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</si>
  <si>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</si>
  <si>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 xml:space="preserve"> Налоги на прибыль, доходы</t>
  </si>
  <si>
    <t>000 1 01 02000 01 0000 110</t>
  </si>
  <si>
    <t xml:space="preserve"> Налог на доходы физических лиц </t>
  </si>
  <si>
    <t>000 1 03 00000 00 0000 000</t>
  </si>
  <si>
    <t>Налоги на товары (работы, услуги), реализуемые на территории Российской Федерации</t>
  </si>
  <si>
    <t>000 1 03 02000 01 0000 000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</si>
  <si>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</si>
  <si>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</si>
  <si>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</si>
  <si>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</si>
  <si>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</si>
  <si>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вменённый доход для отдельных видов деятельности</t>
  </si>
  <si>
    <t>000 1 05 03000 01 0000 110</t>
  </si>
  <si>
    <t xml:space="preserve">Единый сельскохозяйственный налог </t>
  </si>
  <si>
    <t xml:space="preserve">000 1 05 04000 02 0000 110 </t>
  </si>
  <si>
    <t xml:space="preserve">Налог, взимаемый в связи с применением патентной системы налогообложения 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</si>
  <si>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</si>
  <si>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</si>
  <si>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</si>
  <si>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</si>
  <si>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000 1 08 03010 01 0000 110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</si>
  <si>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                                                     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</si>
  <si>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</si>
  <si>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</si>
  <si>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000 1 08 07150 01 0000 110</t>
  </si>
  <si>
    <t>Государственная пошлина за выдачу разрешения на установку рекламной конструкции</t>
  </si>
  <si>
    <t>000 1 11 00000 00 0000 000</t>
  </si>
  <si>
    <t xml:space="preserve">Доходы от  использования имущества, находящегося в государственной и муниципальной собственности 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</si>
  <si>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</si>
  <si>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</si>
  <si>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</si>
  <si>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</si>
  <si>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</si>
  <si>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</si>
  <si>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</si>
  <si>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</si>
  <si>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</si>
  <si>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 xml:space="preserve">Плата за негативное воздействие на окружающую среду </t>
  </si>
  <si>
    <t>000 1 13 00000 00 0000 000</t>
  </si>
  <si>
    <t>Доходы от оказания платных услуг (работ) и компенсации затрат государства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</si>
  <si>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</si>
  <si>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</si>
  <si>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</si>
  <si>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</si>
  <si>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</si>
  <si>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</si>
  <si>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</si>
  <si>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</si>
  <si>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000 1 16 00000 00 0000 000</t>
  </si>
  <si>
    <t xml:space="preserve"> Штрафы, санкции, возмещение ущерба</t>
  </si>
  <si>
    <t>000 1 17 00000 00 0000 000</t>
  </si>
  <si>
    <t>Прочие неналоговые доходы</t>
  </si>
  <si>
    <t>000 1 17 05000 00 0000 180</t>
  </si>
  <si>
    <t>000 2 00 00000 00 0000 000</t>
  </si>
  <si>
    <t>БЕЗВОЗМЕЗДНЫЕ ПОСТУПЛЕНИЯ</t>
  </si>
  <si>
    <t>Иные межбюджетные трансферты</t>
  </si>
  <si>
    <t>Всего доходов</t>
  </si>
  <si>
    <t xml:space="preserve">% ожидаемого исполнения </t>
  </si>
  <si>
    <t xml:space="preserve">000 1 05 01000 01 0000 110 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</si>
  <si>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</si>
  <si>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</si>
  <si>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000 2 18 00000 00 0000 000</t>
  </si>
  <si>
    <t>000 2 19 00000 00 0000 000</t>
  </si>
  <si>
    <t>000 1 13 01000 00 0000 130</t>
  </si>
  <si>
    <t xml:space="preserve">Доходы от оказания платных услуг (работ) </t>
  </si>
  <si>
    <t xml:space="preserve">Субсидии </t>
  </si>
  <si>
    <t xml:space="preserve">Субвенции  </t>
  </si>
  <si>
    <t>Возврат бюджетными и автономными учреждениями остатков субсидий прошлых лет</t>
  </si>
  <si>
    <t>Возврат остатков субсидий, субвенций и иных межбюджетных трансфертов</t>
  </si>
  <si>
    <t>000 1 06 00 000 00 0000 000</t>
  </si>
  <si>
    <t>Налоги на имущество</t>
  </si>
  <si>
    <t>000 1 06 01 000 00 0000 110</t>
  </si>
  <si>
    <t>Налог на имущество физических лиц</t>
  </si>
  <si>
    <t>Земельный налог</t>
  </si>
  <si>
    <t>000 1 06 06 000 00 0000 110</t>
  </si>
  <si>
    <t>Земельный налог с организаций</t>
  </si>
  <si>
    <t>Земельный налог с физических лиц</t>
  </si>
  <si>
    <t>000 1 06 06 040 00 0000 110</t>
  </si>
  <si>
    <t>000 1 06 06 030 00 0000 110</t>
  </si>
  <si>
    <t>000 1 11 05 010 00 0000 120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</si>
  <si>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</si>
  <si>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</si>
  <si>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000 1 11 05 020 00 0000 120</t>
  </si>
  <si>
    <t>000 1 11 05 030 00 0000 120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</si>
  <si>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</si>
  <si>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</si>
  <si>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000 1 11 05 070 00 0000 120</t>
  </si>
  <si>
    <t>000 1 11 09 040 00 0000 120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</si>
  <si>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</si>
  <si>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000 1 13 01 990 00 0000 130</t>
  </si>
  <si>
    <t>Прочие доходы от оказания платных услуг (работ)</t>
  </si>
  <si>
    <t>000 1 13 02 060 00 0000 130</t>
  </si>
  <si>
    <t>Доходы, поступающие в порядке возмещения расходов, понесенных в связи с эксплуатацией имущества</t>
  </si>
  <si>
    <t>000 1 13 02 990 00 0000 130</t>
  </si>
  <si>
    <t>Прочие доходы от компенсации затрат государства</t>
  </si>
  <si>
    <t>000 1 14 06 010 00 0000 430</t>
  </si>
  <si>
    <t>Доходы от продажи земельных участков, государственная собственность на которые не разграничена</t>
  </si>
  <si>
    <t>000 1 14 06 310 00 0000 430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</si>
  <si>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</si>
  <si>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БЕЗВОЗМЕЗДНЫЕ ПОСТУПЛЕНИЯ ОТ ДРУГИХ БЮДЖЕТОВ БЮДЖЕТНОЙ СИСТЕМЫ РОССИЙСКОЙ ФЕДЕРАЦИИ</t>
  </si>
  <si>
    <t>000 1 11 01040 04 0000 120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</si>
  <si>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</si>
  <si>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</si>
  <si>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</si>
  <si>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000 1 11 05 300 00 0000 120</t>
  </si>
  <si>
    <t>000 1 14 01 000 00 0000 410</t>
  </si>
  <si>
    <t>Доходы от продажи квартир</t>
  </si>
  <si>
    <t>000 1 11 09 080 00 0000 120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</si>
  <si>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</si>
  <si>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Прогноз бюджета</t>
  </si>
  <si>
    <t>(+, -) 
тыс. рублей</t>
  </si>
  <si>
    <t>%</t>
  </si>
  <si>
    <t>000 1 14 06 020 00 0000 430</t>
  </si>
  <si>
    <t>Доходы от продажи земельных участков, государственная собственность на которые  разграничена</t>
  </si>
  <si>
    <t>2025 год</t>
  </si>
  <si>
    <t>2026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</si>
  <si>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</si>
  <si>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000 1 05 07 000 01 0000 110</t>
  </si>
  <si>
    <t>000 1 08 04 000 01 0000 110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</si>
  <si>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</si>
  <si>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000 1 08 04 020 01 0000 110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</si>
  <si>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</si>
  <si>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Сведения о прогнозируемых объемах поступлений в бюджет городского округа Щёлково по видам доходов на 2025 год и плановый период 2026 и 2027 годов в сравнении с ожидаемым исполнением за 2024 год</t>
  </si>
  <si>
    <t>Отклонение проекта бюджета на 2025 год</t>
  </si>
  <si>
    <t xml:space="preserve">от утвержденного плана на 2024 год </t>
  </si>
  <si>
    <t>от ожидаемого исполнения за 2024 год</t>
  </si>
  <si>
    <t>2027 год</t>
  </si>
  <si>
    <t>Ожидаемое исполнение                                  за 2024 год</t>
  </si>
  <si>
    <t>Уточнённый план  по решению Совета депутатов от 30.09.2024                                     № 14/3-2-НПА</t>
  </si>
  <si>
    <t>Дотации</t>
  </si>
  <si>
    <t>000 2 02 10000 00 0000 151</t>
  </si>
  <si>
    <t>000 2 02 20000 00 0000 151</t>
  </si>
  <si>
    <t xml:space="preserve">000 2 02 30000 00 0000 151 </t>
  </si>
  <si>
    <t>000 2 02 40000 00 0000 151</t>
  </si>
  <si>
    <t>000 2 02 00000 00 0000 000</t>
  </si>
  <si>
    <t xml:space="preserve">   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</si>
</sst>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13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3" fillId="0" borderId="0" applyProtection="0"/>
    <xf numFmtId="0" fontId="1" fillId="0" borderId="0" applyProtection="0"/>
    <xf numFmtId="0" fontId="1" fillId="0" borderId="0">
      <alignment horizontal="left" wrapText="1"/>
      <protection locked="0" hidden="1"/>
    </xf>
    <xf numFmtId="49" fontId="14" fillId="0" borderId="0">
      <alignment horizontal="center" vertical="top" wrapText="1"/>
      <protection locked="0" hidden="1"/>
    </xf>
    <xf numFmtId="49" fontId="1" fillId="0" borderId="0">
      <alignment horizontal="left" vertical="top" wrapText="1"/>
      <protection locked="0" hidden="1"/>
    </xf>
    <xf numFmtId="0" fontId="1" fillId="0" borderId="0">
      <alignment horizontal="right" vertical="top" wrapText="1"/>
      <protection locked="0" hidden="1"/>
    </xf>
    <xf numFmtId="0" fontId="1" fillId="0" borderId="0">
      <alignment horizontal="right" vertical="top" wrapText="1"/>
      <protection locked="0" hidden="1"/>
    </xf>
    <xf numFmtId="0" fontId="1" fillId="0" borderId="0">
      <alignment horizontal="left" wrapText="1"/>
      <protection locked="0" hidden="1"/>
    </xf>
    <xf numFmtId="49" fontId="1" fillId="0" borderId="0">
      <alignment horizontal="left" vertical="top" wrapText="1"/>
      <protection locked="0" hidden="1"/>
    </xf>
    <xf numFmtId="0" fontId="1" fillId="0" borderId="0">
      <alignment horizontal="left" wrapText="1"/>
      <protection locked="0" hidden="1"/>
    </xf>
    <xf numFmtId="49" fontId="1" fillId="0" borderId="0">
      <alignment horizontal="left" vertical="top" wrapText="1"/>
      <protection locked="0" hidden="1"/>
    </xf>
    <xf numFmtId="49" fontId="1" fillId="0" borderId="0">
      <alignment horizontal="left" vertical="top" wrapText="1"/>
      <protection locked="0" hidden="1"/>
    </xf>
    <xf numFmtId="0" fontId="1" fillId="0" borderId="0">
      <alignment horizontal="left" wrapText="1"/>
      <protection locked="0" hidden="1"/>
    </xf>
    <xf numFmtId="0" fontId="1" fillId="0" borderId="0" applyProtection="0"/>
    <xf numFmtId="0" fontId="1" fillId="0" borderId="0" applyProtection="0"/>
  </cellStyleXfs>
  <cellXfs count="88">
    <xf numFmtId="0" fontId="0" fillId="0" borderId="0" xfId="0"/>
    <xf numFmtId="164" fontId="9" fillId="2" borderId="3" xfId="0" applyNumberFormat="1" applyFont="1" applyFill="1" applyBorder="1" applyAlignment="1">
      <alignment vertical="center"/>
    </xf>
    <xf numFmtId="0" fontId="3" fillId="2" borderId="0" xfId="0" applyFont="1" applyFill="1"/>
    <xf numFmtId="0" fontId="1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/>
    <xf numFmtId="3" fontId="3" fillId="2" borderId="0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4" fontId="8" fillId="2" borderId="3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164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49" fontId="12" fillId="2" borderId="3" xfId="0" applyNumberFormat="1" applyFont="1" applyFill="1" applyBorder="1" applyAlignment="1" applyProtection="1">
      <alignment horizontal="left" vertical="center" wrapText="1"/>
      <protection locked="0" hidden="1"/>
    </xf>
    <xf numFmtId="49" fontId="2" fillId="2" borderId="3" xfId="0" applyNumberFormat="1" applyFont="1" applyFill="1" applyBorder="1" applyAlignment="1" applyProtection="1">
      <alignment horizontal="left" vertical="center" wrapText="1"/>
      <protection locked="0" hidden="1"/>
    </xf>
    <xf numFmtId="0" fontId="12" fillId="2" borderId="3" xfId="0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164" fontId="9" fillId="2" borderId="3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16" fillId="2" borderId="3" xfId="0" applyNumberFormat="1" applyFont="1" applyFill="1" applyBorder="1" applyAlignment="1">
      <alignment vertical="center"/>
    </xf>
    <xf numFmtId="164" fontId="9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164" fontId="8" fillId="2" borderId="5" xfId="0" applyNumberFormat="1" applyFont="1" applyFill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 wrapText="1"/>
    </xf>
    <xf numFmtId="164" fontId="17" fillId="0" borderId="3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vertical="center"/>
    </xf>
    <xf numFmtId="165" fontId="16" fillId="2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vertical="center"/>
    </xf>
    <xf numFmtId="164" fontId="3" fillId="2" borderId="0" xfId="0" applyNumberFormat="1" applyFont="1" applyFill="1"/>
    <xf numFmtId="164" fontId="15" fillId="0" borderId="3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6">
    <cellStyle name="Денежный [0] 2" xfId="6" xr:uid="{00000000-0005-0000-0000-000000000000}"/>
    <cellStyle name="Денежный 2" xfId="5" xr:uid="{00000000-0005-0000-0000-000001000000}"/>
    <cellStyle name="Денежный 3" xfId="9" xr:uid="{00000000-0005-0000-0000-000002000000}"/>
    <cellStyle name="Денежный 4" xfId="11" xr:uid="{00000000-0005-0000-0000-000003000000}"/>
    <cellStyle name="Денежный 5" xfId="12" xr:uid="{00000000-0005-0000-0000-000004000000}"/>
    <cellStyle name="Обычный" xfId="0" builtinId="0"/>
    <cellStyle name="Обычный 2" xfId="2" xr:uid="{00000000-0005-0000-0000-000006000000}"/>
    <cellStyle name="Обычный 3" xfId="1" xr:uid="{00000000-0005-0000-0000-000007000000}"/>
    <cellStyle name="Обычный 4" xfId="15" xr:uid="{00000000-0005-0000-0000-000008000000}"/>
    <cellStyle name="Обычный 5" xfId="14" xr:uid="{00000000-0005-0000-0000-000009000000}"/>
    <cellStyle name="Процентный 2" xfId="7" xr:uid="{00000000-0005-0000-0000-00000A000000}"/>
    <cellStyle name="Финансовый [0] 2" xfId="4" xr:uid="{00000000-0005-0000-0000-00000B000000}"/>
    <cellStyle name="Финансовый 2" xfId="3" xr:uid="{00000000-0005-0000-0000-00000C000000}"/>
    <cellStyle name="Финансовый 3" xfId="8" xr:uid="{00000000-0005-0000-0000-00000D000000}"/>
    <cellStyle name="Финансовый 4" xfId="10" xr:uid="{00000000-0005-0000-0000-00000E000000}"/>
    <cellStyle name="Финансовый 5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E3" sqref="E3:E5"/>
    </sheetView>
  </sheetViews>
  <sheetFormatPr defaultColWidth="9.140625" defaultRowHeight="15.75" x14ac:dyDescent="0.25"/>
  <cols>
    <col min="1" max="1" width="28" style="2" customWidth="1"/>
    <col min="2" max="2" width="44" style="36" customWidth="1"/>
    <col min="3" max="3" width="16.42578125" style="35" customWidth="1"/>
    <col min="4" max="4" width="14.28515625" style="2" customWidth="1"/>
    <col min="5" max="5" width="11.42578125" style="35" customWidth="1"/>
    <col min="6" max="6" width="13.7109375" style="2" customWidth="1"/>
    <col min="7" max="7" width="13.85546875" style="2" customWidth="1"/>
    <col min="8" max="8" width="13.28515625" style="2" customWidth="1"/>
    <col min="9" max="9" width="11.85546875" style="2" customWidth="1"/>
    <col min="10" max="10" width="9.140625" style="2"/>
    <col min="11" max="11" width="11.42578125" style="2" customWidth="1"/>
    <col min="12" max="245" width="9.140625" style="2"/>
    <col min="246" max="246" width="27.42578125" style="2" customWidth="1"/>
    <col min="247" max="247" width="47" style="2" customWidth="1"/>
    <col min="248" max="248" width="15.140625" style="2" customWidth="1"/>
    <col min="249" max="249" width="16.85546875" style="2" customWidth="1"/>
    <col min="250" max="250" width="16.28515625" style="2" customWidth="1"/>
    <col min="251" max="251" width="11.42578125" style="2" customWidth="1"/>
    <col min="252" max="252" width="60.5703125" style="2" customWidth="1"/>
    <col min="253" max="501" width="9.140625" style="2"/>
    <col min="502" max="502" width="27.42578125" style="2" customWidth="1"/>
    <col min="503" max="503" width="47" style="2" customWidth="1"/>
    <col min="504" max="504" width="15.140625" style="2" customWidth="1"/>
    <col min="505" max="505" width="16.85546875" style="2" customWidth="1"/>
    <col min="506" max="506" width="16.28515625" style="2" customWidth="1"/>
    <col min="507" max="507" width="11.42578125" style="2" customWidth="1"/>
    <col min="508" max="508" width="60.5703125" style="2" customWidth="1"/>
    <col min="509" max="757" width="9.140625" style="2"/>
    <col min="758" max="758" width="27.42578125" style="2" customWidth="1"/>
    <col min="759" max="759" width="47" style="2" customWidth="1"/>
    <col min="760" max="760" width="15.140625" style="2" customWidth="1"/>
    <col min="761" max="761" width="16.85546875" style="2" customWidth="1"/>
    <col min="762" max="762" width="16.28515625" style="2" customWidth="1"/>
    <col min="763" max="763" width="11.42578125" style="2" customWidth="1"/>
    <col min="764" max="764" width="60.5703125" style="2" customWidth="1"/>
    <col min="765" max="1013" width="9.140625" style="2"/>
    <col min="1014" max="1014" width="27.42578125" style="2" customWidth="1"/>
    <col min="1015" max="1015" width="47" style="2" customWidth="1"/>
    <col min="1016" max="1016" width="15.140625" style="2" customWidth="1"/>
    <col min="1017" max="1017" width="16.85546875" style="2" customWidth="1"/>
    <col min="1018" max="1018" width="16.28515625" style="2" customWidth="1"/>
    <col min="1019" max="1019" width="11.42578125" style="2" customWidth="1"/>
    <col min="1020" max="1020" width="60.5703125" style="2" customWidth="1"/>
    <col min="1021" max="1269" width="9.140625" style="2"/>
    <col min="1270" max="1270" width="27.42578125" style="2" customWidth="1"/>
    <col min="1271" max="1271" width="47" style="2" customWidth="1"/>
    <col min="1272" max="1272" width="15.140625" style="2" customWidth="1"/>
    <col min="1273" max="1273" width="16.85546875" style="2" customWidth="1"/>
    <col min="1274" max="1274" width="16.28515625" style="2" customWidth="1"/>
    <col min="1275" max="1275" width="11.42578125" style="2" customWidth="1"/>
    <col min="1276" max="1276" width="60.5703125" style="2" customWidth="1"/>
    <col min="1277" max="1525" width="9.140625" style="2"/>
    <col min="1526" max="1526" width="27.42578125" style="2" customWidth="1"/>
    <col min="1527" max="1527" width="47" style="2" customWidth="1"/>
    <col min="1528" max="1528" width="15.140625" style="2" customWidth="1"/>
    <col min="1529" max="1529" width="16.85546875" style="2" customWidth="1"/>
    <col min="1530" max="1530" width="16.28515625" style="2" customWidth="1"/>
    <col min="1531" max="1531" width="11.42578125" style="2" customWidth="1"/>
    <col min="1532" max="1532" width="60.5703125" style="2" customWidth="1"/>
    <col min="1533" max="1781" width="9.140625" style="2"/>
    <col min="1782" max="1782" width="27.42578125" style="2" customWidth="1"/>
    <col min="1783" max="1783" width="47" style="2" customWidth="1"/>
    <col min="1784" max="1784" width="15.140625" style="2" customWidth="1"/>
    <col min="1785" max="1785" width="16.85546875" style="2" customWidth="1"/>
    <col min="1786" max="1786" width="16.28515625" style="2" customWidth="1"/>
    <col min="1787" max="1787" width="11.42578125" style="2" customWidth="1"/>
    <col min="1788" max="1788" width="60.5703125" style="2" customWidth="1"/>
    <col min="1789" max="2037" width="9.140625" style="2"/>
    <col min="2038" max="2038" width="27.42578125" style="2" customWidth="1"/>
    <col min="2039" max="2039" width="47" style="2" customWidth="1"/>
    <col min="2040" max="2040" width="15.140625" style="2" customWidth="1"/>
    <col min="2041" max="2041" width="16.85546875" style="2" customWidth="1"/>
    <col min="2042" max="2042" width="16.28515625" style="2" customWidth="1"/>
    <col min="2043" max="2043" width="11.42578125" style="2" customWidth="1"/>
    <col min="2044" max="2044" width="60.5703125" style="2" customWidth="1"/>
    <col min="2045" max="2293" width="9.140625" style="2"/>
    <col min="2294" max="2294" width="27.42578125" style="2" customWidth="1"/>
    <col min="2295" max="2295" width="47" style="2" customWidth="1"/>
    <col min="2296" max="2296" width="15.140625" style="2" customWidth="1"/>
    <col min="2297" max="2297" width="16.85546875" style="2" customWidth="1"/>
    <col min="2298" max="2298" width="16.28515625" style="2" customWidth="1"/>
    <col min="2299" max="2299" width="11.42578125" style="2" customWidth="1"/>
    <col min="2300" max="2300" width="60.5703125" style="2" customWidth="1"/>
    <col min="2301" max="2549" width="9.140625" style="2"/>
    <col min="2550" max="2550" width="27.42578125" style="2" customWidth="1"/>
    <col min="2551" max="2551" width="47" style="2" customWidth="1"/>
    <col min="2552" max="2552" width="15.140625" style="2" customWidth="1"/>
    <col min="2553" max="2553" width="16.85546875" style="2" customWidth="1"/>
    <col min="2554" max="2554" width="16.28515625" style="2" customWidth="1"/>
    <col min="2555" max="2555" width="11.42578125" style="2" customWidth="1"/>
    <col min="2556" max="2556" width="60.5703125" style="2" customWidth="1"/>
    <col min="2557" max="2805" width="9.140625" style="2"/>
    <col min="2806" max="2806" width="27.42578125" style="2" customWidth="1"/>
    <col min="2807" max="2807" width="47" style="2" customWidth="1"/>
    <col min="2808" max="2808" width="15.140625" style="2" customWidth="1"/>
    <col min="2809" max="2809" width="16.85546875" style="2" customWidth="1"/>
    <col min="2810" max="2810" width="16.28515625" style="2" customWidth="1"/>
    <col min="2811" max="2811" width="11.42578125" style="2" customWidth="1"/>
    <col min="2812" max="2812" width="60.5703125" style="2" customWidth="1"/>
    <col min="2813" max="3061" width="9.140625" style="2"/>
    <col min="3062" max="3062" width="27.42578125" style="2" customWidth="1"/>
    <col min="3063" max="3063" width="47" style="2" customWidth="1"/>
    <col min="3064" max="3064" width="15.140625" style="2" customWidth="1"/>
    <col min="3065" max="3065" width="16.85546875" style="2" customWidth="1"/>
    <col min="3066" max="3066" width="16.28515625" style="2" customWidth="1"/>
    <col min="3067" max="3067" width="11.42578125" style="2" customWidth="1"/>
    <col min="3068" max="3068" width="60.5703125" style="2" customWidth="1"/>
    <col min="3069" max="3317" width="9.140625" style="2"/>
    <col min="3318" max="3318" width="27.42578125" style="2" customWidth="1"/>
    <col min="3319" max="3319" width="47" style="2" customWidth="1"/>
    <col min="3320" max="3320" width="15.140625" style="2" customWidth="1"/>
    <col min="3321" max="3321" width="16.85546875" style="2" customWidth="1"/>
    <col min="3322" max="3322" width="16.28515625" style="2" customWidth="1"/>
    <col min="3323" max="3323" width="11.42578125" style="2" customWidth="1"/>
    <col min="3324" max="3324" width="60.5703125" style="2" customWidth="1"/>
    <col min="3325" max="3573" width="9.140625" style="2"/>
    <col min="3574" max="3574" width="27.42578125" style="2" customWidth="1"/>
    <col min="3575" max="3575" width="47" style="2" customWidth="1"/>
    <col min="3576" max="3576" width="15.140625" style="2" customWidth="1"/>
    <col min="3577" max="3577" width="16.85546875" style="2" customWidth="1"/>
    <col min="3578" max="3578" width="16.28515625" style="2" customWidth="1"/>
    <col min="3579" max="3579" width="11.42578125" style="2" customWidth="1"/>
    <col min="3580" max="3580" width="60.5703125" style="2" customWidth="1"/>
    <col min="3581" max="3829" width="9.140625" style="2"/>
    <col min="3830" max="3830" width="27.42578125" style="2" customWidth="1"/>
    <col min="3831" max="3831" width="47" style="2" customWidth="1"/>
    <col min="3832" max="3832" width="15.140625" style="2" customWidth="1"/>
    <col min="3833" max="3833" width="16.85546875" style="2" customWidth="1"/>
    <col min="3834" max="3834" width="16.28515625" style="2" customWidth="1"/>
    <col min="3835" max="3835" width="11.42578125" style="2" customWidth="1"/>
    <col min="3836" max="3836" width="60.5703125" style="2" customWidth="1"/>
    <col min="3837" max="4085" width="9.140625" style="2"/>
    <col min="4086" max="4086" width="27.42578125" style="2" customWidth="1"/>
    <col min="4087" max="4087" width="47" style="2" customWidth="1"/>
    <col min="4088" max="4088" width="15.140625" style="2" customWidth="1"/>
    <col min="4089" max="4089" width="16.85546875" style="2" customWidth="1"/>
    <col min="4090" max="4090" width="16.28515625" style="2" customWidth="1"/>
    <col min="4091" max="4091" width="11.42578125" style="2" customWidth="1"/>
    <col min="4092" max="4092" width="60.5703125" style="2" customWidth="1"/>
    <col min="4093" max="4341" width="9.140625" style="2"/>
    <col min="4342" max="4342" width="27.42578125" style="2" customWidth="1"/>
    <col min="4343" max="4343" width="47" style="2" customWidth="1"/>
    <col min="4344" max="4344" width="15.140625" style="2" customWidth="1"/>
    <col min="4345" max="4345" width="16.85546875" style="2" customWidth="1"/>
    <col min="4346" max="4346" width="16.28515625" style="2" customWidth="1"/>
    <col min="4347" max="4347" width="11.42578125" style="2" customWidth="1"/>
    <col min="4348" max="4348" width="60.5703125" style="2" customWidth="1"/>
    <col min="4349" max="4597" width="9.140625" style="2"/>
    <col min="4598" max="4598" width="27.42578125" style="2" customWidth="1"/>
    <col min="4599" max="4599" width="47" style="2" customWidth="1"/>
    <col min="4600" max="4600" width="15.140625" style="2" customWidth="1"/>
    <col min="4601" max="4601" width="16.85546875" style="2" customWidth="1"/>
    <col min="4602" max="4602" width="16.28515625" style="2" customWidth="1"/>
    <col min="4603" max="4603" width="11.42578125" style="2" customWidth="1"/>
    <col min="4604" max="4604" width="60.5703125" style="2" customWidth="1"/>
    <col min="4605" max="4853" width="9.140625" style="2"/>
    <col min="4854" max="4854" width="27.42578125" style="2" customWidth="1"/>
    <col min="4855" max="4855" width="47" style="2" customWidth="1"/>
    <col min="4856" max="4856" width="15.140625" style="2" customWidth="1"/>
    <col min="4857" max="4857" width="16.85546875" style="2" customWidth="1"/>
    <col min="4858" max="4858" width="16.28515625" style="2" customWidth="1"/>
    <col min="4859" max="4859" width="11.42578125" style="2" customWidth="1"/>
    <col min="4860" max="4860" width="60.5703125" style="2" customWidth="1"/>
    <col min="4861" max="5109" width="9.140625" style="2"/>
    <col min="5110" max="5110" width="27.42578125" style="2" customWidth="1"/>
    <col min="5111" max="5111" width="47" style="2" customWidth="1"/>
    <col min="5112" max="5112" width="15.140625" style="2" customWidth="1"/>
    <col min="5113" max="5113" width="16.85546875" style="2" customWidth="1"/>
    <col min="5114" max="5114" width="16.28515625" style="2" customWidth="1"/>
    <col min="5115" max="5115" width="11.42578125" style="2" customWidth="1"/>
    <col min="5116" max="5116" width="60.5703125" style="2" customWidth="1"/>
    <col min="5117" max="5365" width="9.140625" style="2"/>
    <col min="5366" max="5366" width="27.42578125" style="2" customWidth="1"/>
    <col min="5367" max="5367" width="47" style="2" customWidth="1"/>
    <col min="5368" max="5368" width="15.140625" style="2" customWidth="1"/>
    <col min="5369" max="5369" width="16.85546875" style="2" customWidth="1"/>
    <col min="5370" max="5370" width="16.28515625" style="2" customWidth="1"/>
    <col min="5371" max="5371" width="11.42578125" style="2" customWidth="1"/>
    <col min="5372" max="5372" width="60.5703125" style="2" customWidth="1"/>
    <col min="5373" max="5621" width="9.140625" style="2"/>
    <col min="5622" max="5622" width="27.42578125" style="2" customWidth="1"/>
    <col min="5623" max="5623" width="47" style="2" customWidth="1"/>
    <col min="5624" max="5624" width="15.140625" style="2" customWidth="1"/>
    <col min="5625" max="5625" width="16.85546875" style="2" customWidth="1"/>
    <col min="5626" max="5626" width="16.28515625" style="2" customWidth="1"/>
    <col min="5627" max="5627" width="11.42578125" style="2" customWidth="1"/>
    <col min="5628" max="5628" width="60.5703125" style="2" customWidth="1"/>
    <col min="5629" max="5877" width="9.140625" style="2"/>
    <col min="5878" max="5878" width="27.42578125" style="2" customWidth="1"/>
    <col min="5879" max="5879" width="47" style="2" customWidth="1"/>
    <col min="5880" max="5880" width="15.140625" style="2" customWidth="1"/>
    <col min="5881" max="5881" width="16.85546875" style="2" customWidth="1"/>
    <col min="5882" max="5882" width="16.28515625" style="2" customWidth="1"/>
    <col min="5883" max="5883" width="11.42578125" style="2" customWidth="1"/>
    <col min="5884" max="5884" width="60.5703125" style="2" customWidth="1"/>
    <col min="5885" max="6133" width="9.140625" style="2"/>
    <col min="6134" max="6134" width="27.42578125" style="2" customWidth="1"/>
    <col min="6135" max="6135" width="47" style="2" customWidth="1"/>
    <col min="6136" max="6136" width="15.140625" style="2" customWidth="1"/>
    <col min="6137" max="6137" width="16.85546875" style="2" customWidth="1"/>
    <col min="6138" max="6138" width="16.28515625" style="2" customWidth="1"/>
    <col min="6139" max="6139" width="11.42578125" style="2" customWidth="1"/>
    <col min="6140" max="6140" width="60.5703125" style="2" customWidth="1"/>
    <col min="6141" max="6389" width="9.140625" style="2"/>
    <col min="6390" max="6390" width="27.42578125" style="2" customWidth="1"/>
    <col min="6391" max="6391" width="47" style="2" customWidth="1"/>
    <col min="6392" max="6392" width="15.140625" style="2" customWidth="1"/>
    <col min="6393" max="6393" width="16.85546875" style="2" customWidth="1"/>
    <col min="6394" max="6394" width="16.28515625" style="2" customWidth="1"/>
    <col min="6395" max="6395" width="11.42578125" style="2" customWidth="1"/>
    <col min="6396" max="6396" width="60.5703125" style="2" customWidth="1"/>
    <col min="6397" max="6645" width="9.140625" style="2"/>
    <col min="6646" max="6646" width="27.42578125" style="2" customWidth="1"/>
    <col min="6647" max="6647" width="47" style="2" customWidth="1"/>
    <col min="6648" max="6648" width="15.140625" style="2" customWidth="1"/>
    <col min="6649" max="6649" width="16.85546875" style="2" customWidth="1"/>
    <col min="6650" max="6650" width="16.28515625" style="2" customWidth="1"/>
    <col min="6651" max="6651" width="11.42578125" style="2" customWidth="1"/>
    <col min="6652" max="6652" width="60.5703125" style="2" customWidth="1"/>
    <col min="6653" max="6901" width="9.140625" style="2"/>
    <col min="6902" max="6902" width="27.42578125" style="2" customWidth="1"/>
    <col min="6903" max="6903" width="47" style="2" customWidth="1"/>
    <col min="6904" max="6904" width="15.140625" style="2" customWidth="1"/>
    <col min="6905" max="6905" width="16.85546875" style="2" customWidth="1"/>
    <col min="6906" max="6906" width="16.28515625" style="2" customWidth="1"/>
    <col min="6907" max="6907" width="11.42578125" style="2" customWidth="1"/>
    <col min="6908" max="6908" width="60.5703125" style="2" customWidth="1"/>
    <col min="6909" max="7157" width="9.140625" style="2"/>
    <col min="7158" max="7158" width="27.42578125" style="2" customWidth="1"/>
    <col min="7159" max="7159" width="47" style="2" customWidth="1"/>
    <col min="7160" max="7160" width="15.140625" style="2" customWidth="1"/>
    <col min="7161" max="7161" width="16.85546875" style="2" customWidth="1"/>
    <col min="7162" max="7162" width="16.28515625" style="2" customWidth="1"/>
    <col min="7163" max="7163" width="11.42578125" style="2" customWidth="1"/>
    <col min="7164" max="7164" width="60.5703125" style="2" customWidth="1"/>
    <col min="7165" max="7413" width="9.140625" style="2"/>
    <col min="7414" max="7414" width="27.42578125" style="2" customWidth="1"/>
    <col min="7415" max="7415" width="47" style="2" customWidth="1"/>
    <col min="7416" max="7416" width="15.140625" style="2" customWidth="1"/>
    <col min="7417" max="7417" width="16.85546875" style="2" customWidth="1"/>
    <col min="7418" max="7418" width="16.28515625" style="2" customWidth="1"/>
    <col min="7419" max="7419" width="11.42578125" style="2" customWidth="1"/>
    <col min="7420" max="7420" width="60.5703125" style="2" customWidth="1"/>
    <col min="7421" max="7669" width="9.140625" style="2"/>
    <col min="7670" max="7670" width="27.42578125" style="2" customWidth="1"/>
    <col min="7671" max="7671" width="47" style="2" customWidth="1"/>
    <col min="7672" max="7672" width="15.140625" style="2" customWidth="1"/>
    <col min="7673" max="7673" width="16.85546875" style="2" customWidth="1"/>
    <col min="7674" max="7674" width="16.28515625" style="2" customWidth="1"/>
    <col min="7675" max="7675" width="11.42578125" style="2" customWidth="1"/>
    <col min="7676" max="7676" width="60.5703125" style="2" customWidth="1"/>
    <col min="7677" max="7925" width="9.140625" style="2"/>
    <col min="7926" max="7926" width="27.42578125" style="2" customWidth="1"/>
    <col min="7927" max="7927" width="47" style="2" customWidth="1"/>
    <col min="7928" max="7928" width="15.140625" style="2" customWidth="1"/>
    <col min="7929" max="7929" width="16.85546875" style="2" customWidth="1"/>
    <col min="7930" max="7930" width="16.28515625" style="2" customWidth="1"/>
    <col min="7931" max="7931" width="11.42578125" style="2" customWidth="1"/>
    <col min="7932" max="7932" width="60.5703125" style="2" customWidth="1"/>
    <col min="7933" max="8181" width="9.140625" style="2"/>
    <col min="8182" max="8182" width="27.42578125" style="2" customWidth="1"/>
    <col min="8183" max="8183" width="47" style="2" customWidth="1"/>
    <col min="8184" max="8184" width="15.140625" style="2" customWidth="1"/>
    <col min="8185" max="8185" width="16.85546875" style="2" customWidth="1"/>
    <col min="8186" max="8186" width="16.28515625" style="2" customWidth="1"/>
    <col min="8187" max="8187" width="11.42578125" style="2" customWidth="1"/>
    <col min="8188" max="8188" width="60.5703125" style="2" customWidth="1"/>
    <col min="8189" max="8437" width="9.140625" style="2"/>
    <col min="8438" max="8438" width="27.42578125" style="2" customWidth="1"/>
    <col min="8439" max="8439" width="47" style="2" customWidth="1"/>
    <col min="8440" max="8440" width="15.140625" style="2" customWidth="1"/>
    <col min="8441" max="8441" width="16.85546875" style="2" customWidth="1"/>
    <col min="8442" max="8442" width="16.28515625" style="2" customWidth="1"/>
    <col min="8443" max="8443" width="11.42578125" style="2" customWidth="1"/>
    <col min="8444" max="8444" width="60.5703125" style="2" customWidth="1"/>
    <col min="8445" max="8693" width="9.140625" style="2"/>
    <col min="8694" max="8694" width="27.42578125" style="2" customWidth="1"/>
    <col min="8695" max="8695" width="47" style="2" customWidth="1"/>
    <col min="8696" max="8696" width="15.140625" style="2" customWidth="1"/>
    <col min="8697" max="8697" width="16.85546875" style="2" customWidth="1"/>
    <col min="8698" max="8698" width="16.28515625" style="2" customWidth="1"/>
    <col min="8699" max="8699" width="11.42578125" style="2" customWidth="1"/>
    <col min="8700" max="8700" width="60.5703125" style="2" customWidth="1"/>
    <col min="8701" max="8949" width="9.140625" style="2"/>
    <col min="8950" max="8950" width="27.42578125" style="2" customWidth="1"/>
    <col min="8951" max="8951" width="47" style="2" customWidth="1"/>
    <col min="8952" max="8952" width="15.140625" style="2" customWidth="1"/>
    <col min="8953" max="8953" width="16.85546875" style="2" customWidth="1"/>
    <col min="8954" max="8954" width="16.28515625" style="2" customWidth="1"/>
    <col min="8955" max="8955" width="11.42578125" style="2" customWidth="1"/>
    <col min="8956" max="8956" width="60.5703125" style="2" customWidth="1"/>
    <col min="8957" max="9205" width="9.140625" style="2"/>
    <col min="9206" max="9206" width="27.42578125" style="2" customWidth="1"/>
    <col min="9207" max="9207" width="47" style="2" customWidth="1"/>
    <col min="9208" max="9208" width="15.140625" style="2" customWidth="1"/>
    <col min="9209" max="9209" width="16.85546875" style="2" customWidth="1"/>
    <col min="9210" max="9210" width="16.28515625" style="2" customWidth="1"/>
    <col min="9211" max="9211" width="11.42578125" style="2" customWidth="1"/>
    <col min="9212" max="9212" width="60.5703125" style="2" customWidth="1"/>
    <col min="9213" max="9461" width="9.140625" style="2"/>
    <col min="9462" max="9462" width="27.42578125" style="2" customWidth="1"/>
    <col min="9463" max="9463" width="47" style="2" customWidth="1"/>
    <col min="9464" max="9464" width="15.140625" style="2" customWidth="1"/>
    <col min="9465" max="9465" width="16.85546875" style="2" customWidth="1"/>
    <col min="9466" max="9466" width="16.28515625" style="2" customWidth="1"/>
    <col min="9467" max="9467" width="11.42578125" style="2" customWidth="1"/>
    <col min="9468" max="9468" width="60.5703125" style="2" customWidth="1"/>
    <col min="9469" max="9717" width="9.140625" style="2"/>
    <col min="9718" max="9718" width="27.42578125" style="2" customWidth="1"/>
    <col min="9719" max="9719" width="47" style="2" customWidth="1"/>
    <col min="9720" max="9720" width="15.140625" style="2" customWidth="1"/>
    <col min="9721" max="9721" width="16.85546875" style="2" customWidth="1"/>
    <col min="9722" max="9722" width="16.28515625" style="2" customWidth="1"/>
    <col min="9723" max="9723" width="11.42578125" style="2" customWidth="1"/>
    <col min="9724" max="9724" width="60.5703125" style="2" customWidth="1"/>
    <col min="9725" max="9973" width="9.140625" style="2"/>
    <col min="9974" max="9974" width="27.42578125" style="2" customWidth="1"/>
    <col min="9975" max="9975" width="47" style="2" customWidth="1"/>
    <col min="9976" max="9976" width="15.140625" style="2" customWidth="1"/>
    <col min="9977" max="9977" width="16.85546875" style="2" customWidth="1"/>
    <col min="9978" max="9978" width="16.28515625" style="2" customWidth="1"/>
    <col min="9979" max="9979" width="11.42578125" style="2" customWidth="1"/>
    <col min="9980" max="9980" width="60.5703125" style="2" customWidth="1"/>
    <col min="9981" max="10229" width="9.140625" style="2"/>
    <col min="10230" max="10230" width="27.42578125" style="2" customWidth="1"/>
    <col min="10231" max="10231" width="47" style="2" customWidth="1"/>
    <col min="10232" max="10232" width="15.140625" style="2" customWidth="1"/>
    <col min="10233" max="10233" width="16.85546875" style="2" customWidth="1"/>
    <col min="10234" max="10234" width="16.28515625" style="2" customWidth="1"/>
    <col min="10235" max="10235" width="11.42578125" style="2" customWidth="1"/>
    <col min="10236" max="10236" width="60.5703125" style="2" customWidth="1"/>
    <col min="10237" max="10485" width="9.140625" style="2"/>
    <col min="10486" max="10486" width="27.42578125" style="2" customWidth="1"/>
    <col min="10487" max="10487" width="47" style="2" customWidth="1"/>
    <col min="10488" max="10488" width="15.140625" style="2" customWidth="1"/>
    <col min="10489" max="10489" width="16.85546875" style="2" customWidth="1"/>
    <col min="10490" max="10490" width="16.28515625" style="2" customWidth="1"/>
    <col min="10491" max="10491" width="11.42578125" style="2" customWidth="1"/>
    <col min="10492" max="10492" width="60.5703125" style="2" customWidth="1"/>
    <col min="10493" max="10741" width="9.140625" style="2"/>
    <col min="10742" max="10742" width="27.42578125" style="2" customWidth="1"/>
    <col min="10743" max="10743" width="47" style="2" customWidth="1"/>
    <col min="10744" max="10744" width="15.140625" style="2" customWidth="1"/>
    <col min="10745" max="10745" width="16.85546875" style="2" customWidth="1"/>
    <col min="10746" max="10746" width="16.28515625" style="2" customWidth="1"/>
    <col min="10747" max="10747" width="11.42578125" style="2" customWidth="1"/>
    <col min="10748" max="10748" width="60.5703125" style="2" customWidth="1"/>
    <col min="10749" max="10997" width="9.140625" style="2"/>
    <col min="10998" max="10998" width="27.42578125" style="2" customWidth="1"/>
    <col min="10999" max="10999" width="47" style="2" customWidth="1"/>
    <col min="11000" max="11000" width="15.140625" style="2" customWidth="1"/>
    <col min="11001" max="11001" width="16.85546875" style="2" customWidth="1"/>
    <col min="11002" max="11002" width="16.28515625" style="2" customWidth="1"/>
    <col min="11003" max="11003" width="11.42578125" style="2" customWidth="1"/>
    <col min="11004" max="11004" width="60.5703125" style="2" customWidth="1"/>
    <col min="11005" max="11253" width="9.140625" style="2"/>
    <col min="11254" max="11254" width="27.42578125" style="2" customWidth="1"/>
    <col min="11255" max="11255" width="47" style="2" customWidth="1"/>
    <col min="11256" max="11256" width="15.140625" style="2" customWidth="1"/>
    <col min="11257" max="11257" width="16.85546875" style="2" customWidth="1"/>
    <col min="11258" max="11258" width="16.28515625" style="2" customWidth="1"/>
    <col min="11259" max="11259" width="11.42578125" style="2" customWidth="1"/>
    <col min="11260" max="11260" width="60.5703125" style="2" customWidth="1"/>
    <col min="11261" max="11509" width="9.140625" style="2"/>
    <col min="11510" max="11510" width="27.42578125" style="2" customWidth="1"/>
    <col min="11511" max="11511" width="47" style="2" customWidth="1"/>
    <col min="11512" max="11512" width="15.140625" style="2" customWidth="1"/>
    <col min="11513" max="11513" width="16.85546875" style="2" customWidth="1"/>
    <col min="11514" max="11514" width="16.28515625" style="2" customWidth="1"/>
    <col min="11515" max="11515" width="11.42578125" style="2" customWidth="1"/>
    <col min="11516" max="11516" width="60.5703125" style="2" customWidth="1"/>
    <col min="11517" max="11765" width="9.140625" style="2"/>
    <col min="11766" max="11766" width="27.42578125" style="2" customWidth="1"/>
    <col min="11767" max="11767" width="47" style="2" customWidth="1"/>
    <col min="11768" max="11768" width="15.140625" style="2" customWidth="1"/>
    <col min="11769" max="11769" width="16.85546875" style="2" customWidth="1"/>
    <col min="11770" max="11770" width="16.28515625" style="2" customWidth="1"/>
    <col min="11771" max="11771" width="11.42578125" style="2" customWidth="1"/>
    <col min="11772" max="11772" width="60.5703125" style="2" customWidth="1"/>
    <col min="11773" max="12021" width="9.140625" style="2"/>
    <col min="12022" max="12022" width="27.42578125" style="2" customWidth="1"/>
    <col min="12023" max="12023" width="47" style="2" customWidth="1"/>
    <col min="12024" max="12024" width="15.140625" style="2" customWidth="1"/>
    <col min="12025" max="12025" width="16.85546875" style="2" customWidth="1"/>
    <col min="12026" max="12026" width="16.28515625" style="2" customWidth="1"/>
    <col min="12027" max="12027" width="11.42578125" style="2" customWidth="1"/>
    <col min="12028" max="12028" width="60.5703125" style="2" customWidth="1"/>
    <col min="12029" max="12277" width="9.140625" style="2"/>
    <col min="12278" max="12278" width="27.42578125" style="2" customWidth="1"/>
    <col min="12279" max="12279" width="47" style="2" customWidth="1"/>
    <col min="12280" max="12280" width="15.140625" style="2" customWidth="1"/>
    <col min="12281" max="12281" width="16.85546875" style="2" customWidth="1"/>
    <col min="12282" max="12282" width="16.28515625" style="2" customWidth="1"/>
    <col min="12283" max="12283" width="11.42578125" style="2" customWidth="1"/>
    <col min="12284" max="12284" width="60.5703125" style="2" customWidth="1"/>
    <col min="12285" max="12533" width="9.140625" style="2"/>
    <col min="12534" max="12534" width="27.42578125" style="2" customWidth="1"/>
    <col min="12535" max="12535" width="47" style="2" customWidth="1"/>
    <col min="12536" max="12536" width="15.140625" style="2" customWidth="1"/>
    <col min="12537" max="12537" width="16.85546875" style="2" customWidth="1"/>
    <col min="12538" max="12538" width="16.28515625" style="2" customWidth="1"/>
    <col min="12539" max="12539" width="11.42578125" style="2" customWidth="1"/>
    <col min="12540" max="12540" width="60.5703125" style="2" customWidth="1"/>
    <col min="12541" max="12789" width="9.140625" style="2"/>
    <col min="12790" max="12790" width="27.42578125" style="2" customWidth="1"/>
    <col min="12791" max="12791" width="47" style="2" customWidth="1"/>
    <col min="12792" max="12792" width="15.140625" style="2" customWidth="1"/>
    <col min="12793" max="12793" width="16.85546875" style="2" customWidth="1"/>
    <col min="12794" max="12794" width="16.28515625" style="2" customWidth="1"/>
    <col min="12795" max="12795" width="11.42578125" style="2" customWidth="1"/>
    <col min="12796" max="12796" width="60.5703125" style="2" customWidth="1"/>
    <col min="12797" max="13045" width="9.140625" style="2"/>
    <col min="13046" max="13046" width="27.42578125" style="2" customWidth="1"/>
    <col min="13047" max="13047" width="47" style="2" customWidth="1"/>
    <col min="13048" max="13048" width="15.140625" style="2" customWidth="1"/>
    <col min="13049" max="13049" width="16.85546875" style="2" customWidth="1"/>
    <col min="13050" max="13050" width="16.28515625" style="2" customWidth="1"/>
    <col min="13051" max="13051" width="11.42578125" style="2" customWidth="1"/>
    <col min="13052" max="13052" width="60.5703125" style="2" customWidth="1"/>
    <col min="13053" max="13301" width="9.140625" style="2"/>
    <col min="13302" max="13302" width="27.42578125" style="2" customWidth="1"/>
    <col min="13303" max="13303" width="47" style="2" customWidth="1"/>
    <col min="13304" max="13304" width="15.140625" style="2" customWidth="1"/>
    <col min="13305" max="13305" width="16.85546875" style="2" customWidth="1"/>
    <col min="13306" max="13306" width="16.28515625" style="2" customWidth="1"/>
    <col min="13307" max="13307" width="11.42578125" style="2" customWidth="1"/>
    <col min="13308" max="13308" width="60.5703125" style="2" customWidth="1"/>
    <col min="13309" max="13557" width="9.140625" style="2"/>
    <col min="13558" max="13558" width="27.42578125" style="2" customWidth="1"/>
    <col min="13559" max="13559" width="47" style="2" customWidth="1"/>
    <col min="13560" max="13560" width="15.140625" style="2" customWidth="1"/>
    <col min="13561" max="13561" width="16.85546875" style="2" customWidth="1"/>
    <col min="13562" max="13562" width="16.28515625" style="2" customWidth="1"/>
    <col min="13563" max="13563" width="11.42578125" style="2" customWidth="1"/>
    <col min="13564" max="13564" width="60.5703125" style="2" customWidth="1"/>
    <col min="13565" max="13813" width="9.140625" style="2"/>
    <col min="13814" max="13814" width="27.42578125" style="2" customWidth="1"/>
    <col min="13815" max="13815" width="47" style="2" customWidth="1"/>
    <col min="13816" max="13816" width="15.140625" style="2" customWidth="1"/>
    <col min="13817" max="13817" width="16.85546875" style="2" customWidth="1"/>
    <col min="13818" max="13818" width="16.28515625" style="2" customWidth="1"/>
    <col min="13819" max="13819" width="11.42578125" style="2" customWidth="1"/>
    <col min="13820" max="13820" width="60.5703125" style="2" customWidth="1"/>
    <col min="13821" max="14069" width="9.140625" style="2"/>
    <col min="14070" max="14070" width="27.42578125" style="2" customWidth="1"/>
    <col min="14071" max="14071" width="47" style="2" customWidth="1"/>
    <col min="14072" max="14072" width="15.140625" style="2" customWidth="1"/>
    <col min="14073" max="14073" width="16.85546875" style="2" customWidth="1"/>
    <col min="14074" max="14074" width="16.28515625" style="2" customWidth="1"/>
    <col min="14075" max="14075" width="11.42578125" style="2" customWidth="1"/>
    <col min="14076" max="14076" width="60.5703125" style="2" customWidth="1"/>
    <col min="14077" max="14325" width="9.140625" style="2"/>
    <col min="14326" max="14326" width="27.42578125" style="2" customWidth="1"/>
    <col min="14327" max="14327" width="47" style="2" customWidth="1"/>
    <col min="14328" max="14328" width="15.140625" style="2" customWidth="1"/>
    <col min="14329" max="14329" width="16.85546875" style="2" customWidth="1"/>
    <col min="14330" max="14330" width="16.28515625" style="2" customWidth="1"/>
    <col min="14331" max="14331" width="11.42578125" style="2" customWidth="1"/>
    <col min="14332" max="14332" width="60.5703125" style="2" customWidth="1"/>
    <col min="14333" max="14581" width="9.140625" style="2"/>
    <col min="14582" max="14582" width="27.42578125" style="2" customWidth="1"/>
    <col min="14583" max="14583" width="47" style="2" customWidth="1"/>
    <col min="14584" max="14584" width="15.140625" style="2" customWidth="1"/>
    <col min="14585" max="14585" width="16.85546875" style="2" customWidth="1"/>
    <col min="14586" max="14586" width="16.28515625" style="2" customWidth="1"/>
    <col min="14587" max="14587" width="11.42578125" style="2" customWidth="1"/>
    <col min="14588" max="14588" width="60.5703125" style="2" customWidth="1"/>
    <col min="14589" max="14837" width="9.140625" style="2"/>
    <col min="14838" max="14838" width="27.42578125" style="2" customWidth="1"/>
    <col min="14839" max="14839" width="47" style="2" customWidth="1"/>
    <col min="14840" max="14840" width="15.140625" style="2" customWidth="1"/>
    <col min="14841" max="14841" width="16.85546875" style="2" customWidth="1"/>
    <col min="14842" max="14842" width="16.28515625" style="2" customWidth="1"/>
    <col min="14843" max="14843" width="11.42578125" style="2" customWidth="1"/>
    <col min="14844" max="14844" width="60.5703125" style="2" customWidth="1"/>
    <col min="14845" max="15093" width="9.140625" style="2"/>
    <col min="15094" max="15094" width="27.42578125" style="2" customWidth="1"/>
    <col min="15095" max="15095" width="47" style="2" customWidth="1"/>
    <col min="15096" max="15096" width="15.140625" style="2" customWidth="1"/>
    <col min="15097" max="15097" width="16.85546875" style="2" customWidth="1"/>
    <col min="15098" max="15098" width="16.28515625" style="2" customWidth="1"/>
    <col min="15099" max="15099" width="11.42578125" style="2" customWidth="1"/>
    <col min="15100" max="15100" width="60.5703125" style="2" customWidth="1"/>
    <col min="15101" max="15349" width="9.140625" style="2"/>
    <col min="15350" max="15350" width="27.42578125" style="2" customWidth="1"/>
    <col min="15351" max="15351" width="47" style="2" customWidth="1"/>
    <col min="15352" max="15352" width="15.140625" style="2" customWidth="1"/>
    <col min="15353" max="15353" width="16.85546875" style="2" customWidth="1"/>
    <col min="15354" max="15354" width="16.28515625" style="2" customWidth="1"/>
    <col min="15355" max="15355" width="11.42578125" style="2" customWidth="1"/>
    <col min="15356" max="15356" width="60.5703125" style="2" customWidth="1"/>
    <col min="15357" max="15605" width="9.140625" style="2"/>
    <col min="15606" max="15606" width="27.42578125" style="2" customWidth="1"/>
    <col min="15607" max="15607" width="47" style="2" customWidth="1"/>
    <col min="15608" max="15608" width="15.140625" style="2" customWidth="1"/>
    <col min="15609" max="15609" width="16.85546875" style="2" customWidth="1"/>
    <col min="15610" max="15610" width="16.28515625" style="2" customWidth="1"/>
    <col min="15611" max="15611" width="11.42578125" style="2" customWidth="1"/>
    <col min="15612" max="15612" width="60.5703125" style="2" customWidth="1"/>
    <col min="15613" max="15861" width="9.140625" style="2"/>
    <col min="15862" max="15862" width="27.42578125" style="2" customWidth="1"/>
    <col min="15863" max="15863" width="47" style="2" customWidth="1"/>
    <col min="15864" max="15864" width="15.140625" style="2" customWidth="1"/>
    <col min="15865" max="15865" width="16.85546875" style="2" customWidth="1"/>
    <col min="15866" max="15866" width="16.28515625" style="2" customWidth="1"/>
    <col min="15867" max="15867" width="11.42578125" style="2" customWidth="1"/>
    <col min="15868" max="15868" width="60.5703125" style="2" customWidth="1"/>
    <col min="15869" max="16117" width="9.140625" style="2"/>
    <col min="16118" max="16118" width="27.42578125" style="2" customWidth="1"/>
    <col min="16119" max="16119" width="47" style="2" customWidth="1"/>
    <col min="16120" max="16120" width="15.140625" style="2" customWidth="1"/>
    <col min="16121" max="16121" width="16.85546875" style="2" customWidth="1"/>
    <col min="16122" max="16122" width="16.28515625" style="2" customWidth="1"/>
    <col min="16123" max="16123" width="11.42578125" style="2" customWidth="1"/>
    <col min="16124" max="16124" width="60.5703125" style="2" customWidth="1"/>
    <col min="16125" max="16384" width="9.140625" style="2"/>
  </cols>
  <sheetData>
    <row r="1" spans="1:12" s="6" customFormat="1" ht="32.25" customHeight="1" x14ac:dyDescent="0.25">
      <c r="A1" s="61" t="s">
        <v>127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6" customFormat="1" ht="14.25" customHeight="1" x14ac:dyDescent="0.25">
      <c r="A2" s="7"/>
      <c r="B2" s="7"/>
      <c r="C2" s="8"/>
      <c r="D2" s="9" t="s">
        <v>107</v>
      </c>
      <c r="E2" s="63" t="s">
        <v>140</v>
      </c>
      <c r="F2" s="63"/>
      <c r="G2" s="63"/>
      <c r="H2" s="63"/>
      <c r="I2" s="63"/>
      <c r="J2" s="63"/>
      <c r="K2" s="63"/>
      <c r="L2" s="63"/>
    </row>
    <row r="3" spans="1:12" ht="31.15" customHeight="1" x14ac:dyDescent="0.25">
      <c r="A3" s="85" t="s">
        <v>0</v>
      </c>
      <c r="B3" s="82" t="s">
        <v>1</v>
      </c>
      <c r="C3" s="79" t="s">
        <v>133</v>
      </c>
      <c r="D3" s="73" t="s">
        <v>132</v>
      </c>
      <c r="E3" s="76" t="s">
        <v>62</v>
      </c>
      <c r="F3" s="69" t="s">
        <v>114</v>
      </c>
      <c r="G3" s="69"/>
      <c r="H3" s="70"/>
      <c r="I3" s="66" t="s">
        <v>128</v>
      </c>
      <c r="J3" s="67"/>
      <c r="K3" s="67"/>
      <c r="L3" s="68"/>
    </row>
    <row r="4" spans="1:12" ht="41.45" customHeight="1" x14ac:dyDescent="0.25">
      <c r="A4" s="86"/>
      <c r="B4" s="83"/>
      <c r="C4" s="80"/>
      <c r="D4" s="74"/>
      <c r="E4" s="77"/>
      <c r="F4" s="71" t="s">
        <v>119</v>
      </c>
      <c r="G4" s="71" t="s">
        <v>120</v>
      </c>
      <c r="H4" s="71" t="s">
        <v>131</v>
      </c>
      <c r="I4" s="64" t="s">
        <v>129</v>
      </c>
      <c r="J4" s="65"/>
      <c r="K4" s="65" t="s">
        <v>130</v>
      </c>
      <c r="L4" s="65"/>
    </row>
    <row r="5" spans="1:12" ht="30.75" customHeight="1" x14ac:dyDescent="0.25">
      <c r="A5" s="87"/>
      <c r="B5" s="84"/>
      <c r="C5" s="81"/>
      <c r="D5" s="75"/>
      <c r="E5" s="78"/>
      <c r="F5" s="72"/>
      <c r="G5" s="72"/>
      <c r="H5" s="72"/>
      <c r="I5" s="49" t="s">
        <v>115</v>
      </c>
      <c r="J5" s="50" t="s">
        <v>116</v>
      </c>
      <c r="K5" s="49" t="s">
        <v>115</v>
      </c>
      <c r="L5" s="50" t="s">
        <v>116</v>
      </c>
    </row>
    <row r="6" spans="1:12" ht="33.75" customHeight="1" x14ac:dyDescent="0.25">
      <c r="A6" s="16" t="s">
        <v>2</v>
      </c>
      <c r="B6" s="45" t="s">
        <v>3</v>
      </c>
      <c r="C6" s="12">
        <f>SUM(C7+C9+C11+C17+C22+C29+C41+C43+C49+C57+C58)</f>
        <v>7392302</v>
      </c>
      <c r="D6" s="12">
        <f>SUM(D7+D9+D11+D17+D22+D29+D41+D43+D49+D57+D58)</f>
        <v>7703175</v>
      </c>
      <c r="E6" s="48">
        <f t="shared" ref="E6:E29" si="0">D6/C6*100</f>
        <v>104.20536119871726</v>
      </c>
      <c r="F6" s="48">
        <f>SUM(F7+F9+F11+F17+F22+F29+F41+F43+F49+F57+F58)</f>
        <v>9963903</v>
      </c>
      <c r="G6" s="48">
        <f>SUM(G7+G9+G11+G17+G22+G29+G41+G43+G49+G57+G58)</f>
        <v>8799014</v>
      </c>
      <c r="H6" s="48">
        <f>SUM(H7+H9+H11+H17+H22+H29+H41+H43+H49+H57+H58)</f>
        <v>8703931</v>
      </c>
      <c r="I6" s="1">
        <f>F6-C6</f>
        <v>2571601</v>
      </c>
      <c r="J6" s="51">
        <f>F6/C6*100</f>
        <v>134.78755332236156</v>
      </c>
      <c r="K6" s="1">
        <f>F6-D6</f>
        <v>2260728</v>
      </c>
      <c r="L6" s="51">
        <f>F6/D6*100</f>
        <v>129.34800260931368</v>
      </c>
    </row>
    <row r="7" spans="1:12" s="6" customFormat="1" ht="20.25" customHeight="1" x14ac:dyDescent="0.25">
      <c r="A7" s="10" t="s">
        <v>4</v>
      </c>
      <c r="B7" s="10" t="s">
        <v>5</v>
      </c>
      <c r="C7" s="12">
        <f>SUM(C8)</f>
        <v>3854323</v>
      </c>
      <c r="D7" s="12">
        <f>SUM(D8)</f>
        <v>3923457</v>
      </c>
      <c r="E7" s="12">
        <f t="shared" si="0"/>
        <v>101.79367427172035</v>
      </c>
      <c r="F7" s="12">
        <f>SUM(F8)</f>
        <v>5852344</v>
      </c>
      <c r="G7" s="12">
        <f t="shared" ref="G7:H7" si="1">SUM(G8)</f>
        <v>4130332</v>
      </c>
      <c r="H7" s="12">
        <f t="shared" si="1"/>
        <v>3465330</v>
      </c>
      <c r="I7" s="1">
        <f t="shared" ref="I7:I67" si="2">F7-C7</f>
        <v>1998021</v>
      </c>
      <c r="J7" s="51">
        <f t="shared" ref="J7:J68" si="3">F7/C7*100</f>
        <v>151.83844218556669</v>
      </c>
      <c r="K7" s="1">
        <f t="shared" ref="K7:K67" si="4">F7-D7</f>
        <v>1928887</v>
      </c>
      <c r="L7" s="51">
        <f t="shared" ref="L7:L68" si="5">F7/D7*100</f>
        <v>149.16294482136544</v>
      </c>
    </row>
    <row r="8" spans="1:12" s="6" customFormat="1" ht="25.15" customHeight="1" x14ac:dyDescent="0.25">
      <c r="A8" s="13" t="s">
        <v>6</v>
      </c>
      <c r="B8" s="13" t="s">
        <v>7</v>
      </c>
      <c r="C8" s="1">
        <v>3854323</v>
      </c>
      <c r="D8" s="1">
        <v>3923457</v>
      </c>
      <c r="E8" s="1">
        <f t="shared" si="0"/>
        <v>101.79367427172035</v>
      </c>
      <c r="F8" s="1">
        <v>5852344</v>
      </c>
      <c r="G8" s="1">
        <v>4130332</v>
      </c>
      <c r="H8" s="1">
        <v>3465330</v>
      </c>
      <c r="I8" s="1">
        <f t="shared" si="2"/>
        <v>1998021</v>
      </c>
      <c r="J8" s="51">
        <f t="shared" si="3"/>
        <v>151.83844218556669</v>
      </c>
      <c r="K8" s="1">
        <f t="shared" si="4"/>
        <v>1928887</v>
      </c>
      <c r="L8" s="51">
        <f t="shared" si="5"/>
        <v>149.16294482136544</v>
      </c>
    </row>
    <row r="9" spans="1:12" s="6" customFormat="1" ht="44.25" customHeight="1" x14ac:dyDescent="0.25">
      <c r="A9" s="10" t="s">
        <v>8</v>
      </c>
      <c r="B9" s="14" t="s">
        <v>9</v>
      </c>
      <c r="C9" s="12">
        <f>SUM(C10:C10)</f>
        <v>87257</v>
      </c>
      <c r="D9" s="12">
        <f>SUM(D10:D10)</f>
        <v>87257</v>
      </c>
      <c r="E9" s="12">
        <f t="shared" si="0"/>
        <v>100</v>
      </c>
      <c r="F9" s="12">
        <f>SUM(F10:F10)</f>
        <v>88387</v>
      </c>
      <c r="G9" s="12">
        <f t="shared" ref="G9:H9" si="6">SUM(G10:G10)</f>
        <v>94917</v>
      </c>
      <c r="H9" s="12">
        <f t="shared" si="6"/>
        <v>99244</v>
      </c>
      <c r="I9" s="1">
        <f t="shared" si="2"/>
        <v>1130</v>
      </c>
      <c r="J9" s="51">
        <f t="shared" si="3"/>
        <v>101.29502504097093</v>
      </c>
      <c r="K9" s="1">
        <f t="shared" si="4"/>
        <v>1130</v>
      </c>
      <c r="L9" s="51">
        <f t="shared" si="5"/>
        <v>101.29502504097093</v>
      </c>
    </row>
    <row r="10" spans="1:12" s="6" customFormat="1" ht="48" customHeight="1" x14ac:dyDescent="0.25">
      <c r="A10" s="10" t="s">
        <v>10</v>
      </c>
      <c r="B10" s="15" t="s">
        <v>11</v>
      </c>
      <c r="C10" s="1">
        <v>87257</v>
      </c>
      <c r="D10" s="1">
        <v>87257</v>
      </c>
      <c r="E10" s="1">
        <f t="shared" si="0"/>
        <v>100</v>
      </c>
      <c r="F10" s="1">
        <v>88387</v>
      </c>
      <c r="G10" s="1">
        <v>94917</v>
      </c>
      <c r="H10" s="1">
        <v>99244</v>
      </c>
      <c r="I10" s="1">
        <f t="shared" si="2"/>
        <v>1130</v>
      </c>
      <c r="J10" s="51">
        <f t="shared" si="3"/>
        <v>101.29502504097093</v>
      </c>
      <c r="K10" s="1">
        <f t="shared" si="4"/>
        <v>1130</v>
      </c>
      <c r="L10" s="51">
        <f t="shared" si="5"/>
        <v>101.29502504097093</v>
      </c>
    </row>
    <row r="11" spans="1:12" ht="27.6" customHeight="1" x14ac:dyDescent="0.25">
      <c r="A11" s="10" t="s">
        <v>12</v>
      </c>
      <c r="B11" s="16" t="s">
        <v>13</v>
      </c>
      <c r="C11" s="12">
        <f>SUM(C12:C16)</f>
        <v>1361440</v>
      </c>
      <c r="D11" s="12">
        <f>SUM(D12:D16)</f>
        <v>1390022</v>
      </c>
      <c r="E11" s="12">
        <f t="shared" si="0"/>
        <v>102.09939475849102</v>
      </c>
      <c r="F11" s="12">
        <f>SUM(F12:F16)</f>
        <v>1775093</v>
      </c>
      <c r="G11" s="12">
        <f t="shared" ref="G11:H11" si="7">SUM(G12:G16)</f>
        <v>2112089</v>
      </c>
      <c r="H11" s="12">
        <f t="shared" si="7"/>
        <v>2587783</v>
      </c>
      <c r="I11" s="1">
        <f t="shared" si="2"/>
        <v>413653</v>
      </c>
      <c r="J11" s="51">
        <f t="shared" si="3"/>
        <v>130.38349100951933</v>
      </c>
      <c r="K11" s="1">
        <f t="shared" si="4"/>
        <v>385071</v>
      </c>
      <c r="L11" s="51">
        <f t="shared" si="5"/>
        <v>127.70251118327624</v>
      </c>
    </row>
    <row r="12" spans="1:12" ht="30" customHeight="1" x14ac:dyDescent="0.25">
      <c r="A12" s="17" t="s">
        <v>63</v>
      </c>
      <c r="B12" s="18" t="s">
        <v>14</v>
      </c>
      <c r="C12" s="1">
        <v>1247000</v>
      </c>
      <c r="D12" s="1">
        <v>1262000</v>
      </c>
      <c r="E12" s="1">
        <f t="shared" si="0"/>
        <v>101.20288692862871</v>
      </c>
      <c r="F12" s="1">
        <v>1571210</v>
      </c>
      <c r="G12" s="1">
        <v>1964267</v>
      </c>
      <c r="H12" s="1">
        <v>2422109</v>
      </c>
      <c r="I12" s="1">
        <f t="shared" si="2"/>
        <v>324210</v>
      </c>
      <c r="J12" s="51">
        <f t="shared" si="3"/>
        <v>125.99919807538092</v>
      </c>
      <c r="K12" s="1">
        <f t="shared" si="4"/>
        <v>309210</v>
      </c>
      <c r="L12" s="51">
        <f t="shared" si="5"/>
        <v>124.50158478605388</v>
      </c>
    </row>
    <row r="13" spans="1:12" ht="28.5" customHeight="1" x14ac:dyDescent="0.25">
      <c r="A13" s="13" t="s">
        <v>15</v>
      </c>
      <c r="B13" s="19" t="s">
        <v>16</v>
      </c>
      <c r="C13" s="1">
        <v>93</v>
      </c>
      <c r="D13" s="1">
        <v>114</v>
      </c>
      <c r="E13" s="1">
        <f t="shared" si="0"/>
        <v>122.58064516129032</v>
      </c>
      <c r="F13" s="1"/>
      <c r="G13" s="1"/>
      <c r="H13" s="1"/>
      <c r="I13" s="37">
        <f t="shared" si="2"/>
        <v>-93</v>
      </c>
      <c r="J13" s="52">
        <f t="shared" si="3"/>
        <v>0</v>
      </c>
      <c r="K13" s="1">
        <f t="shared" si="4"/>
        <v>-114</v>
      </c>
      <c r="L13" s="51">
        <f t="shared" si="5"/>
        <v>0</v>
      </c>
    </row>
    <row r="14" spans="1:12" ht="23.25" customHeight="1" x14ac:dyDescent="0.25">
      <c r="A14" s="13" t="s">
        <v>17</v>
      </c>
      <c r="B14" s="19" t="s">
        <v>18</v>
      </c>
      <c r="C14" s="1">
        <v>2710</v>
      </c>
      <c r="D14" s="1">
        <v>2710</v>
      </c>
      <c r="E14" s="1">
        <f t="shared" si="0"/>
        <v>100</v>
      </c>
      <c r="F14" s="1"/>
      <c r="G14" s="1"/>
      <c r="H14" s="1">
        <v>3751</v>
      </c>
      <c r="I14" s="37">
        <f t="shared" si="2"/>
        <v>-2710</v>
      </c>
      <c r="J14" s="52">
        <f t="shared" si="3"/>
        <v>0</v>
      </c>
      <c r="K14" s="1">
        <f t="shared" si="4"/>
        <v>-2710</v>
      </c>
      <c r="L14" s="51">
        <f>F14/D14*100</f>
        <v>0</v>
      </c>
    </row>
    <row r="15" spans="1:12" ht="30" x14ac:dyDescent="0.25">
      <c r="A15" s="17" t="s">
        <v>19</v>
      </c>
      <c r="B15" s="18" t="s">
        <v>20</v>
      </c>
      <c r="C15" s="1">
        <v>106751</v>
      </c>
      <c r="D15" s="1">
        <v>120312</v>
      </c>
      <c r="E15" s="1">
        <f t="shared" si="0"/>
        <v>112.70339387921425</v>
      </c>
      <c r="F15" s="1">
        <v>196377</v>
      </c>
      <c r="G15" s="1">
        <v>139594</v>
      </c>
      <c r="H15" s="1">
        <v>152906</v>
      </c>
      <c r="I15" s="1">
        <f t="shared" si="2"/>
        <v>89626</v>
      </c>
      <c r="J15" s="51">
        <f t="shared" si="3"/>
        <v>183.95799570964206</v>
      </c>
      <c r="K15" s="1">
        <f t="shared" si="4"/>
        <v>76065</v>
      </c>
      <c r="L15" s="51">
        <f t="shared" si="5"/>
        <v>163.22311988829043</v>
      </c>
    </row>
    <row r="16" spans="1:12" ht="60" x14ac:dyDescent="0.25">
      <c r="A16" s="53" t="s">
        <v>122</v>
      </c>
      <c r="B16" s="54" t="s">
        <v>121</v>
      </c>
      <c r="C16" s="38">
        <v>4886</v>
      </c>
      <c r="D16" s="38">
        <v>4886</v>
      </c>
      <c r="E16" s="1">
        <f t="shared" si="0"/>
        <v>100</v>
      </c>
      <c r="F16" s="1">
        <v>7506</v>
      </c>
      <c r="G16" s="1">
        <v>8228</v>
      </c>
      <c r="H16" s="1">
        <v>9017</v>
      </c>
      <c r="I16" s="1">
        <f t="shared" ref="I16" si="8">F16-C16</f>
        <v>2620</v>
      </c>
      <c r="J16" s="51">
        <f t="shared" ref="J16" si="9">F16/C16*100</f>
        <v>153.62259516987311</v>
      </c>
      <c r="K16" s="1">
        <f t="shared" ref="K16" si="10">F16-D16</f>
        <v>2620</v>
      </c>
      <c r="L16" s="51">
        <f t="shared" ref="L16" si="11">F16/D16*100</f>
        <v>153.62259516987311</v>
      </c>
    </row>
    <row r="17" spans="1:12" ht="24.6" customHeight="1" x14ac:dyDescent="0.25">
      <c r="A17" s="11" t="s">
        <v>74</v>
      </c>
      <c r="B17" s="20" t="s">
        <v>75</v>
      </c>
      <c r="C17" s="12">
        <f>SUM(C18+C19)</f>
        <v>1121143</v>
      </c>
      <c r="D17" s="12">
        <f t="shared" ref="D17" si="12">SUM(D18+D19)</f>
        <v>1217430</v>
      </c>
      <c r="E17" s="12">
        <f t="shared" si="0"/>
        <v>108.58828891586532</v>
      </c>
      <c r="F17" s="12">
        <f>F18+F19</f>
        <v>1279622</v>
      </c>
      <c r="G17" s="12">
        <f t="shared" ref="G17:H17" si="13">G18+G19</f>
        <v>1385873</v>
      </c>
      <c r="H17" s="12">
        <f t="shared" si="13"/>
        <v>1477080</v>
      </c>
      <c r="I17" s="1">
        <f t="shared" si="2"/>
        <v>158479</v>
      </c>
      <c r="J17" s="51">
        <f t="shared" si="3"/>
        <v>114.1354849470585</v>
      </c>
      <c r="K17" s="1">
        <f t="shared" si="4"/>
        <v>62192</v>
      </c>
      <c r="L17" s="51">
        <f t="shared" si="5"/>
        <v>105.10846619518166</v>
      </c>
    </row>
    <row r="18" spans="1:12" ht="28.9" customHeight="1" x14ac:dyDescent="0.25">
      <c r="A18" s="17" t="s">
        <v>76</v>
      </c>
      <c r="B18" s="18" t="s">
        <v>77</v>
      </c>
      <c r="C18" s="1">
        <v>234334</v>
      </c>
      <c r="D18" s="1">
        <v>240334</v>
      </c>
      <c r="E18" s="1">
        <f t="shared" si="0"/>
        <v>102.56044790768732</v>
      </c>
      <c r="F18" s="1">
        <v>274911</v>
      </c>
      <c r="G18" s="1">
        <v>320901</v>
      </c>
      <c r="H18" s="1">
        <v>367621</v>
      </c>
      <c r="I18" s="1">
        <f t="shared" si="2"/>
        <v>40577</v>
      </c>
      <c r="J18" s="51">
        <f t="shared" si="3"/>
        <v>117.31588245837139</v>
      </c>
      <c r="K18" s="1">
        <f t="shared" si="4"/>
        <v>34577</v>
      </c>
      <c r="L18" s="51">
        <f t="shared" si="5"/>
        <v>114.38706133963568</v>
      </c>
    </row>
    <row r="19" spans="1:12" ht="24.6" customHeight="1" x14ac:dyDescent="0.25">
      <c r="A19" s="17" t="s">
        <v>79</v>
      </c>
      <c r="B19" s="18" t="s">
        <v>78</v>
      </c>
      <c r="C19" s="1">
        <f>SUM(C20:C21)</f>
        <v>886809</v>
      </c>
      <c r="D19" s="1">
        <f t="shared" ref="D19" si="14">SUM(D20:D21)</f>
        <v>977096</v>
      </c>
      <c r="E19" s="1">
        <f t="shared" si="0"/>
        <v>110.18111002481932</v>
      </c>
      <c r="F19" s="1">
        <f>F20+F21</f>
        <v>1004711</v>
      </c>
      <c r="G19" s="1">
        <f t="shared" ref="G19:H19" si="15">G20+G21</f>
        <v>1064972</v>
      </c>
      <c r="H19" s="1">
        <f t="shared" si="15"/>
        <v>1109459</v>
      </c>
      <c r="I19" s="1">
        <f t="shared" si="2"/>
        <v>117902</v>
      </c>
      <c r="J19" s="51">
        <f t="shared" si="3"/>
        <v>113.29508383428674</v>
      </c>
      <c r="K19" s="1">
        <f t="shared" si="4"/>
        <v>27615</v>
      </c>
      <c r="L19" s="51">
        <f t="shared" si="5"/>
        <v>102.82623201814356</v>
      </c>
    </row>
    <row r="20" spans="1:12" ht="24" customHeight="1" x14ac:dyDescent="0.25">
      <c r="A20" s="21" t="s">
        <v>83</v>
      </c>
      <c r="B20" s="22" t="s">
        <v>80</v>
      </c>
      <c r="C20" s="1">
        <v>489003</v>
      </c>
      <c r="D20" s="1">
        <v>528000</v>
      </c>
      <c r="E20" s="1">
        <f t="shared" si="0"/>
        <v>107.97479770062762</v>
      </c>
      <c r="F20" s="1">
        <v>526315</v>
      </c>
      <c r="G20" s="1">
        <v>556157</v>
      </c>
      <c r="H20" s="1">
        <v>572659</v>
      </c>
      <c r="I20" s="1">
        <f t="shared" si="2"/>
        <v>37312</v>
      </c>
      <c r="J20" s="51">
        <f t="shared" si="3"/>
        <v>107.63021903751103</v>
      </c>
      <c r="K20" s="1">
        <f t="shared" si="4"/>
        <v>-1685</v>
      </c>
      <c r="L20" s="51">
        <f t="shared" si="5"/>
        <v>99.680871212121218</v>
      </c>
    </row>
    <row r="21" spans="1:12" ht="24" customHeight="1" x14ac:dyDescent="0.25">
      <c r="A21" s="21" t="s">
        <v>82</v>
      </c>
      <c r="B21" s="22" t="s">
        <v>81</v>
      </c>
      <c r="C21" s="1">
        <v>397806</v>
      </c>
      <c r="D21" s="1">
        <v>449096</v>
      </c>
      <c r="E21" s="1">
        <f t="shared" si="0"/>
        <v>112.89321930790386</v>
      </c>
      <c r="F21" s="1">
        <v>478396</v>
      </c>
      <c r="G21" s="1">
        <v>508815</v>
      </c>
      <c r="H21" s="1">
        <v>536800</v>
      </c>
      <c r="I21" s="1">
        <f t="shared" si="2"/>
        <v>80590</v>
      </c>
      <c r="J21" s="51">
        <f t="shared" si="3"/>
        <v>120.25861852259645</v>
      </c>
      <c r="K21" s="1">
        <f t="shared" si="4"/>
        <v>29300</v>
      </c>
      <c r="L21" s="51">
        <f t="shared" si="5"/>
        <v>106.52421753923437</v>
      </c>
    </row>
    <row r="22" spans="1:12" ht="31.15" customHeight="1" x14ac:dyDescent="0.25">
      <c r="A22" s="10" t="s">
        <v>21</v>
      </c>
      <c r="B22" s="10" t="s">
        <v>22</v>
      </c>
      <c r="C22" s="12">
        <f>SUM(C23+C27+C25)</f>
        <v>57233</v>
      </c>
      <c r="D22" s="12">
        <f>SUM(D23+D27+D25)</f>
        <v>73999</v>
      </c>
      <c r="E22" s="12">
        <f t="shared" si="0"/>
        <v>129.29428826026944</v>
      </c>
      <c r="F22" s="12">
        <f>SUM(F23+F27)</f>
        <v>81749</v>
      </c>
      <c r="G22" s="12">
        <f>SUM(G23+G27)</f>
        <v>85028</v>
      </c>
      <c r="H22" s="12">
        <f>SUM(H23+H27)</f>
        <v>88419</v>
      </c>
      <c r="I22" s="1">
        <f t="shared" si="2"/>
        <v>24516</v>
      </c>
      <c r="J22" s="51">
        <f t="shared" si="3"/>
        <v>142.83542711372809</v>
      </c>
      <c r="K22" s="1">
        <f t="shared" si="4"/>
        <v>7750</v>
      </c>
      <c r="L22" s="51">
        <f t="shared" si="5"/>
        <v>110.47311450154731</v>
      </c>
    </row>
    <row r="23" spans="1:12" ht="52.15" customHeight="1" x14ac:dyDescent="0.25">
      <c r="A23" s="13" t="s">
        <v>23</v>
      </c>
      <c r="B23" s="19" t="s">
        <v>24</v>
      </c>
      <c r="C23" s="1">
        <f>SUM(C24)</f>
        <v>57100</v>
      </c>
      <c r="D23" s="1">
        <f>SUM(D24)</f>
        <v>73828</v>
      </c>
      <c r="E23" s="1">
        <f t="shared" si="0"/>
        <v>129.29597197898423</v>
      </c>
      <c r="F23" s="1">
        <f>SUM(F24)</f>
        <v>81719</v>
      </c>
      <c r="G23" s="1">
        <f t="shared" ref="G23:H23" si="16">SUM(G24)</f>
        <v>84928</v>
      </c>
      <c r="H23" s="1">
        <f t="shared" si="16"/>
        <v>88304</v>
      </c>
      <c r="I23" s="1">
        <f t="shared" si="2"/>
        <v>24619</v>
      </c>
      <c r="J23" s="51">
        <f t="shared" si="3"/>
        <v>143.11558669001752</v>
      </c>
      <c r="K23" s="1">
        <f t="shared" si="4"/>
        <v>7891</v>
      </c>
      <c r="L23" s="51">
        <f t="shared" si="5"/>
        <v>110.68835672102726</v>
      </c>
    </row>
    <row r="24" spans="1:12" ht="75.75" customHeight="1" x14ac:dyDescent="0.25">
      <c r="A24" s="23" t="s">
        <v>25</v>
      </c>
      <c r="B24" s="24" t="s">
        <v>26</v>
      </c>
      <c r="C24" s="1">
        <v>57100</v>
      </c>
      <c r="D24" s="1">
        <v>73828</v>
      </c>
      <c r="E24" s="1">
        <f t="shared" si="0"/>
        <v>129.29597197898423</v>
      </c>
      <c r="F24" s="1">
        <v>81719</v>
      </c>
      <c r="G24" s="1">
        <v>84928</v>
      </c>
      <c r="H24" s="1">
        <v>88304</v>
      </c>
      <c r="I24" s="1">
        <f t="shared" si="2"/>
        <v>24619</v>
      </c>
      <c r="J24" s="51">
        <f t="shared" si="3"/>
        <v>143.11558669001752</v>
      </c>
      <c r="K24" s="1">
        <f t="shared" si="4"/>
        <v>7891</v>
      </c>
      <c r="L24" s="51">
        <f t="shared" si="5"/>
        <v>110.68835672102726</v>
      </c>
    </row>
    <row r="25" spans="1:12" ht="75.75" customHeight="1" x14ac:dyDescent="0.25">
      <c r="A25" s="41" t="s">
        <v>123</v>
      </c>
      <c r="B25" s="56" t="s">
        <v>124</v>
      </c>
      <c r="C25" s="55">
        <f>C26</f>
        <v>18</v>
      </c>
      <c r="D25" s="55">
        <f>D26</f>
        <v>21</v>
      </c>
      <c r="E25" s="1">
        <f t="shared" si="0"/>
        <v>116.66666666666667</v>
      </c>
      <c r="F25" s="1"/>
      <c r="G25" s="1"/>
      <c r="H25" s="1"/>
      <c r="I25" s="37">
        <f t="shared" ref="I25:I26" si="17">F25-C25</f>
        <v>-18</v>
      </c>
      <c r="J25" s="52">
        <f t="shared" ref="J25:J26" si="18">F25/C25*100</f>
        <v>0</v>
      </c>
      <c r="K25" s="1">
        <f t="shared" ref="K25:K26" si="19">F25-D25</f>
        <v>-21</v>
      </c>
      <c r="L25" s="51">
        <f t="shared" ref="L25:L26" si="20">F25/D25*100</f>
        <v>0</v>
      </c>
    </row>
    <row r="26" spans="1:12" ht="105" x14ac:dyDescent="0.25">
      <c r="A26" s="39" t="s">
        <v>125</v>
      </c>
      <c r="B26" s="57" t="s">
        <v>126</v>
      </c>
      <c r="C26" s="60">
        <v>18</v>
      </c>
      <c r="D26" s="58">
        <v>21</v>
      </c>
      <c r="E26" s="1">
        <f t="shared" si="0"/>
        <v>116.66666666666667</v>
      </c>
      <c r="F26" s="1"/>
      <c r="G26" s="1"/>
      <c r="H26" s="1"/>
      <c r="I26" s="37">
        <f t="shared" si="17"/>
        <v>-18</v>
      </c>
      <c r="J26" s="52">
        <f t="shared" si="18"/>
        <v>0</v>
      </c>
      <c r="K26" s="1">
        <f t="shared" si="19"/>
        <v>-21</v>
      </c>
      <c r="L26" s="51">
        <f t="shared" si="20"/>
        <v>0</v>
      </c>
    </row>
    <row r="27" spans="1:12" ht="57.75" customHeight="1" x14ac:dyDescent="0.25">
      <c r="A27" s="13" t="s">
        <v>27</v>
      </c>
      <c r="B27" s="25" t="s">
        <v>28</v>
      </c>
      <c r="C27" s="1">
        <f>SUM(C28)</f>
        <v>115</v>
      </c>
      <c r="D27" s="1">
        <f>SUM(D28)</f>
        <v>150</v>
      </c>
      <c r="E27" s="1">
        <f t="shared" si="0"/>
        <v>130.43478260869566</v>
      </c>
      <c r="F27" s="1">
        <f>SUM(F28)</f>
        <v>30</v>
      </c>
      <c r="G27" s="1">
        <f t="shared" ref="G27:H27" si="21">SUM(G28)</f>
        <v>100</v>
      </c>
      <c r="H27" s="1">
        <f t="shared" si="21"/>
        <v>115</v>
      </c>
      <c r="I27" s="1">
        <f t="shared" si="2"/>
        <v>-85</v>
      </c>
      <c r="J27" s="51">
        <f t="shared" si="3"/>
        <v>26.086956521739129</v>
      </c>
      <c r="K27" s="1">
        <f t="shared" si="4"/>
        <v>-120</v>
      </c>
      <c r="L27" s="51">
        <f t="shared" si="5"/>
        <v>20</v>
      </c>
    </row>
    <row r="28" spans="1:12" ht="48" customHeight="1" x14ac:dyDescent="0.25">
      <c r="A28" s="23" t="s">
        <v>29</v>
      </c>
      <c r="B28" s="26" t="s">
        <v>30</v>
      </c>
      <c r="C28" s="1">
        <v>115</v>
      </c>
      <c r="D28" s="27">
        <v>150</v>
      </c>
      <c r="E28" s="1">
        <f t="shared" si="0"/>
        <v>130.43478260869566</v>
      </c>
      <c r="F28" s="1">
        <v>30</v>
      </c>
      <c r="G28" s="1">
        <v>100</v>
      </c>
      <c r="H28" s="1">
        <v>115</v>
      </c>
      <c r="I28" s="1">
        <f t="shared" si="2"/>
        <v>-85</v>
      </c>
      <c r="J28" s="51">
        <f t="shared" si="3"/>
        <v>26.086956521739129</v>
      </c>
      <c r="K28" s="1">
        <f t="shared" si="4"/>
        <v>-120</v>
      </c>
      <c r="L28" s="51">
        <f t="shared" si="5"/>
        <v>20</v>
      </c>
    </row>
    <row r="29" spans="1:12" ht="45.6" customHeight="1" x14ac:dyDescent="0.25">
      <c r="A29" s="10" t="s">
        <v>31</v>
      </c>
      <c r="B29" s="28" t="s">
        <v>32</v>
      </c>
      <c r="C29" s="12">
        <f>SUM(C30+C32+C37+C38)</f>
        <v>653528</v>
      </c>
      <c r="D29" s="12">
        <f>SUM(D30+D32+D37+D38)</f>
        <v>664742</v>
      </c>
      <c r="E29" s="12">
        <f t="shared" si="0"/>
        <v>101.71591729811118</v>
      </c>
      <c r="F29" s="12">
        <f>SUM(F30+F32+F37+F38)</f>
        <v>674274</v>
      </c>
      <c r="G29" s="12">
        <f>SUM(G30+G32+G37+G38)</f>
        <v>733157</v>
      </c>
      <c r="H29" s="12">
        <f>SUM(H30+H32+H37+H38)</f>
        <v>741157</v>
      </c>
      <c r="I29" s="1">
        <f t="shared" si="2"/>
        <v>20746</v>
      </c>
      <c r="J29" s="51">
        <f t="shared" si="3"/>
        <v>103.17446230306888</v>
      </c>
      <c r="K29" s="1">
        <f t="shared" si="4"/>
        <v>9532</v>
      </c>
      <c r="L29" s="51">
        <f t="shared" si="5"/>
        <v>101.43393978415686</v>
      </c>
    </row>
    <row r="30" spans="1:12" ht="103.5" customHeight="1" x14ac:dyDescent="0.25">
      <c r="A30" s="13" t="s">
        <v>33</v>
      </c>
      <c r="B30" s="25" t="s">
        <v>34</v>
      </c>
      <c r="C30" s="1"/>
      <c r="D30" s="1"/>
      <c r="E30" s="1"/>
      <c r="F30" s="1">
        <f>F31</f>
        <v>15</v>
      </c>
      <c r="G30" s="1">
        <f t="shared" ref="G30:H30" si="22">G31</f>
        <v>15</v>
      </c>
      <c r="H30" s="1">
        <f t="shared" si="22"/>
        <v>15</v>
      </c>
      <c r="I30" s="1">
        <f t="shared" si="2"/>
        <v>15</v>
      </c>
      <c r="J30" s="52" t="e">
        <f t="shared" si="3"/>
        <v>#DIV/0!</v>
      </c>
      <c r="K30" s="1">
        <f t="shared" si="4"/>
        <v>15</v>
      </c>
      <c r="L30" s="52" t="e">
        <f t="shared" si="5"/>
        <v>#DIV/0!</v>
      </c>
    </row>
    <row r="31" spans="1:12" ht="87" customHeight="1" x14ac:dyDescent="0.25">
      <c r="A31" s="23" t="s">
        <v>105</v>
      </c>
      <c r="B31" s="24" t="s">
        <v>106</v>
      </c>
      <c r="C31" s="1"/>
      <c r="D31" s="1"/>
      <c r="E31" s="1"/>
      <c r="F31" s="1">
        <v>15</v>
      </c>
      <c r="G31" s="1">
        <v>15</v>
      </c>
      <c r="H31" s="1">
        <v>15</v>
      </c>
      <c r="I31" s="1">
        <f t="shared" si="2"/>
        <v>15</v>
      </c>
      <c r="J31" s="52" t="e">
        <f t="shared" si="3"/>
        <v>#DIV/0!</v>
      </c>
      <c r="K31" s="1">
        <f t="shared" si="4"/>
        <v>15</v>
      </c>
      <c r="L31" s="52" t="e">
        <f t="shared" si="5"/>
        <v>#DIV/0!</v>
      </c>
    </row>
    <row r="32" spans="1:12" ht="118.9" customHeight="1" x14ac:dyDescent="0.25">
      <c r="A32" s="30" t="s">
        <v>35</v>
      </c>
      <c r="B32" s="25" t="s">
        <v>36</v>
      </c>
      <c r="C32" s="1">
        <f>SUM(C33:C36)</f>
        <v>551718</v>
      </c>
      <c r="D32" s="1">
        <f>SUM(D33:D36)</f>
        <v>554218</v>
      </c>
      <c r="E32" s="1">
        <f t="shared" ref="E32:E68" si="23">D32/C32*100</f>
        <v>100.4531300410717</v>
      </c>
      <c r="F32" s="1">
        <f>SUM(F33:F36)</f>
        <v>594399</v>
      </c>
      <c r="G32" s="1">
        <f t="shared" ref="G32:H32" si="24">SUM(G33:G36)</f>
        <v>634082</v>
      </c>
      <c r="H32" s="1">
        <f t="shared" si="24"/>
        <v>640082</v>
      </c>
      <c r="I32" s="1">
        <f t="shared" si="2"/>
        <v>42681</v>
      </c>
      <c r="J32" s="51">
        <f t="shared" si="3"/>
        <v>107.7360173131926</v>
      </c>
      <c r="K32" s="1">
        <f t="shared" si="4"/>
        <v>40181</v>
      </c>
      <c r="L32" s="51">
        <f t="shared" si="5"/>
        <v>107.2500351847107</v>
      </c>
    </row>
    <row r="33" spans="1:12" ht="102.6" customHeight="1" x14ac:dyDescent="0.25">
      <c r="A33" s="29" t="s">
        <v>84</v>
      </c>
      <c r="B33" s="24" t="s">
        <v>85</v>
      </c>
      <c r="C33" s="1">
        <v>452242</v>
      </c>
      <c r="D33" s="1">
        <v>452242</v>
      </c>
      <c r="E33" s="1">
        <f t="shared" si="23"/>
        <v>100</v>
      </c>
      <c r="F33" s="1">
        <v>497828</v>
      </c>
      <c r="G33" s="1">
        <v>527828</v>
      </c>
      <c r="H33" s="1">
        <v>527828</v>
      </c>
      <c r="I33" s="1">
        <f t="shared" si="2"/>
        <v>45586</v>
      </c>
      <c r="J33" s="51">
        <f t="shared" si="3"/>
        <v>110.08000141517151</v>
      </c>
      <c r="K33" s="1">
        <f t="shared" si="4"/>
        <v>45586</v>
      </c>
      <c r="L33" s="51">
        <f t="shared" si="5"/>
        <v>110.08000141517151</v>
      </c>
    </row>
    <row r="34" spans="1:12" ht="128.25" customHeight="1" x14ac:dyDescent="0.25">
      <c r="A34" s="39" t="s">
        <v>87</v>
      </c>
      <c r="B34" s="40" t="s">
        <v>86</v>
      </c>
      <c r="C34" s="38">
        <v>77476</v>
      </c>
      <c r="D34" s="38">
        <v>77476</v>
      </c>
      <c r="E34" s="1">
        <f t="shared" si="23"/>
        <v>100</v>
      </c>
      <c r="F34" s="1">
        <v>75854</v>
      </c>
      <c r="G34" s="1">
        <v>80854</v>
      </c>
      <c r="H34" s="1">
        <v>85854</v>
      </c>
      <c r="I34" s="1">
        <f t="shared" si="2"/>
        <v>-1622</v>
      </c>
      <c r="J34" s="51">
        <f t="shared" si="3"/>
        <v>97.906448448551814</v>
      </c>
      <c r="K34" s="1">
        <f t="shared" si="4"/>
        <v>-1622</v>
      </c>
      <c r="L34" s="51">
        <f t="shared" si="5"/>
        <v>97.906448448551814</v>
      </c>
    </row>
    <row r="35" spans="1:12" ht="124.5" customHeight="1" x14ac:dyDescent="0.25">
      <c r="A35" s="26" t="s">
        <v>88</v>
      </c>
      <c r="B35" s="31" t="s">
        <v>89</v>
      </c>
      <c r="C35" s="1">
        <v>2000</v>
      </c>
      <c r="D35" s="1">
        <v>2000</v>
      </c>
      <c r="E35" s="1">
        <f t="shared" si="23"/>
        <v>100</v>
      </c>
      <c r="F35" s="1">
        <v>2000</v>
      </c>
      <c r="G35" s="1">
        <v>2000</v>
      </c>
      <c r="H35" s="1">
        <v>2000</v>
      </c>
      <c r="I35" s="1">
        <f t="shared" si="2"/>
        <v>0</v>
      </c>
      <c r="J35" s="51">
        <f t="shared" si="3"/>
        <v>100</v>
      </c>
      <c r="K35" s="1">
        <f t="shared" si="4"/>
        <v>0</v>
      </c>
      <c r="L35" s="51">
        <f t="shared" si="5"/>
        <v>100</v>
      </c>
    </row>
    <row r="36" spans="1:12" ht="66" customHeight="1" x14ac:dyDescent="0.25">
      <c r="A36" s="23" t="s">
        <v>91</v>
      </c>
      <c r="B36" s="24" t="s">
        <v>90</v>
      </c>
      <c r="C36" s="1">
        <v>20000</v>
      </c>
      <c r="D36" s="1">
        <v>22500</v>
      </c>
      <c r="E36" s="1">
        <f t="shared" si="23"/>
        <v>112.5</v>
      </c>
      <c r="F36" s="1">
        <v>18717</v>
      </c>
      <c r="G36" s="1">
        <v>23400</v>
      </c>
      <c r="H36" s="1">
        <v>24400</v>
      </c>
      <c r="I36" s="1">
        <f t="shared" si="2"/>
        <v>-1283</v>
      </c>
      <c r="J36" s="51">
        <f t="shared" si="3"/>
        <v>93.584999999999994</v>
      </c>
      <c r="K36" s="1">
        <f t="shared" si="4"/>
        <v>-3783</v>
      </c>
      <c r="L36" s="51">
        <f t="shared" si="5"/>
        <v>83.186666666666667</v>
      </c>
    </row>
    <row r="37" spans="1:12" ht="66" customHeight="1" x14ac:dyDescent="0.25">
      <c r="A37" s="13" t="s">
        <v>109</v>
      </c>
      <c r="B37" s="25" t="s">
        <v>108</v>
      </c>
      <c r="C37" s="1">
        <v>182</v>
      </c>
      <c r="D37" s="1">
        <v>437</v>
      </c>
      <c r="E37" s="1">
        <f t="shared" si="23"/>
        <v>240.1098901098901</v>
      </c>
      <c r="F37" s="1">
        <v>60</v>
      </c>
      <c r="G37" s="1">
        <v>60</v>
      </c>
      <c r="H37" s="1">
        <v>60</v>
      </c>
      <c r="I37" s="1">
        <f t="shared" si="2"/>
        <v>-122</v>
      </c>
      <c r="J37" s="51">
        <f t="shared" si="3"/>
        <v>32.967032967032964</v>
      </c>
      <c r="K37" s="1">
        <f t="shared" si="4"/>
        <v>-377</v>
      </c>
      <c r="L37" s="51">
        <f t="shared" si="5"/>
        <v>13.729977116704806</v>
      </c>
    </row>
    <row r="38" spans="1:12" ht="120" customHeight="1" x14ac:dyDescent="0.25">
      <c r="A38" s="13" t="s">
        <v>37</v>
      </c>
      <c r="B38" s="25" t="s">
        <v>38</v>
      </c>
      <c r="C38" s="1">
        <f>SUM(C39:C40)</f>
        <v>101628</v>
      </c>
      <c r="D38" s="1">
        <f>SUM(D39:D40)</f>
        <v>110087</v>
      </c>
      <c r="E38" s="1">
        <f t="shared" si="23"/>
        <v>108.32349352540638</v>
      </c>
      <c r="F38" s="1">
        <f>SUM(F39:F40)</f>
        <v>79800</v>
      </c>
      <c r="G38" s="1">
        <f t="shared" ref="G38:H38" si="25">SUM(G39:G40)</f>
        <v>99000</v>
      </c>
      <c r="H38" s="1">
        <f t="shared" si="25"/>
        <v>101000</v>
      </c>
      <c r="I38" s="1">
        <f t="shared" si="2"/>
        <v>-21828</v>
      </c>
      <c r="J38" s="51">
        <f t="shared" si="3"/>
        <v>78.521667257055142</v>
      </c>
      <c r="K38" s="1">
        <f t="shared" si="4"/>
        <v>-30287</v>
      </c>
      <c r="L38" s="51">
        <f t="shared" si="5"/>
        <v>72.488123029967213</v>
      </c>
    </row>
    <row r="39" spans="1:12" ht="134.25" customHeight="1" x14ac:dyDescent="0.25">
      <c r="A39" s="24" t="s">
        <v>92</v>
      </c>
      <c r="B39" s="24" t="s">
        <v>93</v>
      </c>
      <c r="C39" s="1">
        <v>62328</v>
      </c>
      <c r="D39" s="1">
        <v>65587</v>
      </c>
      <c r="E39" s="1">
        <f t="shared" si="23"/>
        <v>105.22878962905918</v>
      </c>
      <c r="F39" s="1">
        <v>69300</v>
      </c>
      <c r="G39" s="1">
        <v>74000</v>
      </c>
      <c r="H39" s="1">
        <v>76000</v>
      </c>
      <c r="I39" s="1">
        <f t="shared" si="2"/>
        <v>6972</v>
      </c>
      <c r="J39" s="51">
        <f t="shared" si="3"/>
        <v>111.18598382749325</v>
      </c>
      <c r="K39" s="1">
        <f t="shared" si="4"/>
        <v>3713</v>
      </c>
      <c r="L39" s="51">
        <f t="shared" si="5"/>
        <v>105.66118285635872</v>
      </c>
    </row>
    <row r="40" spans="1:12" ht="150" x14ac:dyDescent="0.25">
      <c r="A40" s="24" t="s">
        <v>112</v>
      </c>
      <c r="B40" s="24" t="s">
        <v>113</v>
      </c>
      <c r="C40" s="1">
        <v>39300</v>
      </c>
      <c r="D40" s="1">
        <v>44500</v>
      </c>
      <c r="E40" s="1">
        <f t="shared" si="23"/>
        <v>113.23155216284988</v>
      </c>
      <c r="F40" s="1">
        <v>10500</v>
      </c>
      <c r="G40" s="1">
        <v>25000</v>
      </c>
      <c r="H40" s="1">
        <v>25000</v>
      </c>
      <c r="I40" s="1">
        <f t="shared" si="2"/>
        <v>-28800</v>
      </c>
      <c r="J40" s="51">
        <f t="shared" si="3"/>
        <v>26.717557251908396</v>
      </c>
      <c r="K40" s="1">
        <f t="shared" si="4"/>
        <v>-34000</v>
      </c>
      <c r="L40" s="51">
        <f t="shared" si="5"/>
        <v>23.595505617977526</v>
      </c>
    </row>
    <row r="41" spans="1:12" ht="34.15" customHeight="1" x14ac:dyDescent="0.25">
      <c r="A41" s="10" t="s">
        <v>39</v>
      </c>
      <c r="B41" s="28" t="s">
        <v>40</v>
      </c>
      <c r="C41" s="12">
        <f>SUM(C42)</f>
        <v>3796</v>
      </c>
      <c r="D41" s="12">
        <f>SUM(D42)</f>
        <v>3796</v>
      </c>
      <c r="E41" s="12">
        <f t="shared" si="23"/>
        <v>100</v>
      </c>
      <c r="F41" s="12">
        <f>SUM(F42)</f>
        <v>4432</v>
      </c>
      <c r="G41" s="12">
        <f t="shared" ref="G41:H41" si="26">SUM(G42)</f>
        <v>4432</v>
      </c>
      <c r="H41" s="12">
        <f t="shared" si="26"/>
        <v>4432</v>
      </c>
      <c r="I41" s="1">
        <f t="shared" si="2"/>
        <v>636</v>
      </c>
      <c r="J41" s="51">
        <f t="shared" si="3"/>
        <v>116.75447839831401</v>
      </c>
      <c r="K41" s="1">
        <f t="shared" si="4"/>
        <v>636</v>
      </c>
      <c r="L41" s="51">
        <f t="shared" si="5"/>
        <v>116.75447839831401</v>
      </c>
    </row>
    <row r="42" spans="1:12" ht="30" x14ac:dyDescent="0.25">
      <c r="A42" s="41" t="s">
        <v>41</v>
      </c>
      <c r="B42" s="42" t="s">
        <v>42</v>
      </c>
      <c r="C42" s="38">
        <v>3796</v>
      </c>
      <c r="D42" s="38">
        <v>3796</v>
      </c>
      <c r="E42" s="1">
        <f t="shared" si="23"/>
        <v>100</v>
      </c>
      <c r="F42" s="1">
        <v>4432</v>
      </c>
      <c r="G42" s="1">
        <v>4432</v>
      </c>
      <c r="H42" s="1">
        <v>4432</v>
      </c>
      <c r="I42" s="1">
        <f t="shared" si="2"/>
        <v>636</v>
      </c>
      <c r="J42" s="51">
        <f t="shared" si="3"/>
        <v>116.75447839831401</v>
      </c>
      <c r="K42" s="1">
        <f t="shared" si="4"/>
        <v>636</v>
      </c>
      <c r="L42" s="51">
        <f t="shared" si="5"/>
        <v>116.75447839831401</v>
      </c>
    </row>
    <row r="43" spans="1:12" ht="47.45" customHeight="1" x14ac:dyDescent="0.25">
      <c r="A43" s="10" t="s">
        <v>43</v>
      </c>
      <c r="B43" s="28" t="s">
        <v>44</v>
      </c>
      <c r="C43" s="12">
        <f>SUM(C46+C44)</f>
        <v>48500</v>
      </c>
      <c r="D43" s="12">
        <f>SUM(D46+D44)</f>
        <v>51300</v>
      </c>
      <c r="E43" s="12">
        <f t="shared" si="23"/>
        <v>105.77319587628867</v>
      </c>
      <c r="F43" s="12">
        <f>SUM(F46+F44)</f>
        <v>41500</v>
      </c>
      <c r="G43" s="12">
        <f t="shared" ref="G43:H43" si="27">SUM(G46+G44)</f>
        <v>46500</v>
      </c>
      <c r="H43" s="12">
        <f t="shared" si="27"/>
        <v>49500</v>
      </c>
      <c r="I43" s="1">
        <f t="shared" si="2"/>
        <v>-7000</v>
      </c>
      <c r="J43" s="51">
        <f t="shared" si="3"/>
        <v>85.567010309278345</v>
      </c>
      <c r="K43" s="1">
        <f t="shared" si="4"/>
        <v>-9800</v>
      </c>
      <c r="L43" s="51">
        <f t="shared" si="5"/>
        <v>80.896686159844052</v>
      </c>
    </row>
    <row r="44" spans="1:12" ht="24.75" customHeight="1" x14ac:dyDescent="0.25">
      <c r="A44" s="13" t="s">
        <v>68</v>
      </c>
      <c r="B44" s="19" t="s">
        <v>69</v>
      </c>
      <c r="C44" s="1">
        <f>C45</f>
        <v>21300</v>
      </c>
      <c r="D44" s="1">
        <f>D45</f>
        <v>23300</v>
      </c>
      <c r="E44" s="1">
        <f t="shared" si="23"/>
        <v>109.38967136150235</v>
      </c>
      <c r="F44" s="1">
        <f>F45</f>
        <v>18000</v>
      </c>
      <c r="G44" s="1">
        <f t="shared" ref="G44:H44" si="28">G45</f>
        <v>20500</v>
      </c>
      <c r="H44" s="1">
        <f t="shared" si="28"/>
        <v>20500</v>
      </c>
      <c r="I44" s="1">
        <f t="shared" si="2"/>
        <v>-3300</v>
      </c>
      <c r="J44" s="51">
        <f t="shared" si="3"/>
        <v>84.507042253521121</v>
      </c>
      <c r="K44" s="1">
        <f t="shared" si="4"/>
        <v>-5300</v>
      </c>
      <c r="L44" s="51">
        <f t="shared" si="5"/>
        <v>77.253218884120173</v>
      </c>
    </row>
    <row r="45" spans="1:12" ht="30" x14ac:dyDescent="0.25">
      <c r="A45" s="13" t="s">
        <v>94</v>
      </c>
      <c r="B45" s="26" t="s">
        <v>95</v>
      </c>
      <c r="C45" s="1">
        <v>21300</v>
      </c>
      <c r="D45" s="38">
        <v>23300</v>
      </c>
      <c r="E45" s="1">
        <f t="shared" si="23"/>
        <v>109.38967136150235</v>
      </c>
      <c r="F45" s="1">
        <v>18000</v>
      </c>
      <c r="G45" s="1">
        <v>20500</v>
      </c>
      <c r="H45" s="1">
        <v>20500</v>
      </c>
      <c r="I45" s="1">
        <f t="shared" si="2"/>
        <v>-3300</v>
      </c>
      <c r="J45" s="51">
        <f t="shared" si="3"/>
        <v>84.507042253521121</v>
      </c>
      <c r="K45" s="1">
        <f t="shared" si="4"/>
        <v>-5300</v>
      </c>
      <c r="L45" s="51">
        <f t="shared" si="5"/>
        <v>77.253218884120173</v>
      </c>
    </row>
    <row r="46" spans="1:12" ht="23.45" customHeight="1" x14ac:dyDescent="0.25">
      <c r="A46" s="13" t="s">
        <v>45</v>
      </c>
      <c r="B46" s="19" t="s">
        <v>46</v>
      </c>
      <c r="C46" s="1">
        <f>SUM(C47:C48)</f>
        <v>27200</v>
      </c>
      <c r="D46" s="1">
        <f t="shared" ref="D46:H46" si="29">SUM(D47:D48)</f>
        <v>28000</v>
      </c>
      <c r="E46" s="1">
        <f t="shared" si="23"/>
        <v>102.94117647058823</v>
      </c>
      <c r="F46" s="1">
        <f t="shared" si="29"/>
        <v>23500</v>
      </c>
      <c r="G46" s="1">
        <f t="shared" si="29"/>
        <v>26000</v>
      </c>
      <c r="H46" s="1">
        <f t="shared" si="29"/>
        <v>29000</v>
      </c>
      <c r="I46" s="1">
        <f t="shared" si="2"/>
        <v>-3700</v>
      </c>
      <c r="J46" s="51">
        <f t="shared" si="3"/>
        <v>86.39705882352942</v>
      </c>
      <c r="K46" s="1">
        <f t="shared" si="4"/>
        <v>-4500</v>
      </c>
      <c r="L46" s="51">
        <f t="shared" si="5"/>
        <v>83.928571428571431</v>
      </c>
    </row>
    <row r="47" spans="1:12" ht="45" x14ac:dyDescent="0.25">
      <c r="A47" s="26" t="s">
        <v>96</v>
      </c>
      <c r="B47" s="26" t="s">
        <v>97</v>
      </c>
      <c r="C47" s="1">
        <v>4700</v>
      </c>
      <c r="D47" s="1">
        <v>4700</v>
      </c>
      <c r="E47" s="1">
        <f t="shared" si="23"/>
        <v>100</v>
      </c>
      <c r="F47" s="1">
        <v>3500</v>
      </c>
      <c r="G47" s="1">
        <v>5000</v>
      </c>
      <c r="H47" s="1">
        <v>6000</v>
      </c>
      <c r="I47" s="1">
        <f t="shared" si="2"/>
        <v>-1200</v>
      </c>
      <c r="J47" s="51">
        <f t="shared" si="3"/>
        <v>74.468085106382972</v>
      </c>
      <c r="K47" s="1">
        <f t="shared" si="4"/>
        <v>-1200</v>
      </c>
      <c r="L47" s="51">
        <f t="shared" si="5"/>
        <v>74.468085106382972</v>
      </c>
    </row>
    <row r="48" spans="1:12" ht="30" x14ac:dyDescent="0.25">
      <c r="A48" s="24" t="s">
        <v>98</v>
      </c>
      <c r="B48" s="26" t="s">
        <v>99</v>
      </c>
      <c r="C48" s="1">
        <v>22500</v>
      </c>
      <c r="D48" s="38">
        <v>23300</v>
      </c>
      <c r="E48" s="1">
        <f t="shared" si="23"/>
        <v>103.55555555555556</v>
      </c>
      <c r="F48" s="1">
        <v>20000</v>
      </c>
      <c r="G48" s="1">
        <v>21000</v>
      </c>
      <c r="H48" s="1">
        <v>23000</v>
      </c>
      <c r="I48" s="1">
        <f t="shared" si="2"/>
        <v>-2500</v>
      </c>
      <c r="J48" s="51">
        <f t="shared" si="3"/>
        <v>88.888888888888886</v>
      </c>
      <c r="K48" s="1">
        <f t="shared" si="4"/>
        <v>-3300</v>
      </c>
      <c r="L48" s="51">
        <f t="shared" si="5"/>
        <v>85.836909871244643</v>
      </c>
    </row>
    <row r="49" spans="1:12" ht="36.6" customHeight="1" x14ac:dyDescent="0.25">
      <c r="A49" s="10" t="s">
        <v>47</v>
      </c>
      <c r="B49" s="28" t="s">
        <v>48</v>
      </c>
      <c r="C49" s="12">
        <f>C50+C51+C52+C55</f>
        <v>163755</v>
      </c>
      <c r="D49" s="12">
        <f>D50+D51+D52+D55</f>
        <v>242130</v>
      </c>
      <c r="E49" s="12">
        <f t="shared" si="23"/>
        <v>147.86113401117521</v>
      </c>
      <c r="F49" s="12">
        <f>F50+F51+F52+F55</f>
        <v>147956</v>
      </c>
      <c r="G49" s="12">
        <f t="shared" ref="G49:H49" si="30">G50+G51+G52+G55</f>
        <v>186840</v>
      </c>
      <c r="H49" s="12">
        <f t="shared" si="30"/>
        <v>170140</v>
      </c>
      <c r="I49" s="1">
        <f t="shared" si="2"/>
        <v>-15799</v>
      </c>
      <c r="J49" s="51">
        <f t="shared" si="3"/>
        <v>90.352050319074223</v>
      </c>
      <c r="K49" s="1">
        <f t="shared" si="4"/>
        <v>-94174</v>
      </c>
      <c r="L49" s="51">
        <f t="shared" si="5"/>
        <v>61.106017428654027</v>
      </c>
    </row>
    <row r="50" spans="1:12" ht="36.6" customHeight="1" x14ac:dyDescent="0.25">
      <c r="A50" s="13" t="s">
        <v>110</v>
      </c>
      <c r="B50" s="33" t="s">
        <v>111</v>
      </c>
      <c r="C50" s="1">
        <v>11068</v>
      </c>
      <c r="D50" s="1">
        <v>11068</v>
      </c>
      <c r="E50" s="1">
        <f t="shared" si="23"/>
        <v>100</v>
      </c>
      <c r="F50" s="1"/>
      <c r="G50" s="1"/>
      <c r="H50" s="1"/>
      <c r="I50" s="1">
        <f t="shared" si="2"/>
        <v>-11068</v>
      </c>
      <c r="J50" s="51">
        <f t="shared" si="3"/>
        <v>0</v>
      </c>
      <c r="K50" s="1">
        <f t="shared" si="4"/>
        <v>-11068</v>
      </c>
      <c r="L50" s="51">
        <f t="shared" si="5"/>
        <v>0</v>
      </c>
    </row>
    <row r="51" spans="1:12" ht="120" customHeight="1" x14ac:dyDescent="0.25">
      <c r="A51" s="32" t="s">
        <v>49</v>
      </c>
      <c r="B51" s="33" t="s">
        <v>50</v>
      </c>
      <c r="C51" s="1">
        <v>12369</v>
      </c>
      <c r="D51" s="1">
        <v>12369</v>
      </c>
      <c r="E51" s="1">
        <f t="shared" si="23"/>
        <v>100</v>
      </c>
      <c r="F51" s="1">
        <v>7400</v>
      </c>
      <c r="G51" s="1">
        <v>7300</v>
      </c>
      <c r="H51" s="1">
        <v>7200</v>
      </c>
      <c r="I51" s="1">
        <f t="shared" si="2"/>
        <v>-4969</v>
      </c>
      <c r="J51" s="51">
        <f t="shared" si="3"/>
        <v>59.826986821893449</v>
      </c>
      <c r="K51" s="1">
        <f t="shared" si="4"/>
        <v>-4969</v>
      </c>
      <c r="L51" s="51">
        <f t="shared" si="5"/>
        <v>59.826986821893449</v>
      </c>
    </row>
    <row r="52" spans="1:12" ht="80.25" customHeight="1" x14ac:dyDescent="0.25">
      <c r="A52" s="13" t="s">
        <v>51</v>
      </c>
      <c r="B52" s="19" t="s">
        <v>52</v>
      </c>
      <c r="C52" s="1">
        <f>SUM(C53:C54)</f>
        <v>72102</v>
      </c>
      <c r="D52" s="1">
        <f>SUM(D53:D54)</f>
        <v>138477</v>
      </c>
      <c r="E52" s="1">
        <f t="shared" si="23"/>
        <v>192.05708579512358</v>
      </c>
      <c r="F52" s="1">
        <f>SUM(F53:F53)</f>
        <v>75340</v>
      </c>
      <c r="G52" s="1">
        <f t="shared" ref="G52:H52" si="31">SUM(G53:G53)</f>
        <v>90340</v>
      </c>
      <c r="H52" s="1">
        <f t="shared" si="31"/>
        <v>84340</v>
      </c>
      <c r="I52" s="1">
        <f t="shared" si="2"/>
        <v>3238</v>
      </c>
      <c r="J52" s="51">
        <f t="shared" si="3"/>
        <v>104.49086017031428</v>
      </c>
      <c r="K52" s="1">
        <f t="shared" si="4"/>
        <v>-63137</v>
      </c>
      <c r="L52" s="51">
        <f t="shared" si="5"/>
        <v>54.406146869155172</v>
      </c>
    </row>
    <row r="53" spans="1:12" ht="57.6" customHeight="1" x14ac:dyDescent="0.25">
      <c r="A53" s="26" t="s">
        <v>100</v>
      </c>
      <c r="B53" s="24" t="s">
        <v>101</v>
      </c>
      <c r="C53" s="1">
        <v>65600</v>
      </c>
      <c r="D53" s="38">
        <v>130193</v>
      </c>
      <c r="E53" s="1">
        <f t="shared" si="23"/>
        <v>198.46493902439025</v>
      </c>
      <c r="F53" s="1">
        <v>75340</v>
      </c>
      <c r="G53" s="1">
        <v>90340</v>
      </c>
      <c r="H53" s="1">
        <v>84340</v>
      </c>
      <c r="I53" s="1">
        <f t="shared" si="2"/>
        <v>9740</v>
      </c>
      <c r="J53" s="51">
        <f t="shared" si="3"/>
        <v>114.84756097560975</v>
      </c>
      <c r="K53" s="1">
        <f t="shared" si="4"/>
        <v>-54853</v>
      </c>
      <c r="L53" s="51">
        <f t="shared" si="5"/>
        <v>57.867934527970007</v>
      </c>
    </row>
    <row r="54" spans="1:12" ht="57.6" customHeight="1" x14ac:dyDescent="0.25">
      <c r="A54" s="26" t="s">
        <v>117</v>
      </c>
      <c r="B54" s="24" t="s">
        <v>118</v>
      </c>
      <c r="C54" s="1">
        <v>6502</v>
      </c>
      <c r="D54" s="38">
        <v>8284</v>
      </c>
      <c r="E54" s="1">
        <f t="shared" si="23"/>
        <v>127.40695170716702</v>
      </c>
      <c r="F54" s="1"/>
      <c r="G54" s="1"/>
      <c r="H54" s="1"/>
      <c r="I54" s="1">
        <f t="shared" ref="I54" si="32">F54-C54</f>
        <v>-6502</v>
      </c>
      <c r="J54" s="51">
        <f t="shared" ref="J54" si="33">F54/C54*100</f>
        <v>0</v>
      </c>
      <c r="K54" s="1">
        <f t="shared" ref="K54" si="34">F54-D54</f>
        <v>-8284</v>
      </c>
      <c r="L54" s="51">
        <f t="shared" ref="L54" si="35">F54/D54*100</f>
        <v>0</v>
      </c>
    </row>
    <row r="55" spans="1:12" ht="111" customHeight="1" x14ac:dyDescent="0.25">
      <c r="A55" s="19" t="s">
        <v>64</v>
      </c>
      <c r="B55" s="19" t="s">
        <v>65</v>
      </c>
      <c r="C55" s="1">
        <f>SUM(C56:C56)</f>
        <v>68216</v>
      </c>
      <c r="D55" s="1">
        <f>D56</f>
        <v>80216</v>
      </c>
      <c r="E55" s="1">
        <f t="shared" si="23"/>
        <v>117.59118095461476</v>
      </c>
      <c r="F55" s="1">
        <f>F56</f>
        <v>65216</v>
      </c>
      <c r="G55" s="1">
        <f t="shared" ref="G55:H55" si="36">G56</f>
        <v>89200</v>
      </c>
      <c r="H55" s="1">
        <f t="shared" si="36"/>
        <v>78600</v>
      </c>
      <c r="I55" s="1">
        <f t="shared" si="2"/>
        <v>-3000</v>
      </c>
      <c r="J55" s="51">
        <f t="shared" si="3"/>
        <v>95.602204761346314</v>
      </c>
      <c r="K55" s="1">
        <f t="shared" si="4"/>
        <v>-15000</v>
      </c>
      <c r="L55" s="51">
        <f t="shared" si="5"/>
        <v>81.300488680562481</v>
      </c>
    </row>
    <row r="56" spans="1:12" ht="118.5" customHeight="1" x14ac:dyDescent="0.25">
      <c r="A56" s="43" t="s">
        <v>102</v>
      </c>
      <c r="B56" s="43" t="s">
        <v>103</v>
      </c>
      <c r="C56" s="38">
        <v>68216</v>
      </c>
      <c r="D56" s="38">
        <v>80216</v>
      </c>
      <c r="E56" s="1">
        <f t="shared" si="23"/>
        <v>117.59118095461476</v>
      </c>
      <c r="F56" s="1">
        <v>65216</v>
      </c>
      <c r="G56" s="1">
        <v>89200</v>
      </c>
      <c r="H56" s="1">
        <v>78600</v>
      </c>
      <c r="I56" s="1">
        <f t="shared" si="2"/>
        <v>-3000</v>
      </c>
      <c r="J56" s="51">
        <f t="shared" si="3"/>
        <v>95.602204761346314</v>
      </c>
      <c r="K56" s="1">
        <f t="shared" si="4"/>
        <v>-15000</v>
      </c>
      <c r="L56" s="51">
        <f t="shared" si="5"/>
        <v>81.300488680562481</v>
      </c>
    </row>
    <row r="57" spans="1:12" ht="25.15" customHeight="1" x14ac:dyDescent="0.25">
      <c r="A57" s="10" t="s">
        <v>53</v>
      </c>
      <c r="B57" s="28" t="s">
        <v>54</v>
      </c>
      <c r="C57" s="12">
        <v>32469</v>
      </c>
      <c r="D57" s="44">
        <v>40184</v>
      </c>
      <c r="E57" s="12">
        <f t="shared" si="23"/>
        <v>123.76112599710494</v>
      </c>
      <c r="F57" s="12">
        <v>17896</v>
      </c>
      <c r="G57" s="12">
        <v>19196</v>
      </c>
      <c r="H57" s="12">
        <v>20196</v>
      </c>
      <c r="I57" s="1">
        <f t="shared" si="2"/>
        <v>-14573</v>
      </c>
      <c r="J57" s="51">
        <f t="shared" si="3"/>
        <v>55.117188703070617</v>
      </c>
      <c r="K57" s="1">
        <f t="shared" si="4"/>
        <v>-22288</v>
      </c>
      <c r="L57" s="51">
        <f t="shared" si="5"/>
        <v>44.535138363527771</v>
      </c>
    </row>
    <row r="58" spans="1:12" ht="25.9" customHeight="1" x14ac:dyDescent="0.25">
      <c r="A58" s="10" t="s">
        <v>55</v>
      </c>
      <c r="B58" s="28" t="s">
        <v>56</v>
      </c>
      <c r="C58" s="12">
        <f>SUM(C59:C59)</f>
        <v>8858</v>
      </c>
      <c r="D58" s="12">
        <f>SUM(D59:D59)</f>
        <v>8858</v>
      </c>
      <c r="E58" s="12">
        <f t="shared" si="23"/>
        <v>100</v>
      </c>
      <c r="F58" s="12">
        <f>SUM(F59:F59)</f>
        <v>650</v>
      </c>
      <c r="G58" s="12">
        <f t="shared" ref="G58:H58" si="37">SUM(G59:G59)</f>
        <v>650</v>
      </c>
      <c r="H58" s="12">
        <f t="shared" si="37"/>
        <v>650</v>
      </c>
      <c r="I58" s="1">
        <f t="shared" si="2"/>
        <v>-8208</v>
      </c>
      <c r="J58" s="51">
        <f t="shared" si="3"/>
        <v>7.3379995484307976</v>
      </c>
      <c r="K58" s="1">
        <f t="shared" si="4"/>
        <v>-8208</v>
      </c>
      <c r="L58" s="51">
        <f t="shared" si="5"/>
        <v>7.3379995484307976</v>
      </c>
    </row>
    <row r="59" spans="1:12" ht="28.9" customHeight="1" x14ac:dyDescent="0.25">
      <c r="A59" s="13" t="s">
        <v>57</v>
      </c>
      <c r="B59" s="19" t="s">
        <v>56</v>
      </c>
      <c r="C59" s="1">
        <v>8858</v>
      </c>
      <c r="D59" s="1">
        <v>8858</v>
      </c>
      <c r="E59" s="1">
        <f t="shared" si="23"/>
        <v>100</v>
      </c>
      <c r="F59" s="1">
        <v>650</v>
      </c>
      <c r="G59" s="1">
        <v>650</v>
      </c>
      <c r="H59" s="1">
        <v>650</v>
      </c>
      <c r="I59" s="1">
        <f t="shared" si="2"/>
        <v>-8208</v>
      </c>
      <c r="J59" s="51">
        <f t="shared" si="3"/>
        <v>7.3379995484307976</v>
      </c>
      <c r="K59" s="1">
        <f t="shared" si="4"/>
        <v>-8208</v>
      </c>
      <c r="L59" s="51">
        <f t="shared" si="5"/>
        <v>7.3379995484307976</v>
      </c>
    </row>
    <row r="60" spans="1:12" ht="24" customHeight="1" x14ac:dyDescent="0.25">
      <c r="A60" s="46" t="s">
        <v>58</v>
      </c>
      <c r="B60" s="47" t="s">
        <v>59</v>
      </c>
      <c r="C60" s="12">
        <f>SUM(C61+C66+C67)</f>
        <v>7764817.9000000004</v>
      </c>
      <c r="D60" s="12">
        <f>SUM(D61+D66+D67)</f>
        <v>7613953.3000000007</v>
      </c>
      <c r="E60" s="12">
        <f t="shared" si="23"/>
        <v>98.057074847820971</v>
      </c>
      <c r="F60" s="12">
        <f>SUM(F61+F66+F67)</f>
        <v>8902311.1999999993</v>
      </c>
      <c r="G60" s="12">
        <f t="shared" ref="G60:H60" si="38">SUM(G61+G66+G67)</f>
        <v>7291304.2999999998</v>
      </c>
      <c r="H60" s="12">
        <f t="shared" si="38"/>
        <v>4561197.6000000006</v>
      </c>
      <c r="I60" s="1">
        <f t="shared" si="2"/>
        <v>1137493.2999999989</v>
      </c>
      <c r="J60" s="51">
        <f t="shared" si="3"/>
        <v>114.64932358555376</v>
      </c>
      <c r="K60" s="1">
        <f t="shared" si="4"/>
        <v>1288357.8999999985</v>
      </c>
      <c r="L60" s="51">
        <f t="shared" si="5"/>
        <v>116.92101132272505</v>
      </c>
    </row>
    <row r="61" spans="1:12" ht="63.75" customHeight="1" x14ac:dyDescent="0.25">
      <c r="A61" s="10" t="s">
        <v>139</v>
      </c>
      <c r="B61" s="28" t="s">
        <v>104</v>
      </c>
      <c r="C61" s="12">
        <f>SUM(C62:C65)</f>
        <v>7764817.9000000004</v>
      </c>
      <c r="D61" s="12">
        <f>SUM(D62:D65)</f>
        <v>7616847.3000000007</v>
      </c>
      <c r="E61" s="12">
        <f t="shared" si="23"/>
        <v>98.094345522256233</v>
      </c>
      <c r="F61" s="12">
        <f>SUM(F62:F65)</f>
        <v>8902311.1999999993</v>
      </c>
      <c r="G61" s="12">
        <f t="shared" ref="G61:H61" si="39">SUM(G62:G65)</f>
        <v>7291304.2999999998</v>
      </c>
      <c r="H61" s="12">
        <f t="shared" si="39"/>
        <v>4561197.6000000006</v>
      </c>
      <c r="I61" s="1">
        <f t="shared" si="2"/>
        <v>1137493.2999999989</v>
      </c>
      <c r="J61" s="51">
        <f t="shared" si="3"/>
        <v>114.64932358555376</v>
      </c>
      <c r="K61" s="1">
        <f t="shared" si="4"/>
        <v>1285463.8999999985</v>
      </c>
      <c r="L61" s="51">
        <f t="shared" si="5"/>
        <v>116.87658750885026</v>
      </c>
    </row>
    <row r="62" spans="1:12" ht="30" customHeight="1" x14ac:dyDescent="0.25">
      <c r="A62" s="13" t="s">
        <v>135</v>
      </c>
      <c r="B62" s="26" t="s">
        <v>134</v>
      </c>
      <c r="C62" s="1">
        <v>32106</v>
      </c>
      <c r="D62" s="1">
        <v>32106</v>
      </c>
      <c r="E62" s="12"/>
      <c r="F62" s="12"/>
      <c r="G62" s="12"/>
      <c r="H62" s="12"/>
      <c r="I62" s="1">
        <f t="shared" ref="I62" si="40">F62-C62</f>
        <v>-32106</v>
      </c>
      <c r="J62" s="51">
        <f t="shared" ref="J62" si="41">F62/C62*100</f>
        <v>0</v>
      </c>
      <c r="K62" s="1">
        <f t="shared" ref="K62" si="42">F62-D62</f>
        <v>-32106</v>
      </c>
      <c r="L62" s="51">
        <f t="shared" ref="L62" si="43">F62/D62*100</f>
        <v>0</v>
      </c>
    </row>
    <row r="63" spans="1:12" ht="22.5" customHeight="1" x14ac:dyDescent="0.25">
      <c r="A63" s="13" t="s">
        <v>136</v>
      </c>
      <c r="B63" s="3" t="s">
        <v>70</v>
      </c>
      <c r="C63" s="1">
        <v>3403802.5</v>
      </c>
      <c r="D63" s="38">
        <v>3285832.4</v>
      </c>
      <c r="E63" s="1">
        <f t="shared" si="23"/>
        <v>96.534167302597609</v>
      </c>
      <c r="F63" s="1">
        <v>4981150.7</v>
      </c>
      <c r="G63" s="1">
        <v>3374824.7</v>
      </c>
      <c r="H63" s="1">
        <v>842703.4</v>
      </c>
      <c r="I63" s="1">
        <f t="shared" si="2"/>
        <v>1577348.2000000002</v>
      </c>
      <c r="J63" s="51">
        <f t="shared" si="3"/>
        <v>146.34076742114149</v>
      </c>
      <c r="K63" s="1">
        <f t="shared" si="4"/>
        <v>1695318.3000000003</v>
      </c>
      <c r="L63" s="51">
        <f t="shared" si="5"/>
        <v>151.59478919253459</v>
      </c>
    </row>
    <row r="64" spans="1:12" ht="21" customHeight="1" x14ac:dyDescent="0.25">
      <c r="A64" s="13" t="s">
        <v>137</v>
      </c>
      <c r="B64" s="3" t="s">
        <v>71</v>
      </c>
      <c r="C64" s="1">
        <v>3863711.5</v>
      </c>
      <c r="D64" s="1">
        <v>3833711</v>
      </c>
      <c r="E64" s="1">
        <f t="shared" si="23"/>
        <v>99.223531570615449</v>
      </c>
      <c r="F64" s="1">
        <v>3540086.3</v>
      </c>
      <c r="G64" s="1">
        <v>3505835.4</v>
      </c>
      <c r="H64" s="1">
        <v>3506204.2</v>
      </c>
      <c r="I64" s="1">
        <f t="shared" si="2"/>
        <v>-323625.20000000019</v>
      </c>
      <c r="J64" s="51">
        <f t="shared" si="3"/>
        <v>91.623981241870666</v>
      </c>
      <c r="K64" s="1">
        <f t="shared" si="4"/>
        <v>-293624.70000000019</v>
      </c>
      <c r="L64" s="51">
        <f t="shared" si="5"/>
        <v>92.340979797381692</v>
      </c>
    </row>
    <row r="65" spans="1:12" ht="21.75" customHeight="1" x14ac:dyDescent="0.25">
      <c r="A65" s="13" t="s">
        <v>138</v>
      </c>
      <c r="B65" s="3" t="s">
        <v>60</v>
      </c>
      <c r="C65" s="1">
        <v>465197.9</v>
      </c>
      <c r="D65" s="38">
        <v>465197.9</v>
      </c>
      <c r="E65" s="1">
        <f t="shared" si="23"/>
        <v>100</v>
      </c>
      <c r="F65" s="1">
        <v>381074.2</v>
      </c>
      <c r="G65" s="1">
        <v>410644.2</v>
      </c>
      <c r="H65" s="1">
        <v>212290</v>
      </c>
      <c r="I65" s="1">
        <f t="shared" si="2"/>
        <v>-84123.700000000012</v>
      </c>
      <c r="J65" s="51">
        <f t="shared" si="3"/>
        <v>81.916577869332599</v>
      </c>
      <c r="K65" s="1">
        <f t="shared" si="4"/>
        <v>-84123.700000000012</v>
      </c>
      <c r="L65" s="51">
        <f t="shared" si="5"/>
        <v>81.916577869332599</v>
      </c>
    </row>
    <row r="66" spans="1:12" ht="46.5" customHeight="1" x14ac:dyDescent="0.25">
      <c r="A66" s="13" t="s">
        <v>66</v>
      </c>
      <c r="B66" s="4" t="s">
        <v>72</v>
      </c>
      <c r="C66" s="34"/>
      <c r="D66" s="34">
        <v>17766</v>
      </c>
      <c r="E66" s="37" t="e">
        <f t="shared" si="23"/>
        <v>#DIV/0!</v>
      </c>
      <c r="F66" s="1"/>
      <c r="G66" s="1"/>
      <c r="H66" s="1"/>
      <c r="I66" s="37">
        <f t="shared" si="2"/>
        <v>0</v>
      </c>
      <c r="J66" s="52" t="e">
        <f t="shared" si="3"/>
        <v>#DIV/0!</v>
      </c>
      <c r="K66" s="1">
        <f t="shared" si="4"/>
        <v>-17766</v>
      </c>
      <c r="L66" s="51">
        <f t="shared" si="5"/>
        <v>0</v>
      </c>
    </row>
    <row r="67" spans="1:12" ht="35.25" customHeight="1" x14ac:dyDescent="0.25">
      <c r="A67" s="13" t="s">
        <v>67</v>
      </c>
      <c r="B67" s="5" t="s">
        <v>73</v>
      </c>
      <c r="C67" s="34"/>
      <c r="D67" s="1">
        <v>-20660</v>
      </c>
      <c r="E67" s="37" t="e">
        <f t="shared" si="23"/>
        <v>#DIV/0!</v>
      </c>
      <c r="F67" s="1"/>
      <c r="G67" s="1"/>
      <c r="H67" s="1"/>
      <c r="I67" s="37">
        <f t="shared" si="2"/>
        <v>0</v>
      </c>
      <c r="J67" s="52" t="e">
        <f t="shared" si="3"/>
        <v>#DIV/0!</v>
      </c>
      <c r="K67" s="1">
        <f t="shared" si="4"/>
        <v>20660</v>
      </c>
      <c r="L67" s="51">
        <f t="shared" si="5"/>
        <v>0</v>
      </c>
    </row>
    <row r="68" spans="1:12" ht="36.75" customHeight="1" x14ac:dyDescent="0.25">
      <c r="A68" s="62" t="s">
        <v>61</v>
      </c>
      <c r="B68" s="62"/>
      <c r="C68" s="12">
        <f>SUM(C6+C60)</f>
        <v>15157119.9</v>
      </c>
      <c r="D68" s="12">
        <f>SUM(D6+D60)</f>
        <v>15317128.300000001</v>
      </c>
      <c r="E68" s="12">
        <f t="shared" si="23"/>
        <v>101.05566493539449</v>
      </c>
      <c r="F68" s="12">
        <f>SUM(F6+F60)</f>
        <v>18866214.199999999</v>
      </c>
      <c r="G68" s="12">
        <f>SUM(G6+G60)</f>
        <v>16090318.300000001</v>
      </c>
      <c r="H68" s="12">
        <f>SUM(H6+H60)</f>
        <v>13265128.600000001</v>
      </c>
      <c r="I68" s="1">
        <f>F68-C68</f>
        <v>3709094.2999999989</v>
      </c>
      <c r="J68" s="51">
        <f t="shared" si="3"/>
        <v>124.47097024019713</v>
      </c>
      <c r="K68" s="1">
        <f>F68-D68</f>
        <v>3549085.8999999985</v>
      </c>
      <c r="L68" s="51">
        <f t="shared" si="5"/>
        <v>123.17070034596497</v>
      </c>
    </row>
    <row r="70" spans="1:12" x14ac:dyDescent="0.25">
      <c r="D70" s="59"/>
    </row>
  </sheetData>
  <mergeCells count="15">
    <mergeCell ref="A1:L1"/>
    <mergeCell ref="A68:B68"/>
    <mergeCell ref="E2:L2"/>
    <mergeCell ref="I4:J4"/>
    <mergeCell ref="K4:L4"/>
    <mergeCell ref="I3:L3"/>
    <mergeCell ref="F3:H3"/>
    <mergeCell ref="H4:H5"/>
    <mergeCell ref="G4:G5"/>
    <mergeCell ref="F4:F5"/>
    <mergeCell ref="D3:D5"/>
    <mergeCell ref="E3:E5"/>
    <mergeCell ref="C3:C5"/>
    <mergeCell ref="B3:B5"/>
    <mergeCell ref="A3:A5"/>
  </mergeCells>
  <pageMargins left="0.35433070866141736" right="0.11811023622047245" top="0.23622047244094491" bottom="0.35433070866141736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Е.У. Силаева</cp:lastModifiedBy>
  <cp:lastPrinted>2023-11-14T07:50:44Z</cp:lastPrinted>
  <dcterms:created xsi:type="dcterms:W3CDTF">2016-11-10T06:23:23Z</dcterms:created>
  <dcterms:modified xsi:type="dcterms:W3CDTF">2024-11-05T10:37:13Z</dcterms:modified>
</cp:coreProperties>
</file>