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БЮДЖЕТ 2025\Проект ГОЩ\Дополнительные материалы\"/>
    </mc:Choice>
  </mc:AlternateContent>
  <xr:revisionPtr revIDLastSave="0" documentId="13_ncr:1_{7D44A91F-2C15-4DB0-9977-6BD1E3DE29FE}" xr6:coauthVersionLast="36" xr6:coauthVersionMax="36" xr10:uidLastSave="{00000000-0000-0000-0000-000000000000}"/>
  <bookViews>
    <workbookView xWindow="120" yWindow="345" windowWidth="20115" windowHeight="9735" xr2:uid="{00000000-000D-0000-FFFF-FFFF00000000}"/>
  </bookViews>
  <sheets>
    <sheet name="Свод" sheetId="3" r:id="rId1"/>
  </sheets>
  <definedNames>
    <definedName name="_xlnm.Print_Titles" localSheetId="0">Свод!$4:$5</definedName>
  </definedNames>
  <calcPr calcId="191029"/>
</workbook>
</file>

<file path=xl/calcChain.xml><?xml version="1.0" encoding="utf-8"?>
<calcChain xmlns="http://schemas.openxmlformats.org/spreadsheetml/2006/main">
  <c r="D62" i="3" l="1"/>
  <c r="D63" i="3" l="1"/>
  <c r="D90" i="3" l="1"/>
  <c r="C90" i="3"/>
  <c r="D89" i="3"/>
  <c r="E26" i="3" l="1"/>
  <c r="E61" i="3"/>
  <c r="E58" i="3"/>
  <c r="E48" i="3"/>
  <c r="E43" i="3"/>
  <c r="E35" i="3"/>
  <c r="D57" i="3" l="1"/>
  <c r="D51" i="3"/>
  <c r="D39" i="3"/>
  <c r="D36" i="3"/>
  <c r="D7" i="3"/>
  <c r="D60" i="3"/>
  <c r="D59" i="3" s="1"/>
  <c r="C60" i="3"/>
  <c r="D54" i="3"/>
  <c r="C51" i="3"/>
  <c r="E53" i="3"/>
  <c r="D49" i="3"/>
  <c r="C49" i="3"/>
  <c r="D44" i="3"/>
  <c r="D42" i="3"/>
  <c r="C42" i="3"/>
  <c r="D30" i="3"/>
  <c r="E33" i="3"/>
  <c r="C30" i="3"/>
  <c r="D19" i="3"/>
  <c r="D17" i="3" s="1"/>
  <c r="D27" i="3"/>
  <c r="D25" i="3"/>
  <c r="C25" i="3"/>
  <c r="D23" i="3"/>
  <c r="D9" i="3"/>
  <c r="D11" i="3"/>
  <c r="E14" i="3"/>
  <c r="E13" i="3"/>
  <c r="E42" i="3" l="1"/>
  <c r="D41" i="3"/>
  <c r="E25" i="3"/>
  <c r="D22" i="3"/>
  <c r="D29" i="3"/>
  <c r="D47" i="3"/>
  <c r="D6" i="3" l="1"/>
  <c r="D67" i="3" s="1"/>
  <c r="D91" i="3" l="1"/>
  <c r="C89" i="3"/>
  <c r="C91" i="3" s="1"/>
  <c r="E50" i="3" l="1"/>
  <c r="C11" i="3" l="1"/>
  <c r="E16" i="3"/>
  <c r="E8" i="3" l="1"/>
  <c r="E10" i="3"/>
  <c r="E12" i="3"/>
  <c r="E15" i="3"/>
  <c r="E18" i="3"/>
  <c r="E20" i="3"/>
  <c r="E21" i="3"/>
  <c r="E24" i="3"/>
  <c r="E28" i="3"/>
  <c r="E31" i="3"/>
  <c r="E32" i="3"/>
  <c r="E34" i="3"/>
  <c r="E37" i="3"/>
  <c r="E38" i="3"/>
  <c r="E40" i="3"/>
  <c r="E45" i="3"/>
  <c r="E46" i="3"/>
  <c r="E49" i="3"/>
  <c r="E52" i="3"/>
  <c r="E55" i="3"/>
  <c r="E56" i="3"/>
  <c r="E62" i="3"/>
  <c r="E63" i="3"/>
  <c r="E64" i="3"/>
  <c r="C9" i="3"/>
  <c r="C7" i="3"/>
  <c r="C57" i="3"/>
  <c r="E57" i="3" s="1"/>
  <c r="C54" i="3"/>
  <c r="C44" i="3"/>
  <c r="C39" i="3"/>
  <c r="C36" i="3"/>
  <c r="C29" i="3" s="1"/>
  <c r="C27" i="3"/>
  <c r="C23" i="3"/>
  <c r="C19" i="3"/>
  <c r="C17" i="3" s="1"/>
  <c r="E44" i="3" l="1"/>
  <c r="C41" i="3"/>
  <c r="C22" i="3"/>
  <c r="E22" i="3" s="1"/>
  <c r="E60" i="3"/>
  <c r="C47" i="3"/>
  <c r="E47" i="3" s="1"/>
  <c r="E23" i="3"/>
  <c r="E39" i="3"/>
  <c r="C59" i="3"/>
  <c r="E27" i="3"/>
  <c r="E36" i="3"/>
  <c r="E54" i="3"/>
  <c r="E51" i="3"/>
  <c r="E17" i="3"/>
  <c r="E11" i="3"/>
  <c r="E9" i="3"/>
  <c r="E41" i="3"/>
  <c r="E19" i="3"/>
  <c r="E7" i="3"/>
  <c r="E3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C6" i="3" l="1"/>
  <c r="C67" i="3" s="1"/>
  <c r="E59" i="3"/>
  <c r="E29" i="3"/>
  <c r="E89" i="3"/>
  <c r="E90" i="3"/>
  <c r="E6" i="3" l="1"/>
  <c r="E91" i="3"/>
  <c r="E67" i="3" l="1"/>
</calcChain>
</file>

<file path=xl/sharedStrings.xml><?xml version="1.0" encoding="utf-8"?>
<sst xmlns="http://schemas.openxmlformats.org/spreadsheetml/2006/main" count="158" uniqueCount="154">
  <si>
    <t>1.  Д О Х О Д Ы</t>
  </si>
  <si>
    <t>Код бюджетной классификации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</si>
  <si>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</si>
  <si>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</si>
  <si>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</si>
  <si>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</si>
  <si>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 xml:space="preserve"> Налоги на прибыль, доходы</t>
  </si>
  <si>
    <t>000 1 01 02000 01 0000 110</t>
  </si>
  <si>
    <t xml:space="preserve"> Налог на доходы физических лиц </t>
  </si>
  <si>
    <t>000 1 03 00000 00 0000 000</t>
  </si>
  <si>
    <t>Налоги на товары (работы, услуги), реализуемые на территории Российской Федерации</t>
  </si>
  <si>
    <t>000 1 03 02000 01 0000 000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</si>
  <si>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</si>
  <si>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</si>
  <si>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</si>
  <si>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</si>
  <si>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</si>
  <si>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вменённый доход для отдельных видов деятельности</t>
  </si>
  <si>
    <t>000 1 05 03000 01 0000 110</t>
  </si>
  <si>
    <t xml:space="preserve">Единый сельскохозяйственный налог </t>
  </si>
  <si>
    <t xml:space="preserve">000 1 05 04000 02 0000 110 </t>
  </si>
  <si>
    <t xml:space="preserve">Налог, взимаемый в связи с применением патентной системы налогообложения 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</si>
  <si>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</si>
  <si>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</si>
  <si>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</si>
  <si>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</si>
  <si>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000 1 08 03010 01 0000 110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</si>
  <si>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                                                     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</si>
  <si>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</si>
  <si>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</si>
  <si>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000 1 08 07150 01 0000 110</t>
  </si>
  <si>
    <t>Государственная пошлина за выдачу разрешения на установку рекламной конструкции</t>
  </si>
  <si>
    <t>000 1 11 00000 00 0000 000</t>
  </si>
  <si>
    <t xml:space="preserve">Доходы от  использования имущества, находящегося в государственной и муниципальной собственности 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</si>
  <si>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</si>
  <si>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</si>
  <si>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</si>
  <si>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</si>
  <si>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</si>
  <si>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</si>
  <si>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</si>
  <si>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 xml:space="preserve">Плата за негативное воздействие на окружающую среду 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</si>
  <si>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</si>
  <si>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</si>
  <si>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</si>
  <si>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</si>
  <si>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</si>
  <si>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</si>
  <si>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</si>
  <si>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</si>
  <si>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</si>
  <si>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</si>
  <si>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000 1 16 00000 00 0000 000</t>
  </si>
  <si>
    <t xml:space="preserve"> Штрафы, санкции, возмещение ущерба</t>
  </si>
  <si>
    <t>000 1 17 00000 00 0000 000</t>
  </si>
  <si>
    <t>Прочие неналоговые доходы</t>
  </si>
  <si>
    <t>000 1 17 05000 00 0000 180</t>
  </si>
  <si>
    <t>000 2 00 00000 00 0000 000</t>
  </si>
  <si>
    <t>БЕЗВОЗМЕЗДНЫЕ ПОСТУПЛЕНИЯ</t>
  </si>
  <si>
    <t>Иные межбюджетные трансферты</t>
  </si>
  <si>
    <t>Всего доходов</t>
  </si>
  <si>
    <t xml:space="preserve">% ожидаемого исполнения </t>
  </si>
  <si>
    <t xml:space="preserve">000 1 05 01000 01 0000 110 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</si>
  <si>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</si>
  <si>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</si>
  <si>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000 2 18 00000 00 0000 000</t>
  </si>
  <si>
    <t>000 2 19 00000 00 0000 000</t>
  </si>
  <si>
    <t>000 1 13 01000 00 0000 130</t>
  </si>
  <si>
    <t xml:space="preserve">Доходы от оказания платных услуг (работ) </t>
  </si>
  <si>
    <t xml:space="preserve">Субсидии </t>
  </si>
  <si>
    <t xml:space="preserve">Субвенции  </t>
  </si>
  <si>
    <t>Возврат бюджетными и автономными учреждениями остатков субсидий прошлых лет</t>
  </si>
  <si>
    <t>Возврат остатков субсидий, субвенций и иных межбюджетных трансфертов</t>
  </si>
  <si>
    <t>000 1 06 00 000 00 0000 000</t>
  </si>
  <si>
    <t>Налоги на имущество</t>
  </si>
  <si>
    <t>000 1 06 01 000 00 0000 110</t>
  </si>
  <si>
    <t>Налог на имущество физических лиц</t>
  </si>
  <si>
    <t>Земельный налог</t>
  </si>
  <si>
    <t>000 1 06 06 000 00 0000 110</t>
  </si>
  <si>
    <t>Земельный налог с организаций</t>
  </si>
  <si>
    <t>Земельный налог с физических лиц</t>
  </si>
  <si>
    <t>000 1 06 06 040 00 0000 110</t>
  </si>
  <si>
    <t>000 1 06 06 030 00 0000 110</t>
  </si>
  <si>
    <t>000 1 11 05 010 00 0000 120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</si>
  <si>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</si>
  <si>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</si>
  <si>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000 1 11 05 020 00 0000 120</t>
  </si>
  <si>
    <t>000 1 11 05 030 00 0000 120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</si>
  <si>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</si>
  <si>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</si>
  <si>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000 1 11 05 070 00 0000 120</t>
  </si>
  <si>
    <t>000 1 11 09 040 00 0000 120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</si>
  <si>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</si>
  <si>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000 1 13 01 990 00 0000 130</t>
  </si>
  <si>
    <t>Прочие доходы от оказания платных услуг (работ)</t>
  </si>
  <si>
    <t>000 1 13 02 060 00 0000 130</t>
  </si>
  <si>
    <t>Доходы, поступающие в порядке возмещения расходов, понесенных в связи с эксплуатацией имущества</t>
  </si>
  <si>
    <t>000 1 13 02 990 00 0000 130</t>
  </si>
  <si>
    <t>Прочие доходы от компенсации затрат государства</t>
  </si>
  <si>
    <t>000 1 14 06 010 00 0000 430</t>
  </si>
  <si>
    <t>Доходы от продажи земельных участков, государственная собственность на которые не разграничена</t>
  </si>
  <si>
    <t>000 1 14 06 310 00 0000 430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</si>
  <si>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</si>
  <si>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000 2 02 00 000 00 0000 000</t>
  </si>
  <si>
    <t>БЕЗВОЗМЕЗДНЫЕ ПОСТУПЛЕНИЯ ОТ ДРУГИХ БЮДЖЕТОВ БЮДЖЕТНОЙ СИСТЕМЫ РОССИЙСКОЙ ФЕДЕРАЦИИ</t>
  </si>
  <si>
    <t>Наименование муниципальной программы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</si>
  <si>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</si>
  <si>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</si>
  <si>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</si>
  <si>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</si>
  <si>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</si>
  <si>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</si>
  <si>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</si>
  <si>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</si>
  <si>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</si>
  <si>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</si>
  <si>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</si>
  <si>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</si>
  <si>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2. РАСХОДЫ</t>
  </si>
  <si>
    <t xml:space="preserve">Муниципальная программа "Безопасность и обеспечение безопасности жизнедеятельности населения"   </t>
  </si>
  <si>
    <t>Муниципальная программа "Жилище"</t>
  </si>
  <si>
    <t xml:space="preserve"> </t>
  </si>
  <si>
    <t xml:space="preserve">    (тыс. руб.)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</si>
  <si>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</si>
  <si>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000 1 11 05 300 00 0000 120</t>
  </si>
  <si>
    <t>000 1 14 01 000 00 0000 410</t>
  </si>
  <si>
    <t>Доходы от продажи квартир</t>
  </si>
  <si>
    <t>НЕПРОГРАММНЫЕ РАСХОДЫ</t>
  </si>
  <si>
    <t>В С Е Г О   Р А С Х О Д Ы</t>
  </si>
  <si>
    <t>ВСЕГО ПО МУНИЦИПАЛЬНЫМ ПРОГРАММАМ</t>
  </si>
  <si>
    <t>000 1 11 09 080 00 0000 120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</si>
  <si>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</si>
  <si>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 разграничена</t>
  </si>
  <si>
    <t>000 1 14 06 020 00 0000 430</t>
  </si>
  <si>
    <t>Муниципальная программа "Культура и туризм"</t>
  </si>
  <si>
    <t>Муниципальная программа «Развитие инженерной инфраструктуры, энергоэффективности и отрасли обращения с отходами»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</si>
  <si>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</si>
  <si>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</si>
  <si>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000 1 08 04 000 01 0000 110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</si>
  <si>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</si>
  <si>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000 1 08 04 020 01 0000 110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</si>
  <si>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</si>
  <si>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</si>
  <si>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</si>
  <si>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Уточненный план на 2024 год</t>
  </si>
  <si>
    <t>Ожидаемое исполнение                                  за 2024 год</t>
  </si>
  <si>
    <t>Муниципальная программа "Строительство  капитальный ремонт объектов социальной инфраструктуры"</t>
  </si>
  <si>
    <t>Муниципальная программа "Переселение граждан из аварийного жилищного фонда"</t>
  </si>
  <si>
    <t>Оценка ожидаемого исполнения  бюджета городского округа Щёлково за 2024 год</t>
  </si>
  <si>
    <t>Дотации</t>
  </si>
  <si>
    <t>000 2 02 10000 00 0000 151</t>
  </si>
  <si>
    <t>000 2 02 20000 00 0000 151</t>
  </si>
  <si>
    <t xml:space="preserve">000 2 02 30000 00 0000 151 </t>
  </si>
  <si>
    <t>000 2 02 40000 00 0000 151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</si>
</sst>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13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2" fillId="0" borderId="0" applyProtection="0"/>
    <xf numFmtId="0" fontId="1" fillId="0" borderId="0" applyProtection="0"/>
    <xf numFmtId="0" fontId="1" fillId="0" borderId="0">
      <alignment horizontal="left" wrapText="1"/>
      <protection locked="0" hidden="1"/>
    </xf>
    <xf numFmtId="49" fontId="13" fillId="0" borderId="0">
      <alignment horizontal="center" vertical="top" wrapText="1"/>
      <protection locked="0" hidden="1"/>
    </xf>
    <xf numFmtId="49" fontId="1" fillId="0" borderId="0">
      <alignment horizontal="left" vertical="top" wrapText="1"/>
      <protection locked="0" hidden="1"/>
    </xf>
    <xf numFmtId="0" fontId="1" fillId="0" borderId="0">
      <alignment horizontal="right" vertical="top" wrapText="1"/>
      <protection locked="0" hidden="1"/>
    </xf>
    <xf numFmtId="0" fontId="1" fillId="0" borderId="0">
      <alignment horizontal="right" vertical="top" wrapText="1"/>
      <protection locked="0" hidden="1"/>
    </xf>
    <xf numFmtId="0" fontId="1" fillId="0" borderId="0">
      <alignment horizontal="left" wrapText="1"/>
      <protection locked="0" hidden="1"/>
    </xf>
    <xf numFmtId="49" fontId="1" fillId="0" borderId="0">
      <alignment horizontal="left" vertical="top" wrapText="1"/>
      <protection locked="0" hidden="1"/>
    </xf>
    <xf numFmtId="0" fontId="1" fillId="0" borderId="0">
      <alignment horizontal="left" wrapText="1"/>
      <protection locked="0" hidden="1"/>
    </xf>
    <xf numFmtId="49" fontId="1" fillId="0" borderId="0">
      <alignment horizontal="left" vertical="top" wrapText="1"/>
      <protection locked="0" hidden="1"/>
    </xf>
    <xf numFmtId="49" fontId="1" fillId="0" borderId="0">
      <alignment horizontal="left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 applyProtection="0"/>
    <xf numFmtId="0" fontId="1" fillId="0" borderId="0" applyProtection="0"/>
  </cellStyleXfs>
  <cellXfs count="68">
    <xf numFmtId="0" fontId="0" fillId="0" borderId="0" xfId="0"/>
    <xf numFmtId="0" fontId="3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15" fillId="0" borderId="1" xfId="14" applyNumberFormat="1" applyFont="1" applyFill="1" applyBorder="1" applyAlignment="1" applyProtection="1">
      <alignment horizontal="right" vertical="center" wrapText="1"/>
      <protection locked="0" hidden="1"/>
    </xf>
    <xf numFmtId="164" fontId="15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164" fontId="9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1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164" fontId="16" fillId="0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1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16" fillId="0" borderId="1" xfId="15" applyNumberFormat="1" applyFont="1" applyFill="1" applyBorder="1" applyAlignment="1" applyProtection="1">
      <alignment horizontal="left" vertical="center" wrapText="1"/>
      <protection locked="0" hidden="1"/>
    </xf>
    <xf numFmtId="49" fontId="15" fillId="0" borderId="1" xfId="2" applyNumberFormat="1" applyFont="1" applyFill="1" applyBorder="1" applyAlignment="1" applyProtection="1">
      <alignment horizontal="left" vertical="center" wrapText="1"/>
      <protection locked="0" hidden="1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 hidden="1"/>
    </xf>
  </cellXfs>
  <cellStyles count="16">
    <cellStyle name="Денежный [0] 2" xfId="6" xr:uid="{00000000-0005-0000-0000-000000000000}"/>
    <cellStyle name="Денежный 2" xfId="5" xr:uid="{00000000-0005-0000-0000-000001000000}"/>
    <cellStyle name="Денежный 3" xfId="9" xr:uid="{00000000-0005-0000-0000-000002000000}"/>
    <cellStyle name="Денежный 4" xfId="11" xr:uid="{00000000-0005-0000-0000-000003000000}"/>
    <cellStyle name="Денежный 5" xfId="12" xr:uid="{00000000-0005-0000-0000-000004000000}"/>
    <cellStyle name="Обычный" xfId="0" builtinId="0"/>
    <cellStyle name="Обычный 2" xfId="2" xr:uid="{00000000-0005-0000-0000-000006000000}"/>
    <cellStyle name="Обычный 3" xfId="1" xr:uid="{00000000-0005-0000-0000-000007000000}"/>
    <cellStyle name="Обычный 4" xfId="15" xr:uid="{00000000-0005-0000-0000-000008000000}"/>
    <cellStyle name="Обычный 5" xfId="14" xr:uid="{00000000-0005-0000-0000-000009000000}"/>
    <cellStyle name="Процентный 2" xfId="7" xr:uid="{00000000-0005-0000-0000-00000A000000}"/>
    <cellStyle name="Финансовый [0] 2" xfId="4" xr:uid="{00000000-0005-0000-0000-00000B000000}"/>
    <cellStyle name="Финансовый 2" xfId="3" xr:uid="{00000000-0005-0000-0000-00000C000000}"/>
    <cellStyle name="Финансовый 3" xfId="8" xr:uid="{00000000-0005-0000-0000-00000D000000}"/>
    <cellStyle name="Финансовый 4" xfId="10" xr:uid="{00000000-0005-0000-0000-00000E000000}"/>
    <cellStyle name="Финансовый 5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topLeftCell="A73" zoomScale="75" zoomScaleNormal="75" zoomScaleSheetLayoutView="100" workbookViewId="0">
      <selection activeCell="M77" sqref="M77"/>
    </sheetView>
  </sheetViews>
  <sheetFormatPr defaultColWidth="9.140625" defaultRowHeight="15.75" x14ac:dyDescent="0.25"/>
  <cols>
    <col min="1" max="1" width="29.85546875" style="1" customWidth="1"/>
    <col min="2" max="2" width="44.28515625" style="4" customWidth="1"/>
    <col min="3" max="3" width="17.140625" style="3" customWidth="1"/>
    <col min="4" max="4" width="18.7109375" style="1" customWidth="1"/>
    <col min="5" max="5" width="17.42578125" style="3" customWidth="1"/>
    <col min="6" max="202" width="9.140625" style="1"/>
    <col min="203" max="203" width="27.42578125" style="1" customWidth="1"/>
    <col min="204" max="204" width="47" style="1" customWidth="1"/>
    <col min="205" max="205" width="15.140625" style="1" customWidth="1"/>
    <col min="206" max="206" width="16.85546875" style="1" customWidth="1"/>
    <col min="207" max="207" width="16.28515625" style="1" customWidth="1"/>
    <col min="208" max="208" width="11.42578125" style="1" customWidth="1"/>
    <col min="209" max="209" width="60.5703125" style="1" customWidth="1"/>
    <col min="210" max="458" width="9.140625" style="1"/>
    <col min="459" max="459" width="27.42578125" style="1" customWidth="1"/>
    <col min="460" max="460" width="47" style="1" customWidth="1"/>
    <col min="461" max="461" width="15.140625" style="1" customWidth="1"/>
    <col min="462" max="462" width="16.85546875" style="1" customWidth="1"/>
    <col min="463" max="463" width="16.28515625" style="1" customWidth="1"/>
    <col min="464" max="464" width="11.42578125" style="1" customWidth="1"/>
    <col min="465" max="465" width="60.5703125" style="1" customWidth="1"/>
    <col min="466" max="714" width="9.140625" style="1"/>
    <col min="715" max="715" width="27.42578125" style="1" customWidth="1"/>
    <col min="716" max="716" width="47" style="1" customWidth="1"/>
    <col min="717" max="717" width="15.140625" style="1" customWidth="1"/>
    <col min="718" max="718" width="16.85546875" style="1" customWidth="1"/>
    <col min="719" max="719" width="16.28515625" style="1" customWidth="1"/>
    <col min="720" max="720" width="11.42578125" style="1" customWidth="1"/>
    <col min="721" max="721" width="60.5703125" style="1" customWidth="1"/>
    <col min="722" max="970" width="9.140625" style="1"/>
    <col min="971" max="971" width="27.42578125" style="1" customWidth="1"/>
    <col min="972" max="972" width="47" style="1" customWidth="1"/>
    <col min="973" max="973" width="15.140625" style="1" customWidth="1"/>
    <col min="974" max="974" width="16.85546875" style="1" customWidth="1"/>
    <col min="975" max="975" width="16.28515625" style="1" customWidth="1"/>
    <col min="976" max="976" width="11.42578125" style="1" customWidth="1"/>
    <col min="977" max="977" width="60.5703125" style="1" customWidth="1"/>
    <col min="978" max="1226" width="9.140625" style="1"/>
    <col min="1227" max="1227" width="27.42578125" style="1" customWidth="1"/>
    <col min="1228" max="1228" width="47" style="1" customWidth="1"/>
    <col min="1229" max="1229" width="15.140625" style="1" customWidth="1"/>
    <col min="1230" max="1230" width="16.85546875" style="1" customWidth="1"/>
    <col min="1231" max="1231" width="16.28515625" style="1" customWidth="1"/>
    <col min="1232" max="1232" width="11.42578125" style="1" customWidth="1"/>
    <col min="1233" max="1233" width="60.5703125" style="1" customWidth="1"/>
    <col min="1234" max="1482" width="9.140625" style="1"/>
    <col min="1483" max="1483" width="27.42578125" style="1" customWidth="1"/>
    <col min="1484" max="1484" width="47" style="1" customWidth="1"/>
    <col min="1485" max="1485" width="15.140625" style="1" customWidth="1"/>
    <col min="1486" max="1486" width="16.85546875" style="1" customWidth="1"/>
    <col min="1487" max="1487" width="16.28515625" style="1" customWidth="1"/>
    <col min="1488" max="1488" width="11.42578125" style="1" customWidth="1"/>
    <col min="1489" max="1489" width="60.5703125" style="1" customWidth="1"/>
    <col min="1490" max="1738" width="9.140625" style="1"/>
    <col min="1739" max="1739" width="27.42578125" style="1" customWidth="1"/>
    <col min="1740" max="1740" width="47" style="1" customWidth="1"/>
    <col min="1741" max="1741" width="15.140625" style="1" customWidth="1"/>
    <col min="1742" max="1742" width="16.85546875" style="1" customWidth="1"/>
    <col min="1743" max="1743" width="16.28515625" style="1" customWidth="1"/>
    <col min="1744" max="1744" width="11.42578125" style="1" customWidth="1"/>
    <col min="1745" max="1745" width="60.5703125" style="1" customWidth="1"/>
    <col min="1746" max="1994" width="9.140625" style="1"/>
    <col min="1995" max="1995" width="27.42578125" style="1" customWidth="1"/>
    <col min="1996" max="1996" width="47" style="1" customWidth="1"/>
    <col min="1997" max="1997" width="15.140625" style="1" customWidth="1"/>
    <col min="1998" max="1998" width="16.85546875" style="1" customWidth="1"/>
    <col min="1999" max="1999" width="16.28515625" style="1" customWidth="1"/>
    <col min="2000" max="2000" width="11.42578125" style="1" customWidth="1"/>
    <col min="2001" max="2001" width="60.5703125" style="1" customWidth="1"/>
    <col min="2002" max="2250" width="9.140625" style="1"/>
    <col min="2251" max="2251" width="27.42578125" style="1" customWidth="1"/>
    <col min="2252" max="2252" width="47" style="1" customWidth="1"/>
    <col min="2253" max="2253" width="15.140625" style="1" customWidth="1"/>
    <col min="2254" max="2254" width="16.85546875" style="1" customWidth="1"/>
    <col min="2255" max="2255" width="16.28515625" style="1" customWidth="1"/>
    <col min="2256" max="2256" width="11.42578125" style="1" customWidth="1"/>
    <col min="2257" max="2257" width="60.5703125" style="1" customWidth="1"/>
    <col min="2258" max="2506" width="9.140625" style="1"/>
    <col min="2507" max="2507" width="27.42578125" style="1" customWidth="1"/>
    <col min="2508" max="2508" width="47" style="1" customWidth="1"/>
    <col min="2509" max="2509" width="15.140625" style="1" customWidth="1"/>
    <col min="2510" max="2510" width="16.85546875" style="1" customWidth="1"/>
    <col min="2511" max="2511" width="16.28515625" style="1" customWidth="1"/>
    <col min="2512" max="2512" width="11.42578125" style="1" customWidth="1"/>
    <col min="2513" max="2513" width="60.5703125" style="1" customWidth="1"/>
    <col min="2514" max="2762" width="9.140625" style="1"/>
    <col min="2763" max="2763" width="27.42578125" style="1" customWidth="1"/>
    <col min="2764" max="2764" width="47" style="1" customWidth="1"/>
    <col min="2765" max="2765" width="15.140625" style="1" customWidth="1"/>
    <col min="2766" max="2766" width="16.85546875" style="1" customWidth="1"/>
    <col min="2767" max="2767" width="16.28515625" style="1" customWidth="1"/>
    <col min="2768" max="2768" width="11.42578125" style="1" customWidth="1"/>
    <col min="2769" max="2769" width="60.5703125" style="1" customWidth="1"/>
    <col min="2770" max="3018" width="9.140625" style="1"/>
    <col min="3019" max="3019" width="27.42578125" style="1" customWidth="1"/>
    <col min="3020" max="3020" width="47" style="1" customWidth="1"/>
    <col min="3021" max="3021" width="15.140625" style="1" customWidth="1"/>
    <col min="3022" max="3022" width="16.85546875" style="1" customWidth="1"/>
    <col min="3023" max="3023" width="16.28515625" style="1" customWidth="1"/>
    <col min="3024" max="3024" width="11.42578125" style="1" customWidth="1"/>
    <col min="3025" max="3025" width="60.5703125" style="1" customWidth="1"/>
    <col min="3026" max="3274" width="9.140625" style="1"/>
    <col min="3275" max="3275" width="27.42578125" style="1" customWidth="1"/>
    <col min="3276" max="3276" width="47" style="1" customWidth="1"/>
    <col min="3277" max="3277" width="15.140625" style="1" customWidth="1"/>
    <col min="3278" max="3278" width="16.85546875" style="1" customWidth="1"/>
    <col min="3279" max="3279" width="16.28515625" style="1" customWidth="1"/>
    <col min="3280" max="3280" width="11.42578125" style="1" customWidth="1"/>
    <col min="3281" max="3281" width="60.5703125" style="1" customWidth="1"/>
    <col min="3282" max="3530" width="9.140625" style="1"/>
    <col min="3531" max="3531" width="27.42578125" style="1" customWidth="1"/>
    <col min="3532" max="3532" width="47" style="1" customWidth="1"/>
    <col min="3533" max="3533" width="15.140625" style="1" customWidth="1"/>
    <col min="3534" max="3534" width="16.85546875" style="1" customWidth="1"/>
    <col min="3535" max="3535" width="16.28515625" style="1" customWidth="1"/>
    <col min="3536" max="3536" width="11.42578125" style="1" customWidth="1"/>
    <col min="3537" max="3537" width="60.5703125" style="1" customWidth="1"/>
    <col min="3538" max="3786" width="9.140625" style="1"/>
    <col min="3787" max="3787" width="27.42578125" style="1" customWidth="1"/>
    <col min="3788" max="3788" width="47" style="1" customWidth="1"/>
    <col min="3789" max="3789" width="15.140625" style="1" customWidth="1"/>
    <col min="3790" max="3790" width="16.85546875" style="1" customWidth="1"/>
    <col min="3791" max="3791" width="16.28515625" style="1" customWidth="1"/>
    <col min="3792" max="3792" width="11.42578125" style="1" customWidth="1"/>
    <col min="3793" max="3793" width="60.5703125" style="1" customWidth="1"/>
    <col min="3794" max="4042" width="9.140625" style="1"/>
    <col min="4043" max="4043" width="27.42578125" style="1" customWidth="1"/>
    <col min="4044" max="4044" width="47" style="1" customWidth="1"/>
    <col min="4045" max="4045" width="15.140625" style="1" customWidth="1"/>
    <col min="4046" max="4046" width="16.85546875" style="1" customWidth="1"/>
    <col min="4047" max="4047" width="16.28515625" style="1" customWidth="1"/>
    <col min="4048" max="4048" width="11.42578125" style="1" customWidth="1"/>
    <col min="4049" max="4049" width="60.5703125" style="1" customWidth="1"/>
    <col min="4050" max="4298" width="9.140625" style="1"/>
    <col min="4299" max="4299" width="27.42578125" style="1" customWidth="1"/>
    <col min="4300" max="4300" width="47" style="1" customWidth="1"/>
    <col min="4301" max="4301" width="15.140625" style="1" customWidth="1"/>
    <col min="4302" max="4302" width="16.85546875" style="1" customWidth="1"/>
    <col min="4303" max="4303" width="16.28515625" style="1" customWidth="1"/>
    <col min="4304" max="4304" width="11.42578125" style="1" customWidth="1"/>
    <col min="4305" max="4305" width="60.5703125" style="1" customWidth="1"/>
    <col min="4306" max="4554" width="9.140625" style="1"/>
    <col min="4555" max="4555" width="27.42578125" style="1" customWidth="1"/>
    <col min="4556" max="4556" width="47" style="1" customWidth="1"/>
    <col min="4557" max="4557" width="15.140625" style="1" customWidth="1"/>
    <col min="4558" max="4558" width="16.85546875" style="1" customWidth="1"/>
    <col min="4559" max="4559" width="16.28515625" style="1" customWidth="1"/>
    <col min="4560" max="4560" width="11.42578125" style="1" customWidth="1"/>
    <col min="4561" max="4561" width="60.5703125" style="1" customWidth="1"/>
    <col min="4562" max="4810" width="9.140625" style="1"/>
    <col min="4811" max="4811" width="27.42578125" style="1" customWidth="1"/>
    <col min="4812" max="4812" width="47" style="1" customWidth="1"/>
    <col min="4813" max="4813" width="15.140625" style="1" customWidth="1"/>
    <col min="4814" max="4814" width="16.85546875" style="1" customWidth="1"/>
    <col min="4815" max="4815" width="16.28515625" style="1" customWidth="1"/>
    <col min="4816" max="4816" width="11.42578125" style="1" customWidth="1"/>
    <col min="4817" max="4817" width="60.5703125" style="1" customWidth="1"/>
    <col min="4818" max="5066" width="9.140625" style="1"/>
    <col min="5067" max="5067" width="27.42578125" style="1" customWidth="1"/>
    <col min="5068" max="5068" width="47" style="1" customWidth="1"/>
    <col min="5069" max="5069" width="15.140625" style="1" customWidth="1"/>
    <col min="5070" max="5070" width="16.85546875" style="1" customWidth="1"/>
    <col min="5071" max="5071" width="16.28515625" style="1" customWidth="1"/>
    <col min="5072" max="5072" width="11.42578125" style="1" customWidth="1"/>
    <col min="5073" max="5073" width="60.5703125" style="1" customWidth="1"/>
    <col min="5074" max="5322" width="9.140625" style="1"/>
    <col min="5323" max="5323" width="27.42578125" style="1" customWidth="1"/>
    <col min="5324" max="5324" width="47" style="1" customWidth="1"/>
    <col min="5325" max="5325" width="15.140625" style="1" customWidth="1"/>
    <col min="5326" max="5326" width="16.85546875" style="1" customWidth="1"/>
    <col min="5327" max="5327" width="16.28515625" style="1" customWidth="1"/>
    <col min="5328" max="5328" width="11.42578125" style="1" customWidth="1"/>
    <col min="5329" max="5329" width="60.5703125" style="1" customWidth="1"/>
    <col min="5330" max="5578" width="9.140625" style="1"/>
    <col min="5579" max="5579" width="27.42578125" style="1" customWidth="1"/>
    <col min="5580" max="5580" width="47" style="1" customWidth="1"/>
    <col min="5581" max="5581" width="15.140625" style="1" customWidth="1"/>
    <col min="5582" max="5582" width="16.85546875" style="1" customWidth="1"/>
    <col min="5583" max="5583" width="16.28515625" style="1" customWidth="1"/>
    <col min="5584" max="5584" width="11.42578125" style="1" customWidth="1"/>
    <col min="5585" max="5585" width="60.5703125" style="1" customWidth="1"/>
    <col min="5586" max="5834" width="9.140625" style="1"/>
    <col min="5835" max="5835" width="27.42578125" style="1" customWidth="1"/>
    <col min="5836" max="5836" width="47" style="1" customWidth="1"/>
    <col min="5837" max="5837" width="15.140625" style="1" customWidth="1"/>
    <col min="5838" max="5838" width="16.85546875" style="1" customWidth="1"/>
    <col min="5839" max="5839" width="16.28515625" style="1" customWidth="1"/>
    <col min="5840" max="5840" width="11.42578125" style="1" customWidth="1"/>
    <col min="5841" max="5841" width="60.5703125" style="1" customWidth="1"/>
    <col min="5842" max="6090" width="9.140625" style="1"/>
    <col min="6091" max="6091" width="27.42578125" style="1" customWidth="1"/>
    <col min="6092" max="6092" width="47" style="1" customWidth="1"/>
    <col min="6093" max="6093" width="15.140625" style="1" customWidth="1"/>
    <col min="6094" max="6094" width="16.85546875" style="1" customWidth="1"/>
    <col min="6095" max="6095" width="16.28515625" style="1" customWidth="1"/>
    <col min="6096" max="6096" width="11.42578125" style="1" customWidth="1"/>
    <col min="6097" max="6097" width="60.5703125" style="1" customWidth="1"/>
    <col min="6098" max="6346" width="9.140625" style="1"/>
    <col min="6347" max="6347" width="27.42578125" style="1" customWidth="1"/>
    <col min="6348" max="6348" width="47" style="1" customWidth="1"/>
    <col min="6349" max="6349" width="15.140625" style="1" customWidth="1"/>
    <col min="6350" max="6350" width="16.85546875" style="1" customWidth="1"/>
    <col min="6351" max="6351" width="16.28515625" style="1" customWidth="1"/>
    <col min="6352" max="6352" width="11.42578125" style="1" customWidth="1"/>
    <col min="6353" max="6353" width="60.5703125" style="1" customWidth="1"/>
    <col min="6354" max="6602" width="9.140625" style="1"/>
    <col min="6603" max="6603" width="27.42578125" style="1" customWidth="1"/>
    <col min="6604" max="6604" width="47" style="1" customWidth="1"/>
    <col min="6605" max="6605" width="15.140625" style="1" customWidth="1"/>
    <col min="6606" max="6606" width="16.85546875" style="1" customWidth="1"/>
    <col min="6607" max="6607" width="16.28515625" style="1" customWidth="1"/>
    <col min="6608" max="6608" width="11.42578125" style="1" customWidth="1"/>
    <col min="6609" max="6609" width="60.5703125" style="1" customWidth="1"/>
    <col min="6610" max="6858" width="9.140625" style="1"/>
    <col min="6859" max="6859" width="27.42578125" style="1" customWidth="1"/>
    <col min="6860" max="6860" width="47" style="1" customWidth="1"/>
    <col min="6861" max="6861" width="15.140625" style="1" customWidth="1"/>
    <col min="6862" max="6862" width="16.85546875" style="1" customWidth="1"/>
    <col min="6863" max="6863" width="16.28515625" style="1" customWidth="1"/>
    <col min="6864" max="6864" width="11.42578125" style="1" customWidth="1"/>
    <col min="6865" max="6865" width="60.5703125" style="1" customWidth="1"/>
    <col min="6866" max="7114" width="9.140625" style="1"/>
    <col min="7115" max="7115" width="27.42578125" style="1" customWidth="1"/>
    <col min="7116" max="7116" width="47" style="1" customWidth="1"/>
    <col min="7117" max="7117" width="15.140625" style="1" customWidth="1"/>
    <col min="7118" max="7118" width="16.85546875" style="1" customWidth="1"/>
    <col min="7119" max="7119" width="16.28515625" style="1" customWidth="1"/>
    <col min="7120" max="7120" width="11.42578125" style="1" customWidth="1"/>
    <col min="7121" max="7121" width="60.5703125" style="1" customWidth="1"/>
    <col min="7122" max="7370" width="9.140625" style="1"/>
    <col min="7371" max="7371" width="27.42578125" style="1" customWidth="1"/>
    <col min="7372" max="7372" width="47" style="1" customWidth="1"/>
    <col min="7373" max="7373" width="15.140625" style="1" customWidth="1"/>
    <col min="7374" max="7374" width="16.85546875" style="1" customWidth="1"/>
    <col min="7375" max="7375" width="16.28515625" style="1" customWidth="1"/>
    <col min="7376" max="7376" width="11.42578125" style="1" customWidth="1"/>
    <col min="7377" max="7377" width="60.5703125" style="1" customWidth="1"/>
    <col min="7378" max="7626" width="9.140625" style="1"/>
    <col min="7627" max="7627" width="27.42578125" style="1" customWidth="1"/>
    <col min="7628" max="7628" width="47" style="1" customWidth="1"/>
    <col min="7629" max="7629" width="15.140625" style="1" customWidth="1"/>
    <col min="7630" max="7630" width="16.85546875" style="1" customWidth="1"/>
    <col min="7631" max="7631" width="16.28515625" style="1" customWidth="1"/>
    <col min="7632" max="7632" width="11.42578125" style="1" customWidth="1"/>
    <col min="7633" max="7633" width="60.5703125" style="1" customWidth="1"/>
    <col min="7634" max="7882" width="9.140625" style="1"/>
    <col min="7883" max="7883" width="27.42578125" style="1" customWidth="1"/>
    <col min="7884" max="7884" width="47" style="1" customWidth="1"/>
    <col min="7885" max="7885" width="15.140625" style="1" customWidth="1"/>
    <col min="7886" max="7886" width="16.85546875" style="1" customWidth="1"/>
    <col min="7887" max="7887" width="16.28515625" style="1" customWidth="1"/>
    <col min="7888" max="7888" width="11.42578125" style="1" customWidth="1"/>
    <col min="7889" max="7889" width="60.5703125" style="1" customWidth="1"/>
    <col min="7890" max="8138" width="9.140625" style="1"/>
    <col min="8139" max="8139" width="27.42578125" style="1" customWidth="1"/>
    <col min="8140" max="8140" width="47" style="1" customWidth="1"/>
    <col min="8141" max="8141" width="15.140625" style="1" customWidth="1"/>
    <col min="8142" max="8142" width="16.85546875" style="1" customWidth="1"/>
    <col min="8143" max="8143" width="16.28515625" style="1" customWidth="1"/>
    <col min="8144" max="8144" width="11.42578125" style="1" customWidth="1"/>
    <col min="8145" max="8145" width="60.5703125" style="1" customWidth="1"/>
    <col min="8146" max="8394" width="9.140625" style="1"/>
    <col min="8395" max="8395" width="27.42578125" style="1" customWidth="1"/>
    <col min="8396" max="8396" width="47" style="1" customWidth="1"/>
    <col min="8397" max="8397" width="15.140625" style="1" customWidth="1"/>
    <col min="8398" max="8398" width="16.85546875" style="1" customWidth="1"/>
    <col min="8399" max="8399" width="16.28515625" style="1" customWidth="1"/>
    <col min="8400" max="8400" width="11.42578125" style="1" customWidth="1"/>
    <col min="8401" max="8401" width="60.5703125" style="1" customWidth="1"/>
    <col min="8402" max="8650" width="9.140625" style="1"/>
    <col min="8651" max="8651" width="27.42578125" style="1" customWidth="1"/>
    <col min="8652" max="8652" width="47" style="1" customWidth="1"/>
    <col min="8653" max="8653" width="15.140625" style="1" customWidth="1"/>
    <col min="8654" max="8654" width="16.85546875" style="1" customWidth="1"/>
    <col min="8655" max="8655" width="16.28515625" style="1" customWidth="1"/>
    <col min="8656" max="8656" width="11.42578125" style="1" customWidth="1"/>
    <col min="8657" max="8657" width="60.5703125" style="1" customWidth="1"/>
    <col min="8658" max="8906" width="9.140625" style="1"/>
    <col min="8907" max="8907" width="27.42578125" style="1" customWidth="1"/>
    <col min="8908" max="8908" width="47" style="1" customWidth="1"/>
    <col min="8909" max="8909" width="15.140625" style="1" customWidth="1"/>
    <col min="8910" max="8910" width="16.85546875" style="1" customWidth="1"/>
    <col min="8911" max="8911" width="16.28515625" style="1" customWidth="1"/>
    <col min="8912" max="8912" width="11.42578125" style="1" customWidth="1"/>
    <col min="8913" max="8913" width="60.5703125" style="1" customWidth="1"/>
    <col min="8914" max="9162" width="9.140625" style="1"/>
    <col min="9163" max="9163" width="27.42578125" style="1" customWidth="1"/>
    <col min="9164" max="9164" width="47" style="1" customWidth="1"/>
    <col min="9165" max="9165" width="15.140625" style="1" customWidth="1"/>
    <col min="9166" max="9166" width="16.85546875" style="1" customWidth="1"/>
    <col min="9167" max="9167" width="16.28515625" style="1" customWidth="1"/>
    <col min="9168" max="9168" width="11.42578125" style="1" customWidth="1"/>
    <col min="9169" max="9169" width="60.5703125" style="1" customWidth="1"/>
    <col min="9170" max="9418" width="9.140625" style="1"/>
    <col min="9419" max="9419" width="27.42578125" style="1" customWidth="1"/>
    <col min="9420" max="9420" width="47" style="1" customWidth="1"/>
    <col min="9421" max="9421" width="15.140625" style="1" customWidth="1"/>
    <col min="9422" max="9422" width="16.85546875" style="1" customWidth="1"/>
    <col min="9423" max="9423" width="16.28515625" style="1" customWidth="1"/>
    <col min="9424" max="9424" width="11.42578125" style="1" customWidth="1"/>
    <col min="9425" max="9425" width="60.5703125" style="1" customWidth="1"/>
    <col min="9426" max="9674" width="9.140625" style="1"/>
    <col min="9675" max="9675" width="27.42578125" style="1" customWidth="1"/>
    <col min="9676" max="9676" width="47" style="1" customWidth="1"/>
    <col min="9677" max="9677" width="15.140625" style="1" customWidth="1"/>
    <col min="9678" max="9678" width="16.85546875" style="1" customWidth="1"/>
    <col min="9679" max="9679" width="16.28515625" style="1" customWidth="1"/>
    <col min="9680" max="9680" width="11.42578125" style="1" customWidth="1"/>
    <col min="9681" max="9681" width="60.5703125" style="1" customWidth="1"/>
    <col min="9682" max="9930" width="9.140625" style="1"/>
    <col min="9931" max="9931" width="27.42578125" style="1" customWidth="1"/>
    <col min="9932" max="9932" width="47" style="1" customWidth="1"/>
    <col min="9933" max="9933" width="15.140625" style="1" customWidth="1"/>
    <col min="9934" max="9934" width="16.85546875" style="1" customWidth="1"/>
    <col min="9935" max="9935" width="16.28515625" style="1" customWidth="1"/>
    <col min="9936" max="9936" width="11.42578125" style="1" customWidth="1"/>
    <col min="9937" max="9937" width="60.5703125" style="1" customWidth="1"/>
    <col min="9938" max="10186" width="9.140625" style="1"/>
    <col min="10187" max="10187" width="27.42578125" style="1" customWidth="1"/>
    <col min="10188" max="10188" width="47" style="1" customWidth="1"/>
    <col min="10189" max="10189" width="15.140625" style="1" customWidth="1"/>
    <col min="10190" max="10190" width="16.85546875" style="1" customWidth="1"/>
    <col min="10191" max="10191" width="16.28515625" style="1" customWidth="1"/>
    <col min="10192" max="10192" width="11.42578125" style="1" customWidth="1"/>
    <col min="10193" max="10193" width="60.5703125" style="1" customWidth="1"/>
    <col min="10194" max="10442" width="9.140625" style="1"/>
    <col min="10443" max="10443" width="27.42578125" style="1" customWidth="1"/>
    <col min="10444" max="10444" width="47" style="1" customWidth="1"/>
    <col min="10445" max="10445" width="15.140625" style="1" customWidth="1"/>
    <col min="10446" max="10446" width="16.85546875" style="1" customWidth="1"/>
    <col min="10447" max="10447" width="16.28515625" style="1" customWidth="1"/>
    <col min="10448" max="10448" width="11.42578125" style="1" customWidth="1"/>
    <col min="10449" max="10449" width="60.5703125" style="1" customWidth="1"/>
    <col min="10450" max="10698" width="9.140625" style="1"/>
    <col min="10699" max="10699" width="27.42578125" style="1" customWidth="1"/>
    <col min="10700" max="10700" width="47" style="1" customWidth="1"/>
    <col min="10701" max="10701" width="15.140625" style="1" customWidth="1"/>
    <col min="10702" max="10702" width="16.85546875" style="1" customWidth="1"/>
    <col min="10703" max="10703" width="16.28515625" style="1" customWidth="1"/>
    <col min="10704" max="10704" width="11.42578125" style="1" customWidth="1"/>
    <col min="10705" max="10705" width="60.5703125" style="1" customWidth="1"/>
    <col min="10706" max="10954" width="9.140625" style="1"/>
    <col min="10955" max="10955" width="27.42578125" style="1" customWidth="1"/>
    <col min="10956" max="10956" width="47" style="1" customWidth="1"/>
    <col min="10957" max="10957" width="15.140625" style="1" customWidth="1"/>
    <col min="10958" max="10958" width="16.85546875" style="1" customWidth="1"/>
    <col min="10959" max="10959" width="16.28515625" style="1" customWidth="1"/>
    <col min="10960" max="10960" width="11.42578125" style="1" customWidth="1"/>
    <col min="10961" max="10961" width="60.5703125" style="1" customWidth="1"/>
    <col min="10962" max="11210" width="9.140625" style="1"/>
    <col min="11211" max="11211" width="27.42578125" style="1" customWidth="1"/>
    <col min="11212" max="11212" width="47" style="1" customWidth="1"/>
    <col min="11213" max="11213" width="15.140625" style="1" customWidth="1"/>
    <col min="11214" max="11214" width="16.85546875" style="1" customWidth="1"/>
    <col min="11215" max="11215" width="16.28515625" style="1" customWidth="1"/>
    <col min="11216" max="11216" width="11.42578125" style="1" customWidth="1"/>
    <col min="11217" max="11217" width="60.5703125" style="1" customWidth="1"/>
    <col min="11218" max="11466" width="9.140625" style="1"/>
    <col min="11467" max="11467" width="27.42578125" style="1" customWidth="1"/>
    <col min="11468" max="11468" width="47" style="1" customWidth="1"/>
    <col min="11469" max="11469" width="15.140625" style="1" customWidth="1"/>
    <col min="11470" max="11470" width="16.85546875" style="1" customWidth="1"/>
    <col min="11471" max="11471" width="16.28515625" style="1" customWidth="1"/>
    <col min="11472" max="11472" width="11.42578125" style="1" customWidth="1"/>
    <col min="11473" max="11473" width="60.5703125" style="1" customWidth="1"/>
    <col min="11474" max="11722" width="9.140625" style="1"/>
    <col min="11723" max="11723" width="27.42578125" style="1" customWidth="1"/>
    <col min="11724" max="11724" width="47" style="1" customWidth="1"/>
    <col min="11725" max="11725" width="15.140625" style="1" customWidth="1"/>
    <col min="11726" max="11726" width="16.85546875" style="1" customWidth="1"/>
    <col min="11727" max="11727" width="16.28515625" style="1" customWidth="1"/>
    <col min="11728" max="11728" width="11.42578125" style="1" customWidth="1"/>
    <col min="11729" max="11729" width="60.5703125" style="1" customWidth="1"/>
    <col min="11730" max="11978" width="9.140625" style="1"/>
    <col min="11979" max="11979" width="27.42578125" style="1" customWidth="1"/>
    <col min="11980" max="11980" width="47" style="1" customWidth="1"/>
    <col min="11981" max="11981" width="15.140625" style="1" customWidth="1"/>
    <col min="11982" max="11982" width="16.85546875" style="1" customWidth="1"/>
    <col min="11983" max="11983" width="16.28515625" style="1" customWidth="1"/>
    <col min="11984" max="11984" width="11.42578125" style="1" customWidth="1"/>
    <col min="11985" max="11985" width="60.5703125" style="1" customWidth="1"/>
    <col min="11986" max="12234" width="9.140625" style="1"/>
    <col min="12235" max="12235" width="27.42578125" style="1" customWidth="1"/>
    <col min="12236" max="12236" width="47" style="1" customWidth="1"/>
    <col min="12237" max="12237" width="15.140625" style="1" customWidth="1"/>
    <col min="12238" max="12238" width="16.85546875" style="1" customWidth="1"/>
    <col min="12239" max="12239" width="16.28515625" style="1" customWidth="1"/>
    <col min="12240" max="12240" width="11.42578125" style="1" customWidth="1"/>
    <col min="12241" max="12241" width="60.5703125" style="1" customWidth="1"/>
    <col min="12242" max="12490" width="9.140625" style="1"/>
    <col min="12491" max="12491" width="27.42578125" style="1" customWidth="1"/>
    <col min="12492" max="12492" width="47" style="1" customWidth="1"/>
    <col min="12493" max="12493" width="15.140625" style="1" customWidth="1"/>
    <col min="12494" max="12494" width="16.85546875" style="1" customWidth="1"/>
    <col min="12495" max="12495" width="16.28515625" style="1" customWidth="1"/>
    <col min="12496" max="12496" width="11.42578125" style="1" customWidth="1"/>
    <col min="12497" max="12497" width="60.5703125" style="1" customWidth="1"/>
    <col min="12498" max="12746" width="9.140625" style="1"/>
    <col min="12747" max="12747" width="27.42578125" style="1" customWidth="1"/>
    <col min="12748" max="12748" width="47" style="1" customWidth="1"/>
    <col min="12749" max="12749" width="15.140625" style="1" customWidth="1"/>
    <col min="12750" max="12750" width="16.85546875" style="1" customWidth="1"/>
    <col min="12751" max="12751" width="16.28515625" style="1" customWidth="1"/>
    <col min="12752" max="12752" width="11.42578125" style="1" customWidth="1"/>
    <col min="12753" max="12753" width="60.5703125" style="1" customWidth="1"/>
    <col min="12754" max="13002" width="9.140625" style="1"/>
    <col min="13003" max="13003" width="27.42578125" style="1" customWidth="1"/>
    <col min="13004" max="13004" width="47" style="1" customWidth="1"/>
    <col min="13005" max="13005" width="15.140625" style="1" customWidth="1"/>
    <col min="13006" max="13006" width="16.85546875" style="1" customWidth="1"/>
    <col min="13007" max="13007" width="16.28515625" style="1" customWidth="1"/>
    <col min="13008" max="13008" width="11.42578125" style="1" customWidth="1"/>
    <col min="13009" max="13009" width="60.5703125" style="1" customWidth="1"/>
    <col min="13010" max="13258" width="9.140625" style="1"/>
    <col min="13259" max="13259" width="27.42578125" style="1" customWidth="1"/>
    <col min="13260" max="13260" width="47" style="1" customWidth="1"/>
    <col min="13261" max="13261" width="15.140625" style="1" customWidth="1"/>
    <col min="13262" max="13262" width="16.85546875" style="1" customWidth="1"/>
    <col min="13263" max="13263" width="16.28515625" style="1" customWidth="1"/>
    <col min="13264" max="13264" width="11.42578125" style="1" customWidth="1"/>
    <col min="13265" max="13265" width="60.5703125" style="1" customWidth="1"/>
    <col min="13266" max="13514" width="9.140625" style="1"/>
    <col min="13515" max="13515" width="27.42578125" style="1" customWidth="1"/>
    <col min="13516" max="13516" width="47" style="1" customWidth="1"/>
    <col min="13517" max="13517" width="15.140625" style="1" customWidth="1"/>
    <col min="13518" max="13518" width="16.85546875" style="1" customWidth="1"/>
    <col min="13519" max="13519" width="16.28515625" style="1" customWidth="1"/>
    <col min="13520" max="13520" width="11.42578125" style="1" customWidth="1"/>
    <col min="13521" max="13521" width="60.5703125" style="1" customWidth="1"/>
    <col min="13522" max="13770" width="9.140625" style="1"/>
    <col min="13771" max="13771" width="27.42578125" style="1" customWidth="1"/>
    <col min="13772" max="13772" width="47" style="1" customWidth="1"/>
    <col min="13773" max="13773" width="15.140625" style="1" customWidth="1"/>
    <col min="13774" max="13774" width="16.85546875" style="1" customWidth="1"/>
    <col min="13775" max="13775" width="16.28515625" style="1" customWidth="1"/>
    <col min="13776" max="13776" width="11.42578125" style="1" customWidth="1"/>
    <col min="13777" max="13777" width="60.5703125" style="1" customWidth="1"/>
    <col min="13778" max="14026" width="9.140625" style="1"/>
    <col min="14027" max="14027" width="27.42578125" style="1" customWidth="1"/>
    <col min="14028" max="14028" width="47" style="1" customWidth="1"/>
    <col min="14029" max="14029" width="15.140625" style="1" customWidth="1"/>
    <col min="14030" max="14030" width="16.85546875" style="1" customWidth="1"/>
    <col min="14031" max="14031" width="16.28515625" style="1" customWidth="1"/>
    <col min="14032" max="14032" width="11.42578125" style="1" customWidth="1"/>
    <col min="14033" max="14033" width="60.5703125" style="1" customWidth="1"/>
    <col min="14034" max="14282" width="9.140625" style="1"/>
    <col min="14283" max="14283" width="27.42578125" style="1" customWidth="1"/>
    <col min="14284" max="14284" width="47" style="1" customWidth="1"/>
    <col min="14285" max="14285" width="15.140625" style="1" customWidth="1"/>
    <col min="14286" max="14286" width="16.85546875" style="1" customWidth="1"/>
    <col min="14287" max="14287" width="16.28515625" style="1" customWidth="1"/>
    <col min="14288" max="14288" width="11.42578125" style="1" customWidth="1"/>
    <col min="14289" max="14289" width="60.5703125" style="1" customWidth="1"/>
    <col min="14290" max="14538" width="9.140625" style="1"/>
    <col min="14539" max="14539" width="27.42578125" style="1" customWidth="1"/>
    <col min="14540" max="14540" width="47" style="1" customWidth="1"/>
    <col min="14541" max="14541" width="15.140625" style="1" customWidth="1"/>
    <col min="14542" max="14542" width="16.85546875" style="1" customWidth="1"/>
    <col min="14543" max="14543" width="16.28515625" style="1" customWidth="1"/>
    <col min="14544" max="14544" width="11.42578125" style="1" customWidth="1"/>
    <col min="14545" max="14545" width="60.5703125" style="1" customWidth="1"/>
    <col min="14546" max="14794" width="9.140625" style="1"/>
    <col min="14795" max="14795" width="27.42578125" style="1" customWidth="1"/>
    <col min="14796" max="14796" width="47" style="1" customWidth="1"/>
    <col min="14797" max="14797" width="15.140625" style="1" customWidth="1"/>
    <col min="14798" max="14798" width="16.85546875" style="1" customWidth="1"/>
    <col min="14799" max="14799" width="16.28515625" style="1" customWidth="1"/>
    <col min="14800" max="14800" width="11.42578125" style="1" customWidth="1"/>
    <col min="14801" max="14801" width="60.5703125" style="1" customWidth="1"/>
    <col min="14802" max="15050" width="9.140625" style="1"/>
    <col min="15051" max="15051" width="27.42578125" style="1" customWidth="1"/>
    <col min="15052" max="15052" width="47" style="1" customWidth="1"/>
    <col min="15053" max="15053" width="15.140625" style="1" customWidth="1"/>
    <col min="15054" max="15054" width="16.85546875" style="1" customWidth="1"/>
    <col min="15055" max="15055" width="16.28515625" style="1" customWidth="1"/>
    <col min="15056" max="15056" width="11.42578125" style="1" customWidth="1"/>
    <col min="15057" max="15057" width="60.5703125" style="1" customWidth="1"/>
    <col min="15058" max="15306" width="9.140625" style="1"/>
    <col min="15307" max="15307" width="27.42578125" style="1" customWidth="1"/>
    <col min="15308" max="15308" width="47" style="1" customWidth="1"/>
    <col min="15309" max="15309" width="15.140625" style="1" customWidth="1"/>
    <col min="15310" max="15310" width="16.85546875" style="1" customWidth="1"/>
    <col min="15311" max="15311" width="16.28515625" style="1" customWidth="1"/>
    <col min="15312" max="15312" width="11.42578125" style="1" customWidth="1"/>
    <col min="15313" max="15313" width="60.5703125" style="1" customWidth="1"/>
    <col min="15314" max="15562" width="9.140625" style="1"/>
    <col min="15563" max="15563" width="27.42578125" style="1" customWidth="1"/>
    <col min="15564" max="15564" width="47" style="1" customWidth="1"/>
    <col min="15565" max="15565" width="15.140625" style="1" customWidth="1"/>
    <col min="15566" max="15566" width="16.85546875" style="1" customWidth="1"/>
    <col min="15567" max="15567" width="16.28515625" style="1" customWidth="1"/>
    <col min="15568" max="15568" width="11.42578125" style="1" customWidth="1"/>
    <col min="15569" max="15569" width="60.5703125" style="1" customWidth="1"/>
    <col min="15570" max="15818" width="9.140625" style="1"/>
    <col min="15819" max="15819" width="27.42578125" style="1" customWidth="1"/>
    <col min="15820" max="15820" width="47" style="1" customWidth="1"/>
    <col min="15821" max="15821" width="15.140625" style="1" customWidth="1"/>
    <col min="15822" max="15822" width="16.85546875" style="1" customWidth="1"/>
    <col min="15823" max="15823" width="16.28515625" style="1" customWidth="1"/>
    <col min="15824" max="15824" width="11.42578125" style="1" customWidth="1"/>
    <col min="15825" max="15825" width="60.5703125" style="1" customWidth="1"/>
    <col min="15826" max="16074" width="9.140625" style="1"/>
    <col min="16075" max="16075" width="27.42578125" style="1" customWidth="1"/>
    <col min="16076" max="16076" width="47" style="1" customWidth="1"/>
    <col min="16077" max="16077" width="15.140625" style="1" customWidth="1"/>
    <col min="16078" max="16078" width="16.85546875" style="1" customWidth="1"/>
    <col min="16079" max="16079" width="16.28515625" style="1" customWidth="1"/>
    <col min="16080" max="16080" width="11.42578125" style="1" customWidth="1"/>
    <col min="16081" max="16081" width="60.5703125" style="1" customWidth="1"/>
    <col min="16082" max="16384" width="9.140625" style="1"/>
  </cols>
  <sheetData>
    <row r="1" spans="1:5" s="2" customFormat="1" ht="32.25" customHeight="1" x14ac:dyDescent="0.25">
      <c r="A1" s="57" t="s">
        <v>148</v>
      </c>
      <c r="B1" s="57"/>
      <c r="C1" s="57"/>
      <c r="D1" s="57"/>
      <c r="E1" s="57"/>
    </row>
    <row r="2" spans="1:5" s="9" customFormat="1" ht="15.75" customHeight="1" x14ac:dyDescent="0.25">
      <c r="A2" s="58" t="s">
        <v>0</v>
      </c>
      <c r="B2" s="58"/>
      <c r="C2" s="58"/>
      <c r="D2" s="58"/>
      <c r="E2" s="58"/>
    </row>
    <row r="3" spans="1:5" s="9" customFormat="1" ht="14.25" customHeight="1" x14ac:dyDescent="0.25">
      <c r="A3" s="10"/>
      <c r="B3" s="10"/>
      <c r="C3" s="11"/>
      <c r="D3" s="12" t="s">
        <v>121</v>
      </c>
      <c r="E3" s="12" t="s">
        <v>122</v>
      </c>
    </row>
    <row r="4" spans="1:5" s="13" customFormat="1" ht="23.45" customHeight="1" x14ac:dyDescent="0.25">
      <c r="A4" s="59" t="s">
        <v>1</v>
      </c>
      <c r="B4" s="60" t="s">
        <v>2</v>
      </c>
      <c r="C4" s="61" t="s">
        <v>144</v>
      </c>
      <c r="D4" s="62" t="s">
        <v>145</v>
      </c>
      <c r="E4" s="56" t="s">
        <v>61</v>
      </c>
    </row>
    <row r="5" spans="1:5" s="13" customFormat="1" ht="30.75" customHeight="1" x14ac:dyDescent="0.25">
      <c r="A5" s="59"/>
      <c r="B5" s="60"/>
      <c r="C5" s="61"/>
      <c r="D5" s="62"/>
      <c r="E5" s="56"/>
    </row>
    <row r="6" spans="1:5" s="13" customFormat="1" ht="33.75" customHeight="1" x14ac:dyDescent="0.25">
      <c r="A6" s="14" t="s">
        <v>3</v>
      </c>
      <c r="B6" s="36" t="s">
        <v>4</v>
      </c>
      <c r="C6" s="15">
        <f>C7+C9+C11+C17+C22++C29+C39+C41+C47+C56+C57</f>
        <v>7392302</v>
      </c>
      <c r="D6" s="15">
        <f>D7+D9+D11+D17+D22++D29+D39+D41+D47+D56+D57</f>
        <v>7703175</v>
      </c>
      <c r="E6" s="16">
        <f>D6/C6*100</f>
        <v>104.20536119871726</v>
      </c>
    </row>
    <row r="7" spans="1:5" s="9" customFormat="1" ht="20.25" customHeight="1" x14ac:dyDescent="0.25">
      <c r="A7" s="14" t="s">
        <v>5</v>
      </c>
      <c r="B7" s="37" t="s">
        <v>6</v>
      </c>
      <c r="C7" s="15">
        <f>C8</f>
        <v>3854323</v>
      </c>
      <c r="D7" s="15">
        <f>D8</f>
        <v>3923457</v>
      </c>
      <c r="E7" s="16">
        <f t="shared" ref="E7:E58" si="0">D7/C7*100</f>
        <v>101.79367427172035</v>
      </c>
    </row>
    <row r="8" spans="1:5" s="9" customFormat="1" ht="25.15" customHeight="1" x14ac:dyDescent="0.25">
      <c r="A8" s="17" t="s">
        <v>7</v>
      </c>
      <c r="B8" s="38" t="s">
        <v>8</v>
      </c>
      <c r="C8" s="18">
        <v>3854323</v>
      </c>
      <c r="D8" s="18">
        <v>3923457</v>
      </c>
      <c r="E8" s="16">
        <f t="shared" si="0"/>
        <v>101.79367427172035</v>
      </c>
    </row>
    <row r="9" spans="1:5" s="9" customFormat="1" ht="49.5" customHeight="1" x14ac:dyDescent="0.25">
      <c r="A9" s="14" t="s">
        <v>9</v>
      </c>
      <c r="B9" s="39" t="s">
        <v>10</v>
      </c>
      <c r="C9" s="15">
        <f>C10</f>
        <v>87257</v>
      </c>
      <c r="D9" s="15">
        <f>D10</f>
        <v>87257</v>
      </c>
      <c r="E9" s="16">
        <f t="shared" si="0"/>
        <v>100</v>
      </c>
    </row>
    <row r="10" spans="1:5" s="9" customFormat="1" ht="54" customHeight="1" x14ac:dyDescent="0.25">
      <c r="A10" s="17" t="s">
        <v>11</v>
      </c>
      <c r="B10" s="32" t="s">
        <v>12</v>
      </c>
      <c r="C10" s="18">
        <v>87257</v>
      </c>
      <c r="D10" s="18">
        <v>87257</v>
      </c>
      <c r="E10" s="16">
        <f t="shared" si="0"/>
        <v>100</v>
      </c>
    </row>
    <row r="11" spans="1:5" s="13" customFormat="1" ht="27.6" customHeight="1" x14ac:dyDescent="0.25">
      <c r="A11" s="14" t="s">
        <v>13</v>
      </c>
      <c r="B11" s="37" t="s">
        <v>14</v>
      </c>
      <c r="C11" s="15">
        <f>SUM(C12:C16)</f>
        <v>1361440</v>
      </c>
      <c r="D11" s="15">
        <f>SUM(D12:D16)</f>
        <v>1390022</v>
      </c>
      <c r="E11" s="16">
        <f t="shared" si="0"/>
        <v>102.09939475849102</v>
      </c>
    </row>
    <row r="12" spans="1:5" s="13" customFormat="1" ht="39" customHeight="1" x14ac:dyDescent="0.25">
      <c r="A12" s="20" t="s">
        <v>62</v>
      </c>
      <c r="B12" s="40" t="s">
        <v>15</v>
      </c>
      <c r="C12" s="18">
        <v>1247000</v>
      </c>
      <c r="D12" s="18">
        <v>1262000</v>
      </c>
      <c r="E12" s="16">
        <f t="shared" si="0"/>
        <v>101.20288692862871</v>
      </c>
    </row>
    <row r="13" spans="1:5" s="13" customFormat="1" ht="37.5" customHeight="1" x14ac:dyDescent="0.25">
      <c r="A13" s="17" t="s">
        <v>16</v>
      </c>
      <c r="B13" s="32" t="s">
        <v>17</v>
      </c>
      <c r="C13" s="18">
        <v>93</v>
      </c>
      <c r="D13" s="18">
        <v>114</v>
      </c>
      <c r="E13" s="16">
        <f t="shared" si="0"/>
        <v>122.58064516129032</v>
      </c>
    </row>
    <row r="14" spans="1:5" s="13" customFormat="1" ht="23.25" customHeight="1" x14ac:dyDescent="0.25">
      <c r="A14" s="17" t="s">
        <v>18</v>
      </c>
      <c r="B14" s="32" t="s">
        <v>19</v>
      </c>
      <c r="C14" s="18">
        <v>2710</v>
      </c>
      <c r="D14" s="18">
        <v>2710</v>
      </c>
      <c r="E14" s="16">
        <f t="shared" si="0"/>
        <v>100</v>
      </c>
    </row>
    <row r="15" spans="1:5" s="13" customFormat="1" ht="31.5" x14ac:dyDescent="0.25">
      <c r="A15" s="20" t="s">
        <v>20</v>
      </c>
      <c r="B15" s="40" t="s">
        <v>21</v>
      </c>
      <c r="C15" s="18">
        <v>106751</v>
      </c>
      <c r="D15" s="18">
        <v>120312</v>
      </c>
      <c r="E15" s="16">
        <f t="shared" si="0"/>
        <v>112.70339387921425</v>
      </c>
    </row>
    <row r="16" spans="1:5" s="13" customFormat="1" ht="76.5" customHeight="1" x14ac:dyDescent="0.25">
      <c r="A16" s="20" t="s">
        <v>136</v>
      </c>
      <c r="B16" s="40" t="s">
        <v>137</v>
      </c>
      <c r="C16" s="18">
        <v>4886</v>
      </c>
      <c r="D16" s="18">
        <v>4886</v>
      </c>
      <c r="E16" s="16">
        <f t="shared" si="0"/>
        <v>100</v>
      </c>
    </row>
    <row r="17" spans="1:5" s="13" customFormat="1" ht="24.6" customHeight="1" x14ac:dyDescent="0.25">
      <c r="A17" s="21" t="s">
        <v>73</v>
      </c>
      <c r="B17" s="41" t="s">
        <v>74</v>
      </c>
      <c r="C17" s="15">
        <f>C18+C19</f>
        <v>1121143</v>
      </c>
      <c r="D17" s="15">
        <f>D18+D19</f>
        <v>1217430</v>
      </c>
      <c r="E17" s="16">
        <f t="shared" si="0"/>
        <v>108.58828891586532</v>
      </c>
    </row>
    <row r="18" spans="1:5" s="13" customFormat="1" ht="28.9" customHeight="1" x14ac:dyDescent="0.25">
      <c r="A18" s="20" t="s">
        <v>75</v>
      </c>
      <c r="B18" s="40" t="s">
        <v>76</v>
      </c>
      <c r="C18" s="18">
        <v>234334</v>
      </c>
      <c r="D18" s="18">
        <v>240334</v>
      </c>
      <c r="E18" s="16">
        <f t="shared" si="0"/>
        <v>102.56044790768732</v>
      </c>
    </row>
    <row r="19" spans="1:5" s="13" customFormat="1" ht="24.6" customHeight="1" x14ac:dyDescent="0.25">
      <c r="A19" s="20" t="s">
        <v>78</v>
      </c>
      <c r="B19" s="40" t="s">
        <v>77</v>
      </c>
      <c r="C19" s="18">
        <f>C20+C21</f>
        <v>886809</v>
      </c>
      <c r="D19" s="18">
        <f>D20+D21</f>
        <v>977096</v>
      </c>
      <c r="E19" s="16">
        <f t="shared" si="0"/>
        <v>110.18111002481932</v>
      </c>
    </row>
    <row r="20" spans="1:5" s="13" customFormat="1" ht="24" customHeight="1" x14ac:dyDescent="0.25">
      <c r="A20" s="22" t="s">
        <v>82</v>
      </c>
      <c r="B20" s="42" t="s">
        <v>79</v>
      </c>
      <c r="C20" s="18">
        <v>489003</v>
      </c>
      <c r="D20" s="18">
        <v>528000</v>
      </c>
      <c r="E20" s="16">
        <f t="shared" si="0"/>
        <v>107.97479770062762</v>
      </c>
    </row>
    <row r="21" spans="1:5" s="13" customFormat="1" ht="24" customHeight="1" x14ac:dyDescent="0.25">
      <c r="A21" s="22" t="s">
        <v>81</v>
      </c>
      <c r="B21" s="42" t="s">
        <v>80</v>
      </c>
      <c r="C21" s="18">
        <v>397806</v>
      </c>
      <c r="D21" s="18">
        <v>449096</v>
      </c>
      <c r="E21" s="16">
        <f t="shared" si="0"/>
        <v>112.89321930790386</v>
      </c>
    </row>
    <row r="22" spans="1:5" s="13" customFormat="1" ht="31.15" customHeight="1" x14ac:dyDescent="0.25">
      <c r="A22" s="14" t="s">
        <v>22</v>
      </c>
      <c r="B22" s="37" t="s">
        <v>23</v>
      </c>
      <c r="C22" s="15">
        <f>C23+C27+C25</f>
        <v>57233</v>
      </c>
      <c r="D22" s="15">
        <f>D23+D27+D25</f>
        <v>73999</v>
      </c>
      <c r="E22" s="16">
        <f t="shared" si="0"/>
        <v>129.29428826026944</v>
      </c>
    </row>
    <row r="23" spans="1:5" s="13" customFormat="1" ht="52.15" customHeight="1" x14ac:dyDescent="0.25">
      <c r="A23" s="17" t="s">
        <v>24</v>
      </c>
      <c r="B23" s="32" t="s">
        <v>25</v>
      </c>
      <c r="C23" s="18">
        <f>C24</f>
        <v>57100</v>
      </c>
      <c r="D23" s="18">
        <f>D24</f>
        <v>73828</v>
      </c>
      <c r="E23" s="16">
        <f t="shared" si="0"/>
        <v>129.29597197898423</v>
      </c>
    </row>
    <row r="24" spans="1:5" s="13" customFormat="1" ht="81" customHeight="1" x14ac:dyDescent="0.25">
      <c r="A24" s="23" t="s">
        <v>26</v>
      </c>
      <c r="B24" s="43" t="s">
        <v>27</v>
      </c>
      <c r="C24" s="18">
        <v>57100</v>
      </c>
      <c r="D24" s="18">
        <v>73828</v>
      </c>
      <c r="E24" s="16">
        <f t="shared" si="0"/>
        <v>129.29597197898423</v>
      </c>
    </row>
    <row r="25" spans="1:5" s="13" customFormat="1" ht="75.75" customHeight="1" x14ac:dyDescent="0.25">
      <c r="A25" s="17" t="s">
        <v>138</v>
      </c>
      <c r="B25" s="44" t="s">
        <v>139</v>
      </c>
      <c r="C25" s="18">
        <f>C26</f>
        <v>18</v>
      </c>
      <c r="D25" s="18">
        <f>D26</f>
        <v>21</v>
      </c>
      <c r="E25" s="16">
        <f t="shared" si="0"/>
        <v>116.66666666666667</v>
      </c>
    </row>
    <row r="26" spans="1:5" s="13" customFormat="1" ht="121.5" customHeight="1" x14ac:dyDescent="0.25">
      <c r="A26" s="23" t="s">
        <v>140</v>
      </c>
      <c r="B26" s="43" t="s">
        <v>141</v>
      </c>
      <c r="C26" s="18">
        <v>18</v>
      </c>
      <c r="D26" s="25">
        <v>21</v>
      </c>
      <c r="E26" s="16">
        <f t="shared" si="0"/>
        <v>116.66666666666667</v>
      </c>
    </row>
    <row r="27" spans="1:5" s="13" customFormat="1" ht="75.75" customHeight="1" x14ac:dyDescent="0.25">
      <c r="A27" s="17" t="s">
        <v>28</v>
      </c>
      <c r="B27" s="44" t="s">
        <v>29</v>
      </c>
      <c r="C27" s="18">
        <f>C28</f>
        <v>115</v>
      </c>
      <c r="D27" s="18">
        <f>D28</f>
        <v>150</v>
      </c>
      <c r="E27" s="16">
        <f t="shared" si="0"/>
        <v>130.43478260869566</v>
      </c>
    </row>
    <row r="28" spans="1:5" s="13" customFormat="1" ht="57" customHeight="1" x14ac:dyDescent="0.25">
      <c r="A28" s="23" t="s">
        <v>30</v>
      </c>
      <c r="B28" s="45" t="s">
        <v>31</v>
      </c>
      <c r="C28" s="18">
        <v>115</v>
      </c>
      <c r="D28" s="18">
        <v>150</v>
      </c>
      <c r="E28" s="16">
        <f t="shared" si="0"/>
        <v>130.43478260869566</v>
      </c>
    </row>
    <row r="29" spans="1:5" s="13" customFormat="1" ht="60.75" customHeight="1" x14ac:dyDescent="0.25">
      <c r="A29" s="14" t="s">
        <v>32</v>
      </c>
      <c r="B29" s="46" t="s">
        <v>33</v>
      </c>
      <c r="C29" s="15">
        <f>C30+C35+C36</f>
        <v>653528</v>
      </c>
      <c r="D29" s="15">
        <f>D30+D35+D36</f>
        <v>664742</v>
      </c>
      <c r="E29" s="16">
        <f t="shared" si="0"/>
        <v>101.71591729811118</v>
      </c>
    </row>
    <row r="30" spans="1:5" s="13" customFormat="1" ht="146.25" customHeight="1" x14ac:dyDescent="0.25">
      <c r="A30" s="50" t="s">
        <v>34</v>
      </c>
      <c r="B30" s="44" t="s">
        <v>35</v>
      </c>
      <c r="C30" s="18">
        <f>C31+C32+C33+C34</f>
        <v>551718</v>
      </c>
      <c r="D30" s="18">
        <f>D31+D32+D33+D34</f>
        <v>554218</v>
      </c>
      <c r="E30" s="16">
        <f t="shared" si="0"/>
        <v>100.4531300410717</v>
      </c>
    </row>
    <row r="31" spans="1:5" s="13" customFormat="1" ht="114.75" customHeight="1" x14ac:dyDescent="0.25">
      <c r="A31" s="27" t="s">
        <v>83</v>
      </c>
      <c r="B31" s="43" t="s">
        <v>84</v>
      </c>
      <c r="C31" s="18">
        <v>452242</v>
      </c>
      <c r="D31" s="18">
        <v>452242</v>
      </c>
      <c r="E31" s="16">
        <f t="shared" si="0"/>
        <v>100</v>
      </c>
    </row>
    <row r="32" spans="1:5" s="13" customFormat="1" ht="135" customHeight="1" x14ac:dyDescent="0.25">
      <c r="A32" s="23" t="s">
        <v>86</v>
      </c>
      <c r="B32" s="47" t="s">
        <v>85</v>
      </c>
      <c r="C32" s="18">
        <v>77476</v>
      </c>
      <c r="D32" s="18">
        <v>77476</v>
      </c>
      <c r="E32" s="16">
        <f t="shared" si="0"/>
        <v>100</v>
      </c>
    </row>
    <row r="33" spans="1:5" s="13" customFormat="1" ht="131.25" customHeight="1" x14ac:dyDescent="0.25">
      <c r="A33" s="26" t="s">
        <v>87</v>
      </c>
      <c r="B33" s="48" t="s">
        <v>88</v>
      </c>
      <c r="C33" s="18">
        <v>2000</v>
      </c>
      <c r="D33" s="18">
        <v>2000</v>
      </c>
      <c r="E33" s="16">
        <f t="shared" si="0"/>
        <v>100</v>
      </c>
    </row>
    <row r="34" spans="1:5" s="13" customFormat="1" ht="66" customHeight="1" x14ac:dyDescent="0.25">
      <c r="A34" s="23" t="s">
        <v>90</v>
      </c>
      <c r="B34" s="43" t="s">
        <v>89</v>
      </c>
      <c r="C34" s="18">
        <v>20000</v>
      </c>
      <c r="D34" s="18">
        <v>22500</v>
      </c>
      <c r="E34" s="16">
        <f t="shared" si="0"/>
        <v>112.5</v>
      </c>
    </row>
    <row r="35" spans="1:5" s="13" customFormat="1" ht="66" customHeight="1" x14ac:dyDescent="0.25">
      <c r="A35" s="17" t="s">
        <v>124</v>
      </c>
      <c r="B35" s="44" t="s">
        <v>123</v>
      </c>
      <c r="C35" s="18">
        <v>182</v>
      </c>
      <c r="D35" s="18">
        <v>437</v>
      </c>
      <c r="E35" s="16">
        <f t="shared" si="0"/>
        <v>240.1098901098901</v>
      </c>
    </row>
    <row r="36" spans="1:5" s="13" customFormat="1" ht="134.25" customHeight="1" x14ac:dyDescent="0.25">
      <c r="A36" s="17" t="s">
        <v>36</v>
      </c>
      <c r="B36" s="44" t="s">
        <v>37</v>
      </c>
      <c r="C36" s="18">
        <f>C37+C38</f>
        <v>101628</v>
      </c>
      <c r="D36" s="18">
        <f>D37+D38</f>
        <v>110087</v>
      </c>
      <c r="E36" s="16">
        <f t="shared" si="0"/>
        <v>108.32349352540638</v>
      </c>
    </row>
    <row r="37" spans="1:5" s="13" customFormat="1" ht="148.5" customHeight="1" x14ac:dyDescent="0.25">
      <c r="A37" s="24" t="s">
        <v>91</v>
      </c>
      <c r="B37" s="43" t="s">
        <v>92</v>
      </c>
      <c r="C37" s="18">
        <v>62328</v>
      </c>
      <c r="D37" s="18">
        <v>65587</v>
      </c>
      <c r="E37" s="16">
        <f t="shared" si="0"/>
        <v>105.22878962905918</v>
      </c>
    </row>
    <row r="38" spans="1:5" s="13" customFormat="1" ht="165.75" customHeight="1" x14ac:dyDescent="0.25">
      <c r="A38" s="24" t="s">
        <v>130</v>
      </c>
      <c r="B38" s="43" t="s">
        <v>131</v>
      </c>
      <c r="C38" s="18">
        <v>39300</v>
      </c>
      <c r="D38" s="18">
        <v>44500</v>
      </c>
      <c r="E38" s="16">
        <f t="shared" si="0"/>
        <v>113.23155216284988</v>
      </c>
    </row>
    <row r="39" spans="1:5" s="13" customFormat="1" ht="34.15" customHeight="1" x14ac:dyDescent="0.25">
      <c r="A39" s="14" t="s">
        <v>38</v>
      </c>
      <c r="B39" s="46" t="s">
        <v>39</v>
      </c>
      <c r="C39" s="15">
        <f>C40</f>
        <v>3796</v>
      </c>
      <c r="D39" s="15">
        <f>D40</f>
        <v>3796</v>
      </c>
      <c r="E39" s="16">
        <f t="shared" si="0"/>
        <v>100</v>
      </c>
    </row>
    <row r="40" spans="1:5" s="13" customFormat="1" ht="36.75" customHeight="1" x14ac:dyDescent="0.25">
      <c r="A40" s="17" t="s">
        <v>40</v>
      </c>
      <c r="B40" s="32" t="s">
        <v>41</v>
      </c>
      <c r="C40" s="18">
        <v>3796</v>
      </c>
      <c r="D40" s="18">
        <v>3796</v>
      </c>
      <c r="E40" s="16">
        <f t="shared" si="0"/>
        <v>100</v>
      </c>
    </row>
    <row r="41" spans="1:5" s="13" customFormat="1" ht="47.45" customHeight="1" x14ac:dyDescent="0.25">
      <c r="A41" s="14" t="s">
        <v>42</v>
      </c>
      <c r="B41" s="46" t="s">
        <v>43</v>
      </c>
      <c r="C41" s="15">
        <f>C42+C44</f>
        <v>48500</v>
      </c>
      <c r="D41" s="15">
        <f>D42+D44</f>
        <v>51300</v>
      </c>
      <c r="E41" s="16">
        <f t="shared" si="0"/>
        <v>105.77319587628867</v>
      </c>
    </row>
    <row r="42" spans="1:5" s="13" customFormat="1" ht="24.75" customHeight="1" x14ac:dyDescent="0.25">
      <c r="A42" s="17" t="s">
        <v>67</v>
      </c>
      <c r="B42" s="32" t="s">
        <v>68</v>
      </c>
      <c r="C42" s="18">
        <f>C43</f>
        <v>21300</v>
      </c>
      <c r="D42" s="18">
        <f>D43</f>
        <v>23300</v>
      </c>
      <c r="E42" s="16">
        <f>D42/C42*100</f>
        <v>109.38967136150235</v>
      </c>
    </row>
    <row r="43" spans="1:5" s="13" customFormat="1" ht="36.75" customHeight="1" x14ac:dyDescent="0.25">
      <c r="A43" s="17" t="s">
        <v>93</v>
      </c>
      <c r="B43" s="45" t="s">
        <v>94</v>
      </c>
      <c r="C43" s="18">
        <v>21300</v>
      </c>
      <c r="D43" s="18">
        <v>23300</v>
      </c>
      <c r="E43" s="16">
        <f t="shared" si="0"/>
        <v>109.38967136150235</v>
      </c>
    </row>
    <row r="44" spans="1:5" s="13" customFormat="1" ht="30" customHeight="1" x14ac:dyDescent="0.25">
      <c r="A44" s="17" t="s">
        <v>44</v>
      </c>
      <c r="B44" s="32" t="s">
        <v>45</v>
      </c>
      <c r="C44" s="18">
        <f>C45+C46</f>
        <v>27200</v>
      </c>
      <c r="D44" s="18">
        <f>D45+D46</f>
        <v>28000</v>
      </c>
      <c r="E44" s="16">
        <f t="shared" si="0"/>
        <v>102.94117647058823</v>
      </c>
    </row>
    <row r="45" spans="1:5" s="13" customFormat="1" ht="55.5" customHeight="1" x14ac:dyDescent="0.25">
      <c r="A45" s="26" t="s">
        <v>95</v>
      </c>
      <c r="B45" s="45" t="s">
        <v>96</v>
      </c>
      <c r="C45" s="18">
        <v>4700</v>
      </c>
      <c r="D45" s="18">
        <v>4700</v>
      </c>
      <c r="E45" s="16">
        <f t="shared" si="0"/>
        <v>100</v>
      </c>
    </row>
    <row r="46" spans="1:5" s="13" customFormat="1" ht="35.25" customHeight="1" x14ac:dyDescent="0.25">
      <c r="A46" s="24" t="s">
        <v>97</v>
      </c>
      <c r="B46" s="45" t="s">
        <v>98</v>
      </c>
      <c r="C46" s="18">
        <v>22500</v>
      </c>
      <c r="D46" s="18">
        <v>23300</v>
      </c>
      <c r="E46" s="16">
        <f t="shared" si="0"/>
        <v>103.55555555555556</v>
      </c>
    </row>
    <row r="47" spans="1:5" s="13" customFormat="1" ht="36.6" customHeight="1" x14ac:dyDescent="0.25">
      <c r="A47" s="14" t="s">
        <v>46</v>
      </c>
      <c r="B47" s="46" t="s">
        <v>47</v>
      </c>
      <c r="C47" s="15">
        <f>C48+C49+C51+C54</f>
        <v>163755</v>
      </c>
      <c r="D47" s="15">
        <f>D48+D49+D51+D54</f>
        <v>242130</v>
      </c>
      <c r="E47" s="16">
        <f t="shared" si="0"/>
        <v>147.86113401117521</v>
      </c>
    </row>
    <row r="48" spans="1:5" s="13" customFormat="1" ht="36.6" customHeight="1" x14ac:dyDescent="0.25">
      <c r="A48" s="17" t="s">
        <v>125</v>
      </c>
      <c r="B48" s="32" t="s">
        <v>126</v>
      </c>
      <c r="C48" s="18">
        <v>11068</v>
      </c>
      <c r="D48" s="18">
        <v>11068</v>
      </c>
      <c r="E48" s="16">
        <f t="shared" si="0"/>
        <v>100</v>
      </c>
    </row>
    <row r="49" spans="1:5" s="13" customFormat="1" ht="135" customHeight="1" x14ac:dyDescent="0.25">
      <c r="A49" s="28" t="s">
        <v>48</v>
      </c>
      <c r="B49" s="32" t="s">
        <v>49</v>
      </c>
      <c r="C49" s="18">
        <f>C50</f>
        <v>12369</v>
      </c>
      <c r="D49" s="18">
        <f>D50</f>
        <v>12369</v>
      </c>
      <c r="E49" s="16">
        <f t="shared" si="0"/>
        <v>100</v>
      </c>
    </row>
    <row r="50" spans="1:5" s="13" customFormat="1" ht="158.25" customHeight="1" x14ac:dyDescent="0.25">
      <c r="A50" s="29" t="s">
        <v>142</v>
      </c>
      <c r="B50" s="49" t="s">
        <v>143</v>
      </c>
      <c r="C50" s="18">
        <v>12369</v>
      </c>
      <c r="D50" s="18">
        <v>12369</v>
      </c>
      <c r="E50" s="16">
        <f t="shared" ref="E50" si="1">D50/C50*100</f>
        <v>100</v>
      </c>
    </row>
    <row r="51" spans="1:5" s="13" customFormat="1" ht="80.25" customHeight="1" x14ac:dyDescent="0.25">
      <c r="A51" s="17" t="s">
        <v>50</v>
      </c>
      <c r="B51" s="32" t="s">
        <v>51</v>
      </c>
      <c r="C51" s="18">
        <f>C52+C53</f>
        <v>72102</v>
      </c>
      <c r="D51" s="18">
        <f>D52+D53</f>
        <v>138477</v>
      </c>
      <c r="E51" s="16">
        <f t="shared" si="0"/>
        <v>192.05708579512358</v>
      </c>
    </row>
    <row r="52" spans="1:5" s="13" customFormat="1" ht="57.6" customHeight="1" x14ac:dyDescent="0.25">
      <c r="A52" s="26" t="s">
        <v>99</v>
      </c>
      <c r="B52" s="43" t="s">
        <v>100</v>
      </c>
      <c r="C52" s="18">
        <v>65600</v>
      </c>
      <c r="D52" s="18">
        <v>130193</v>
      </c>
      <c r="E52" s="16">
        <f t="shared" si="0"/>
        <v>198.46493902439025</v>
      </c>
    </row>
    <row r="53" spans="1:5" s="13" customFormat="1" ht="57.6" customHeight="1" x14ac:dyDescent="0.25">
      <c r="A53" s="26" t="s">
        <v>133</v>
      </c>
      <c r="B53" s="43" t="s">
        <v>132</v>
      </c>
      <c r="C53" s="18">
        <v>6502</v>
      </c>
      <c r="D53" s="18">
        <v>8284</v>
      </c>
      <c r="E53" s="16">
        <f t="shared" si="0"/>
        <v>127.40695170716702</v>
      </c>
    </row>
    <row r="54" spans="1:5" s="13" customFormat="1" ht="120" customHeight="1" x14ac:dyDescent="0.25">
      <c r="A54" s="19" t="s">
        <v>63</v>
      </c>
      <c r="B54" s="32" t="s">
        <v>64</v>
      </c>
      <c r="C54" s="18">
        <f>C55</f>
        <v>68216</v>
      </c>
      <c r="D54" s="18">
        <f>D55</f>
        <v>80216</v>
      </c>
      <c r="E54" s="16">
        <f t="shared" si="0"/>
        <v>117.59118095461476</v>
      </c>
    </row>
    <row r="55" spans="1:5" s="13" customFormat="1" ht="134.25" customHeight="1" x14ac:dyDescent="0.25">
      <c r="A55" s="26" t="s">
        <v>101</v>
      </c>
      <c r="B55" s="45" t="s">
        <v>102</v>
      </c>
      <c r="C55" s="18">
        <v>68216</v>
      </c>
      <c r="D55" s="18">
        <v>80216</v>
      </c>
      <c r="E55" s="16">
        <f t="shared" si="0"/>
        <v>117.59118095461476</v>
      </c>
    </row>
    <row r="56" spans="1:5" s="13" customFormat="1" ht="28.5" customHeight="1" x14ac:dyDescent="0.25">
      <c r="A56" s="14" t="s">
        <v>52</v>
      </c>
      <c r="B56" s="36" t="s">
        <v>53</v>
      </c>
      <c r="C56" s="15">
        <v>32469</v>
      </c>
      <c r="D56" s="15">
        <v>40184</v>
      </c>
      <c r="E56" s="16">
        <f t="shared" si="0"/>
        <v>123.76112599710494</v>
      </c>
    </row>
    <row r="57" spans="1:5" s="13" customFormat="1" ht="25.9" customHeight="1" x14ac:dyDescent="0.25">
      <c r="A57" s="14" t="s">
        <v>54</v>
      </c>
      <c r="B57" s="46" t="s">
        <v>55</v>
      </c>
      <c r="C57" s="15">
        <f>C58</f>
        <v>8858</v>
      </c>
      <c r="D57" s="15">
        <f>D58</f>
        <v>8858</v>
      </c>
      <c r="E57" s="16">
        <f t="shared" si="0"/>
        <v>100</v>
      </c>
    </row>
    <row r="58" spans="1:5" s="13" customFormat="1" ht="28.9" customHeight="1" x14ac:dyDescent="0.25">
      <c r="A58" s="17" t="s">
        <v>56</v>
      </c>
      <c r="B58" s="32" t="s">
        <v>55</v>
      </c>
      <c r="C58" s="18">
        <v>8858</v>
      </c>
      <c r="D58" s="18">
        <v>8858</v>
      </c>
      <c r="E58" s="16">
        <f t="shared" si="0"/>
        <v>100</v>
      </c>
    </row>
    <row r="59" spans="1:5" s="13" customFormat="1" ht="24" customHeight="1" x14ac:dyDescent="0.25">
      <c r="A59" s="14" t="s">
        <v>57</v>
      </c>
      <c r="B59" s="46" t="s">
        <v>58</v>
      </c>
      <c r="C59" s="15">
        <f>C60</f>
        <v>7764817.9000000004</v>
      </c>
      <c r="D59" s="15">
        <f>D60+D65+D66</f>
        <v>7613953.3000000007</v>
      </c>
      <c r="E59" s="16">
        <f>D59/C59*100</f>
        <v>98.057074847820971</v>
      </c>
    </row>
    <row r="60" spans="1:5" s="13" customFormat="1" ht="63.75" customHeight="1" x14ac:dyDescent="0.25">
      <c r="A60" s="14" t="s">
        <v>103</v>
      </c>
      <c r="B60" s="46" t="s">
        <v>104</v>
      </c>
      <c r="C60" s="15">
        <f>C62+C63+C64+C61</f>
        <v>7764817.9000000004</v>
      </c>
      <c r="D60" s="15">
        <f>D62+D63+D64+D61</f>
        <v>7616847.3000000007</v>
      </c>
      <c r="E60" s="16">
        <f>D60/C60*100</f>
        <v>98.094345522256233</v>
      </c>
    </row>
    <row r="61" spans="1:5" s="13" customFormat="1" ht="27" customHeight="1" x14ac:dyDescent="0.25">
      <c r="A61" s="17" t="s">
        <v>150</v>
      </c>
      <c r="B61" s="32" t="s">
        <v>149</v>
      </c>
      <c r="C61" s="18">
        <v>32106</v>
      </c>
      <c r="D61" s="18">
        <v>32106</v>
      </c>
      <c r="E61" s="16">
        <f>D61/C61*100</f>
        <v>100</v>
      </c>
    </row>
    <row r="62" spans="1:5" s="13" customFormat="1" ht="22.5" customHeight="1" x14ac:dyDescent="0.25">
      <c r="A62" s="17" t="s">
        <v>151</v>
      </c>
      <c r="B62" s="30" t="s">
        <v>69</v>
      </c>
      <c r="C62" s="18">
        <v>3403802.5</v>
      </c>
      <c r="D62" s="18">
        <f>3403802-531022+413052.4</f>
        <v>3285832.4</v>
      </c>
      <c r="E62" s="18">
        <f t="shared" ref="E62:E64" si="2">D62/C62*100</f>
        <v>96.534167302597609</v>
      </c>
    </row>
    <row r="63" spans="1:5" s="13" customFormat="1" ht="21" customHeight="1" x14ac:dyDescent="0.25">
      <c r="A63" s="17" t="s">
        <v>152</v>
      </c>
      <c r="B63" s="30" t="s">
        <v>70</v>
      </c>
      <c r="C63" s="18">
        <v>3863711.5</v>
      </c>
      <c r="D63" s="18">
        <f>3863711-30000</f>
        <v>3833711</v>
      </c>
      <c r="E63" s="16">
        <f t="shared" si="2"/>
        <v>99.223531570615449</v>
      </c>
    </row>
    <row r="64" spans="1:5" s="13" customFormat="1" ht="21.75" customHeight="1" x14ac:dyDescent="0.25">
      <c r="A64" s="17" t="s">
        <v>153</v>
      </c>
      <c r="B64" s="30" t="s">
        <v>59</v>
      </c>
      <c r="C64" s="18">
        <v>465197.9</v>
      </c>
      <c r="D64" s="18">
        <v>465197.9</v>
      </c>
      <c r="E64" s="16">
        <f t="shared" si="2"/>
        <v>100</v>
      </c>
    </row>
    <row r="65" spans="1:5" s="13" customFormat="1" ht="46.5" customHeight="1" x14ac:dyDescent="0.25">
      <c r="A65" s="17" t="s">
        <v>65</v>
      </c>
      <c r="B65" s="30" t="s">
        <v>71</v>
      </c>
      <c r="C65" s="31"/>
      <c r="D65" s="31">
        <v>17766</v>
      </c>
      <c r="E65" s="16"/>
    </row>
    <row r="66" spans="1:5" s="13" customFormat="1" ht="35.25" customHeight="1" x14ac:dyDescent="0.25">
      <c r="A66" s="17" t="s">
        <v>66</v>
      </c>
      <c r="B66" s="32" t="s">
        <v>72</v>
      </c>
      <c r="C66" s="31"/>
      <c r="D66" s="18">
        <v>-20660</v>
      </c>
      <c r="E66" s="16"/>
    </row>
    <row r="67" spans="1:5" s="13" customFormat="1" ht="36.75" customHeight="1" x14ac:dyDescent="0.25">
      <c r="A67" s="55" t="s">
        <v>60</v>
      </c>
      <c r="B67" s="55"/>
      <c r="C67" s="15">
        <f>SUM(C59+C6)</f>
        <v>15157119.9</v>
      </c>
      <c r="D67" s="15">
        <f>SUM(D59+D6)</f>
        <v>15317128.300000001</v>
      </c>
      <c r="E67" s="16">
        <f t="shared" ref="E67" si="3">D67/C67*100</f>
        <v>101.05566493539449</v>
      </c>
    </row>
    <row r="68" spans="1:5" ht="52.5" customHeight="1" x14ac:dyDescent="0.25">
      <c r="A68" s="64" t="s">
        <v>118</v>
      </c>
      <c r="B68" s="64"/>
      <c r="C68" s="64"/>
      <c r="D68" s="64"/>
      <c r="E68" s="64"/>
    </row>
    <row r="69" spans="1:5" ht="36.75" customHeight="1" x14ac:dyDescent="0.25">
      <c r="A69" s="67" t="s">
        <v>105</v>
      </c>
      <c r="B69" s="67"/>
      <c r="C69" s="63" t="s">
        <v>144</v>
      </c>
      <c r="D69" s="65" t="s">
        <v>145</v>
      </c>
      <c r="E69" s="66" t="s">
        <v>61</v>
      </c>
    </row>
    <row r="70" spans="1:5" ht="12.75" customHeight="1" x14ac:dyDescent="0.25">
      <c r="A70" s="67"/>
      <c r="B70" s="67"/>
      <c r="C70" s="63"/>
      <c r="D70" s="65"/>
      <c r="E70" s="66"/>
    </row>
    <row r="71" spans="1:5" ht="36" customHeight="1" x14ac:dyDescent="0.25">
      <c r="A71" s="52" t="s">
        <v>106</v>
      </c>
      <c r="B71" s="52"/>
      <c r="C71" s="6">
        <v>4320</v>
      </c>
      <c r="D71" s="5">
        <v>4320</v>
      </c>
      <c r="E71" s="16">
        <f>D71/C71*100</f>
        <v>100</v>
      </c>
    </row>
    <row r="72" spans="1:5" ht="31.5" customHeight="1" x14ac:dyDescent="0.25">
      <c r="A72" s="52" t="s">
        <v>134</v>
      </c>
      <c r="B72" s="52"/>
      <c r="C72" s="6">
        <v>1269382.6000000001</v>
      </c>
      <c r="D72" s="6">
        <v>1269252.6000000001</v>
      </c>
      <c r="E72" s="16">
        <f t="shared" ref="E72:E74" si="4">D72/C72*100</f>
        <v>99.989758800853267</v>
      </c>
    </row>
    <row r="73" spans="1:5" ht="31.5" customHeight="1" x14ac:dyDescent="0.25">
      <c r="A73" s="52" t="s">
        <v>107</v>
      </c>
      <c r="B73" s="52"/>
      <c r="C73" s="6">
        <v>5788306.9000000004</v>
      </c>
      <c r="D73" s="5">
        <v>5751208.5</v>
      </c>
      <c r="E73" s="16">
        <f t="shared" si="4"/>
        <v>99.359080286499662</v>
      </c>
    </row>
    <row r="74" spans="1:5" ht="35.25" customHeight="1" x14ac:dyDescent="0.25">
      <c r="A74" s="52" t="s">
        <v>108</v>
      </c>
      <c r="B74" s="52"/>
      <c r="C74" s="6">
        <v>73967.399999999994</v>
      </c>
      <c r="D74" s="6">
        <v>73776.2</v>
      </c>
      <c r="E74" s="16">
        <f t="shared" si="4"/>
        <v>99.74150774530402</v>
      </c>
    </row>
    <row r="75" spans="1:5" ht="31.5" customHeight="1" x14ac:dyDescent="0.25">
      <c r="A75" s="52" t="s">
        <v>109</v>
      </c>
      <c r="B75" s="52"/>
      <c r="C75" s="6">
        <v>526175.9</v>
      </c>
      <c r="D75" s="6">
        <v>526175.9</v>
      </c>
      <c r="E75" s="16">
        <f>D75/C75*100</f>
        <v>100</v>
      </c>
    </row>
    <row r="76" spans="1:5" ht="33.75" customHeight="1" x14ac:dyDescent="0.25">
      <c r="A76" s="52" t="s">
        <v>110</v>
      </c>
      <c r="B76" s="52"/>
      <c r="C76" s="6">
        <v>7022.5</v>
      </c>
      <c r="D76" s="6">
        <v>7022</v>
      </c>
      <c r="E76" s="16">
        <f t="shared" ref="E76:E91" si="5">D76/C76*100</f>
        <v>99.992880028479888</v>
      </c>
    </row>
    <row r="77" spans="1:5" ht="33" customHeight="1" x14ac:dyDescent="0.25">
      <c r="A77" s="52" t="s">
        <v>111</v>
      </c>
      <c r="B77" s="52"/>
      <c r="C77" s="6">
        <v>26032.7</v>
      </c>
      <c r="D77" s="6">
        <v>20979.200000000001</v>
      </c>
      <c r="E77" s="16">
        <f t="shared" si="5"/>
        <v>80.587876017470336</v>
      </c>
    </row>
    <row r="78" spans="1:5" ht="47.25" customHeight="1" x14ac:dyDescent="0.25">
      <c r="A78" s="52" t="s">
        <v>119</v>
      </c>
      <c r="B78" s="52"/>
      <c r="C78" s="6">
        <v>220806.8</v>
      </c>
      <c r="D78" s="5">
        <v>195759</v>
      </c>
      <c r="E78" s="16">
        <f t="shared" si="5"/>
        <v>88.65623703617824</v>
      </c>
    </row>
    <row r="79" spans="1:5" ht="31.5" customHeight="1" x14ac:dyDescent="0.25">
      <c r="A79" s="52" t="s">
        <v>120</v>
      </c>
      <c r="B79" s="52"/>
      <c r="C79" s="6">
        <v>232771.8</v>
      </c>
      <c r="D79" s="6">
        <v>232771.8</v>
      </c>
      <c r="E79" s="16">
        <f t="shared" si="5"/>
        <v>100</v>
      </c>
    </row>
    <row r="80" spans="1:5" ht="40.5" customHeight="1" x14ac:dyDescent="0.25">
      <c r="A80" s="52" t="s">
        <v>135</v>
      </c>
      <c r="B80" s="52"/>
      <c r="C80" s="6">
        <v>1109126.8</v>
      </c>
      <c r="D80" s="5">
        <v>1026908.4</v>
      </c>
      <c r="E80" s="16">
        <f t="shared" si="5"/>
        <v>92.587105459898723</v>
      </c>
    </row>
    <row r="81" spans="1:5" ht="28.5" customHeight="1" x14ac:dyDescent="0.25">
      <c r="A81" s="52" t="s">
        <v>112</v>
      </c>
      <c r="B81" s="52"/>
      <c r="C81" s="6">
        <v>2000</v>
      </c>
      <c r="D81" s="6">
        <v>500</v>
      </c>
      <c r="E81" s="16">
        <f t="shared" si="5"/>
        <v>25</v>
      </c>
    </row>
    <row r="82" spans="1:5" ht="41.25" customHeight="1" x14ac:dyDescent="0.25">
      <c r="A82" s="52" t="s">
        <v>113</v>
      </c>
      <c r="B82" s="52"/>
      <c r="C82" s="6">
        <v>1400442.3</v>
      </c>
      <c r="D82" s="6">
        <v>1366713.9</v>
      </c>
      <c r="E82" s="16">
        <f t="shared" si="5"/>
        <v>97.59158945713078</v>
      </c>
    </row>
    <row r="83" spans="1:5" ht="60" customHeight="1" x14ac:dyDescent="0.25">
      <c r="A83" s="52" t="s">
        <v>114</v>
      </c>
      <c r="B83" s="52"/>
      <c r="C83" s="6">
        <v>110284.2</v>
      </c>
      <c r="D83" s="6">
        <v>106053.9</v>
      </c>
      <c r="E83" s="16">
        <f t="shared" si="5"/>
        <v>96.164183083342849</v>
      </c>
    </row>
    <row r="84" spans="1:5" ht="44.25" customHeight="1" x14ac:dyDescent="0.25">
      <c r="A84" s="52" t="s">
        <v>115</v>
      </c>
      <c r="B84" s="52"/>
      <c r="C84" s="6">
        <v>577418.80000000005</v>
      </c>
      <c r="D84" s="5">
        <v>560818.5</v>
      </c>
      <c r="E84" s="16">
        <f t="shared" si="5"/>
        <v>97.125084947008986</v>
      </c>
    </row>
    <row r="85" spans="1:5" ht="30" customHeight="1" x14ac:dyDescent="0.25">
      <c r="A85" s="52" t="s">
        <v>116</v>
      </c>
      <c r="B85" s="52"/>
      <c r="C85" s="6">
        <v>167647.6</v>
      </c>
      <c r="D85" s="5">
        <v>162657.20000000001</v>
      </c>
      <c r="E85" s="16">
        <f t="shared" si="5"/>
        <v>97.023279784500346</v>
      </c>
    </row>
    <row r="86" spans="1:5" ht="32.25" customHeight="1" x14ac:dyDescent="0.25">
      <c r="A86" s="52" t="s">
        <v>117</v>
      </c>
      <c r="B86" s="52"/>
      <c r="C86" s="6">
        <v>2317711.2999999998</v>
      </c>
      <c r="D86" s="6">
        <v>2262209.7999999998</v>
      </c>
      <c r="E86" s="16">
        <f>D86/C86*100</f>
        <v>97.605331604501387</v>
      </c>
    </row>
    <row r="87" spans="1:5" ht="45.75" customHeight="1" x14ac:dyDescent="0.25">
      <c r="A87" s="52" t="s">
        <v>146</v>
      </c>
      <c r="B87" s="52"/>
      <c r="C87" s="6">
        <v>1848119</v>
      </c>
      <c r="D87" s="5">
        <v>1843883.9</v>
      </c>
      <c r="E87" s="16">
        <f>D87/C87*100</f>
        <v>99.770842678420593</v>
      </c>
    </row>
    <row r="88" spans="1:5" ht="37.5" customHeight="1" x14ac:dyDescent="0.25">
      <c r="A88" s="52" t="s">
        <v>147</v>
      </c>
      <c r="B88" s="52"/>
      <c r="C88" s="6">
        <v>664778.19999999995</v>
      </c>
      <c r="D88" s="6">
        <v>583776.19999999995</v>
      </c>
      <c r="E88" s="16">
        <f>D88/C88*100</f>
        <v>87.815184071920527</v>
      </c>
    </row>
    <row r="89" spans="1:5" ht="33.75" customHeight="1" x14ac:dyDescent="0.25">
      <c r="A89" s="53" t="s">
        <v>129</v>
      </c>
      <c r="B89" s="53"/>
      <c r="C89" s="7">
        <f>SUM(C71:C88)</f>
        <v>16346314.800000001</v>
      </c>
      <c r="D89" s="7">
        <f>SUM(D71:D88)</f>
        <v>15994786.999999998</v>
      </c>
      <c r="E89" s="33">
        <f t="shared" si="5"/>
        <v>97.849498163341366</v>
      </c>
    </row>
    <row r="90" spans="1:5" ht="32.25" customHeight="1" x14ac:dyDescent="0.25">
      <c r="A90" s="54" t="s">
        <v>127</v>
      </c>
      <c r="B90" s="54"/>
      <c r="C90" s="8">
        <f>349757.6+52197</f>
        <v>401954.6</v>
      </c>
      <c r="D90" s="8">
        <f>51742+94262.2</f>
        <v>146004.20000000001</v>
      </c>
      <c r="E90" s="33">
        <f t="shared" si="5"/>
        <v>36.323554948742967</v>
      </c>
    </row>
    <row r="91" spans="1:5" ht="29.25" customHeight="1" x14ac:dyDescent="0.25">
      <c r="A91" s="51" t="s">
        <v>128</v>
      </c>
      <c r="B91" s="51"/>
      <c r="C91" s="34">
        <f>C89+C90</f>
        <v>16748269.4</v>
      </c>
      <c r="D91" s="34">
        <f>D89+D90</f>
        <v>16140791.199999997</v>
      </c>
      <c r="E91" s="35">
        <f t="shared" si="5"/>
        <v>96.372889726743921</v>
      </c>
    </row>
  </sheetData>
  <mergeCells count="34">
    <mergeCell ref="A71:B71"/>
    <mergeCell ref="C69:C70"/>
    <mergeCell ref="A68:E68"/>
    <mergeCell ref="D69:D70"/>
    <mergeCell ref="E69:E70"/>
    <mergeCell ref="A69:B70"/>
    <mergeCell ref="A67:B67"/>
    <mergeCell ref="E4:E5"/>
    <mergeCell ref="A1:E1"/>
    <mergeCell ref="A2:E2"/>
    <mergeCell ref="A4:A5"/>
    <mergeCell ref="B4:B5"/>
    <mergeCell ref="C4:C5"/>
    <mergeCell ref="D4:D5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91:B91"/>
    <mergeCell ref="A88:B88"/>
    <mergeCell ref="A89:B89"/>
    <mergeCell ref="A82:B82"/>
    <mergeCell ref="A83:B83"/>
    <mergeCell ref="A84:B84"/>
    <mergeCell ref="A85:B85"/>
    <mergeCell ref="A90:B90"/>
    <mergeCell ref="A87:B87"/>
    <mergeCell ref="A86:B86"/>
  </mergeCells>
  <pageMargins left="0.23622047244094491" right="0.23622047244094491" top="0.55118110236220474" bottom="0.55118110236220474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В.В. Емельянова</cp:lastModifiedBy>
  <cp:lastPrinted>2024-11-02T14:10:02Z</cp:lastPrinted>
  <dcterms:created xsi:type="dcterms:W3CDTF">2016-11-10T06:23:23Z</dcterms:created>
  <dcterms:modified xsi:type="dcterms:W3CDTF">2024-11-02T14:14:59Z</dcterms:modified>
</cp:coreProperties>
</file>