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БЮДЖЕТ 2025\Проект ГОЩ\Дополнительные материалы\"/>
    </mc:Choice>
  </mc:AlternateContent>
  <xr:revisionPtr revIDLastSave="0" documentId="13_ncr:1_{EF7CD765-9038-460B-8088-18A58A11D5A9}" xr6:coauthVersionLast="36" xr6:coauthVersionMax="36" xr10:uidLastSave="{00000000-0000-0000-0000-000000000000}"/>
  <bookViews>
    <workbookView xWindow="120" yWindow="345" windowWidth="20115" windowHeight="9735" xr2:uid="{00000000-000D-0000-FFFF-FFFF00000000}"/>
  </bookViews>
  <sheets>
    <sheet name="Свод" sheetId="3" r:id="rId1"/>
  </sheets>
  <calcPr calcId="191029"/>
</workbook>
</file>

<file path=xl/calcChain.xml><?xml version="1.0" encoding="utf-8"?>
<calcChain xmlns="http://schemas.openxmlformats.org/spreadsheetml/2006/main">
  <c r="F102" i="3" l="1"/>
  <c r="E62" i="3" l="1"/>
  <c r="E63" i="3"/>
  <c r="D7" i="3" l="1"/>
  <c r="E7" i="3"/>
  <c r="F7" i="3"/>
  <c r="F8" i="3"/>
  <c r="D9" i="3"/>
  <c r="E9" i="3"/>
  <c r="F9" i="3"/>
  <c r="F10" i="3"/>
  <c r="D11" i="3"/>
  <c r="E11" i="3"/>
  <c r="F11" i="3"/>
  <c r="F12" i="3"/>
  <c r="F13" i="3"/>
  <c r="F14" i="3"/>
  <c r="F15" i="3"/>
  <c r="F16" i="3"/>
  <c r="F18" i="3"/>
  <c r="D19" i="3"/>
  <c r="D17" i="3" s="1"/>
  <c r="E19" i="3"/>
  <c r="E17" i="3" s="1"/>
  <c r="F19" i="3"/>
  <c r="F20" i="3"/>
  <c r="F21" i="3"/>
  <c r="E22" i="3"/>
  <c r="D23" i="3"/>
  <c r="D22" i="3" s="1"/>
  <c r="E23" i="3"/>
  <c r="F23" i="3"/>
  <c r="F24" i="3"/>
  <c r="D25" i="3"/>
  <c r="E25" i="3"/>
  <c r="F25" i="3"/>
  <c r="F26" i="3"/>
  <c r="D27" i="3"/>
  <c r="E27" i="3"/>
  <c r="F27" i="3"/>
  <c r="F28" i="3"/>
  <c r="D29" i="3"/>
  <c r="D30" i="3"/>
  <c r="E30" i="3"/>
  <c r="E29" i="3" s="1"/>
  <c r="F29" i="3" s="1"/>
  <c r="F31" i="3"/>
  <c r="F32" i="3"/>
  <c r="F33" i="3"/>
  <c r="F34" i="3"/>
  <c r="F35" i="3"/>
  <c r="D36" i="3"/>
  <c r="E36" i="3"/>
  <c r="F36" i="3" s="1"/>
  <c r="F37" i="3"/>
  <c r="F38" i="3"/>
  <c r="D39" i="3"/>
  <c r="E39" i="3"/>
  <c r="F39" i="3"/>
  <c r="F40" i="3"/>
  <c r="D41" i="3"/>
  <c r="D42" i="3"/>
  <c r="E42" i="3"/>
  <c r="E41" i="3" s="1"/>
  <c r="F41" i="3" s="1"/>
  <c r="F43" i="3"/>
  <c r="D44" i="3"/>
  <c r="E44" i="3"/>
  <c r="F44" i="3" s="1"/>
  <c r="F45" i="3"/>
  <c r="F46" i="3"/>
  <c r="F48" i="3"/>
  <c r="D49" i="3"/>
  <c r="D47" i="3" s="1"/>
  <c r="E49" i="3"/>
  <c r="E47" i="3" s="1"/>
  <c r="F47" i="3" s="1"/>
  <c r="F49" i="3"/>
  <c r="F50" i="3"/>
  <c r="D51" i="3"/>
  <c r="E51" i="3"/>
  <c r="F51" i="3"/>
  <c r="F52" i="3"/>
  <c r="F53" i="3"/>
  <c r="D54" i="3"/>
  <c r="E54" i="3"/>
  <c r="F54" i="3" s="1"/>
  <c r="F55" i="3"/>
  <c r="F56" i="3"/>
  <c r="D57" i="3"/>
  <c r="E57" i="3"/>
  <c r="F57" i="3"/>
  <c r="F58" i="3"/>
  <c r="D59" i="3"/>
  <c r="D60" i="3"/>
  <c r="E60" i="3"/>
  <c r="E59" i="3" s="1"/>
  <c r="F61" i="3"/>
  <c r="F62" i="3"/>
  <c r="F63" i="3"/>
  <c r="F64" i="3"/>
  <c r="F59" i="3" l="1"/>
  <c r="F22" i="3"/>
  <c r="E6" i="3"/>
  <c r="F17" i="3"/>
  <c r="D6" i="3"/>
  <c r="D67" i="3" s="1"/>
  <c r="F60" i="3"/>
  <c r="F42" i="3"/>
  <c r="F30" i="3"/>
  <c r="F6" i="3" l="1"/>
  <c r="E67" i="3"/>
  <c r="F67" i="3" s="1"/>
  <c r="F76" i="3"/>
  <c r="E81" i="3" l="1"/>
  <c r="E121" i="3" l="1"/>
  <c r="E119" i="3"/>
  <c r="E115" i="3"/>
  <c r="E110" i="3"/>
  <c r="E108" i="3"/>
  <c r="E105" i="3"/>
  <c r="E98" i="3"/>
  <c r="E95" i="3"/>
  <c r="E91" i="3"/>
  <c r="E85" i="3"/>
  <c r="E79" i="3"/>
  <c r="E71" i="3"/>
  <c r="D71" i="3"/>
  <c r="E123" i="3" l="1"/>
  <c r="D81" i="3"/>
  <c r="F122" i="3" l="1"/>
  <c r="D121" i="3"/>
  <c r="F121" i="3" s="1"/>
  <c r="F120" i="3"/>
  <c r="D119" i="3"/>
  <c r="F119" i="3" s="1"/>
  <c r="F118" i="3"/>
  <c r="F117" i="3"/>
  <c r="F116" i="3"/>
  <c r="D115" i="3"/>
  <c r="F115" i="3" s="1"/>
  <c r="F114" i="3"/>
  <c r="F113" i="3"/>
  <c r="F112" i="3"/>
  <c r="F111" i="3"/>
  <c r="D110" i="3"/>
  <c r="F110" i="3" s="1"/>
  <c r="F109" i="3"/>
  <c r="D108" i="3"/>
  <c r="F108" i="3" s="1"/>
  <c r="F107" i="3"/>
  <c r="F106" i="3"/>
  <c r="D105" i="3"/>
  <c r="F105" i="3" s="1"/>
  <c r="F104" i="3"/>
  <c r="F103" i="3"/>
  <c r="F101" i="3"/>
  <c r="F100" i="3"/>
  <c r="F99" i="3"/>
  <c r="D98" i="3"/>
  <c r="F98" i="3" s="1"/>
  <c r="F97" i="3"/>
  <c r="F96" i="3"/>
  <c r="D95" i="3"/>
  <c r="F95" i="3" s="1"/>
  <c r="F94" i="3"/>
  <c r="F93" i="3"/>
  <c r="F92" i="3"/>
  <c r="D91" i="3"/>
  <c r="F91" i="3" s="1"/>
  <c r="F90" i="3"/>
  <c r="F89" i="3"/>
  <c r="F88" i="3"/>
  <c r="F87" i="3"/>
  <c r="F86" i="3"/>
  <c r="D85" i="3"/>
  <c r="F85" i="3" s="1"/>
  <c r="F84" i="3"/>
  <c r="F83" i="3"/>
  <c r="F82" i="3"/>
  <c r="F81" i="3"/>
  <c r="F80" i="3"/>
  <c r="D79" i="3"/>
  <c r="F79" i="3" s="1"/>
  <c r="F78" i="3"/>
  <c r="F77" i="3"/>
  <c r="F75" i="3"/>
  <c r="F74" i="3"/>
  <c r="F73" i="3"/>
  <c r="F72" i="3"/>
  <c r="D123" i="3" l="1"/>
  <c r="F123" i="3" s="1"/>
  <c r="F71" i="3"/>
</calcChain>
</file>

<file path=xl/sharedStrings.xml><?xml version="1.0" encoding="utf-8"?>
<sst xmlns="http://schemas.openxmlformats.org/spreadsheetml/2006/main" count="242" uniqueCount="241">
  <si>
    <t>1.  Д О Х О Д Ы</t>
  </si>
  <si>
    <t>Код бюджетной классификации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</si>
  <si>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</si>
  <si>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</si>
  <si>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</si>
  <si>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</si>
  <si>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 xml:space="preserve"> Налоги на прибыль, доходы</t>
  </si>
  <si>
    <t>000 1 01 02000 01 0000 110</t>
  </si>
  <si>
    <t xml:space="preserve"> Налог на доходы физических лиц </t>
  </si>
  <si>
    <t>000 1 03 00000 00 0000 000</t>
  </si>
  <si>
    <t>Налоги на товары (работы, услуги), реализуемые на территории Российской Федерации</t>
  </si>
  <si>
    <t>000 1 03 02000 01 0000 000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</si>
  <si>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</si>
  <si>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</si>
  <si>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</si>
  <si>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</si>
  <si>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</si>
  <si>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вменённый доход для отдельных видов деятельности</t>
  </si>
  <si>
    <t>000 1 05 03000 01 0000 110</t>
  </si>
  <si>
    <t xml:space="preserve">Единый сельскохозяйственный налог </t>
  </si>
  <si>
    <t xml:space="preserve">000 1 05 04000 02 0000 110 </t>
  </si>
  <si>
    <t xml:space="preserve">Налог, взимаемый в связи с применением патентной системы налогообложения 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</si>
  <si>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</si>
  <si>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</si>
  <si>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</si>
  <si>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</si>
  <si>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000 1 08 03010 01 0000 110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</si>
  <si>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                                                     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</si>
  <si>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</si>
  <si>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</si>
  <si>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000 1 08 07150 01 0000 110</t>
  </si>
  <si>
    <t>Государственная пошлина за выдачу разрешения на установку рекламной конструкции</t>
  </si>
  <si>
    <t>000 1 11 00000 00 0000 000</t>
  </si>
  <si>
    <t xml:space="preserve">Доходы от  использования имущества, находящегося в государственной и муниципальной собственности 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</si>
  <si>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</si>
  <si>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</si>
  <si>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</si>
  <si>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</si>
  <si>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000 1 12 00000 00 0000 000</t>
  </si>
  <si>
    <t>Платежи при пользовании природными ресурсами</t>
  </si>
  <si>
    <t>000 1 12 01000 01 0000 120</t>
  </si>
  <si>
    <t xml:space="preserve">Плата за негативное воздействие на окружающую среду 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</si>
  <si>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</si>
  <si>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</si>
  <si>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</si>
  <si>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</si>
  <si>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</si>
  <si>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</si>
  <si>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</si>
  <si>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</si>
  <si>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</si>
  <si>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</si>
  <si>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000 1 16 00000 00 0000 000</t>
  </si>
  <si>
    <t xml:space="preserve"> Штрафы, санкции, возмещение ущерба</t>
  </si>
  <si>
    <t>000 1 17 00000 00 0000 000</t>
  </si>
  <si>
    <t>Прочие неналоговые доходы</t>
  </si>
  <si>
    <t>000 1 17 05000 00 0000 180</t>
  </si>
  <si>
    <t>000 2 00 00000 00 0000 000</t>
  </si>
  <si>
    <t>БЕЗВОЗМЕЗДНЫЕ ПОСТУПЛЕНИЯ</t>
  </si>
  <si>
    <t>Иные межбюджетные трансферты</t>
  </si>
  <si>
    <t>Всего доходов</t>
  </si>
  <si>
    <t xml:space="preserve">% ожидаемого исполнения </t>
  </si>
  <si>
    <t xml:space="preserve">000 1 05 01000 01 0000 110 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</si>
  <si>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</si>
  <si>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</si>
  <si>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000 2 18 00000 00 0000 000</t>
  </si>
  <si>
    <t>000 2 19 00000 00 0000 000</t>
  </si>
  <si>
    <t>000 1 13 01000 00 0000 130</t>
  </si>
  <si>
    <t xml:space="preserve">Доходы от оказания платных услуг (работ) </t>
  </si>
  <si>
    <t xml:space="preserve">Субсидии </t>
  </si>
  <si>
    <t xml:space="preserve">Субвенции  </t>
  </si>
  <si>
    <t>Возврат бюджетными и автономными учреждениями остатков субсидий прошлых лет</t>
  </si>
  <si>
    <t>Возврат остатков субсидий, субвенций и иных межбюджетных трансфертов</t>
  </si>
  <si>
    <t>000 1 06 00 000 00 0000 000</t>
  </si>
  <si>
    <t>Налоги на имущество</t>
  </si>
  <si>
    <t>000 1 06 01 000 00 0000 110</t>
  </si>
  <si>
    <t>Налог на имущество физических лиц</t>
  </si>
  <si>
    <t>Земельный налог</t>
  </si>
  <si>
    <t>000 1 06 06 000 00 0000 110</t>
  </si>
  <si>
    <t>Земельный налог с организаций</t>
  </si>
  <si>
    <t>Земельный налог с физических лиц</t>
  </si>
  <si>
    <t>000 1 06 06 040 00 0000 110</t>
  </si>
  <si>
    <t>000 1 06 06 030 00 0000 110</t>
  </si>
  <si>
    <t>000 1 11 05 010 00 0000 120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</si>
  <si>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</si>
  <si>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</si>
  <si>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000 1 11 05 020 00 0000 120</t>
  </si>
  <si>
    <t>000 1 11 05 030 00 0000 120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</si>
  <si>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</si>
  <si>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</si>
  <si>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000 1 11 05 070 00 0000 120</t>
  </si>
  <si>
    <t>000 1 11 09 040 00 0000 120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</si>
  <si>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</si>
  <si>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000 1 13 01 990 00 0000 130</t>
  </si>
  <si>
    <t>Прочие доходы от оказания платных услуг (работ)</t>
  </si>
  <si>
    <t>000 1 13 02 060 00 0000 130</t>
  </si>
  <si>
    <t>Доходы, поступающие в порядке возмещения расходов, понесенных в связи с эксплуатацией имущества</t>
  </si>
  <si>
    <t>000 1 13 02 990 00 0000 130</t>
  </si>
  <si>
    <t>Прочие доходы от компенсации затрат государства</t>
  </si>
  <si>
    <t>000 1 14 06 010 00 0000 430</t>
  </si>
  <si>
    <t>Доходы от продажи земельных участков, государственная собственность на которые не разграничена</t>
  </si>
  <si>
    <t>000 1 14 06 310 00 0000 430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</si>
  <si>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</si>
  <si>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000 2 02 00 000 00 0000 000</t>
  </si>
  <si>
    <t>БЕЗВОЗМЕЗДНЫЕ ПОСТУПЛЕНИЯ ОТ ДРУГИХ БЮДЖЕТОВ БЮДЖЕТНОЙ СИСТЕМЫ РОССИЙСКОЙ ФЕДЕРАЦИИ</t>
  </si>
  <si>
    <t>2. РАСХОДЫ</t>
  </si>
  <si>
    <t xml:space="preserve">    (тыс. руб.)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</si>
  <si>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</si>
  <si>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000 1 11 05 300 00 0000 120</t>
  </si>
  <si>
    <t>000 1 14 01 000 00 0000 410</t>
  </si>
  <si>
    <t>Доходы от продажи квартир</t>
  </si>
  <si>
    <t>000 1 11 09 080 00 0000 120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</si>
  <si>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</si>
  <si>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 разграничена</t>
  </si>
  <si>
    <t>000 1 14 06 020 00 0000 430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</si>
  <si>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</si>
  <si>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</si>
  <si>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</si>
  <si>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</si>
  <si>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000 1 08 04 020 01 0000 110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</si>
  <si>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</si>
  <si>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</si>
  <si>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</si>
  <si>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РзПр</t>
  </si>
  <si>
    <t>% ожидаемого исполнения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</si>
  <si>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</si>
  <si>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</si>
  <si>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</si>
  <si>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</si>
  <si>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</si>
  <si>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</si>
  <si>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</si>
  <si>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</si>
  <si>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</si>
  <si>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</si>
  <si>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</si>
  <si>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</si>
  <si>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</si>
  <si>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</si>
  <si>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</si>
  <si>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</si>
  <si>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</si>
  <si>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</si>
  <si>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</si>
  <si>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</si>
  <si>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</si>
  <si>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</si>
  <si>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</si>
  <si>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</si>
  <si>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</si>
  <si>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</si>
  <si>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</si>
  <si>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</si>
  <si>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</si>
  <si>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</si>
  <si>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</si>
  <si>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</si>
  <si>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</si>
  <si>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</si>
  <si>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</si>
  <si>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</si>
  <si>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</si>
  <si>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</si>
  <si>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</si>
  <si>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</si>
  <si>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</si>
  <si>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</si>
  <si>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</si>
  <si>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</si>
  <si>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</si>
  <si>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</si>
  <si>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</si>
  <si>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</si>
  <si>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</si>
  <si>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</si>
  <si>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</si>
  <si>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</si>
  <si>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</si>
  <si>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</si>
  <si>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</si>
  <si>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</si>
  <si>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</si>
  <si>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</si>
  <si>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</si>
  <si>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</si>
  <si>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</si>
  <si>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</si>
  <si>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</si>
  <si>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</si>
  <si>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</si>
  <si>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</si>
  <si>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</si>
  <si>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</si>
  <si>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</si>
  <si>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</si>
  <si>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</si>
  <si>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</si>
  <si>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</si>
  <si>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</si>
  <si>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</si>
  <si>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</si>
  <si>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</si>
  <si>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</si>
  <si>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</si>
  <si>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</si>
  <si>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</si>
  <si>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</si>
  <si>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</si>
  <si>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</si>
  <si>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</si>
  <si>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</si>
  <si>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</si>
  <si>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</si>
  <si>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</si>
  <si>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</si>
  <si>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</si>
  <si>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</si>
  <si>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</si>
  <si>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</si>
  <si>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</si>
  <si>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</si>
  <si>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</si>
  <si>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</si>
  <si>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</si>
  <si>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</si>
  <si>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Наименование</t>
  </si>
  <si>
    <t>Всего расходы:</t>
  </si>
  <si>
    <t xml:space="preserve">Уточнённый план на 2024 год </t>
  </si>
  <si>
    <t>Ожидаемое исполнение за 2024 год</t>
  </si>
  <si>
    <t>0107</t>
  </si>
  <si>
    <t>Обеспечение проведения выборов и референдумов</t>
  </si>
  <si>
    <t>Профессиональная подготовка, переподготовка и повышение квалификации</t>
  </si>
  <si>
    <t>0705</t>
  </si>
  <si>
    <t>Уточненный план на 2024 год</t>
  </si>
  <si>
    <t>Ожидаемое исполнение                                  за 2024 год</t>
  </si>
  <si>
    <t>000 2 02 10000 00 0000 151</t>
  </si>
  <si>
    <t>Дотации</t>
  </si>
  <si>
    <t>000 2 02 20000 00 0000 151</t>
  </si>
  <si>
    <t xml:space="preserve">000 2 02 30000 00 0000 151 </t>
  </si>
  <si>
    <t>000 2 02 40000 00 0000 151</t>
  </si>
  <si>
    <t>Оценка ожидаемого исполнения  бюджета городского округа Щёлково за 2024 год по доходам, разделам, подразделам бюджетной классификации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</si>
</sst>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13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2" fillId="0" borderId="0" applyProtection="0"/>
    <xf numFmtId="0" fontId="1" fillId="0" borderId="0" applyProtection="0"/>
    <xf numFmtId="0" fontId="1" fillId="0" borderId="0">
      <alignment horizontal="left" wrapText="1"/>
      <protection locked="0" hidden="1"/>
    </xf>
    <xf numFmtId="49" fontId="13" fillId="0" borderId="0">
      <alignment horizontal="center" vertical="top" wrapText="1"/>
      <protection locked="0" hidden="1"/>
    </xf>
    <xf numFmtId="49" fontId="1" fillId="0" borderId="0">
      <alignment horizontal="left" vertical="top" wrapText="1"/>
      <protection locked="0" hidden="1"/>
    </xf>
    <xf numFmtId="0" fontId="1" fillId="0" borderId="0">
      <alignment horizontal="right" vertical="top" wrapText="1"/>
      <protection locked="0" hidden="1"/>
    </xf>
    <xf numFmtId="0" fontId="1" fillId="0" borderId="0">
      <alignment horizontal="right" vertical="top" wrapText="1"/>
      <protection locked="0" hidden="1"/>
    </xf>
    <xf numFmtId="0" fontId="1" fillId="0" borderId="0">
      <alignment horizontal="left" wrapText="1"/>
      <protection locked="0" hidden="1"/>
    </xf>
    <xf numFmtId="49" fontId="1" fillId="0" borderId="0">
      <alignment horizontal="left" vertical="top" wrapText="1"/>
      <protection locked="0" hidden="1"/>
    </xf>
    <xf numFmtId="0" fontId="1" fillId="0" borderId="0">
      <alignment horizontal="left" wrapText="1"/>
      <protection locked="0" hidden="1"/>
    </xf>
    <xf numFmtId="49" fontId="1" fillId="0" borderId="0">
      <alignment horizontal="left" vertical="top" wrapText="1"/>
      <protection locked="0" hidden="1"/>
    </xf>
    <xf numFmtId="49" fontId="1" fillId="0" borderId="0">
      <alignment horizontal="left" vertical="top" wrapText="1"/>
      <protection locked="0" hidden="1"/>
    </xf>
    <xf numFmtId="0" fontId="1" fillId="0" borderId="0">
      <alignment horizontal="left" wrapText="1"/>
      <protection locked="0" hidden="1"/>
    </xf>
    <xf numFmtId="0" fontId="1" fillId="0" borderId="0" applyProtection="0"/>
    <xf numFmtId="0" fontId="1" fillId="0" borderId="0" applyProtection="0"/>
  </cellStyleXfs>
  <cellXfs count="90">
    <xf numFmtId="0" fontId="0" fillId="0" borderId="0" xfId="0"/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0" fontId="3" fillId="0" borderId="0" xfId="0" applyFont="1" applyFill="1"/>
    <xf numFmtId="0" fontId="8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15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164" fontId="14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 hidden="1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 hidden="1"/>
    </xf>
    <xf numFmtId="49" fontId="9" fillId="0" borderId="3" xfId="0" applyNumberFormat="1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left" vertical="center" wrapText="1"/>
    </xf>
    <xf numFmtId="164" fontId="5" fillId="0" borderId="6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left" vertical="center" wrapText="1"/>
    </xf>
    <xf numFmtId="164" fontId="14" fillId="0" borderId="6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left" vertical="center" wrapText="1"/>
    </xf>
    <xf numFmtId="0" fontId="18" fillId="0" borderId="6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right" vertical="center"/>
    </xf>
    <xf numFmtId="164" fontId="18" fillId="0" borderId="3" xfId="0" applyNumberFormat="1" applyFont="1" applyFill="1" applyBorder="1" applyAlignment="1">
      <alignment horizontal="right" vertical="center"/>
    </xf>
    <xf numFmtId="0" fontId="19" fillId="0" borderId="5" xfId="0" applyNumberFormat="1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right" vertical="center"/>
    </xf>
    <xf numFmtId="164" fontId="3" fillId="0" borderId="0" xfId="0" applyNumberFormat="1" applyFont="1" applyFill="1"/>
    <xf numFmtId="0" fontId="18" fillId="0" borderId="5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horizontal="left" vertical="center"/>
    </xf>
    <xf numFmtId="0" fontId="18" fillId="0" borderId="6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>
      <alignment vertical="center"/>
    </xf>
  </cellXfs>
  <cellStyles count="16">
    <cellStyle name="Денежный [0] 2" xfId="6" xr:uid="{00000000-0005-0000-0000-000000000000}"/>
    <cellStyle name="Денежный 2" xfId="5" xr:uid="{00000000-0005-0000-0000-000001000000}"/>
    <cellStyle name="Денежный 3" xfId="9" xr:uid="{00000000-0005-0000-0000-000002000000}"/>
    <cellStyle name="Денежный 4" xfId="11" xr:uid="{00000000-0005-0000-0000-000003000000}"/>
    <cellStyle name="Денежный 5" xfId="12" xr:uid="{00000000-0005-0000-0000-000004000000}"/>
    <cellStyle name="Обычный" xfId="0" builtinId="0"/>
    <cellStyle name="Обычный 2" xfId="2" xr:uid="{00000000-0005-0000-0000-000006000000}"/>
    <cellStyle name="Обычный 3" xfId="1" xr:uid="{00000000-0005-0000-0000-000007000000}"/>
    <cellStyle name="Обычный 4" xfId="15" xr:uid="{00000000-0005-0000-0000-000008000000}"/>
    <cellStyle name="Обычный 5" xfId="14" xr:uid="{00000000-0005-0000-0000-000009000000}"/>
    <cellStyle name="Процентный 2" xfId="7" xr:uid="{00000000-0005-0000-0000-00000A000000}"/>
    <cellStyle name="Финансовый [0] 2" xfId="4" xr:uid="{00000000-0005-0000-0000-00000B000000}"/>
    <cellStyle name="Финансовый 2" xfId="3" xr:uid="{00000000-0005-0000-0000-00000C000000}"/>
    <cellStyle name="Финансовый 3" xfId="8" xr:uid="{00000000-0005-0000-0000-00000D000000}"/>
    <cellStyle name="Финансовый 4" xfId="10" xr:uid="{00000000-0005-0000-0000-00000E000000}"/>
    <cellStyle name="Финансовый 5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tabSelected="1" topLeftCell="A116" zoomScale="75" zoomScaleNormal="75" zoomScaleSheetLayoutView="100" workbookViewId="0">
      <selection activeCell="J114" sqref="J114"/>
    </sheetView>
  </sheetViews>
  <sheetFormatPr defaultColWidth="9.140625" defaultRowHeight="15.75" x14ac:dyDescent="0.25"/>
  <cols>
    <col min="1" max="1" width="30.7109375" style="4" customWidth="1"/>
    <col min="2" max="2" width="48.140625" style="88" customWidth="1"/>
    <col min="3" max="3" width="13.28515625" style="88" customWidth="1"/>
    <col min="4" max="4" width="16" style="89" customWidth="1"/>
    <col min="5" max="5" width="15.7109375" style="4" customWidth="1"/>
    <col min="6" max="6" width="15.42578125" style="89" customWidth="1"/>
    <col min="7" max="7" width="6.7109375" style="4" customWidth="1"/>
    <col min="8" max="8" width="9.140625" style="4"/>
    <col min="9" max="9" width="22.7109375" style="4" customWidth="1"/>
    <col min="10" max="10" width="35.5703125" style="4" customWidth="1"/>
    <col min="11" max="223" width="9.140625" style="4"/>
    <col min="224" max="224" width="27.42578125" style="4" customWidth="1"/>
    <col min="225" max="225" width="47" style="4" customWidth="1"/>
    <col min="226" max="226" width="15.140625" style="4" customWidth="1"/>
    <col min="227" max="227" width="16.85546875" style="4" customWidth="1"/>
    <col min="228" max="228" width="16.28515625" style="4" customWidth="1"/>
    <col min="229" max="229" width="11.42578125" style="4" customWidth="1"/>
    <col min="230" max="230" width="60.5703125" style="4" customWidth="1"/>
    <col min="231" max="479" width="9.140625" style="4"/>
    <col min="480" max="480" width="27.42578125" style="4" customWidth="1"/>
    <col min="481" max="481" width="47" style="4" customWidth="1"/>
    <col min="482" max="482" width="15.140625" style="4" customWidth="1"/>
    <col min="483" max="483" width="16.85546875" style="4" customWidth="1"/>
    <col min="484" max="484" width="16.28515625" style="4" customWidth="1"/>
    <col min="485" max="485" width="11.42578125" style="4" customWidth="1"/>
    <col min="486" max="486" width="60.5703125" style="4" customWidth="1"/>
    <col min="487" max="735" width="9.140625" style="4"/>
    <col min="736" max="736" width="27.42578125" style="4" customWidth="1"/>
    <col min="737" max="737" width="47" style="4" customWidth="1"/>
    <col min="738" max="738" width="15.140625" style="4" customWidth="1"/>
    <col min="739" max="739" width="16.85546875" style="4" customWidth="1"/>
    <col min="740" max="740" width="16.28515625" style="4" customWidth="1"/>
    <col min="741" max="741" width="11.42578125" style="4" customWidth="1"/>
    <col min="742" max="742" width="60.5703125" style="4" customWidth="1"/>
    <col min="743" max="991" width="9.140625" style="4"/>
    <col min="992" max="992" width="27.42578125" style="4" customWidth="1"/>
    <col min="993" max="993" width="47" style="4" customWidth="1"/>
    <col min="994" max="994" width="15.140625" style="4" customWidth="1"/>
    <col min="995" max="995" width="16.85546875" style="4" customWidth="1"/>
    <col min="996" max="996" width="16.28515625" style="4" customWidth="1"/>
    <col min="997" max="997" width="11.42578125" style="4" customWidth="1"/>
    <col min="998" max="998" width="60.5703125" style="4" customWidth="1"/>
    <col min="999" max="1247" width="9.140625" style="4"/>
    <col min="1248" max="1248" width="27.42578125" style="4" customWidth="1"/>
    <col min="1249" max="1249" width="47" style="4" customWidth="1"/>
    <col min="1250" max="1250" width="15.140625" style="4" customWidth="1"/>
    <col min="1251" max="1251" width="16.85546875" style="4" customWidth="1"/>
    <col min="1252" max="1252" width="16.28515625" style="4" customWidth="1"/>
    <col min="1253" max="1253" width="11.42578125" style="4" customWidth="1"/>
    <col min="1254" max="1254" width="60.5703125" style="4" customWidth="1"/>
    <col min="1255" max="1503" width="9.140625" style="4"/>
    <col min="1504" max="1504" width="27.42578125" style="4" customWidth="1"/>
    <col min="1505" max="1505" width="47" style="4" customWidth="1"/>
    <col min="1506" max="1506" width="15.140625" style="4" customWidth="1"/>
    <col min="1507" max="1507" width="16.85546875" style="4" customWidth="1"/>
    <col min="1508" max="1508" width="16.28515625" style="4" customWidth="1"/>
    <col min="1509" max="1509" width="11.42578125" style="4" customWidth="1"/>
    <col min="1510" max="1510" width="60.5703125" style="4" customWidth="1"/>
    <col min="1511" max="1759" width="9.140625" style="4"/>
    <col min="1760" max="1760" width="27.42578125" style="4" customWidth="1"/>
    <col min="1761" max="1761" width="47" style="4" customWidth="1"/>
    <col min="1762" max="1762" width="15.140625" style="4" customWidth="1"/>
    <col min="1763" max="1763" width="16.85546875" style="4" customWidth="1"/>
    <col min="1764" max="1764" width="16.28515625" style="4" customWidth="1"/>
    <col min="1765" max="1765" width="11.42578125" style="4" customWidth="1"/>
    <col min="1766" max="1766" width="60.5703125" style="4" customWidth="1"/>
    <col min="1767" max="2015" width="9.140625" style="4"/>
    <col min="2016" max="2016" width="27.42578125" style="4" customWidth="1"/>
    <col min="2017" max="2017" width="47" style="4" customWidth="1"/>
    <col min="2018" max="2018" width="15.140625" style="4" customWidth="1"/>
    <col min="2019" max="2019" width="16.85546875" style="4" customWidth="1"/>
    <col min="2020" max="2020" width="16.28515625" style="4" customWidth="1"/>
    <col min="2021" max="2021" width="11.42578125" style="4" customWidth="1"/>
    <col min="2022" max="2022" width="60.5703125" style="4" customWidth="1"/>
    <col min="2023" max="2271" width="9.140625" style="4"/>
    <col min="2272" max="2272" width="27.42578125" style="4" customWidth="1"/>
    <col min="2273" max="2273" width="47" style="4" customWidth="1"/>
    <col min="2274" max="2274" width="15.140625" style="4" customWidth="1"/>
    <col min="2275" max="2275" width="16.85546875" style="4" customWidth="1"/>
    <col min="2276" max="2276" width="16.28515625" style="4" customWidth="1"/>
    <col min="2277" max="2277" width="11.42578125" style="4" customWidth="1"/>
    <col min="2278" max="2278" width="60.5703125" style="4" customWidth="1"/>
    <col min="2279" max="2527" width="9.140625" style="4"/>
    <col min="2528" max="2528" width="27.42578125" style="4" customWidth="1"/>
    <col min="2529" max="2529" width="47" style="4" customWidth="1"/>
    <col min="2530" max="2530" width="15.140625" style="4" customWidth="1"/>
    <col min="2531" max="2531" width="16.85546875" style="4" customWidth="1"/>
    <col min="2532" max="2532" width="16.28515625" style="4" customWidth="1"/>
    <col min="2533" max="2533" width="11.42578125" style="4" customWidth="1"/>
    <col min="2534" max="2534" width="60.5703125" style="4" customWidth="1"/>
    <col min="2535" max="2783" width="9.140625" style="4"/>
    <col min="2784" max="2784" width="27.42578125" style="4" customWidth="1"/>
    <col min="2785" max="2785" width="47" style="4" customWidth="1"/>
    <col min="2786" max="2786" width="15.140625" style="4" customWidth="1"/>
    <col min="2787" max="2787" width="16.85546875" style="4" customWidth="1"/>
    <col min="2788" max="2788" width="16.28515625" style="4" customWidth="1"/>
    <col min="2789" max="2789" width="11.42578125" style="4" customWidth="1"/>
    <col min="2790" max="2790" width="60.5703125" style="4" customWidth="1"/>
    <col min="2791" max="3039" width="9.140625" style="4"/>
    <col min="3040" max="3040" width="27.42578125" style="4" customWidth="1"/>
    <col min="3041" max="3041" width="47" style="4" customWidth="1"/>
    <col min="3042" max="3042" width="15.140625" style="4" customWidth="1"/>
    <col min="3043" max="3043" width="16.85546875" style="4" customWidth="1"/>
    <col min="3044" max="3044" width="16.28515625" style="4" customWidth="1"/>
    <col min="3045" max="3045" width="11.42578125" style="4" customWidth="1"/>
    <col min="3046" max="3046" width="60.5703125" style="4" customWidth="1"/>
    <col min="3047" max="3295" width="9.140625" style="4"/>
    <col min="3296" max="3296" width="27.42578125" style="4" customWidth="1"/>
    <col min="3297" max="3297" width="47" style="4" customWidth="1"/>
    <col min="3298" max="3298" width="15.140625" style="4" customWidth="1"/>
    <col min="3299" max="3299" width="16.85546875" style="4" customWidth="1"/>
    <col min="3300" max="3300" width="16.28515625" style="4" customWidth="1"/>
    <col min="3301" max="3301" width="11.42578125" style="4" customWidth="1"/>
    <col min="3302" max="3302" width="60.5703125" style="4" customWidth="1"/>
    <col min="3303" max="3551" width="9.140625" style="4"/>
    <col min="3552" max="3552" width="27.42578125" style="4" customWidth="1"/>
    <col min="3553" max="3553" width="47" style="4" customWidth="1"/>
    <col min="3554" max="3554" width="15.140625" style="4" customWidth="1"/>
    <col min="3555" max="3555" width="16.85546875" style="4" customWidth="1"/>
    <col min="3556" max="3556" width="16.28515625" style="4" customWidth="1"/>
    <col min="3557" max="3557" width="11.42578125" style="4" customWidth="1"/>
    <col min="3558" max="3558" width="60.5703125" style="4" customWidth="1"/>
    <col min="3559" max="3807" width="9.140625" style="4"/>
    <col min="3808" max="3808" width="27.42578125" style="4" customWidth="1"/>
    <col min="3809" max="3809" width="47" style="4" customWidth="1"/>
    <col min="3810" max="3810" width="15.140625" style="4" customWidth="1"/>
    <col min="3811" max="3811" width="16.85546875" style="4" customWidth="1"/>
    <col min="3812" max="3812" width="16.28515625" style="4" customWidth="1"/>
    <col min="3813" max="3813" width="11.42578125" style="4" customWidth="1"/>
    <col min="3814" max="3814" width="60.5703125" style="4" customWidth="1"/>
    <col min="3815" max="4063" width="9.140625" style="4"/>
    <col min="4064" max="4064" width="27.42578125" style="4" customWidth="1"/>
    <col min="4065" max="4065" width="47" style="4" customWidth="1"/>
    <col min="4066" max="4066" width="15.140625" style="4" customWidth="1"/>
    <col min="4067" max="4067" width="16.85546875" style="4" customWidth="1"/>
    <col min="4068" max="4068" width="16.28515625" style="4" customWidth="1"/>
    <col min="4069" max="4069" width="11.42578125" style="4" customWidth="1"/>
    <col min="4070" max="4070" width="60.5703125" style="4" customWidth="1"/>
    <col min="4071" max="4319" width="9.140625" style="4"/>
    <col min="4320" max="4320" width="27.42578125" style="4" customWidth="1"/>
    <col min="4321" max="4321" width="47" style="4" customWidth="1"/>
    <col min="4322" max="4322" width="15.140625" style="4" customWidth="1"/>
    <col min="4323" max="4323" width="16.85546875" style="4" customWidth="1"/>
    <col min="4324" max="4324" width="16.28515625" style="4" customWidth="1"/>
    <col min="4325" max="4325" width="11.42578125" style="4" customWidth="1"/>
    <col min="4326" max="4326" width="60.5703125" style="4" customWidth="1"/>
    <col min="4327" max="4575" width="9.140625" style="4"/>
    <col min="4576" max="4576" width="27.42578125" style="4" customWidth="1"/>
    <col min="4577" max="4577" width="47" style="4" customWidth="1"/>
    <col min="4578" max="4578" width="15.140625" style="4" customWidth="1"/>
    <col min="4579" max="4579" width="16.85546875" style="4" customWidth="1"/>
    <col min="4580" max="4580" width="16.28515625" style="4" customWidth="1"/>
    <col min="4581" max="4581" width="11.42578125" style="4" customWidth="1"/>
    <col min="4582" max="4582" width="60.5703125" style="4" customWidth="1"/>
    <col min="4583" max="4831" width="9.140625" style="4"/>
    <col min="4832" max="4832" width="27.42578125" style="4" customWidth="1"/>
    <col min="4833" max="4833" width="47" style="4" customWidth="1"/>
    <col min="4834" max="4834" width="15.140625" style="4" customWidth="1"/>
    <col min="4835" max="4835" width="16.85546875" style="4" customWidth="1"/>
    <col min="4836" max="4836" width="16.28515625" style="4" customWidth="1"/>
    <col min="4837" max="4837" width="11.42578125" style="4" customWidth="1"/>
    <col min="4838" max="4838" width="60.5703125" style="4" customWidth="1"/>
    <col min="4839" max="5087" width="9.140625" style="4"/>
    <col min="5088" max="5088" width="27.42578125" style="4" customWidth="1"/>
    <col min="5089" max="5089" width="47" style="4" customWidth="1"/>
    <col min="5090" max="5090" width="15.140625" style="4" customWidth="1"/>
    <col min="5091" max="5091" width="16.85546875" style="4" customWidth="1"/>
    <col min="5092" max="5092" width="16.28515625" style="4" customWidth="1"/>
    <col min="5093" max="5093" width="11.42578125" style="4" customWidth="1"/>
    <col min="5094" max="5094" width="60.5703125" style="4" customWidth="1"/>
    <col min="5095" max="5343" width="9.140625" style="4"/>
    <col min="5344" max="5344" width="27.42578125" style="4" customWidth="1"/>
    <col min="5345" max="5345" width="47" style="4" customWidth="1"/>
    <col min="5346" max="5346" width="15.140625" style="4" customWidth="1"/>
    <col min="5347" max="5347" width="16.85546875" style="4" customWidth="1"/>
    <col min="5348" max="5348" width="16.28515625" style="4" customWidth="1"/>
    <col min="5349" max="5349" width="11.42578125" style="4" customWidth="1"/>
    <col min="5350" max="5350" width="60.5703125" style="4" customWidth="1"/>
    <col min="5351" max="5599" width="9.140625" style="4"/>
    <col min="5600" max="5600" width="27.42578125" style="4" customWidth="1"/>
    <col min="5601" max="5601" width="47" style="4" customWidth="1"/>
    <col min="5602" max="5602" width="15.140625" style="4" customWidth="1"/>
    <col min="5603" max="5603" width="16.85546875" style="4" customWidth="1"/>
    <col min="5604" max="5604" width="16.28515625" style="4" customWidth="1"/>
    <col min="5605" max="5605" width="11.42578125" style="4" customWidth="1"/>
    <col min="5606" max="5606" width="60.5703125" style="4" customWidth="1"/>
    <col min="5607" max="5855" width="9.140625" style="4"/>
    <col min="5856" max="5856" width="27.42578125" style="4" customWidth="1"/>
    <col min="5857" max="5857" width="47" style="4" customWidth="1"/>
    <col min="5858" max="5858" width="15.140625" style="4" customWidth="1"/>
    <col min="5859" max="5859" width="16.85546875" style="4" customWidth="1"/>
    <col min="5860" max="5860" width="16.28515625" style="4" customWidth="1"/>
    <col min="5861" max="5861" width="11.42578125" style="4" customWidth="1"/>
    <col min="5862" max="5862" width="60.5703125" style="4" customWidth="1"/>
    <col min="5863" max="6111" width="9.140625" style="4"/>
    <col min="6112" max="6112" width="27.42578125" style="4" customWidth="1"/>
    <col min="6113" max="6113" width="47" style="4" customWidth="1"/>
    <col min="6114" max="6114" width="15.140625" style="4" customWidth="1"/>
    <col min="6115" max="6115" width="16.85546875" style="4" customWidth="1"/>
    <col min="6116" max="6116" width="16.28515625" style="4" customWidth="1"/>
    <col min="6117" max="6117" width="11.42578125" style="4" customWidth="1"/>
    <col min="6118" max="6118" width="60.5703125" style="4" customWidth="1"/>
    <col min="6119" max="6367" width="9.140625" style="4"/>
    <col min="6368" max="6368" width="27.42578125" style="4" customWidth="1"/>
    <col min="6369" max="6369" width="47" style="4" customWidth="1"/>
    <col min="6370" max="6370" width="15.140625" style="4" customWidth="1"/>
    <col min="6371" max="6371" width="16.85546875" style="4" customWidth="1"/>
    <col min="6372" max="6372" width="16.28515625" style="4" customWidth="1"/>
    <col min="6373" max="6373" width="11.42578125" style="4" customWidth="1"/>
    <col min="6374" max="6374" width="60.5703125" style="4" customWidth="1"/>
    <col min="6375" max="6623" width="9.140625" style="4"/>
    <col min="6624" max="6624" width="27.42578125" style="4" customWidth="1"/>
    <col min="6625" max="6625" width="47" style="4" customWidth="1"/>
    <col min="6626" max="6626" width="15.140625" style="4" customWidth="1"/>
    <col min="6627" max="6627" width="16.85546875" style="4" customWidth="1"/>
    <col min="6628" max="6628" width="16.28515625" style="4" customWidth="1"/>
    <col min="6629" max="6629" width="11.42578125" style="4" customWidth="1"/>
    <col min="6630" max="6630" width="60.5703125" style="4" customWidth="1"/>
    <col min="6631" max="6879" width="9.140625" style="4"/>
    <col min="6880" max="6880" width="27.42578125" style="4" customWidth="1"/>
    <col min="6881" max="6881" width="47" style="4" customWidth="1"/>
    <col min="6882" max="6882" width="15.140625" style="4" customWidth="1"/>
    <col min="6883" max="6883" width="16.85546875" style="4" customWidth="1"/>
    <col min="6884" max="6884" width="16.28515625" style="4" customWidth="1"/>
    <col min="6885" max="6885" width="11.42578125" style="4" customWidth="1"/>
    <col min="6886" max="6886" width="60.5703125" style="4" customWidth="1"/>
    <col min="6887" max="7135" width="9.140625" style="4"/>
    <col min="7136" max="7136" width="27.42578125" style="4" customWidth="1"/>
    <col min="7137" max="7137" width="47" style="4" customWidth="1"/>
    <col min="7138" max="7138" width="15.140625" style="4" customWidth="1"/>
    <col min="7139" max="7139" width="16.85546875" style="4" customWidth="1"/>
    <col min="7140" max="7140" width="16.28515625" style="4" customWidth="1"/>
    <col min="7141" max="7141" width="11.42578125" style="4" customWidth="1"/>
    <col min="7142" max="7142" width="60.5703125" style="4" customWidth="1"/>
    <col min="7143" max="7391" width="9.140625" style="4"/>
    <col min="7392" max="7392" width="27.42578125" style="4" customWidth="1"/>
    <col min="7393" max="7393" width="47" style="4" customWidth="1"/>
    <col min="7394" max="7394" width="15.140625" style="4" customWidth="1"/>
    <col min="7395" max="7395" width="16.85546875" style="4" customWidth="1"/>
    <col min="7396" max="7396" width="16.28515625" style="4" customWidth="1"/>
    <col min="7397" max="7397" width="11.42578125" style="4" customWidth="1"/>
    <col min="7398" max="7398" width="60.5703125" style="4" customWidth="1"/>
    <col min="7399" max="7647" width="9.140625" style="4"/>
    <col min="7648" max="7648" width="27.42578125" style="4" customWidth="1"/>
    <col min="7649" max="7649" width="47" style="4" customWidth="1"/>
    <col min="7650" max="7650" width="15.140625" style="4" customWidth="1"/>
    <col min="7651" max="7651" width="16.85546875" style="4" customWidth="1"/>
    <col min="7652" max="7652" width="16.28515625" style="4" customWidth="1"/>
    <col min="7653" max="7653" width="11.42578125" style="4" customWidth="1"/>
    <col min="7654" max="7654" width="60.5703125" style="4" customWidth="1"/>
    <col min="7655" max="7903" width="9.140625" style="4"/>
    <col min="7904" max="7904" width="27.42578125" style="4" customWidth="1"/>
    <col min="7905" max="7905" width="47" style="4" customWidth="1"/>
    <col min="7906" max="7906" width="15.140625" style="4" customWidth="1"/>
    <col min="7907" max="7907" width="16.85546875" style="4" customWidth="1"/>
    <col min="7908" max="7908" width="16.28515625" style="4" customWidth="1"/>
    <col min="7909" max="7909" width="11.42578125" style="4" customWidth="1"/>
    <col min="7910" max="7910" width="60.5703125" style="4" customWidth="1"/>
    <col min="7911" max="8159" width="9.140625" style="4"/>
    <col min="8160" max="8160" width="27.42578125" style="4" customWidth="1"/>
    <col min="8161" max="8161" width="47" style="4" customWidth="1"/>
    <col min="8162" max="8162" width="15.140625" style="4" customWidth="1"/>
    <col min="8163" max="8163" width="16.85546875" style="4" customWidth="1"/>
    <col min="8164" max="8164" width="16.28515625" style="4" customWidth="1"/>
    <col min="8165" max="8165" width="11.42578125" style="4" customWidth="1"/>
    <col min="8166" max="8166" width="60.5703125" style="4" customWidth="1"/>
    <col min="8167" max="8415" width="9.140625" style="4"/>
    <col min="8416" max="8416" width="27.42578125" style="4" customWidth="1"/>
    <col min="8417" max="8417" width="47" style="4" customWidth="1"/>
    <col min="8418" max="8418" width="15.140625" style="4" customWidth="1"/>
    <col min="8419" max="8419" width="16.85546875" style="4" customWidth="1"/>
    <col min="8420" max="8420" width="16.28515625" style="4" customWidth="1"/>
    <col min="8421" max="8421" width="11.42578125" style="4" customWidth="1"/>
    <col min="8422" max="8422" width="60.5703125" style="4" customWidth="1"/>
    <col min="8423" max="8671" width="9.140625" style="4"/>
    <col min="8672" max="8672" width="27.42578125" style="4" customWidth="1"/>
    <col min="8673" max="8673" width="47" style="4" customWidth="1"/>
    <col min="8674" max="8674" width="15.140625" style="4" customWidth="1"/>
    <col min="8675" max="8675" width="16.85546875" style="4" customWidth="1"/>
    <col min="8676" max="8676" width="16.28515625" style="4" customWidth="1"/>
    <col min="8677" max="8677" width="11.42578125" style="4" customWidth="1"/>
    <col min="8678" max="8678" width="60.5703125" style="4" customWidth="1"/>
    <col min="8679" max="8927" width="9.140625" style="4"/>
    <col min="8928" max="8928" width="27.42578125" style="4" customWidth="1"/>
    <col min="8929" max="8929" width="47" style="4" customWidth="1"/>
    <col min="8930" max="8930" width="15.140625" style="4" customWidth="1"/>
    <col min="8931" max="8931" width="16.85546875" style="4" customWidth="1"/>
    <col min="8932" max="8932" width="16.28515625" style="4" customWidth="1"/>
    <col min="8933" max="8933" width="11.42578125" style="4" customWidth="1"/>
    <col min="8934" max="8934" width="60.5703125" style="4" customWidth="1"/>
    <col min="8935" max="9183" width="9.140625" style="4"/>
    <col min="9184" max="9184" width="27.42578125" style="4" customWidth="1"/>
    <col min="9185" max="9185" width="47" style="4" customWidth="1"/>
    <col min="9186" max="9186" width="15.140625" style="4" customWidth="1"/>
    <col min="9187" max="9187" width="16.85546875" style="4" customWidth="1"/>
    <col min="9188" max="9188" width="16.28515625" style="4" customWidth="1"/>
    <col min="9189" max="9189" width="11.42578125" style="4" customWidth="1"/>
    <col min="9190" max="9190" width="60.5703125" style="4" customWidth="1"/>
    <col min="9191" max="9439" width="9.140625" style="4"/>
    <col min="9440" max="9440" width="27.42578125" style="4" customWidth="1"/>
    <col min="9441" max="9441" width="47" style="4" customWidth="1"/>
    <col min="9442" max="9442" width="15.140625" style="4" customWidth="1"/>
    <col min="9443" max="9443" width="16.85546875" style="4" customWidth="1"/>
    <col min="9444" max="9444" width="16.28515625" style="4" customWidth="1"/>
    <col min="9445" max="9445" width="11.42578125" style="4" customWidth="1"/>
    <col min="9446" max="9446" width="60.5703125" style="4" customWidth="1"/>
    <col min="9447" max="9695" width="9.140625" style="4"/>
    <col min="9696" max="9696" width="27.42578125" style="4" customWidth="1"/>
    <col min="9697" max="9697" width="47" style="4" customWidth="1"/>
    <col min="9698" max="9698" width="15.140625" style="4" customWidth="1"/>
    <col min="9699" max="9699" width="16.85546875" style="4" customWidth="1"/>
    <col min="9700" max="9700" width="16.28515625" style="4" customWidth="1"/>
    <col min="9701" max="9701" width="11.42578125" style="4" customWidth="1"/>
    <col min="9702" max="9702" width="60.5703125" style="4" customWidth="1"/>
    <col min="9703" max="9951" width="9.140625" style="4"/>
    <col min="9952" max="9952" width="27.42578125" style="4" customWidth="1"/>
    <col min="9953" max="9953" width="47" style="4" customWidth="1"/>
    <col min="9954" max="9954" width="15.140625" style="4" customWidth="1"/>
    <col min="9955" max="9955" width="16.85546875" style="4" customWidth="1"/>
    <col min="9956" max="9956" width="16.28515625" style="4" customWidth="1"/>
    <col min="9957" max="9957" width="11.42578125" style="4" customWidth="1"/>
    <col min="9958" max="9958" width="60.5703125" style="4" customWidth="1"/>
    <col min="9959" max="10207" width="9.140625" style="4"/>
    <col min="10208" max="10208" width="27.42578125" style="4" customWidth="1"/>
    <col min="10209" max="10209" width="47" style="4" customWidth="1"/>
    <col min="10210" max="10210" width="15.140625" style="4" customWidth="1"/>
    <col min="10211" max="10211" width="16.85546875" style="4" customWidth="1"/>
    <col min="10212" max="10212" width="16.28515625" style="4" customWidth="1"/>
    <col min="10213" max="10213" width="11.42578125" style="4" customWidth="1"/>
    <col min="10214" max="10214" width="60.5703125" style="4" customWidth="1"/>
    <col min="10215" max="10463" width="9.140625" style="4"/>
    <col min="10464" max="10464" width="27.42578125" style="4" customWidth="1"/>
    <col min="10465" max="10465" width="47" style="4" customWidth="1"/>
    <col min="10466" max="10466" width="15.140625" style="4" customWidth="1"/>
    <col min="10467" max="10467" width="16.85546875" style="4" customWidth="1"/>
    <col min="10468" max="10468" width="16.28515625" style="4" customWidth="1"/>
    <col min="10469" max="10469" width="11.42578125" style="4" customWidth="1"/>
    <col min="10470" max="10470" width="60.5703125" style="4" customWidth="1"/>
    <col min="10471" max="10719" width="9.140625" style="4"/>
    <col min="10720" max="10720" width="27.42578125" style="4" customWidth="1"/>
    <col min="10721" max="10721" width="47" style="4" customWidth="1"/>
    <col min="10722" max="10722" width="15.140625" style="4" customWidth="1"/>
    <col min="10723" max="10723" width="16.85546875" style="4" customWidth="1"/>
    <col min="10724" max="10724" width="16.28515625" style="4" customWidth="1"/>
    <col min="10725" max="10725" width="11.42578125" style="4" customWidth="1"/>
    <col min="10726" max="10726" width="60.5703125" style="4" customWidth="1"/>
    <col min="10727" max="10975" width="9.140625" style="4"/>
    <col min="10976" max="10976" width="27.42578125" style="4" customWidth="1"/>
    <col min="10977" max="10977" width="47" style="4" customWidth="1"/>
    <col min="10978" max="10978" width="15.140625" style="4" customWidth="1"/>
    <col min="10979" max="10979" width="16.85546875" style="4" customWidth="1"/>
    <col min="10980" max="10980" width="16.28515625" style="4" customWidth="1"/>
    <col min="10981" max="10981" width="11.42578125" style="4" customWidth="1"/>
    <col min="10982" max="10982" width="60.5703125" style="4" customWidth="1"/>
    <col min="10983" max="11231" width="9.140625" style="4"/>
    <col min="11232" max="11232" width="27.42578125" style="4" customWidth="1"/>
    <col min="11233" max="11233" width="47" style="4" customWidth="1"/>
    <col min="11234" max="11234" width="15.140625" style="4" customWidth="1"/>
    <col min="11235" max="11235" width="16.85546875" style="4" customWidth="1"/>
    <col min="11236" max="11236" width="16.28515625" style="4" customWidth="1"/>
    <col min="11237" max="11237" width="11.42578125" style="4" customWidth="1"/>
    <col min="11238" max="11238" width="60.5703125" style="4" customWidth="1"/>
    <col min="11239" max="11487" width="9.140625" style="4"/>
    <col min="11488" max="11488" width="27.42578125" style="4" customWidth="1"/>
    <col min="11489" max="11489" width="47" style="4" customWidth="1"/>
    <col min="11490" max="11490" width="15.140625" style="4" customWidth="1"/>
    <col min="11491" max="11491" width="16.85546875" style="4" customWidth="1"/>
    <col min="11492" max="11492" width="16.28515625" style="4" customWidth="1"/>
    <col min="11493" max="11493" width="11.42578125" style="4" customWidth="1"/>
    <col min="11494" max="11494" width="60.5703125" style="4" customWidth="1"/>
    <col min="11495" max="11743" width="9.140625" style="4"/>
    <col min="11744" max="11744" width="27.42578125" style="4" customWidth="1"/>
    <col min="11745" max="11745" width="47" style="4" customWidth="1"/>
    <col min="11746" max="11746" width="15.140625" style="4" customWidth="1"/>
    <col min="11747" max="11747" width="16.85546875" style="4" customWidth="1"/>
    <col min="11748" max="11748" width="16.28515625" style="4" customWidth="1"/>
    <col min="11749" max="11749" width="11.42578125" style="4" customWidth="1"/>
    <col min="11750" max="11750" width="60.5703125" style="4" customWidth="1"/>
    <col min="11751" max="11999" width="9.140625" style="4"/>
    <col min="12000" max="12000" width="27.42578125" style="4" customWidth="1"/>
    <col min="12001" max="12001" width="47" style="4" customWidth="1"/>
    <col min="12002" max="12002" width="15.140625" style="4" customWidth="1"/>
    <col min="12003" max="12003" width="16.85546875" style="4" customWidth="1"/>
    <col min="12004" max="12004" width="16.28515625" style="4" customWidth="1"/>
    <col min="12005" max="12005" width="11.42578125" style="4" customWidth="1"/>
    <col min="12006" max="12006" width="60.5703125" style="4" customWidth="1"/>
    <col min="12007" max="12255" width="9.140625" style="4"/>
    <col min="12256" max="12256" width="27.42578125" style="4" customWidth="1"/>
    <col min="12257" max="12257" width="47" style="4" customWidth="1"/>
    <col min="12258" max="12258" width="15.140625" style="4" customWidth="1"/>
    <col min="12259" max="12259" width="16.85546875" style="4" customWidth="1"/>
    <col min="12260" max="12260" width="16.28515625" style="4" customWidth="1"/>
    <col min="12261" max="12261" width="11.42578125" style="4" customWidth="1"/>
    <col min="12262" max="12262" width="60.5703125" style="4" customWidth="1"/>
    <col min="12263" max="12511" width="9.140625" style="4"/>
    <col min="12512" max="12512" width="27.42578125" style="4" customWidth="1"/>
    <col min="12513" max="12513" width="47" style="4" customWidth="1"/>
    <col min="12514" max="12514" width="15.140625" style="4" customWidth="1"/>
    <col min="12515" max="12515" width="16.85546875" style="4" customWidth="1"/>
    <col min="12516" max="12516" width="16.28515625" style="4" customWidth="1"/>
    <col min="12517" max="12517" width="11.42578125" style="4" customWidth="1"/>
    <col min="12518" max="12518" width="60.5703125" style="4" customWidth="1"/>
    <col min="12519" max="12767" width="9.140625" style="4"/>
    <col min="12768" max="12768" width="27.42578125" style="4" customWidth="1"/>
    <col min="12769" max="12769" width="47" style="4" customWidth="1"/>
    <col min="12770" max="12770" width="15.140625" style="4" customWidth="1"/>
    <col min="12771" max="12771" width="16.85546875" style="4" customWidth="1"/>
    <col min="12772" max="12772" width="16.28515625" style="4" customWidth="1"/>
    <col min="12773" max="12773" width="11.42578125" style="4" customWidth="1"/>
    <col min="12774" max="12774" width="60.5703125" style="4" customWidth="1"/>
    <col min="12775" max="13023" width="9.140625" style="4"/>
    <col min="13024" max="13024" width="27.42578125" style="4" customWidth="1"/>
    <col min="13025" max="13025" width="47" style="4" customWidth="1"/>
    <col min="13026" max="13026" width="15.140625" style="4" customWidth="1"/>
    <col min="13027" max="13027" width="16.85546875" style="4" customWidth="1"/>
    <col min="13028" max="13028" width="16.28515625" style="4" customWidth="1"/>
    <col min="13029" max="13029" width="11.42578125" style="4" customWidth="1"/>
    <col min="13030" max="13030" width="60.5703125" style="4" customWidth="1"/>
    <col min="13031" max="13279" width="9.140625" style="4"/>
    <col min="13280" max="13280" width="27.42578125" style="4" customWidth="1"/>
    <col min="13281" max="13281" width="47" style="4" customWidth="1"/>
    <col min="13282" max="13282" width="15.140625" style="4" customWidth="1"/>
    <col min="13283" max="13283" width="16.85546875" style="4" customWidth="1"/>
    <col min="13284" max="13284" width="16.28515625" style="4" customWidth="1"/>
    <col min="13285" max="13285" width="11.42578125" style="4" customWidth="1"/>
    <col min="13286" max="13286" width="60.5703125" style="4" customWidth="1"/>
    <col min="13287" max="13535" width="9.140625" style="4"/>
    <col min="13536" max="13536" width="27.42578125" style="4" customWidth="1"/>
    <col min="13537" max="13537" width="47" style="4" customWidth="1"/>
    <col min="13538" max="13538" width="15.140625" style="4" customWidth="1"/>
    <col min="13539" max="13539" width="16.85546875" style="4" customWidth="1"/>
    <col min="13540" max="13540" width="16.28515625" style="4" customWidth="1"/>
    <col min="13541" max="13541" width="11.42578125" style="4" customWidth="1"/>
    <col min="13542" max="13542" width="60.5703125" style="4" customWidth="1"/>
    <col min="13543" max="13791" width="9.140625" style="4"/>
    <col min="13792" max="13792" width="27.42578125" style="4" customWidth="1"/>
    <col min="13793" max="13793" width="47" style="4" customWidth="1"/>
    <col min="13794" max="13794" width="15.140625" style="4" customWidth="1"/>
    <col min="13795" max="13795" width="16.85546875" style="4" customWidth="1"/>
    <col min="13796" max="13796" width="16.28515625" style="4" customWidth="1"/>
    <col min="13797" max="13797" width="11.42578125" style="4" customWidth="1"/>
    <col min="13798" max="13798" width="60.5703125" style="4" customWidth="1"/>
    <col min="13799" max="14047" width="9.140625" style="4"/>
    <col min="14048" max="14048" width="27.42578125" style="4" customWidth="1"/>
    <col min="14049" max="14049" width="47" style="4" customWidth="1"/>
    <col min="14050" max="14050" width="15.140625" style="4" customWidth="1"/>
    <col min="14051" max="14051" width="16.85546875" style="4" customWidth="1"/>
    <col min="14052" max="14052" width="16.28515625" style="4" customWidth="1"/>
    <col min="14053" max="14053" width="11.42578125" style="4" customWidth="1"/>
    <col min="14054" max="14054" width="60.5703125" style="4" customWidth="1"/>
    <col min="14055" max="14303" width="9.140625" style="4"/>
    <col min="14304" max="14304" width="27.42578125" style="4" customWidth="1"/>
    <col min="14305" max="14305" width="47" style="4" customWidth="1"/>
    <col min="14306" max="14306" width="15.140625" style="4" customWidth="1"/>
    <col min="14307" max="14307" width="16.85546875" style="4" customWidth="1"/>
    <col min="14308" max="14308" width="16.28515625" style="4" customWidth="1"/>
    <col min="14309" max="14309" width="11.42578125" style="4" customWidth="1"/>
    <col min="14310" max="14310" width="60.5703125" style="4" customWidth="1"/>
    <col min="14311" max="14559" width="9.140625" style="4"/>
    <col min="14560" max="14560" width="27.42578125" style="4" customWidth="1"/>
    <col min="14561" max="14561" width="47" style="4" customWidth="1"/>
    <col min="14562" max="14562" width="15.140625" style="4" customWidth="1"/>
    <col min="14563" max="14563" width="16.85546875" style="4" customWidth="1"/>
    <col min="14564" max="14564" width="16.28515625" style="4" customWidth="1"/>
    <col min="14565" max="14565" width="11.42578125" style="4" customWidth="1"/>
    <col min="14566" max="14566" width="60.5703125" style="4" customWidth="1"/>
    <col min="14567" max="14815" width="9.140625" style="4"/>
    <col min="14816" max="14816" width="27.42578125" style="4" customWidth="1"/>
    <col min="14817" max="14817" width="47" style="4" customWidth="1"/>
    <col min="14818" max="14818" width="15.140625" style="4" customWidth="1"/>
    <col min="14819" max="14819" width="16.85546875" style="4" customWidth="1"/>
    <col min="14820" max="14820" width="16.28515625" style="4" customWidth="1"/>
    <col min="14821" max="14821" width="11.42578125" style="4" customWidth="1"/>
    <col min="14822" max="14822" width="60.5703125" style="4" customWidth="1"/>
    <col min="14823" max="15071" width="9.140625" style="4"/>
    <col min="15072" max="15072" width="27.42578125" style="4" customWidth="1"/>
    <col min="15073" max="15073" width="47" style="4" customWidth="1"/>
    <col min="15074" max="15074" width="15.140625" style="4" customWidth="1"/>
    <col min="15075" max="15075" width="16.85546875" style="4" customWidth="1"/>
    <col min="15076" max="15076" width="16.28515625" style="4" customWidth="1"/>
    <col min="15077" max="15077" width="11.42578125" style="4" customWidth="1"/>
    <col min="15078" max="15078" width="60.5703125" style="4" customWidth="1"/>
    <col min="15079" max="15327" width="9.140625" style="4"/>
    <col min="15328" max="15328" width="27.42578125" style="4" customWidth="1"/>
    <col min="15329" max="15329" width="47" style="4" customWidth="1"/>
    <col min="15330" max="15330" width="15.140625" style="4" customWidth="1"/>
    <col min="15331" max="15331" width="16.85546875" style="4" customWidth="1"/>
    <col min="15332" max="15332" width="16.28515625" style="4" customWidth="1"/>
    <col min="15333" max="15333" width="11.42578125" style="4" customWidth="1"/>
    <col min="15334" max="15334" width="60.5703125" style="4" customWidth="1"/>
    <col min="15335" max="15583" width="9.140625" style="4"/>
    <col min="15584" max="15584" width="27.42578125" style="4" customWidth="1"/>
    <col min="15585" max="15585" width="47" style="4" customWidth="1"/>
    <col min="15586" max="15586" width="15.140625" style="4" customWidth="1"/>
    <col min="15587" max="15587" width="16.85546875" style="4" customWidth="1"/>
    <col min="15588" max="15588" width="16.28515625" style="4" customWidth="1"/>
    <col min="15589" max="15589" width="11.42578125" style="4" customWidth="1"/>
    <col min="15590" max="15590" width="60.5703125" style="4" customWidth="1"/>
    <col min="15591" max="15839" width="9.140625" style="4"/>
    <col min="15840" max="15840" width="27.42578125" style="4" customWidth="1"/>
    <col min="15841" max="15841" width="47" style="4" customWidth="1"/>
    <col min="15842" max="15842" width="15.140625" style="4" customWidth="1"/>
    <col min="15843" max="15843" width="16.85546875" style="4" customWidth="1"/>
    <col min="15844" max="15844" width="16.28515625" style="4" customWidth="1"/>
    <col min="15845" max="15845" width="11.42578125" style="4" customWidth="1"/>
    <col min="15846" max="15846" width="60.5703125" style="4" customWidth="1"/>
    <col min="15847" max="16095" width="9.140625" style="4"/>
    <col min="16096" max="16096" width="27.42578125" style="4" customWidth="1"/>
    <col min="16097" max="16097" width="47" style="4" customWidth="1"/>
    <col min="16098" max="16098" width="15.140625" style="4" customWidth="1"/>
    <col min="16099" max="16099" width="16.85546875" style="4" customWidth="1"/>
    <col min="16100" max="16100" width="16.28515625" style="4" customWidth="1"/>
    <col min="16101" max="16101" width="11.42578125" style="4" customWidth="1"/>
    <col min="16102" max="16102" width="60.5703125" style="4" customWidth="1"/>
    <col min="16103" max="16384" width="9.140625" style="4"/>
  </cols>
  <sheetData>
    <row r="1" spans="1:6" s="1" customFormat="1" ht="43.9" customHeight="1" x14ac:dyDescent="0.25">
      <c r="A1" s="64" t="s">
        <v>240</v>
      </c>
      <c r="B1" s="64"/>
      <c r="C1" s="64"/>
      <c r="D1" s="64"/>
      <c r="E1" s="64"/>
      <c r="F1" s="64"/>
    </row>
    <row r="2" spans="1:6" s="1" customFormat="1" ht="26.45" customHeight="1" x14ac:dyDescent="0.25">
      <c r="A2" s="53" t="s">
        <v>0</v>
      </c>
      <c r="B2" s="53"/>
      <c r="C2" s="53"/>
      <c r="D2" s="53"/>
      <c r="E2" s="53"/>
      <c r="F2" s="53"/>
    </row>
    <row r="3" spans="1:6" s="1" customFormat="1" ht="14.25" customHeight="1" x14ac:dyDescent="0.25">
      <c r="A3" s="2"/>
      <c r="B3" s="23"/>
      <c r="C3" s="23"/>
      <c r="D3" s="3"/>
      <c r="F3" s="22" t="s">
        <v>106</v>
      </c>
    </row>
    <row r="4" spans="1:6" s="4" customFormat="1" ht="23.45" customHeight="1" x14ac:dyDescent="0.25">
      <c r="A4" s="54" t="s">
        <v>1</v>
      </c>
      <c r="B4" s="39" t="s">
        <v>2</v>
      </c>
      <c r="C4" s="40"/>
      <c r="D4" s="56" t="s">
        <v>233</v>
      </c>
      <c r="E4" s="58" t="s">
        <v>234</v>
      </c>
      <c r="F4" s="60" t="s">
        <v>61</v>
      </c>
    </row>
    <row r="5" spans="1:6" s="4" customFormat="1" ht="30.75" customHeight="1" x14ac:dyDescent="0.25">
      <c r="A5" s="55"/>
      <c r="B5" s="41"/>
      <c r="C5" s="42"/>
      <c r="D5" s="57"/>
      <c r="E5" s="59"/>
      <c r="F5" s="61"/>
    </row>
    <row r="6" spans="1:6" s="4" customFormat="1" ht="33.75" customHeight="1" x14ac:dyDescent="0.25">
      <c r="A6" s="5" t="s">
        <v>3</v>
      </c>
      <c r="B6" s="29" t="s">
        <v>4</v>
      </c>
      <c r="C6" s="30"/>
      <c r="D6" s="6">
        <f>D7+D9+D11+D17+D22++D29+D39+D41+D47+D56+D57</f>
        <v>7392302</v>
      </c>
      <c r="E6" s="6">
        <f>E7+E9+E11+E17+E22++E29+E39+E41+E47+E56+E57</f>
        <v>7703175</v>
      </c>
      <c r="F6" s="7">
        <f>E6/D6*100</f>
        <v>104.20536119871726</v>
      </c>
    </row>
    <row r="7" spans="1:6" s="1" customFormat="1" ht="20.25" customHeight="1" x14ac:dyDescent="0.25">
      <c r="A7" s="5" t="s">
        <v>5</v>
      </c>
      <c r="B7" s="43" t="s">
        <v>6</v>
      </c>
      <c r="C7" s="44"/>
      <c r="D7" s="6">
        <f>D8</f>
        <v>3854323</v>
      </c>
      <c r="E7" s="6">
        <f>E8</f>
        <v>3923457</v>
      </c>
      <c r="F7" s="7">
        <f t="shared" ref="F7:F41" si="0">E7/D7*100</f>
        <v>101.79367427172035</v>
      </c>
    </row>
    <row r="8" spans="1:6" s="1" customFormat="1" ht="25.15" customHeight="1" x14ac:dyDescent="0.25">
      <c r="A8" s="8" t="s">
        <v>7</v>
      </c>
      <c r="B8" s="45" t="s">
        <v>8</v>
      </c>
      <c r="C8" s="46"/>
      <c r="D8" s="9">
        <v>3854323</v>
      </c>
      <c r="E8" s="9">
        <v>3923457</v>
      </c>
      <c r="F8" s="7">
        <f t="shared" si="0"/>
        <v>101.79367427172035</v>
      </c>
    </row>
    <row r="9" spans="1:6" s="1" customFormat="1" ht="45.75" customHeight="1" x14ac:dyDescent="0.25">
      <c r="A9" s="5" t="s">
        <v>9</v>
      </c>
      <c r="B9" s="47" t="s">
        <v>10</v>
      </c>
      <c r="C9" s="48"/>
      <c r="D9" s="6">
        <f>D10</f>
        <v>87257</v>
      </c>
      <c r="E9" s="6">
        <f>E10</f>
        <v>87257</v>
      </c>
      <c r="F9" s="7">
        <f t="shared" si="0"/>
        <v>100</v>
      </c>
    </row>
    <row r="10" spans="1:6" s="1" customFormat="1" ht="39.75" customHeight="1" x14ac:dyDescent="0.25">
      <c r="A10" s="8" t="s">
        <v>11</v>
      </c>
      <c r="B10" s="27" t="s">
        <v>12</v>
      </c>
      <c r="C10" s="28"/>
      <c r="D10" s="9">
        <v>87257</v>
      </c>
      <c r="E10" s="9">
        <v>87257</v>
      </c>
      <c r="F10" s="7">
        <f t="shared" si="0"/>
        <v>100</v>
      </c>
    </row>
    <row r="11" spans="1:6" s="4" customFormat="1" ht="27.6" customHeight="1" x14ac:dyDescent="0.25">
      <c r="A11" s="5" t="s">
        <v>13</v>
      </c>
      <c r="B11" s="43" t="s">
        <v>14</v>
      </c>
      <c r="C11" s="44"/>
      <c r="D11" s="6">
        <f>SUM(D12:D16)</f>
        <v>1361440</v>
      </c>
      <c r="E11" s="6">
        <f>SUM(E12:E16)</f>
        <v>1390022</v>
      </c>
      <c r="F11" s="7">
        <f t="shared" si="0"/>
        <v>102.09939475849102</v>
      </c>
    </row>
    <row r="12" spans="1:6" s="4" customFormat="1" ht="42" customHeight="1" x14ac:dyDescent="0.25">
      <c r="A12" s="11" t="s">
        <v>62</v>
      </c>
      <c r="B12" s="49" t="s">
        <v>15</v>
      </c>
      <c r="C12" s="50"/>
      <c r="D12" s="9">
        <v>1247000</v>
      </c>
      <c r="E12" s="9">
        <v>1262000</v>
      </c>
      <c r="F12" s="7">
        <f t="shared" si="0"/>
        <v>101.20288692862871</v>
      </c>
    </row>
    <row r="13" spans="1:6" s="4" customFormat="1" ht="40.5" customHeight="1" x14ac:dyDescent="0.25">
      <c r="A13" s="8" t="s">
        <v>16</v>
      </c>
      <c r="B13" s="27" t="s">
        <v>17</v>
      </c>
      <c r="C13" s="28"/>
      <c r="D13" s="9">
        <v>93</v>
      </c>
      <c r="E13" s="9">
        <v>114</v>
      </c>
      <c r="F13" s="7">
        <f t="shared" si="0"/>
        <v>122.58064516129032</v>
      </c>
    </row>
    <row r="14" spans="1:6" s="4" customFormat="1" ht="23.25" customHeight="1" x14ac:dyDescent="0.25">
      <c r="A14" s="8" t="s">
        <v>18</v>
      </c>
      <c r="B14" s="27" t="s">
        <v>19</v>
      </c>
      <c r="C14" s="28"/>
      <c r="D14" s="9">
        <v>2710</v>
      </c>
      <c r="E14" s="9">
        <v>2710</v>
      </c>
      <c r="F14" s="7">
        <f t="shared" si="0"/>
        <v>100</v>
      </c>
    </row>
    <row r="15" spans="1:6" s="4" customFormat="1" ht="34.5" customHeight="1" x14ac:dyDescent="0.25">
      <c r="A15" s="11" t="s">
        <v>20</v>
      </c>
      <c r="B15" s="49" t="s">
        <v>21</v>
      </c>
      <c r="C15" s="50"/>
      <c r="D15" s="9">
        <v>106751</v>
      </c>
      <c r="E15" s="9">
        <v>120312</v>
      </c>
      <c r="F15" s="7">
        <f t="shared" si="0"/>
        <v>112.70339387921425</v>
      </c>
    </row>
    <row r="16" spans="1:6" s="4" customFormat="1" ht="57.75" customHeight="1" x14ac:dyDescent="0.25">
      <c r="A16" s="11" t="s">
        <v>115</v>
      </c>
      <c r="B16" s="49" t="s">
        <v>116</v>
      </c>
      <c r="C16" s="50"/>
      <c r="D16" s="9">
        <v>4886</v>
      </c>
      <c r="E16" s="9">
        <v>4886</v>
      </c>
      <c r="F16" s="7">
        <f t="shared" si="0"/>
        <v>100</v>
      </c>
    </row>
    <row r="17" spans="1:6" s="4" customFormat="1" ht="24.6" customHeight="1" x14ac:dyDescent="0.25">
      <c r="A17" s="12" t="s">
        <v>73</v>
      </c>
      <c r="B17" s="51" t="s">
        <v>74</v>
      </c>
      <c r="C17" s="52"/>
      <c r="D17" s="6">
        <f>D18+D19</f>
        <v>1121143</v>
      </c>
      <c r="E17" s="6">
        <f>E18+E19</f>
        <v>1217430</v>
      </c>
      <c r="F17" s="7">
        <f t="shared" si="0"/>
        <v>108.58828891586532</v>
      </c>
    </row>
    <row r="18" spans="1:6" s="4" customFormat="1" ht="28.9" customHeight="1" x14ac:dyDescent="0.25">
      <c r="A18" s="11" t="s">
        <v>75</v>
      </c>
      <c r="B18" s="49" t="s">
        <v>76</v>
      </c>
      <c r="C18" s="50"/>
      <c r="D18" s="9">
        <v>234334</v>
      </c>
      <c r="E18" s="9">
        <v>240334</v>
      </c>
      <c r="F18" s="7">
        <f t="shared" si="0"/>
        <v>102.56044790768732</v>
      </c>
    </row>
    <row r="19" spans="1:6" s="4" customFormat="1" ht="24.6" customHeight="1" x14ac:dyDescent="0.25">
      <c r="A19" s="11" t="s">
        <v>78</v>
      </c>
      <c r="B19" s="49" t="s">
        <v>77</v>
      </c>
      <c r="C19" s="50"/>
      <c r="D19" s="9">
        <f>D20+D21</f>
        <v>886809</v>
      </c>
      <c r="E19" s="9">
        <f>E20+E21</f>
        <v>977096</v>
      </c>
      <c r="F19" s="7">
        <f t="shared" si="0"/>
        <v>110.18111002481932</v>
      </c>
    </row>
    <row r="20" spans="1:6" s="4" customFormat="1" ht="24" customHeight="1" x14ac:dyDescent="0.25">
      <c r="A20" s="13" t="s">
        <v>82</v>
      </c>
      <c r="B20" s="62" t="s">
        <v>79</v>
      </c>
      <c r="C20" s="63"/>
      <c r="D20" s="9">
        <v>489003</v>
      </c>
      <c r="E20" s="9">
        <v>528000</v>
      </c>
      <c r="F20" s="7">
        <f t="shared" si="0"/>
        <v>107.97479770062762</v>
      </c>
    </row>
    <row r="21" spans="1:6" s="4" customFormat="1" ht="24" customHeight="1" x14ac:dyDescent="0.25">
      <c r="A21" s="13" t="s">
        <v>81</v>
      </c>
      <c r="B21" s="62" t="s">
        <v>80</v>
      </c>
      <c r="C21" s="63"/>
      <c r="D21" s="9">
        <v>397806</v>
      </c>
      <c r="E21" s="9">
        <v>449096</v>
      </c>
      <c r="F21" s="7">
        <f t="shared" si="0"/>
        <v>112.89321930790386</v>
      </c>
    </row>
    <row r="22" spans="1:6" s="4" customFormat="1" ht="31.15" customHeight="1" x14ac:dyDescent="0.25">
      <c r="A22" s="5" t="s">
        <v>22</v>
      </c>
      <c r="B22" s="43" t="s">
        <v>23</v>
      </c>
      <c r="C22" s="44"/>
      <c r="D22" s="6">
        <f>D23+D27+D25</f>
        <v>57233</v>
      </c>
      <c r="E22" s="6">
        <f>E23+E27+E25</f>
        <v>73999</v>
      </c>
      <c r="F22" s="7">
        <f t="shared" si="0"/>
        <v>129.29428826026944</v>
      </c>
    </row>
    <row r="23" spans="1:6" s="4" customFormat="1" ht="39.75" customHeight="1" x14ac:dyDescent="0.25">
      <c r="A23" s="8" t="s">
        <v>24</v>
      </c>
      <c r="B23" s="27" t="s">
        <v>25</v>
      </c>
      <c r="C23" s="28"/>
      <c r="D23" s="9">
        <f>D24</f>
        <v>57100</v>
      </c>
      <c r="E23" s="9">
        <f>E24</f>
        <v>73828</v>
      </c>
      <c r="F23" s="7">
        <f t="shared" si="0"/>
        <v>129.29597197898423</v>
      </c>
    </row>
    <row r="24" spans="1:6" s="4" customFormat="1" ht="65.25" customHeight="1" x14ac:dyDescent="0.25">
      <c r="A24" s="14" t="s">
        <v>26</v>
      </c>
      <c r="B24" s="31" t="s">
        <v>27</v>
      </c>
      <c r="C24" s="32"/>
      <c r="D24" s="9">
        <v>57100</v>
      </c>
      <c r="E24" s="9">
        <v>73828</v>
      </c>
      <c r="F24" s="7">
        <f t="shared" si="0"/>
        <v>129.29597197898423</v>
      </c>
    </row>
    <row r="25" spans="1:6" s="4" customFormat="1" ht="65.25" customHeight="1" x14ac:dyDescent="0.25">
      <c r="A25" s="8" t="s">
        <v>117</v>
      </c>
      <c r="B25" s="35" t="s">
        <v>118</v>
      </c>
      <c r="C25" s="36"/>
      <c r="D25" s="9">
        <f>D26</f>
        <v>18</v>
      </c>
      <c r="E25" s="9">
        <f>E26</f>
        <v>21</v>
      </c>
      <c r="F25" s="7">
        <f t="shared" si="0"/>
        <v>116.66666666666667</v>
      </c>
    </row>
    <row r="26" spans="1:6" s="4" customFormat="1" ht="65.25" customHeight="1" x14ac:dyDescent="0.25">
      <c r="A26" s="14" t="s">
        <v>119</v>
      </c>
      <c r="B26" s="31" t="s">
        <v>120</v>
      </c>
      <c r="C26" s="32"/>
      <c r="D26" s="9">
        <v>18</v>
      </c>
      <c r="E26" s="16">
        <v>21</v>
      </c>
      <c r="F26" s="7">
        <f t="shared" si="0"/>
        <v>116.66666666666667</v>
      </c>
    </row>
    <row r="27" spans="1:6" s="4" customFormat="1" ht="45.75" customHeight="1" x14ac:dyDescent="0.25">
      <c r="A27" s="8" t="s">
        <v>28</v>
      </c>
      <c r="B27" s="35" t="s">
        <v>29</v>
      </c>
      <c r="C27" s="36"/>
      <c r="D27" s="9">
        <f>D28</f>
        <v>115</v>
      </c>
      <c r="E27" s="9">
        <f>E28</f>
        <v>150</v>
      </c>
      <c r="F27" s="7">
        <f t="shared" si="0"/>
        <v>130.43478260869566</v>
      </c>
    </row>
    <row r="28" spans="1:6" s="4" customFormat="1" ht="48" customHeight="1" x14ac:dyDescent="0.25">
      <c r="A28" s="14" t="s">
        <v>30</v>
      </c>
      <c r="B28" s="33" t="s">
        <v>31</v>
      </c>
      <c r="C28" s="34"/>
      <c r="D28" s="9">
        <v>115</v>
      </c>
      <c r="E28" s="9">
        <v>150</v>
      </c>
      <c r="F28" s="7">
        <f t="shared" si="0"/>
        <v>130.43478260869566</v>
      </c>
    </row>
    <row r="29" spans="1:6" s="4" customFormat="1" ht="42.75" customHeight="1" x14ac:dyDescent="0.25">
      <c r="A29" s="5" t="s">
        <v>32</v>
      </c>
      <c r="B29" s="29" t="s">
        <v>33</v>
      </c>
      <c r="C29" s="30"/>
      <c r="D29" s="6">
        <f>D30+D35+D36</f>
        <v>653528</v>
      </c>
      <c r="E29" s="6">
        <f>E30+E35+E36</f>
        <v>664742</v>
      </c>
      <c r="F29" s="7">
        <f t="shared" si="0"/>
        <v>101.71591729811118</v>
      </c>
    </row>
    <row r="30" spans="1:6" s="4" customFormat="1" ht="106.5" customHeight="1" x14ac:dyDescent="0.25">
      <c r="A30" s="18" t="s">
        <v>34</v>
      </c>
      <c r="B30" s="35" t="s">
        <v>35</v>
      </c>
      <c r="C30" s="36"/>
      <c r="D30" s="9">
        <f>D31+D32+D33+D34</f>
        <v>551718</v>
      </c>
      <c r="E30" s="9">
        <f>E31+E32+E33+E34</f>
        <v>554218</v>
      </c>
      <c r="F30" s="7">
        <f t="shared" si="0"/>
        <v>100.4531300410717</v>
      </c>
    </row>
    <row r="31" spans="1:6" s="4" customFormat="1" ht="75" customHeight="1" x14ac:dyDescent="0.25">
      <c r="A31" s="19" t="s">
        <v>83</v>
      </c>
      <c r="B31" s="31" t="s">
        <v>84</v>
      </c>
      <c r="C31" s="32"/>
      <c r="D31" s="9">
        <v>452242</v>
      </c>
      <c r="E31" s="9">
        <v>452242</v>
      </c>
      <c r="F31" s="7">
        <f t="shared" si="0"/>
        <v>100</v>
      </c>
    </row>
    <row r="32" spans="1:6" s="4" customFormat="1" ht="102" customHeight="1" x14ac:dyDescent="0.25">
      <c r="A32" s="14" t="s">
        <v>86</v>
      </c>
      <c r="B32" s="37" t="s">
        <v>85</v>
      </c>
      <c r="C32" s="38"/>
      <c r="D32" s="9">
        <v>77476</v>
      </c>
      <c r="E32" s="9">
        <v>77476</v>
      </c>
      <c r="F32" s="7">
        <f t="shared" si="0"/>
        <v>100</v>
      </c>
    </row>
    <row r="33" spans="1:6" s="4" customFormat="1" ht="106.5" customHeight="1" x14ac:dyDescent="0.25">
      <c r="A33" s="17" t="s">
        <v>87</v>
      </c>
      <c r="B33" s="31" t="s">
        <v>88</v>
      </c>
      <c r="C33" s="32"/>
      <c r="D33" s="9">
        <v>2000</v>
      </c>
      <c r="E33" s="9">
        <v>2000</v>
      </c>
      <c r="F33" s="7">
        <f t="shared" si="0"/>
        <v>100</v>
      </c>
    </row>
    <row r="34" spans="1:6" s="4" customFormat="1" ht="63" customHeight="1" x14ac:dyDescent="0.25">
      <c r="A34" s="14" t="s">
        <v>90</v>
      </c>
      <c r="B34" s="31" t="s">
        <v>89</v>
      </c>
      <c r="C34" s="32"/>
      <c r="D34" s="9">
        <v>20000</v>
      </c>
      <c r="E34" s="9">
        <v>22500</v>
      </c>
      <c r="F34" s="7">
        <f t="shared" si="0"/>
        <v>112.5</v>
      </c>
    </row>
    <row r="35" spans="1:6" s="4" customFormat="1" ht="58.5" customHeight="1" x14ac:dyDescent="0.25">
      <c r="A35" s="8" t="s">
        <v>108</v>
      </c>
      <c r="B35" s="35" t="s">
        <v>107</v>
      </c>
      <c r="C35" s="36"/>
      <c r="D35" s="9">
        <v>182</v>
      </c>
      <c r="E35" s="9">
        <v>437</v>
      </c>
      <c r="F35" s="7">
        <f t="shared" si="0"/>
        <v>240.1098901098901</v>
      </c>
    </row>
    <row r="36" spans="1:6" s="4" customFormat="1" ht="106.5" customHeight="1" x14ac:dyDescent="0.25">
      <c r="A36" s="8" t="s">
        <v>36</v>
      </c>
      <c r="B36" s="35" t="s">
        <v>37</v>
      </c>
      <c r="C36" s="36"/>
      <c r="D36" s="9">
        <f>D37+D38</f>
        <v>101628</v>
      </c>
      <c r="E36" s="9">
        <f>E37+E38</f>
        <v>110087</v>
      </c>
      <c r="F36" s="7">
        <f t="shared" si="0"/>
        <v>108.32349352540638</v>
      </c>
    </row>
    <row r="37" spans="1:6" s="4" customFormat="1" ht="109.5" customHeight="1" x14ac:dyDescent="0.25">
      <c r="A37" s="15" t="s">
        <v>91</v>
      </c>
      <c r="B37" s="31" t="s">
        <v>92</v>
      </c>
      <c r="C37" s="32"/>
      <c r="D37" s="9">
        <v>62328</v>
      </c>
      <c r="E37" s="9">
        <v>65587</v>
      </c>
      <c r="F37" s="7">
        <f t="shared" si="0"/>
        <v>105.22878962905918</v>
      </c>
    </row>
    <row r="38" spans="1:6" s="4" customFormat="1" ht="138" customHeight="1" x14ac:dyDescent="0.25">
      <c r="A38" s="15" t="s">
        <v>111</v>
      </c>
      <c r="B38" s="31" t="s">
        <v>112</v>
      </c>
      <c r="C38" s="32"/>
      <c r="D38" s="9">
        <v>39300</v>
      </c>
      <c r="E38" s="9">
        <v>44500</v>
      </c>
      <c r="F38" s="7">
        <f t="shared" si="0"/>
        <v>113.23155216284988</v>
      </c>
    </row>
    <row r="39" spans="1:6" s="4" customFormat="1" ht="30.75" customHeight="1" x14ac:dyDescent="0.25">
      <c r="A39" s="5" t="s">
        <v>38</v>
      </c>
      <c r="B39" s="29" t="s">
        <v>39</v>
      </c>
      <c r="C39" s="30"/>
      <c r="D39" s="6">
        <f>D40</f>
        <v>3796</v>
      </c>
      <c r="E39" s="6">
        <f>E40</f>
        <v>3796</v>
      </c>
      <c r="F39" s="7">
        <f t="shared" si="0"/>
        <v>100</v>
      </c>
    </row>
    <row r="40" spans="1:6" s="4" customFormat="1" ht="30" customHeight="1" x14ac:dyDescent="0.25">
      <c r="A40" s="8" t="s">
        <v>40</v>
      </c>
      <c r="B40" s="27" t="s">
        <v>41</v>
      </c>
      <c r="C40" s="28"/>
      <c r="D40" s="9">
        <v>3796</v>
      </c>
      <c r="E40" s="9">
        <v>3796</v>
      </c>
      <c r="F40" s="7">
        <f t="shared" si="0"/>
        <v>100</v>
      </c>
    </row>
    <row r="41" spans="1:6" s="4" customFormat="1" ht="40.5" customHeight="1" x14ac:dyDescent="0.25">
      <c r="A41" s="5" t="s">
        <v>42</v>
      </c>
      <c r="B41" s="29" t="s">
        <v>43</v>
      </c>
      <c r="C41" s="30"/>
      <c r="D41" s="6">
        <f>D42+D44</f>
        <v>48500</v>
      </c>
      <c r="E41" s="6">
        <f>E42+E44</f>
        <v>51300</v>
      </c>
      <c r="F41" s="7">
        <f t="shared" si="0"/>
        <v>105.77319587628867</v>
      </c>
    </row>
    <row r="42" spans="1:6" s="4" customFormat="1" ht="25.5" customHeight="1" x14ac:dyDescent="0.25">
      <c r="A42" s="8" t="s">
        <v>67</v>
      </c>
      <c r="B42" s="27" t="s">
        <v>68</v>
      </c>
      <c r="C42" s="28"/>
      <c r="D42" s="9">
        <f>D43</f>
        <v>21300</v>
      </c>
      <c r="E42" s="9">
        <f>E43</f>
        <v>23300</v>
      </c>
      <c r="F42" s="7">
        <f>E42/D42*100</f>
        <v>109.38967136150235</v>
      </c>
    </row>
    <row r="43" spans="1:6" s="4" customFormat="1" ht="34.15" customHeight="1" x14ac:dyDescent="0.25">
      <c r="A43" s="8" t="s">
        <v>93</v>
      </c>
      <c r="B43" s="33" t="s">
        <v>94</v>
      </c>
      <c r="C43" s="34"/>
      <c r="D43" s="9">
        <v>21300</v>
      </c>
      <c r="E43" s="9">
        <v>23300</v>
      </c>
      <c r="F43" s="7">
        <f t="shared" ref="F43:F58" si="1">E43/D43*100</f>
        <v>109.38967136150235</v>
      </c>
    </row>
    <row r="44" spans="1:6" s="4" customFormat="1" ht="30.6" customHeight="1" x14ac:dyDescent="0.25">
      <c r="A44" s="8" t="s">
        <v>44</v>
      </c>
      <c r="B44" s="27" t="s">
        <v>45</v>
      </c>
      <c r="C44" s="28"/>
      <c r="D44" s="9">
        <f>D45+D46</f>
        <v>27200</v>
      </c>
      <c r="E44" s="9">
        <f>E45+E46</f>
        <v>28000</v>
      </c>
      <c r="F44" s="7">
        <f t="shared" si="1"/>
        <v>102.94117647058823</v>
      </c>
    </row>
    <row r="45" spans="1:6" s="4" customFormat="1" ht="47.45" customHeight="1" x14ac:dyDescent="0.25">
      <c r="A45" s="17" t="s">
        <v>95</v>
      </c>
      <c r="B45" s="33" t="s">
        <v>96</v>
      </c>
      <c r="C45" s="34"/>
      <c r="D45" s="9">
        <v>4700</v>
      </c>
      <c r="E45" s="9">
        <v>4700</v>
      </c>
      <c r="F45" s="7">
        <f t="shared" si="1"/>
        <v>100</v>
      </c>
    </row>
    <row r="46" spans="1:6" s="4" customFormat="1" ht="42.75" customHeight="1" x14ac:dyDescent="0.25">
      <c r="A46" s="15" t="s">
        <v>97</v>
      </c>
      <c r="B46" s="33" t="s">
        <v>98</v>
      </c>
      <c r="C46" s="34"/>
      <c r="D46" s="9">
        <v>22500</v>
      </c>
      <c r="E46" s="9">
        <v>23300</v>
      </c>
      <c r="F46" s="7">
        <f t="shared" si="1"/>
        <v>103.55555555555556</v>
      </c>
    </row>
    <row r="47" spans="1:6" s="4" customFormat="1" ht="54" customHeight="1" x14ac:dyDescent="0.25">
      <c r="A47" s="5" t="s">
        <v>46</v>
      </c>
      <c r="B47" s="29" t="s">
        <v>47</v>
      </c>
      <c r="C47" s="30"/>
      <c r="D47" s="6">
        <f>D48+D49+D51+D54</f>
        <v>163755</v>
      </c>
      <c r="E47" s="6">
        <f>E48+E49+E51+E54</f>
        <v>242130</v>
      </c>
      <c r="F47" s="7">
        <f t="shared" si="1"/>
        <v>147.86113401117521</v>
      </c>
    </row>
    <row r="48" spans="1:6" s="4" customFormat="1" ht="23.45" customHeight="1" x14ac:dyDescent="0.25">
      <c r="A48" s="8" t="s">
        <v>109</v>
      </c>
      <c r="B48" s="27" t="s">
        <v>110</v>
      </c>
      <c r="C48" s="28"/>
      <c r="D48" s="9">
        <v>11068</v>
      </c>
      <c r="E48" s="9">
        <v>11068</v>
      </c>
      <c r="F48" s="7">
        <f t="shared" si="1"/>
        <v>100</v>
      </c>
    </row>
    <row r="49" spans="1:6" s="4" customFormat="1" ht="111.75" customHeight="1" x14ac:dyDescent="0.25">
      <c r="A49" s="20" t="s">
        <v>48</v>
      </c>
      <c r="B49" s="27" t="s">
        <v>49</v>
      </c>
      <c r="C49" s="28"/>
      <c r="D49" s="9">
        <f>D50</f>
        <v>12369</v>
      </c>
      <c r="E49" s="9">
        <f>E50</f>
        <v>12369</v>
      </c>
      <c r="F49" s="7">
        <f t="shared" si="1"/>
        <v>100</v>
      </c>
    </row>
    <row r="50" spans="1:6" s="4" customFormat="1" ht="122.25" customHeight="1" x14ac:dyDescent="0.25">
      <c r="A50" s="65" t="s">
        <v>121</v>
      </c>
      <c r="B50" s="31" t="s">
        <v>122</v>
      </c>
      <c r="C50" s="32"/>
      <c r="D50" s="9">
        <v>12369</v>
      </c>
      <c r="E50" s="9">
        <v>12369</v>
      </c>
      <c r="F50" s="7">
        <f t="shared" si="1"/>
        <v>100</v>
      </c>
    </row>
    <row r="51" spans="1:6" s="4" customFormat="1" ht="73.5" customHeight="1" x14ac:dyDescent="0.25">
      <c r="A51" s="8" t="s">
        <v>50</v>
      </c>
      <c r="B51" s="27" t="s">
        <v>51</v>
      </c>
      <c r="C51" s="28"/>
      <c r="D51" s="9">
        <f>D52+D53</f>
        <v>72102</v>
      </c>
      <c r="E51" s="9">
        <f>E52+E53</f>
        <v>138477</v>
      </c>
      <c r="F51" s="7">
        <f t="shared" si="1"/>
        <v>192.05708579512358</v>
      </c>
    </row>
    <row r="52" spans="1:6" s="4" customFormat="1" ht="44.25" customHeight="1" x14ac:dyDescent="0.25">
      <c r="A52" s="17" t="s">
        <v>99</v>
      </c>
      <c r="B52" s="31" t="s">
        <v>100</v>
      </c>
      <c r="C52" s="32"/>
      <c r="D52" s="9">
        <v>65600</v>
      </c>
      <c r="E52" s="9">
        <v>130193</v>
      </c>
      <c r="F52" s="7">
        <f t="shared" si="1"/>
        <v>198.46493902439025</v>
      </c>
    </row>
    <row r="53" spans="1:6" s="4" customFormat="1" ht="42" customHeight="1" x14ac:dyDescent="0.25">
      <c r="A53" s="17" t="s">
        <v>114</v>
      </c>
      <c r="B53" s="31" t="s">
        <v>113</v>
      </c>
      <c r="C53" s="32"/>
      <c r="D53" s="9">
        <v>6502</v>
      </c>
      <c r="E53" s="9">
        <v>8284</v>
      </c>
      <c r="F53" s="7">
        <f t="shared" si="1"/>
        <v>127.40695170716702</v>
      </c>
    </row>
    <row r="54" spans="1:6" s="4" customFormat="1" ht="85.5" customHeight="1" x14ac:dyDescent="0.25">
      <c r="A54" s="10" t="s">
        <v>63</v>
      </c>
      <c r="B54" s="27" t="s">
        <v>64</v>
      </c>
      <c r="C54" s="28"/>
      <c r="D54" s="9">
        <f>D55</f>
        <v>68216</v>
      </c>
      <c r="E54" s="9">
        <f>E55</f>
        <v>80216</v>
      </c>
      <c r="F54" s="7">
        <f t="shared" si="1"/>
        <v>117.59118095461476</v>
      </c>
    </row>
    <row r="55" spans="1:6" s="4" customFormat="1" ht="80.25" customHeight="1" x14ac:dyDescent="0.25">
      <c r="A55" s="17" t="s">
        <v>101</v>
      </c>
      <c r="B55" s="33" t="s">
        <v>102</v>
      </c>
      <c r="C55" s="34"/>
      <c r="D55" s="9">
        <v>68216</v>
      </c>
      <c r="E55" s="9">
        <v>80216</v>
      </c>
      <c r="F55" s="7">
        <f t="shared" si="1"/>
        <v>117.59118095461476</v>
      </c>
    </row>
    <row r="56" spans="1:6" s="4" customFormat="1" ht="32.25" customHeight="1" x14ac:dyDescent="0.25">
      <c r="A56" s="5" t="s">
        <v>52</v>
      </c>
      <c r="B56" s="29" t="s">
        <v>53</v>
      </c>
      <c r="C56" s="30"/>
      <c r="D56" s="6">
        <v>32469</v>
      </c>
      <c r="E56" s="6">
        <v>40184</v>
      </c>
      <c r="F56" s="7">
        <f t="shared" si="1"/>
        <v>123.76112599710494</v>
      </c>
    </row>
    <row r="57" spans="1:6" s="4" customFormat="1" ht="30.75" customHeight="1" x14ac:dyDescent="0.25">
      <c r="A57" s="5" t="s">
        <v>54</v>
      </c>
      <c r="B57" s="29" t="s">
        <v>55</v>
      </c>
      <c r="C57" s="30"/>
      <c r="D57" s="6">
        <f>D58</f>
        <v>8858</v>
      </c>
      <c r="E57" s="6">
        <f>E58</f>
        <v>8858</v>
      </c>
      <c r="F57" s="7">
        <f t="shared" si="1"/>
        <v>100</v>
      </c>
    </row>
    <row r="58" spans="1:6" s="4" customFormat="1" ht="28.5" customHeight="1" x14ac:dyDescent="0.25">
      <c r="A58" s="8" t="s">
        <v>56</v>
      </c>
      <c r="B58" s="27" t="s">
        <v>55</v>
      </c>
      <c r="C58" s="28"/>
      <c r="D58" s="9">
        <v>8858</v>
      </c>
      <c r="E58" s="9">
        <v>8858</v>
      </c>
      <c r="F58" s="7">
        <f t="shared" si="1"/>
        <v>100</v>
      </c>
    </row>
    <row r="59" spans="1:6" s="4" customFormat="1" ht="36.75" customHeight="1" x14ac:dyDescent="0.25">
      <c r="A59" s="5" t="s">
        <v>57</v>
      </c>
      <c r="B59" s="29" t="s">
        <v>58</v>
      </c>
      <c r="C59" s="30"/>
      <c r="D59" s="6">
        <f>D60</f>
        <v>7764817.9000000004</v>
      </c>
      <c r="E59" s="6">
        <f>E60+E65+E66</f>
        <v>7613953.3000000007</v>
      </c>
      <c r="F59" s="7">
        <f>E59/D59*100</f>
        <v>98.057074847820971</v>
      </c>
    </row>
    <row r="60" spans="1:6" s="4" customFormat="1" ht="68.25" customHeight="1" x14ac:dyDescent="0.25">
      <c r="A60" s="5" t="s">
        <v>103</v>
      </c>
      <c r="B60" s="29" t="s">
        <v>104</v>
      </c>
      <c r="C60" s="30"/>
      <c r="D60" s="6">
        <f>D62+D63+D64+D61</f>
        <v>7764817.9000000004</v>
      </c>
      <c r="E60" s="6">
        <f>E62+E63+E64+E61</f>
        <v>7616847.3000000007</v>
      </c>
      <c r="F60" s="7">
        <f>E60/D60*100</f>
        <v>98.094345522256233</v>
      </c>
    </row>
    <row r="61" spans="1:6" s="4" customFormat="1" ht="25.9" customHeight="1" x14ac:dyDescent="0.25">
      <c r="A61" s="8" t="s">
        <v>235</v>
      </c>
      <c r="B61" s="27" t="s">
        <v>236</v>
      </c>
      <c r="C61" s="28"/>
      <c r="D61" s="9">
        <v>32106</v>
      </c>
      <c r="E61" s="9">
        <v>32106</v>
      </c>
      <c r="F61" s="7">
        <f>E61/D61*100</f>
        <v>100</v>
      </c>
    </row>
    <row r="62" spans="1:6" s="4" customFormat="1" ht="28.9" customHeight="1" x14ac:dyDescent="0.25">
      <c r="A62" s="8" t="s">
        <v>237</v>
      </c>
      <c r="B62" s="27" t="s">
        <v>69</v>
      </c>
      <c r="C62" s="28"/>
      <c r="D62" s="9">
        <v>3403802.5</v>
      </c>
      <c r="E62" s="9">
        <f>3403802-531022+413052.4</f>
        <v>3285832.4</v>
      </c>
      <c r="F62" s="9">
        <f t="shared" ref="F62:F64" si="2">E62/D62*100</f>
        <v>96.534167302597609</v>
      </c>
    </row>
    <row r="63" spans="1:6" s="4" customFormat="1" ht="24" customHeight="1" x14ac:dyDescent="0.25">
      <c r="A63" s="8" t="s">
        <v>238</v>
      </c>
      <c r="B63" s="27" t="s">
        <v>70</v>
      </c>
      <c r="C63" s="28"/>
      <c r="D63" s="9">
        <v>3863711.5</v>
      </c>
      <c r="E63" s="9">
        <f>3863711-30000</f>
        <v>3833711</v>
      </c>
      <c r="F63" s="7">
        <f t="shared" si="2"/>
        <v>99.223531570615449</v>
      </c>
    </row>
    <row r="64" spans="1:6" s="4" customFormat="1" ht="36.75" customHeight="1" x14ac:dyDescent="0.25">
      <c r="A64" s="8" t="s">
        <v>239</v>
      </c>
      <c r="B64" s="27" t="s">
        <v>59</v>
      </c>
      <c r="C64" s="28"/>
      <c r="D64" s="9">
        <v>465197.9</v>
      </c>
      <c r="E64" s="9">
        <v>465197.9</v>
      </c>
      <c r="F64" s="7">
        <f t="shared" si="2"/>
        <v>100</v>
      </c>
    </row>
    <row r="65" spans="1:9" s="4" customFormat="1" ht="39" customHeight="1" x14ac:dyDescent="0.25">
      <c r="A65" s="8" t="s">
        <v>65</v>
      </c>
      <c r="B65" s="27" t="s">
        <v>71</v>
      </c>
      <c r="C65" s="28"/>
      <c r="D65" s="21"/>
      <c r="E65" s="21">
        <v>17766</v>
      </c>
      <c r="F65" s="7"/>
    </row>
    <row r="66" spans="1:9" s="4" customFormat="1" ht="34.5" customHeight="1" x14ac:dyDescent="0.25">
      <c r="A66" s="8" t="s">
        <v>66</v>
      </c>
      <c r="B66" s="27" t="s">
        <v>72</v>
      </c>
      <c r="C66" s="28"/>
      <c r="D66" s="21"/>
      <c r="E66" s="9">
        <v>-20660</v>
      </c>
      <c r="F66" s="7"/>
    </row>
    <row r="67" spans="1:9" s="4" customFormat="1" ht="21.75" customHeight="1" x14ac:dyDescent="0.25">
      <c r="A67" s="24" t="s">
        <v>60</v>
      </c>
      <c r="B67" s="25"/>
      <c r="C67" s="26"/>
      <c r="D67" s="6">
        <f>SUM(D59+D6)</f>
        <v>15157119.9</v>
      </c>
      <c r="E67" s="6">
        <f>SUM(E59+E6)</f>
        <v>15317128.300000001</v>
      </c>
      <c r="F67" s="7">
        <f t="shared" ref="F67" si="3">E67/D67*100</f>
        <v>101.05566493539449</v>
      </c>
    </row>
    <row r="68" spans="1:9" s="4" customFormat="1" ht="70.5" customHeight="1" x14ac:dyDescent="0.25">
      <c r="A68" s="66" t="s">
        <v>105</v>
      </c>
      <c r="B68" s="66"/>
      <c r="C68" s="66"/>
      <c r="D68" s="66"/>
      <c r="E68" s="66"/>
      <c r="F68" s="66"/>
    </row>
    <row r="69" spans="1:9" s="4" customFormat="1" x14ac:dyDescent="0.25">
      <c r="A69" s="67" t="s">
        <v>225</v>
      </c>
      <c r="B69" s="68"/>
      <c r="C69" s="69" t="s">
        <v>123</v>
      </c>
      <c r="D69" s="70" t="s">
        <v>227</v>
      </c>
      <c r="E69" s="69" t="s">
        <v>228</v>
      </c>
      <c r="F69" s="70" t="s">
        <v>124</v>
      </c>
    </row>
    <row r="70" spans="1:9" s="4" customFormat="1" ht="27.6" customHeight="1" x14ac:dyDescent="0.25">
      <c r="A70" s="71"/>
      <c r="B70" s="72"/>
      <c r="C70" s="69"/>
      <c r="D70" s="73"/>
      <c r="E70" s="69"/>
      <c r="F70" s="73"/>
    </row>
    <row r="71" spans="1:9" s="4" customFormat="1" ht="24.6" customHeight="1" x14ac:dyDescent="0.25">
      <c r="A71" s="74" t="s">
        <v>125</v>
      </c>
      <c r="B71" s="75"/>
      <c r="C71" s="76" t="s">
        <v>126</v>
      </c>
      <c r="D71" s="77">
        <f>SUM(D72:D78)</f>
        <v>1917613.4</v>
      </c>
      <c r="E71" s="77">
        <f>SUM(E72:E78)</f>
        <v>1762830.2</v>
      </c>
      <c r="F71" s="77">
        <f>E71/D71*100</f>
        <v>91.928341760648948</v>
      </c>
    </row>
    <row r="72" spans="1:9" s="4" customFormat="1" ht="45" customHeight="1" x14ac:dyDescent="0.25">
      <c r="A72" s="78" t="s">
        <v>127</v>
      </c>
      <c r="B72" s="79"/>
      <c r="C72" s="80" t="s">
        <v>128</v>
      </c>
      <c r="D72" s="81">
        <v>6043</v>
      </c>
      <c r="E72" s="81">
        <v>6043</v>
      </c>
      <c r="F72" s="81">
        <f>E72/D72*100</f>
        <v>100</v>
      </c>
    </row>
    <row r="73" spans="1:9" s="4" customFormat="1" ht="51.6" customHeight="1" x14ac:dyDescent="0.25">
      <c r="A73" s="78" t="s">
        <v>129</v>
      </c>
      <c r="B73" s="79"/>
      <c r="C73" s="80" t="s">
        <v>130</v>
      </c>
      <c r="D73" s="81">
        <v>26880.3</v>
      </c>
      <c r="E73" s="81">
        <v>26638.1</v>
      </c>
      <c r="F73" s="81">
        <f t="shared" ref="F73:F123" si="4">E73/D73*100</f>
        <v>99.098968389489698</v>
      </c>
      <c r="I73" s="82"/>
    </row>
    <row r="74" spans="1:9" s="4" customFormat="1" ht="52.9" customHeight="1" x14ac:dyDescent="0.25">
      <c r="A74" s="78" t="s">
        <v>131</v>
      </c>
      <c r="B74" s="79"/>
      <c r="C74" s="80" t="s">
        <v>132</v>
      </c>
      <c r="D74" s="81">
        <v>458950</v>
      </c>
      <c r="E74" s="81">
        <v>447476.2</v>
      </c>
      <c r="F74" s="81">
        <f t="shared" si="4"/>
        <v>97.499989105567053</v>
      </c>
    </row>
    <row r="75" spans="1:9" s="4" customFormat="1" ht="42.75" customHeight="1" x14ac:dyDescent="0.25">
      <c r="A75" s="78" t="s">
        <v>133</v>
      </c>
      <c r="B75" s="79"/>
      <c r="C75" s="80" t="s">
        <v>134</v>
      </c>
      <c r="D75" s="81">
        <v>93275.3</v>
      </c>
      <c r="E75" s="81">
        <v>91348.5</v>
      </c>
      <c r="F75" s="81">
        <f t="shared" si="4"/>
        <v>97.934286997736805</v>
      </c>
    </row>
    <row r="76" spans="1:9" s="4" customFormat="1" ht="28.5" customHeight="1" x14ac:dyDescent="0.25">
      <c r="A76" s="78" t="s">
        <v>230</v>
      </c>
      <c r="B76" s="79"/>
      <c r="C76" s="80" t="s">
        <v>229</v>
      </c>
      <c r="D76" s="81">
        <v>29696.9</v>
      </c>
      <c r="E76" s="81">
        <v>29482.7</v>
      </c>
      <c r="F76" s="81">
        <f t="shared" si="4"/>
        <v>99.278712592896895</v>
      </c>
    </row>
    <row r="77" spans="1:9" s="4" customFormat="1" ht="25.5" customHeight="1" x14ac:dyDescent="0.25">
      <c r="A77" s="78" t="s">
        <v>135</v>
      </c>
      <c r="B77" s="79"/>
      <c r="C77" s="80" t="s">
        <v>136</v>
      </c>
      <c r="D77" s="81">
        <v>1000</v>
      </c>
      <c r="E77" s="81">
        <v>0</v>
      </c>
      <c r="F77" s="81">
        <f t="shared" si="4"/>
        <v>0</v>
      </c>
    </row>
    <row r="78" spans="1:9" s="4" customFormat="1" ht="27" customHeight="1" x14ac:dyDescent="0.25">
      <c r="A78" s="78" t="s">
        <v>137</v>
      </c>
      <c r="B78" s="79"/>
      <c r="C78" s="80" t="s">
        <v>138</v>
      </c>
      <c r="D78" s="81">
        <v>1301767.8999999999</v>
      </c>
      <c r="E78" s="81">
        <v>1161841.7</v>
      </c>
      <c r="F78" s="81">
        <f t="shared" si="4"/>
        <v>89.251063880127944</v>
      </c>
    </row>
    <row r="79" spans="1:9" s="4" customFormat="1" ht="31.15" customHeight="1" x14ac:dyDescent="0.25">
      <c r="A79" s="74" t="s">
        <v>139</v>
      </c>
      <c r="B79" s="75"/>
      <c r="C79" s="76" t="s">
        <v>140</v>
      </c>
      <c r="D79" s="77">
        <f>D80</f>
        <v>225</v>
      </c>
      <c r="E79" s="77">
        <f>E80</f>
        <v>0</v>
      </c>
      <c r="F79" s="77">
        <f t="shared" si="4"/>
        <v>0</v>
      </c>
    </row>
    <row r="80" spans="1:9" s="4" customFormat="1" ht="27.75" customHeight="1" x14ac:dyDescent="0.25">
      <c r="A80" s="78" t="s">
        <v>141</v>
      </c>
      <c r="B80" s="79"/>
      <c r="C80" s="80" t="s">
        <v>142</v>
      </c>
      <c r="D80" s="81">
        <v>225</v>
      </c>
      <c r="E80" s="81">
        <v>0</v>
      </c>
      <c r="F80" s="81">
        <f t="shared" si="4"/>
        <v>0</v>
      </c>
    </row>
    <row r="81" spans="1:6" s="4" customFormat="1" ht="29.25" customHeight="1" x14ac:dyDescent="0.25">
      <c r="A81" s="74" t="s">
        <v>143</v>
      </c>
      <c r="B81" s="75"/>
      <c r="C81" s="76" t="s">
        <v>144</v>
      </c>
      <c r="D81" s="77">
        <f>SUM(D82:D84)</f>
        <v>181588.8</v>
      </c>
      <c r="E81" s="77">
        <f>SUM(E82:E84)</f>
        <v>159909.5</v>
      </c>
      <c r="F81" s="77">
        <f t="shared" si="4"/>
        <v>88.061323165305353</v>
      </c>
    </row>
    <row r="82" spans="1:6" s="4" customFormat="1" ht="29.25" customHeight="1" x14ac:dyDescent="0.25">
      <c r="A82" s="78" t="s">
        <v>145</v>
      </c>
      <c r="B82" s="79"/>
      <c r="C82" s="80" t="s">
        <v>146</v>
      </c>
      <c r="D82" s="81">
        <v>2433</v>
      </c>
      <c r="E82" s="81">
        <v>1417.1</v>
      </c>
      <c r="F82" s="81">
        <f t="shared" si="4"/>
        <v>58.244965063707355</v>
      </c>
    </row>
    <row r="83" spans="1:6" s="4" customFormat="1" ht="36.6" customHeight="1" x14ac:dyDescent="0.25">
      <c r="A83" s="78" t="s">
        <v>147</v>
      </c>
      <c r="B83" s="79"/>
      <c r="C83" s="80" t="s">
        <v>148</v>
      </c>
      <c r="D83" s="81">
        <v>121103.8</v>
      </c>
      <c r="E83" s="81">
        <v>100849.4</v>
      </c>
      <c r="F83" s="81">
        <f t="shared" si="4"/>
        <v>83.275173859119207</v>
      </c>
    </row>
    <row r="84" spans="1:6" s="4" customFormat="1" ht="36.6" customHeight="1" x14ac:dyDescent="0.25">
      <c r="A84" s="78" t="s">
        <v>149</v>
      </c>
      <c r="B84" s="79"/>
      <c r="C84" s="80" t="s">
        <v>150</v>
      </c>
      <c r="D84" s="81">
        <v>58052</v>
      </c>
      <c r="E84" s="81">
        <v>57643</v>
      </c>
      <c r="F84" s="81">
        <f t="shared" si="4"/>
        <v>99.295459243436923</v>
      </c>
    </row>
    <row r="85" spans="1:6" s="4" customFormat="1" ht="24.6" customHeight="1" x14ac:dyDescent="0.25">
      <c r="A85" s="74" t="s">
        <v>151</v>
      </c>
      <c r="B85" s="75"/>
      <c r="C85" s="76" t="s">
        <v>152</v>
      </c>
      <c r="D85" s="77">
        <f>SUM(D86:D90)</f>
        <v>739264.1</v>
      </c>
      <c r="E85" s="77">
        <f>SUM(E86:E90)</f>
        <v>717687.9</v>
      </c>
      <c r="F85" s="77">
        <f t="shared" si="4"/>
        <v>97.0813948628102</v>
      </c>
    </row>
    <row r="86" spans="1:6" s="4" customFormat="1" ht="26.45" customHeight="1" x14ac:dyDescent="0.25">
      <c r="A86" s="78" t="s">
        <v>153</v>
      </c>
      <c r="B86" s="79"/>
      <c r="C86" s="80" t="s">
        <v>154</v>
      </c>
      <c r="D86" s="81">
        <v>4486</v>
      </c>
      <c r="E86" s="81">
        <v>4485.5</v>
      </c>
      <c r="F86" s="81">
        <f t="shared" si="4"/>
        <v>99.988854213107444</v>
      </c>
    </row>
    <row r="87" spans="1:6" s="4" customFormat="1" ht="24.6" customHeight="1" x14ac:dyDescent="0.25">
      <c r="A87" s="78" t="s">
        <v>155</v>
      </c>
      <c r="B87" s="79"/>
      <c r="C87" s="80" t="s">
        <v>156</v>
      </c>
      <c r="D87" s="81">
        <v>3542.2</v>
      </c>
      <c r="E87" s="81">
        <v>3542</v>
      </c>
      <c r="F87" s="81">
        <f t="shared" si="4"/>
        <v>99.994353791429063</v>
      </c>
    </row>
    <row r="88" spans="1:6" s="4" customFormat="1" ht="26.45" customHeight="1" x14ac:dyDescent="0.25">
      <c r="A88" s="78" t="s">
        <v>157</v>
      </c>
      <c r="B88" s="79"/>
      <c r="C88" s="80" t="s">
        <v>158</v>
      </c>
      <c r="D88" s="81">
        <v>3922.5</v>
      </c>
      <c r="E88" s="81">
        <v>3765.9</v>
      </c>
      <c r="F88" s="81">
        <f t="shared" si="4"/>
        <v>96.007648183556398</v>
      </c>
    </row>
    <row r="89" spans="1:6" s="4" customFormat="1" ht="29.45" customHeight="1" x14ac:dyDescent="0.25">
      <c r="A89" s="78" t="s">
        <v>159</v>
      </c>
      <c r="B89" s="79"/>
      <c r="C89" s="80" t="s">
        <v>160</v>
      </c>
      <c r="D89" s="81">
        <v>677012</v>
      </c>
      <c r="E89" s="81">
        <v>657378.6</v>
      </c>
      <c r="F89" s="81">
        <f t="shared" si="4"/>
        <v>97.099992319190804</v>
      </c>
    </row>
    <row r="90" spans="1:6" s="4" customFormat="1" ht="32.450000000000003" customHeight="1" x14ac:dyDescent="0.25">
      <c r="A90" s="78" t="s">
        <v>161</v>
      </c>
      <c r="B90" s="79"/>
      <c r="C90" s="80" t="s">
        <v>162</v>
      </c>
      <c r="D90" s="81">
        <v>50301.4</v>
      </c>
      <c r="E90" s="81">
        <v>48515.9</v>
      </c>
      <c r="F90" s="81">
        <f t="shared" si="4"/>
        <v>96.450397006842749</v>
      </c>
    </row>
    <row r="91" spans="1:6" s="4" customFormat="1" ht="27" customHeight="1" x14ac:dyDescent="0.25">
      <c r="A91" s="74" t="s">
        <v>163</v>
      </c>
      <c r="B91" s="75"/>
      <c r="C91" s="76" t="s">
        <v>164</v>
      </c>
      <c r="D91" s="77">
        <f>SUM(D92:D94)</f>
        <v>3772097</v>
      </c>
      <c r="E91" s="77">
        <f>SUM(E92:E94)</f>
        <v>3579683.8000000003</v>
      </c>
      <c r="F91" s="77">
        <f t="shared" si="4"/>
        <v>94.8990389165496</v>
      </c>
    </row>
    <row r="92" spans="1:6" s="4" customFormat="1" ht="21" customHeight="1" x14ac:dyDescent="0.25">
      <c r="A92" s="78" t="s">
        <v>165</v>
      </c>
      <c r="B92" s="79"/>
      <c r="C92" s="80" t="s">
        <v>166</v>
      </c>
      <c r="D92" s="81">
        <v>464665.59999999998</v>
      </c>
      <c r="E92" s="81">
        <v>407976.4</v>
      </c>
      <c r="F92" s="81">
        <f t="shared" si="4"/>
        <v>87.800000688667296</v>
      </c>
    </row>
    <row r="93" spans="1:6" s="4" customFormat="1" ht="25.9" customHeight="1" x14ac:dyDescent="0.25">
      <c r="A93" s="78" t="s">
        <v>167</v>
      </c>
      <c r="B93" s="79"/>
      <c r="C93" s="80" t="s">
        <v>168</v>
      </c>
      <c r="D93" s="81">
        <v>1109126.8</v>
      </c>
      <c r="E93" s="81">
        <v>1025942.3</v>
      </c>
      <c r="F93" s="81">
        <f t="shared" si="4"/>
        <v>92.500000901610164</v>
      </c>
    </row>
    <row r="94" spans="1:6" s="4" customFormat="1" ht="24" customHeight="1" x14ac:dyDescent="0.25">
      <c r="A94" s="78" t="s">
        <v>169</v>
      </c>
      <c r="B94" s="79"/>
      <c r="C94" s="80" t="s">
        <v>170</v>
      </c>
      <c r="D94" s="81">
        <v>2198304.6</v>
      </c>
      <c r="E94" s="81">
        <v>2145765.1</v>
      </c>
      <c r="F94" s="81">
        <f t="shared" si="4"/>
        <v>97.609999087478599</v>
      </c>
    </row>
    <row r="95" spans="1:6" s="4" customFormat="1" ht="27.6" customHeight="1" x14ac:dyDescent="0.25">
      <c r="A95" s="74" t="s">
        <v>171</v>
      </c>
      <c r="B95" s="75"/>
      <c r="C95" s="76" t="s">
        <v>172</v>
      </c>
      <c r="D95" s="77">
        <f>SUM(D96:D97)</f>
        <v>21909.3</v>
      </c>
      <c r="E95" s="77">
        <f>SUM(E96:E97)</f>
        <v>17656.7</v>
      </c>
      <c r="F95" s="77">
        <f t="shared" si="4"/>
        <v>80.589977771996374</v>
      </c>
    </row>
    <row r="96" spans="1:6" s="4" customFormat="1" ht="36.6" customHeight="1" x14ac:dyDescent="0.25">
      <c r="A96" s="78" t="s">
        <v>173</v>
      </c>
      <c r="B96" s="79"/>
      <c r="C96" s="80" t="s">
        <v>174</v>
      </c>
      <c r="D96" s="81">
        <v>1772.8</v>
      </c>
      <c r="E96" s="81">
        <v>1428.7</v>
      </c>
      <c r="F96" s="81">
        <f t="shared" si="4"/>
        <v>80.590027075812273</v>
      </c>
    </row>
    <row r="97" spans="1:9" s="4" customFormat="1" ht="24" customHeight="1" x14ac:dyDescent="0.25">
      <c r="A97" s="78" t="s">
        <v>175</v>
      </c>
      <c r="B97" s="79"/>
      <c r="C97" s="80" t="s">
        <v>176</v>
      </c>
      <c r="D97" s="81">
        <v>20136.5</v>
      </c>
      <c r="E97" s="81">
        <v>16228</v>
      </c>
      <c r="F97" s="81">
        <f t="shared" si="4"/>
        <v>80.58997343133116</v>
      </c>
    </row>
    <row r="98" spans="1:9" s="4" customFormat="1" ht="26.25" customHeight="1" x14ac:dyDescent="0.25">
      <c r="A98" s="74" t="s">
        <v>177</v>
      </c>
      <c r="B98" s="75"/>
      <c r="C98" s="76" t="s">
        <v>178</v>
      </c>
      <c r="D98" s="77">
        <f>SUM(D99:D104)</f>
        <v>8078058.7999999989</v>
      </c>
      <c r="E98" s="77">
        <f>SUM(E99:E104)</f>
        <v>7949113.5999999996</v>
      </c>
      <c r="F98" s="77">
        <f t="shared" si="4"/>
        <v>98.403760071664749</v>
      </c>
    </row>
    <row r="99" spans="1:9" s="4" customFormat="1" ht="27" customHeight="1" x14ac:dyDescent="0.25">
      <c r="A99" s="78" t="s">
        <v>179</v>
      </c>
      <c r="B99" s="79"/>
      <c r="C99" s="80" t="s">
        <v>180</v>
      </c>
      <c r="D99" s="81">
        <v>2596360.1</v>
      </c>
      <c r="E99" s="81">
        <v>2518469.2999999998</v>
      </c>
      <c r="F99" s="81">
        <f t="shared" si="4"/>
        <v>97.000000115546371</v>
      </c>
    </row>
    <row r="100" spans="1:9" s="4" customFormat="1" ht="25.15" customHeight="1" x14ac:dyDescent="0.25">
      <c r="A100" s="78" t="s">
        <v>181</v>
      </c>
      <c r="B100" s="79"/>
      <c r="C100" s="80" t="s">
        <v>182</v>
      </c>
      <c r="D100" s="81">
        <v>4615335.0999999996</v>
      </c>
      <c r="E100" s="81">
        <v>4569181.7</v>
      </c>
      <c r="F100" s="81">
        <f t="shared" si="4"/>
        <v>98.999998938321951</v>
      </c>
    </row>
    <row r="101" spans="1:9" s="4" customFormat="1" ht="31.15" customHeight="1" x14ac:dyDescent="0.25">
      <c r="A101" s="78" t="s">
        <v>183</v>
      </c>
      <c r="B101" s="79"/>
      <c r="C101" s="80" t="s">
        <v>184</v>
      </c>
      <c r="D101" s="81">
        <v>738273.1</v>
      </c>
      <c r="E101" s="81">
        <v>734271.5</v>
      </c>
      <c r="F101" s="81">
        <f t="shared" si="4"/>
        <v>99.457978355164229</v>
      </c>
    </row>
    <row r="102" spans="1:9" s="4" customFormat="1" ht="31.15" customHeight="1" x14ac:dyDescent="0.25">
      <c r="A102" s="78" t="s">
        <v>231</v>
      </c>
      <c r="B102" s="79"/>
      <c r="C102" s="80" t="s">
        <v>232</v>
      </c>
      <c r="D102" s="81">
        <v>500</v>
      </c>
      <c r="E102" s="81">
        <v>142</v>
      </c>
      <c r="F102" s="81">
        <f t="shared" si="4"/>
        <v>28.4</v>
      </c>
    </row>
    <row r="103" spans="1:9" s="4" customFormat="1" ht="27" customHeight="1" x14ac:dyDescent="0.25">
      <c r="A103" s="78" t="s">
        <v>185</v>
      </c>
      <c r="B103" s="79"/>
      <c r="C103" s="80" t="s">
        <v>186</v>
      </c>
      <c r="D103" s="81">
        <v>38268</v>
      </c>
      <c r="E103" s="81">
        <v>38268</v>
      </c>
      <c r="F103" s="81">
        <f t="shared" si="4"/>
        <v>100</v>
      </c>
    </row>
    <row r="104" spans="1:9" s="4" customFormat="1" ht="29.45" customHeight="1" x14ac:dyDescent="0.25">
      <c r="A104" s="78" t="s">
        <v>187</v>
      </c>
      <c r="B104" s="79"/>
      <c r="C104" s="80" t="s">
        <v>188</v>
      </c>
      <c r="D104" s="81">
        <v>89322.5</v>
      </c>
      <c r="E104" s="81">
        <v>88781.1</v>
      </c>
      <c r="F104" s="81">
        <f t="shared" si="4"/>
        <v>99.393881720731073</v>
      </c>
    </row>
    <row r="105" spans="1:9" s="4" customFormat="1" ht="30" customHeight="1" x14ac:dyDescent="0.25">
      <c r="A105" s="74" t="s">
        <v>189</v>
      </c>
      <c r="B105" s="75"/>
      <c r="C105" s="76" t="s">
        <v>190</v>
      </c>
      <c r="D105" s="77">
        <f>SUM(D106:D107)</f>
        <v>848785.79999999993</v>
      </c>
      <c r="E105" s="77">
        <f>SUM(E106:E107)</f>
        <v>847658.2</v>
      </c>
      <c r="F105" s="77">
        <f t="shared" si="4"/>
        <v>99.867151406161597</v>
      </c>
    </row>
    <row r="106" spans="1:9" s="4" customFormat="1" ht="27.6" customHeight="1" x14ac:dyDescent="0.25">
      <c r="A106" s="78" t="s">
        <v>191</v>
      </c>
      <c r="B106" s="79"/>
      <c r="C106" s="80" t="s">
        <v>192</v>
      </c>
      <c r="D106" s="81">
        <v>825443.2</v>
      </c>
      <c r="E106" s="81">
        <v>824617.7</v>
      </c>
      <c r="F106" s="81">
        <f t="shared" si="4"/>
        <v>99.899993118848158</v>
      </c>
    </row>
    <row r="107" spans="1:9" s="4" customFormat="1" ht="25.15" customHeight="1" x14ac:dyDescent="0.25">
      <c r="A107" s="78" t="s">
        <v>193</v>
      </c>
      <c r="B107" s="79"/>
      <c r="C107" s="80" t="s">
        <v>194</v>
      </c>
      <c r="D107" s="81">
        <v>23342.6</v>
      </c>
      <c r="E107" s="81">
        <v>23040.5</v>
      </c>
      <c r="F107" s="81">
        <f t="shared" si="4"/>
        <v>98.705799696691884</v>
      </c>
    </row>
    <row r="108" spans="1:9" s="4" customFormat="1" ht="24.75" customHeight="1" x14ac:dyDescent="0.25">
      <c r="A108" s="74" t="s">
        <v>195</v>
      </c>
      <c r="B108" s="75"/>
      <c r="C108" s="76" t="s">
        <v>196</v>
      </c>
      <c r="D108" s="77">
        <f>D109</f>
        <v>4320</v>
      </c>
      <c r="E108" s="77">
        <f>E109</f>
        <v>4320</v>
      </c>
      <c r="F108" s="77">
        <f t="shared" si="4"/>
        <v>100</v>
      </c>
    </row>
    <row r="109" spans="1:9" s="4" customFormat="1" ht="22.5" customHeight="1" x14ac:dyDescent="0.25">
      <c r="A109" s="78" t="s">
        <v>197</v>
      </c>
      <c r="B109" s="79"/>
      <c r="C109" s="80" t="s">
        <v>198</v>
      </c>
      <c r="D109" s="81">
        <v>4320</v>
      </c>
      <c r="E109" s="81">
        <v>4320</v>
      </c>
      <c r="F109" s="81">
        <f t="shared" si="4"/>
        <v>100</v>
      </c>
    </row>
    <row r="110" spans="1:9" s="4" customFormat="1" ht="28.9" customHeight="1" x14ac:dyDescent="0.25">
      <c r="A110" s="74" t="s">
        <v>199</v>
      </c>
      <c r="B110" s="75"/>
      <c r="C110" s="76" t="s">
        <v>200</v>
      </c>
      <c r="D110" s="77">
        <f>SUM(D111:D114)</f>
        <v>621437.9</v>
      </c>
      <c r="E110" s="77">
        <f>SUM(E111:E114)</f>
        <v>540437.9</v>
      </c>
      <c r="F110" s="77">
        <f t="shared" si="4"/>
        <v>86.965712905505114</v>
      </c>
    </row>
    <row r="111" spans="1:9" s="4" customFormat="1" ht="24.75" customHeight="1" x14ac:dyDescent="0.25">
      <c r="A111" s="78" t="s">
        <v>201</v>
      </c>
      <c r="B111" s="79"/>
      <c r="C111" s="80" t="s">
        <v>202</v>
      </c>
      <c r="D111" s="81">
        <v>29015.4</v>
      </c>
      <c r="E111" s="81">
        <v>29015.4</v>
      </c>
      <c r="F111" s="81">
        <f t="shared" si="4"/>
        <v>100</v>
      </c>
    </row>
    <row r="112" spans="1:9" s="4" customFormat="1" ht="25.9" customHeight="1" x14ac:dyDescent="0.25">
      <c r="A112" s="78" t="s">
        <v>203</v>
      </c>
      <c r="B112" s="79"/>
      <c r="C112" s="80" t="s">
        <v>204</v>
      </c>
      <c r="D112" s="81">
        <v>346688.7</v>
      </c>
      <c r="E112" s="81">
        <v>265688.7</v>
      </c>
      <c r="F112" s="81">
        <f t="shared" si="4"/>
        <v>76.636100340161079</v>
      </c>
      <c r="I112" s="82"/>
    </row>
    <row r="113" spans="1:9" s="4" customFormat="1" ht="23.45" customHeight="1" x14ac:dyDescent="0.25">
      <c r="A113" s="78" t="s">
        <v>205</v>
      </c>
      <c r="B113" s="79"/>
      <c r="C113" s="80" t="s">
        <v>206</v>
      </c>
      <c r="D113" s="81">
        <v>245233.8</v>
      </c>
      <c r="E113" s="81">
        <v>245233.8</v>
      </c>
      <c r="F113" s="81">
        <f t="shared" si="4"/>
        <v>100</v>
      </c>
    </row>
    <row r="114" spans="1:9" s="4" customFormat="1" ht="31.15" customHeight="1" x14ac:dyDescent="0.25">
      <c r="A114" s="78" t="s">
        <v>207</v>
      </c>
      <c r="B114" s="79"/>
      <c r="C114" s="80" t="s">
        <v>208</v>
      </c>
      <c r="D114" s="81">
        <v>500</v>
      </c>
      <c r="E114" s="81">
        <v>500</v>
      </c>
      <c r="F114" s="81">
        <f t="shared" si="4"/>
        <v>100</v>
      </c>
    </row>
    <row r="115" spans="1:9" s="4" customFormat="1" ht="28.9" customHeight="1" x14ac:dyDescent="0.25">
      <c r="A115" s="74" t="s">
        <v>209</v>
      </c>
      <c r="B115" s="75"/>
      <c r="C115" s="76" t="s">
        <v>210</v>
      </c>
      <c r="D115" s="77">
        <f>SUM(D116:D118)</f>
        <v>538074.4</v>
      </c>
      <c r="E115" s="77">
        <f>SUM(E116:E118)</f>
        <v>538074.4</v>
      </c>
      <c r="F115" s="77">
        <f t="shared" si="4"/>
        <v>100</v>
      </c>
    </row>
    <row r="116" spans="1:9" s="4" customFormat="1" ht="26.45" customHeight="1" x14ac:dyDescent="0.25">
      <c r="A116" s="78" t="s">
        <v>211</v>
      </c>
      <c r="B116" s="79"/>
      <c r="C116" s="80" t="s">
        <v>212</v>
      </c>
      <c r="D116" s="81">
        <v>335968.1</v>
      </c>
      <c r="E116" s="81">
        <v>335968.1</v>
      </c>
      <c r="F116" s="81">
        <f t="shared" si="4"/>
        <v>100</v>
      </c>
    </row>
    <row r="117" spans="1:9" s="4" customFormat="1" ht="25.5" customHeight="1" x14ac:dyDescent="0.25">
      <c r="A117" s="78" t="s">
        <v>213</v>
      </c>
      <c r="B117" s="79"/>
      <c r="C117" s="80" t="s">
        <v>214</v>
      </c>
      <c r="D117" s="81">
        <v>175614.7</v>
      </c>
      <c r="E117" s="81">
        <v>175614.7</v>
      </c>
      <c r="F117" s="81">
        <f t="shared" si="4"/>
        <v>100</v>
      </c>
    </row>
    <row r="118" spans="1:9" s="4" customFormat="1" ht="22.5" customHeight="1" x14ac:dyDescent="0.25">
      <c r="A118" s="78" t="s">
        <v>215</v>
      </c>
      <c r="B118" s="79"/>
      <c r="C118" s="80" t="s">
        <v>216</v>
      </c>
      <c r="D118" s="81">
        <v>26491.599999999999</v>
      </c>
      <c r="E118" s="81">
        <v>26491.599999999999</v>
      </c>
      <c r="F118" s="81">
        <f t="shared" si="4"/>
        <v>100</v>
      </c>
    </row>
    <row r="119" spans="1:9" s="4" customFormat="1" ht="33.6" customHeight="1" x14ac:dyDescent="0.25">
      <c r="A119" s="74" t="s">
        <v>217</v>
      </c>
      <c r="B119" s="75"/>
      <c r="C119" s="76" t="s">
        <v>218</v>
      </c>
      <c r="D119" s="77">
        <f>D120</f>
        <v>24394.9</v>
      </c>
      <c r="E119" s="77">
        <f>E120</f>
        <v>23419</v>
      </c>
      <c r="F119" s="77">
        <f t="shared" si="4"/>
        <v>95.99957368138422</v>
      </c>
    </row>
    <row r="120" spans="1:9" s="4" customFormat="1" ht="24" customHeight="1" x14ac:dyDescent="0.25">
      <c r="A120" s="78" t="s">
        <v>219</v>
      </c>
      <c r="B120" s="79"/>
      <c r="C120" s="80" t="s">
        <v>220</v>
      </c>
      <c r="D120" s="81">
        <v>24394.9</v>
      </c>
      <c r="E120" s="81">
        <v>23419</v>
      </c>
      <c r="F120" s="81">
        <f t="shared" si="4"/>
        <v>95.99957368138422</v>
      </c>
    </row>
    <row r="121" spans="1:9" s="4" customFormat="1" ht="26.45" customHeight="1" x14ac:dyDescent="0.25">
      <c r="A121" s="74" t="s">
        <v>221</v>
      </c>
      <c r="B121" s="75"/>
      <c r="C121" s="76" t="s">
        <v>222</v>
      </c>
      <c r="D121" s="77">
        <f>D122</f>
        <v>500</v>
      </c>
      <c r="E121" s="77">
        <f>E122</f>
        <v>0</v>
      </c>
      <c r="F121" s="81">
        <f t="shared" si="4"/>
        <v>0</v>
      </c>
    </row>
    <row r="122" spans="1:9" s="4" customFormat="1" ht="27.75" customHeight="1" x14ac:dyDescent="0.25">
      <c r="A122" s="78" t="s">
        <v>223</v>
      </c>
      <c r="B122" s="79"/>
      <c r="C122" s="80" t="s">
        <v>224</v>
      </c>
      <c r="D122" s="81">
        <v>500</v>
      </c>
      <c r="E122" s="81"/>
      <c r="F122" s="81">
        <f t="shared" si="4"/>
        <v>0</v>
      </c>
    </row>
    <row r="123" spans="1:9" s="4" customFormat="1" ht="22.15" customHeight="1" x14ac:dyDescent="0.25">
      <c r="A123" s="83" t="s">
        <v>226</v>
      </c>
      <c r="B123" s="84"/>
      <c r="C123" s="85"/>
      <c r="D123" s="77">
        <f>D71+D79+D81+D85+D91+D95+D98+D105+D108+D110+D115+D119+D121</f>
        <v>16748269.4</v>
      </c>
      <c r="E123" s="77">
        <f>E71+E79+E81+E85+E91+E95+E98+E105+E108+E110+E115+E119+E121</f>
        <v>16140791.199999999</v>
      </c>
      <c r="F123" s="77">
        <f t="shared" si="4"/>
        <v>96.372889726743935</v>
      </c>
      <c r="I123" s="82"/>
    </row>
    <row r="124" spans="1:9" s="4" customFormat="1" x14ac:dyDescent="0.25">
      <c r="A124" s="86"/>
      <c r="B124" s="87"/>
      <c r="C124" s="87"/>
      <c r="D124" s="86"/>
      <c r="E124" s="86"/>
      <c r="F124" s="86"/>
    </row>
  </sheetData>
  <mergeCells count="128">
    <mergeCell ref="B22:C22"/>
    <mergeCell ref="B23:C23"/>
    <mergeCell ref="B24:C24"/>
    <mergeCell ref="B25:C25"/>
    <mergeCell ref="A1:F1"/>
    <mergeCell ref="A2:F2"/>
    <mergeCell ref="A4:A5"/>
    <mergeCell ref="D4:D5"/>
    <mergeCell ref="E4:E5"/>
    <mergeCell ref="F4:F5"/>
    <mergeCell ref="B19:C19"/>
    <mergeCell ref="B20:C20"/>
    <mergeCell ref="B21:C21"/>
    <mergeCell ref="A68:F68"/>
    <mergeCell ref="A76:B76"/>
    <mergeCell ref="A80:B80"/>
    <mergeCell ref="A73:B73"/>
    <mergeCell ref="A74:B74"/>
    <mergeCell ref="A75:B75"/>
    <mergeCell ref="A79:B79"/>
    <mergeCell ref="A71:B71"/>
    <mergeCell ref="A72:B72"/>
    <mergeCell ref="C69:C70"/>
    <mergeCell ref="A69:B70"/>
    <mergeCell ref="D69:D70"/>
    <mergeCell ref="E69:E70"/>
    <mergeCell ref="F69:F70"/>
    <mergeCell ref="A77:B77"/>
    <mergeCell ref="A78:B78"/>
    <mergeCell ref="A94:B94"/>
    <mergeCell ref="A95:B95"/>
    <mergeCell ref="A96:B96"/>
    <mergeCell ref="A97:B97"/>
    <mergeCell ref="A98:B98"/>
    <mergeCell ref="A99:B99"/>
    <mergeCell ref="A100:B10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123:C123"/>
    <mergeCell ref="A107:B107"/>
    <mergeCell ref="A108:B108"/>
    <mergeCell ref="A109:B109"/>
    <mergeCell ref="A110:B110"/>
    <mergeCell ref="A111:B111"/>
    <mergeCell ref="A122:B122"/>
    <mergeCell ref="A117:B117"/>
    <mergeCell ref="A118:B118"/>
    <mergeCell ref="A119:B119"/>
    <mergeCell ref="A120:B120"/>
    <mergeCell ref="A121:B121"/>
    <mergeCell ref="A112:B112"/>
    <mergeCell ref="A113:B113"/>
    <mergeCell ref="A114:B114"/>
    <mergeCell ref="A115:B115"/>
    <mergeCell ref="A116:B116"/>
    <mergeCell ref="A102:B102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01:B101"/>
    <mergeCell ref="A103:B103"/>
    <mergeCell ref="A104:B104"/>
    <mergeCell ref="A105:B105"/>
    <mergeCell ref="A106:B106"/>
    <mergeCell ref="A91:B91"/>
    <mergeCell ref="A92:B92"/>
    <mergeCell ref="A93:B93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41:C41"/>
    <mergeCell ref="B43:C43"/>
    <mergeCell ref="B44:C44"/>
    <mergeCell ref="B45:C45"/>
    <mergeCell ref="B46:C46"/>
    <mergeCell ref="B42:C42"/>
    <mergeCell ref="B36:C36"/>
    <mergeCell ref="B37:C37"/>
    <mergeCell ref="B38:C38"/>
    <mergeCell ref="B39:C39"/>
    <mergeCell ref="B40:C40"/>
    <mergeCell ref="B52:C52"/>
    <mergeCell ref="B53:C53"/>
    <mergeCell ref="B54:C54"/>
    <mergeCell ref="B56:C56"/>
    <mergeCell ref="B55:C55"/>
    <mergeCell ref="B47:C47"/>
    <mergeCell ref="B48:C48"/>
    <mergeCell ref="B49:C49"/>
    <mergeCell ref="B50:C50"/>
    <mergeCell ref="B51:C51"/>
    <mergeCell ref="A67:C67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</mergeCells>
  <pageMargins left="0.35433070866141736" right="0.11811023622047245" top="0.23622047244094491" bottom="0.35433070866141736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В.В. Емельянова</cp:lastModifiedBy>
  <cp:lastPrinted>2024-11-05T06:50:48Z</cp:lastPrinted>
  <dcterms:created xsi:type="dcterms:W3CDTF">2016-11-10T06:23:23Z</dcterms:created>
  <dcterms:modified xsi:type="dcterms:W3CDTF">2024-11-05T06:51:09Z</dcterms:modified>
</cp:coreProperties>
</file>