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Работа\ОБМЕН\Открытый бюджет\2023\апрель\"/>
    </mc:Choice>
  </mc:AlternateContent>
  <xr:revisionPtr revIDLastSave="0" documentId="13_ncr:1_{E80EC001-0B4C-4FF0-858F-E0F27269160B}" xr6:coauthVersionLast="36" xr6:coauthVersionMax="36" xr10:uidLastSave="{00000000-0000-0000-0000-000000000000}"/>
  <bookViews>
    <workbookView xWindow="7215" yWindow="0" windowWidth="12705" windowHeight="1287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1" i="3" l="1"/>
  <c r="H79" i="3"/>
  <c r="H75" i="3"/>
  <c r="H70" i="3"/>
  <c r="H64" i="3"/>
  <c r="H56" i="3"/>
  <c r="H53" i="3"/>
  <c r="H44" i="3"/>
  <c r="H40" i="3"/>
  <c r="H34" i="3"/>
  <c r="H23" i="3"/>
  <c r="H19" i="3"/>
  <c r="H16" i="3"/>
  <c r="H5" i="3"/>
  <c r="H4" i="3" s="1"/>
  <c r="D79" i="3" l="1"/>
  <c r="D44" i="3"/>
  <c r="C4" i="3"/>
  <c r="C79" i="3"/>
  <c r="E53" i="3" l="1"/>
  <c r="E44" i="3" l="1"/>
  <c r="F68" i="3" l="1"/>
  <c r="F69" i="3"/>
  <c r="E75" i="3" l="1"/>
  <c r="G68" i="3" l="1"/>
  <c r="G63" i="3"/>
  <c r="C5" i="3" l="1"/>
  <c r="C16" i="3"/>
  <c r="D16" i="3"/>
  <c r="C19" i="3"/>
  <c r="C23" i="3"/>
  <c r="C34" i="3"/>
  <c r="C40" i="3"/>
  <c r="C44" i="3"/>
  <c r="C53" i="3"/>
  <c r="C64" i="3"/>
  <c r="C70" i="3"/>
  <c r="C75" i="3"/>
  <c r="C56" i="3"/>
  <c r="D56" i="3"/>
  <c r="E56" i="3" l="1"/>
  <c r="I56" i="3" s="1"/>
  <c r="G56" i="3" l="1"/>
  <c r="D75" i="3"/>
  <c r="D70" i="3"/>
  <c r="D64" i="3"/>
  <c r="D53" i="3"/>
  <c r="D40" i="3"/>
  <c r="D34" i="3"/>
  <c r="D23" i="3"/>
  <c r="D19" i="3"/>
  <c r="D5" i="3"/>
  <c r="D4" i="3" l="1"/>
  <c r="G6" i="3"/>
  <c r="G7" i="3"/>
  <c r="G8" i="3"/>
  <c r="G10" i="3"/>
  <c r="G13" i="3"/>
  <c r="G15" i="3"/>
  <c r="G18" i="3"/>
  <c r="G20" i="3"/>
  <c r="G21" i="3"/>
  <c r="G22" i="3"/>
  <c r="G27" i="3"/>
  <c r="G28" i="3"/>
  <c r="G30" i="3"/>
  <c r="G31" i="3"/>
  <c r="G33" i="3"/>
  <c r="G35" i="3"/>
  <c r="G36" i="3"/>
  <c r="G37" i="3"/>
  <c r="G42" i="3"/>
  <c r="G43" i="3"/>
  <c r="G46" i="3"/>
  <c r="G47" i="3"/>
  <c r="G51" i="3"/>
  <c r="G52" i="3"/>
  <c r="G54" i="3"/>
  <c r="G55" i="3"/>
  <c r="G65" i="3"/>
  <c r="G67" i="3"/>
  <c r="G69" i="3"/>
  <c r="G71" i="3"/>
  <c r="G73" i="3"/>
  <c r="G74" i="3"/>
  <c r="G78" i="3"/>
  <c r="F36" i="3" l="1"/>
  <c r="F6" i="3" l="1"/>
  <c r="F7" i="3"/>
  <c r="F8" i="3"/>
  <c r="F10" i="3"/>
  <c r="E40" i="3" l="1"/>
  <c r="I40" i="3" s="1"/>
  <c r="G40" i="3" l="1"/>
  <c r="F78" i="3"/>
  <c r="F30" i="3"/>
  <c r="F27" i="3"/>
  <c r="F73" i="3"/>
  <c r="F42" i="3" l="1"/>
  <c r="I53" i="3" l="1"/>
  <c r="G53" i="3" l="1"/>
  <c r="F15" i="3"/>
  <c r="F20" i="3"/>
  <c r="F22" i="3"/>
  <c r="F31" i="3"/>
  <c r="F33" i="3"/>
  <c r="F35" i="3"/>
  <c r="F37" i="3"/>
  <c r="F46" i="3"/>
  <c r="F47" i="3"/>
  <c r="F51" i="3"/>
  <c r="F52" i="3"/>
  <c r="F54" i="3"/>
  <c r="F55" i="3"/>
  <c r="F65" i="3"/>
  <c r="F67" i="3"/>
  <c r="F71" i="3"/>
  <c r="F74" i="3"/>
  <c r="E81" i="3" l="1"/>
  <c r="E79" i="3"/>
  <c r="I75" i="3"/>
  <c r="E70" i="3"/>
  <c r="I70" i="3" s="1"/>
  <c r="E64" i="3"/>
  <c r="I64" i="3" s="1"/>
  <c r="E34" i="3"/>
  <c r="I34" i="3" s="1"/>
  <c r="E23" i="3"/>
  <c r="I23" i="3" s="1"/>
  <c r="E19" i="3"/>
  <c r="I19" i="3" s="1"/>
  <c r="E16" i="3"/>
  <c r="G16" i="3" s="1"/>
  <c r="E5" i="3"/>
  <c r="I44" i="3" l="1"/>
  <c r="F45" i="3"/>
  <c r="G45" i="3"/>
  <c r="G5" i="3"/>
  <c r="I5" i="3"/>
  <c r="G75" i="3"/>
  <c r="G70" i="3"/>
  <c r="G64" i="3"/>
  <c r="G44" i="3"/>
  <c r="G34" i="3"/>
  <c r="G23" i="3"/>
  <c r="G19" i="3"/>
  <c r="E4" i="3"/>
  <c r="F40" i="3"/>
  <c r="F5" i="3"/>
  <c r="F19" i="3"/>
  <c r="F23" i="3"/>
  <c r="F34" i="3"/>
  <c r="F44" i="3"/>
  <c r="F53" i="3"/>
  <c r="F64" i="3"/>
  <c r="F70" i="3"/>
  <c r="F75" i="3"/>
  <c r="I4" i="3" l="1"/>
  <c r="G4" i="3"/>
  <c r="F4" i="3"/>
</calcChain>
</file>

<file path=xl/sharedStrings.xml><?xml version="1.0" encoding="utf-8"?>
<sst xmlns="http://schemas.openxmlformats.org/spreadsheetml/2006/main" count="171" uniqueCount="171">
  <si>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</si>
  <si>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</si>
  <si>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</si>
  <si>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</si>
  <si>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</si>
  <si>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</si>
  <si>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</si>
  <si>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</si>
  <si>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</si>
  <si>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</si>
  <si>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</si>
  <si>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</si>
  <si>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</si>
  <si>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</si>
  <si>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</si>
  <si>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</si>
  <si>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</si>
  <si>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</si>
  <si>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</si>
  <si>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</si>
  <si>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</si>
  <si>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</si>
  <si>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</si>
  <si>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</si>
  <si>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</si>
  <si>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</si>
  <si>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</si>
  <si>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</si>
  <si>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</si>
  <si>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</si>
  <si>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</si>
  <si>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</si>
  <si>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</si>
  <si>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</si>
  <si>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</si>
  <si>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</si>
  <si>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</si>
  <si>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</si>
  <si>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</si>
  <si>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</si>
  <si>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</si>
  <si>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</si>
  <si>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</si>
  <si>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</si>
  <si>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</si>
  <si>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</si>
  <si>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</si>
  <si>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</si>
  <si>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</si>
  <si>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</si>
  <si>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</si>
  <si>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</si>
  <si>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</si>
  <si>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</si>
  <si>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</si>
  <si>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</si>
  <si>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</si>
  <si>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</si>
  <si>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</si>
  <si>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</si>
  <si>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</si>
  <si>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</si>
  <si>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</si>
  <si>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</si>
  <si>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</si>
  <si>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</si>
  <si>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</si>
  <si>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</si>
  <si>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</si>
  <si>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</si>
  <si>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</si>
  <si>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</si>
  <si>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</si>
  <si>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</si>
  <si>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</si>
  <si>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</si>
  <si>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</si>
  <si>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</si>
  <si>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</si>
  <si>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</si>
  <si>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</si>
  <si>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</si>
  <si>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</si>
  <si>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</si>
  <si>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</si>
  <si>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</si>
  <si>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</si>
  <si>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</si>
  <si>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</si>
  <si>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</si>
  <si>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</si>
  <si>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</si>
  <si>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</si>
  <si>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</si>
  <si>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</si>
  <si>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</si>
  <si>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</si>
  <si>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</si>
  <si>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</si>
  <si>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</si>
  <si>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</si>
  <si>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</si>
  <si>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</si>
  <si>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</si>
  <si>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</si>
  <si>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</si>
  <si>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</si>
  <si>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</si>
  <si>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</si>
  <si>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</si>
  <si>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</si>
  <si>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</si>
  <si>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</si>
  <si>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</si>
  <si>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</si>
  <si>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</si>
  <si>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</si>
  <si>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</si>
  <si>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</si>
  <si>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</si>
  <si>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</si>
  <si>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</si>
  <si>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</si>
  <si>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</si>
  <si>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</si>
  <si>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</si>
  <si>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</si>
  <si>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</si>
  <si>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</si>
  <si>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</si>
  <si>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</si>
  <si>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</si>
  <si>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</si>
  <si>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</si>
  <si>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</si>
  <si>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</si>
  <si>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</si>
  <si>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</si>
  <si>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</si>
  <si>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</si>
  <si>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</si>
  <si>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</si>
  <si>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</si>
  <si>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</si>
  <si>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</si>
  <si>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</si>
  <si>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</si>
  <si>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</si>
  <si>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</si>
  <si>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</si>
  <si>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</si>
  <si>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</si>
  <si>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</si>
  <si>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</si>
  <si>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</si>
  <si>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</si>
  <si>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</si>
  <si>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</si>
  <si>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</si>
  <si>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Код</t>
  </si>
  <si>
    <t>Наименование разделов, подразделов</t>
  </si>
  <si>
    <t>Сбор, удаление отходов и очистка сточных вод</t>
  </si>
  <si>
    <t>0602</t>
  </si>
  <si>
    <t>Темп роста к соответствующему периоду 2021 года, %</t>
  </si>
  <si>
    <t>Годовые бюджетные назначения в соответствии с отчетом об исполнении бюджета городского округа Щёлково на 2023 год, тыс. руб.</t>
  </si>
  <si>
    <t>% исполнения годовых бюджетных назначений в соответствии с отчетом об исполнении бюджета городского округа Щёлково на  2023 год</t>
  </si>
  <si>
    <t>Годовой план в соответствии с Решением Совета депутатов от 14.12.2022 № 465/55-127-НПА на 2023 год, тыс. руб.</t>
  </si>
  <si>
    <t>% исполнения годовых бюджетных назначений в соответствии с Решением Совета депутатов от 14.12.2022 № 465/55-127-НПА на 2023 год</t>
  </si>
  <si>
    <t>Аналитические данные о расходах бюджета городского округа Щёлково Московской области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 (по состоянию на 01.05.2023)</t>
  </si>
  <si>
    <t>Фактически исполнено по состоянию на 01.05.2023, тыс. руб.</t>
  </si>
  <si>
    <t>Фактически исполнено по состоянию на 01.05.2022,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</si>
</sst>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3" fontId="5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0" fillId="2" borderId="0" xfId="0" applyNumberFormat="1" applyFill="1"/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/>
    <xf numFmtId="0" fontId="4" fillId="2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5"/>
  <sheetViews>
    <sheetView tabSelected="1" zoomScaleNormal="100" zoomScaleSheetLayoutView="70" workbookViewId="0">
      <selection activeCell="E79" sqref="E79"/>
    </sheetView>
  </sheetViews>
  <sheetFormatPr defaultColWidth="9.140625" defaultRowHeight="15" x14ac:dyDescent="0.25"/>
  <cols>
    <col min="1" max="1" width="6.7109375" style="5" customWidth="1"/>
    <col min="2" max="2" width="54.28515625" style="5" customWidth="1"/>
    <col min="3" max="4" width="18.5703125" style="4" customWidth="1"/>
    <col min="5" max="5" width="19.140625" style="4" customWidth="1"/>
    <col min="6" max="7" width="12.5703125" style="4" customWidth="1"/>
    <col min="8" max="8" width="12.42578125" style="4" customWidth="1"/>
    <col min="9" max="9" width="12.7109375" style="4" customWidth="1"/>
    <col min="10" max="10" width="9.140625" style="5" customWidth="1"/>
    <col min="11" max="16384" width="9.140625" style="5"/>
  </cols>
  <sheetData>
    <row r="1" spans="1:9" ht="52.5" customHeight="1" x14ac:dyDescent="0.25">
      <c r="A1" s="15" t="s">
        <v>168</v>
      </c>
      <c r="B1" s="15"/>
      <c r="C1" s="15"/>
      <c r="D1" s="15"/>
      <c r="E1" s="15"/>
      <c r="F1" s="15"/>
      <c r="G1" s="15"/>
      <c r="H1" s="15"/>
      <c r="I1" s="15"/>
    </row>
    <row r="3" spans="1:9" ht="144" x14ac:dyDescent="0.25">
      <c r="A3" s="6" t="s">
        <v>159</v>
      </c>
      <c r="B3" s="6" t="s">
        <v>160</v>
      </c>
      <c r="C3" s="1" t="s">
        <v>166</v>
      </c>
      <c r="D3" s="1" t="s">
        <v>164</v>
      </c>
      <c r="E3" s="1" t="s">
        <v>169</v>
      </c>
      <c r="F3" s="1" t="s">
        <v>167</v>
      </c>
      <c r="G3" s="1" t="s">
        <v>165</v>
      </c>
      <c r="H3" s="1" t="s">
        <v>170</v>
      </c>
      <c r="I3" s="1" t="s">
        <v>163</v>
      </c>
    </row>
    <row r="4" spans="1:9" s="10" customFormat="1" x14ac:dyDescent="0.25">
      <c r="A4" s="7"/>
      <c r="B4" s="8" t="s">
        <v>0</v>
      </c>
      <c r="C4" s="2">
        <f>C5+C16+C19+C23+C34+C40+C44+C53+C56+C64+C70+C75+C79</f>
        <v>13776631</v>
      </c>
      <c r="D4" s="2">
        <f>D5+D16+D19+D23+D34+D40+D44+D53+D56+D64+D70+D75+D79</f>
        <v>14217516</v>
      </c>
      <c r="E4" s="2">
        <f>E5+E16+E19+E23+E34+E40+E44+E53+E56+E64+E70+E75+E79+E81</f>
        <v>3534940</v>
      </c>
      <c r="F4" s="9">
        <f>E4/C4</f>
        <v>0.25658958275067395</v>
      </c>
      <c r="G4" s="9">
        <f>E4/D4</f>
        <v>0.24863274287857318</v>
      </c>
      <c r="H4" s="2">
        <f>H5+H16+H19+H23+H34+H40+H44+H53+H56+H64+H70+H75+H79+H81</f>
        <v>3197590</v>
      </c>
      <c r="I4" s="9">
        <f>E4/H4</f>
        <v>1.1055013306896757</v>
      </c>
    </row>
    <row r="5" spans="1:9" s="10" customFormat="1" x14ac:dyDescent="0.25">
      <c r="A5" s="7" t="s">
        <v>1</v>
      </c>
      <c r="B5" s="8" t="s">
        <v>2</v>
      </c>
      <c r="C5" s="2">
        <f t="shared" ref="C5:E5" si="0">SUM(C6:C15)</f>
        <v>2003385</v>
      </c>
      <c r="D5" s="2">
        <f t="shared" si="0"/>
        <v>1570787</v>
      </c>
      <c r="E5" s="2">
        <f t="shared" si="0"/>
        <v>519165</v>
      </c>
      <c r="F5" s="9">
        <f t="shared" ref="F5:F68" si="1">E5/C5</f>
        <v>0.25914389895102541</v>
      </c>
      <c r="G5" s="9">
        <f t="shared" ref="G5:G68" si="2">E5/D5</f>
        <v>0.33051266658051026</v>
      </c>
      <c r="H5" s="2">
        <f t="shared" ref="H5" si="3">SUM(H6:H15)</f>
        <v>470626</v>
      </c>
      <c r="I5" s="9">
        <f t="shared" ref="I5:I64" si="4">E5/H5</f>
        <v>1.1031370982478657</v>
      </c>
    </row>
    <row r="6" spans="1:9" ht="24" x14ac:dyDescent="0.25">
      <c r="A6" s="11" t="s">
        <v>3</v>
      </c>
      <c r="B6" s="12" t="s">
        <v>4</v>
      </c>
      <c r="C6" s="3">
        <v>3835</v>
      </c>
      <c r="D6" s="3">
        <v>3835</v>
      </c>
      <c r="E6" s="3">
        <v>1036</v>
      </c>
      <c r="F6" s="13">
        <f t="shared" si="1"/>
        <v>0.27014341590612778</v>
      </c>
      <c r="G6" s="13">
        <f t="shared" si="2"/>
        <v>0.27014341590612778</v>
      </c>
      <c r="H6" s="3">
        <v>649</v>
      </c>
      <c r="I6" s="9"/>
    </row>
    <row r="7" spans="1:9" ht="36" x14ac:dyDescent="0.25">
      <c r="A7" s="11" t="s">
        <v>5</v>
      </c>
      <c r="B7" s="12" t="s">
        <v>6</v>
      </c>
      <c r="C7" s="3">
        <v>23374</v>
      </c>
      <c r="D7" s="3">
        <v>23375</v>
      </c>
      <c r="E7" s="3">
        <v>7039</v>
      </c>
      <c r="F7" s="13">
        <f t="shared" si="1"/>
        <v>0.30114657311542742</v>
      </c>
      <c r="G7" s="13">
        <f t="shared" si="2"/>
        <v>0.30113368983957217</v>
      </c>
      <c r="H7" s="3">
        <v>5725</v>
      </c>
      <c r="I7" s="9"/>
    </row>
    <row r="8" spans="1:9" ht="36" x14ac:dyDescent="0.25">
      <c r="A8" s="11" t="s">
        <v>7</v>
      </c>
      <c r="B8" s="12" t="s">
        <v>8</v>
      </c>
      <c r="C8" s="3">
        <v>451510</v>
      </c>
      <c r="D8" s="3">
        <v>447122</v>
      </c>
      <c r="E8" s="3">
        <v>164598</v>
      </c>
      <c r="F8" s="13">
        <f t="shared" si="1"/>
        <v>0.3645500653363159</v>
      </c>
      <c r="G8" s="13">
        <f t="shared" si="2"/>
        <v>0.36812771458349175</v>
      </c>
      <c r="H8" s="3">
        <v>154454</v>
      </c>
      <c r="I8" s="9"/>
    </row>
    <row r="9" spans="1:9" x14ac:dyDescent="0.25">
      <c r="A9" s="11" t="s">
        <v>9</v>
      </c>
      <c r="B9" s="12" t="s">
        <v>10</v>
      </c>
      <c r="C9" s="3"/>
      <c r="D9" s="3"/>
      <c r="E9" s="3"/>
      <c r="F9" s="13"/>
      <c r="G9" s="13"/>
      <c r="H9" s="3"/>
      <c r="I9" s="9"/>
    </row>
    <row r="10" spans="1:9" ht="24" x14ac:dyDescent="0.25">
      <c r="A10" s="11" t="s">
        <v>11</v>
      </c>
      <c r="B10" s="12" t="s">
        <v>12</v>
      </c>
      <c r="C10" s="3">
        <v>90624</v>
      </c>
      <c r="D10" s="3">
        <v>90624</v>
      </c>
      <c r="E10" s="3">
        <v>27935</v>
      </c>
      <c r="F10" s="13">
        <f t="shared" si="1"/>
        <v>0.308251677259887</v>
      </c>
      <c r="G10" s="13">
        <f t="shared" si="2"/>
        <v>0.308251677259887</v>
      </c>
      <c r="H10" s="3">
        <v>30764</v>
      </c>
      <c r="I10" s="9"/>
    </row>
    <row r="11" spans="1:9" x14ac:dyDescent="0.25">
      <c r="A11" s="11" t="s">
        <v>13</v>
      </c>
      <c r="B11" s="12" t="s">
        <v>14</v>
      </c>
      <c r="C11" s="3"/>
      <c r="D11" s="3"/>
      <c r="E11" s="3"/>
      <c r="F11" s="13"/>
      <c r="G11" s="13"/>
      <c r="H11" s="3"/>
      <c r="I11" s="9"/>
    </row>
    <row r="12" spans="1:9" x14ac:dyDescent="0.25">
      <c r="A12" s="11" t="s">
        <v>15</v>
      </c>
      <c r="B12" s="12" t="s">
        <v>16</v>
      </c>
      <c r="C12" s="3"/>
      <c r="D12" s="3"/>
      <c r="E12" s="3"/>
      <c r="F12" s="13"/>
      <c r="G12" s="9"/>
      <c r="H12" s="3"/>
      <c r="I12" s="9"/>
    </row>
    <row r="13" spans="1:9" x14ac:dyDescent="0.25">
      <c r="A13" s="11" t="s">
        <v>17</v>
      </c>
      <c r="B13" s="12" t="s">
        <v>18</v>
      </c>
      <c r="C13" s="3">
        <v>1000</v>
      </c>
      <c r="D13" s="3">
        <v>1000</v>
      </c>
      <c r="E13" s="3"/>
      <c r="F13" s="13"/>
      <c r="G13" s="13">
        <f t="shared" si="2"/>
        <v>0</v>
      </c>
      <c r="H13" s="3"/>
      <c r="I13" s="9"/>
    </row>
    <row r="14" spans="1:9" ht="24" x14ac:dyDescent="0.25">
      <c r="A14" s="11" t="s">
        <v>19</v>
      </c>
      <c r="B14" s="12" t="s">
        <v>20</v>
      </c>
      <c r="C14" s="3"/>
      <c r="D14" s="3"/>
      <c r="E14" s="3"/>
      <c r="F14" s="13"/>
      <c r="G14" s="13"/>
      <c r="H14" s="3"/>
      <c r="I14" s="9"/>
    </row>
    <row r="15" spans="1:9" x14ac:dyDescent="0.25">
      <c r="A15" s="11" t="s">
        <v>21</v>
      </c>
      <c r="B15" s="12" t="s">
        <v>22</v>
      </c>
      <c r="C15" s="3">
        <v>1433042</v>
      </c>
      <c r="D15" s="3">
        <v>1004831</v>
      </c>
      <c r="E15" s="3">
        <v>318557</v>
      </c>
      <c r="F15" s="13">
        <f t="shared" si="1"/>
        <v>0.22229425236664382</v>
      </c>
      <c r="G15" s="13">
        <f t="shared" si="2"/>
        <v>0.31702545005080457</v>
      </c>
      <c r="H15" s="3">
        <v>279034</v>
      </c>
      <c r="I15" s="9"/>
    </row>
    <row r="16" spans="1:9" s="10" customFormat="1" x14ac:dyDescent="0.25">
      <c r="A16" s="7" t="s">
        <v>23</v>
      </c>
      <c r="B16" s="8" t="s">
        <v>24</v>
      </c>
      <c r="C16" s="2">
        <f t="shared" ref="C16:E16" si="5">SUM(C17:C18)</f>
        <v>213</v>
      </c>
      <c r="D16" s="2">
        <f t="shared" si="5"/>
        <v>213</v>
      </c>
      <c r="E16" s="2">
        <f t="shared" si="5"/>
        <v>0</v>
      </c>
      <c r="F16" s="9"/>
      <c r="G16" s="13">
        <f t="shared" si="2"/>
        <v>0</v>
      </c>
      <c r="H16" s="2">
        <f t="shared" ref="H16" si="6">SUM(H17:H18)</f>
        <v>0</v>
      </c>
      <c r="I16" s="9"/>
    </row>
    <row r="17" spans="1:9" x14ac:dyDescent="0.25">
      <c r="A17" s="11" t="s">
        <v>25</v>
      </c>
      <c r="B17" s="12" t="s">
        <v>26</v>
      </c>
      <c r="C17" s="3"/>
      <c r="D17" s="3"/>
      <c r="E17" s="3"/>
      <c r="F17" s="13"/>
      <c r="G17" s="13"/>
      <c r="H17" s="3"/>
      <c r="I17" s="9"/>
    </row>
    <row r="18" spans="1:9" x14ac:dyDescent="0.25">
      <c r="A18" s="11" t="s">
        <v>27</v>
      </c>
      <c r="B18" s="12" t="s">
        <v>28</v>
      </c>
      <c r="C18" s="3">
        <v>213</v>
      </c>
      <c r="D18" s="3">
        <v>213</v>
      </c>
      <c r="E18" s="3"/>
      <c r="F18" s="13"/>
      <c r="G18" s="13">
        <f t="shared" si="2"/>
        <v>0</v>
      </c>
      <c r="H18" s="3"/>
      <c r="I18" s="9"/>
    </row>
    <row r="19" spans="1:9" s="10" customFormat="1" ht="24" x14ac:dyDescent="0.25">
      <c r="A19" s="7" t="s">
        <v>29</v>
      </c>
      <c r="B19" s="8" t="s">
        <v>30</v>
      </c>
      <c r="C19" s="2">
        <f t="shared" ref="C19:E19" si="7">SUM(C20:C22)</f>
        <v>154834</v>
      </c>
      <c r="D19" s="2">
        <f t="shared" si="7"/>
        <v>168522</v>
      </c>
      <c r="E19" s="2">
        <f t="shared" si="7"/>
        <v>35668</v>
      </c>
      <c r="F19" s="9">
        <f t="shared" si="1"/>
        <v>0.23036284020305617</v>
      </c>
      <c r="G19" s="9">
        <f t="shared" si="2"/>
        <v>0.21165189114774333</v>
      </c>
      <c r="H19" s="2">
        <f t="shared" ref="H19" si="8">SUM(H20:H22)</f>
        <v>33146</v>
      </c>
      <c r="I19" s="9">
        <f t="shared" si="4"/>
        <v>1.0760876123815846</v>
      </c>
    </row>
    <row r="20" spans="1:9" ht="24" x14ac:dyDescent="0.25">
      <c r="A20" s="11" t="s">
        <v>31</v>
      </c>
      <c r="B20" s="12" t="s">
        <v>32</v>
      </c>
      <c r="C20" s="3">
        <v>8900</v>
      </c>
      <c r="D20" s="3">
        <v>8900</v>
      </c>
      <c r="E20" s="3">
        <v>462</v>
      </c>
      <c r="F20" s="13">
        <f t="shared" si="1"/>
        <v>5.1910112359550564E-2</v>
      </c>
      <c r="G20" s="13">
        <f t="shared" si="2"/>
        <v>5.1910112359550564E-2</v>
      </c>
      <c r="H20" s="3">
        <v>467</v>
      </c>
      <c r="I20" s="9"/>
    </row>
    <row r="21" spans="1:9" x14ac:dyDescent="0.25">
      <c r="A21" s="11" t="s">
        <v>33</v>
      </c>
      <c r="B21" s="12" t="s">
        <v>34</v>
      </c>
      <c r="C21" s="3">
        <v>92039</v>
      </c>
      <c r="D21" s="3">
        <v>105727</v>
      </c>
      <c r="E21" s="3">
        <v>24666</v>
      </c>
      <c r="F21" s="13"/>
      <c r="G21" s="13">
        <f t="shared" si="2"/>
        <v>0.23329896809708023</v>
      </c>
      <c r="H21" s="3">
        <v>24364</v>
      </c>
      <c r="I21" s="9"/>
    </row>
    <row r="22" spans="1:9" ht="24" x14ac:dyDescent="0.25">
      <c r="A22" s="11" t="s">
        <v>35</v>
      </c>
      <c r="B22" s="12" t="s">
        <v>36</v>
      </c>
      <c r="C22" s="3">
        <v>53895</v>
      </c>
      <c r="D22" s="3">
        <v>53895</v>
      </c>
      <c r="E22" s="3">
        <v>10540</v>
      </c>
      <c r="F22" s="13">
        <f t="shared" si="1"/>
        <v>0.19556545134056963</v>
      </c>
      <c r="G22" s="13">
        <f t="shared" si="2"/>
        <v>0.19556545134056963</v>
      </c>
      <c r="H22" s="3">
        <v>8315</v>
      </c>
      <c r="I22" s="9"/>
    </row>
    <row r="23" spans="1:9" s="10" customFormat="1" x14ac:dyDescent="0.25">
      <c r="A23" s="7" t="s">
        <v>37</v>
      </c>
      <c r="B23" s="8" t="s">
        <v>38</v>
      </c>
      <c r="C23" s="2">
        <f t="shared" ref="C23:E23" si="9">SUM(C24:C33)</f>
        <v>863197</v>
      </c>
      <c r="D23" s="2">
        <f t="shared" si="9"/>
        <v>872725</v>
      </c>
      <c r="E23" s="2">
        <f t="shared" si="9"/>
        <v>201988</v>
      </c>
      <c r="F23" s="9">
        <f t="shared" si="1"/>
        <v>0.23399988646855815</v>
      </c>
      <c r="G23" s="9">
        <f t="shared" si="2"/>
        <v>0.23144518605517203</v>
      </c>
      <c r="H23" s="2">
        <f t="shared" ref="H23" si="10">SUM(H24:H33)</f>
        <v>158882</v>
      </c>
      <c r="I23" s="9">
        <f t="shared" si="4"/>
        <v>1.2713082665122544</v>
      </c>
    </row>
    <row r="24" spans="1:9" x14ac:dyDescent="0.25">
      <c r="A24" s="11" t="s">
        <v>39</v>
      </c>
      <c r="B24" s="12" t="s">
        <v>40</v>
      </c>
      <c r="C24" s="3"/>
      <c r="D24" s="3"/>
      <c r="E24" s="3"/>
      <c r="F24" s="13"/>
      <c r="G24" s="9"/>
      <c r="H24" s="3"/>
      <c r="I24" s="9"/>
    </row>
    <row r="25" spans="1:9" x14ac:dyDescent="0.25">
      <c r="A25" s="11" t="s">
        <v>41</v>
      </c>
      <c r="B25" s="12" t="s">
        <v>42</v>
      </c>
      <c r="C25" s="3"/>
      <c r="D25" s="3"/>
      <c r="E25" s="3"/>
      <c r="F25" s="13"/>
      <c r="G25" s="9"/>
      <c r="H25" s="3"/>
      <c r="I25" s="9"/>
    </row>
    <row r="26" spans="1:9" x14ac:dyDescent="0.25">
      <c r="A26" s="11" t="s">
        <v>43</v>
      </c>
      <c r="B26" s="12" t="s">
        <v>44</v>
      </c>
      <c r="C26" s="3"/>
      <c r="D26" s="3"/>
      <c r="E26" s="3"/>
      <c r="F26" s="13"/>
      <c r="G26" s="9"/>
      <c r="H26" s="3"/>
      <c r="I26" s="9"/>
    </row>
    <row r="27" spans="1:9" x14ac:dyDescent="0.25">
      <c r="A27" s="11" t="s">
        <v>45</v>
      </c>
      <c r="B27" s="12" t="s">
        <v>46</v>
      </c>
      <c r="C27" s="3">
        <v>6165</v>
      </c>
      <c r="D27" s="3">
        <v>6165</v>
      </c>
      <c r="E27" s="3">
        <v>985</v>
      </c>
      <c r="F27" s="13">
        <f t="shared" si="1"/>
        <v>0.15977291159772911</v>
      </c>
      <c r="G27" s="13">
        <f t="shared" si="2"/>
        <v>0.15977291159772911</v>
      </c>
      <c r="H27" s="3">
        <v>2697</v>
      </c>
      <c r="I27" s="9"/>
    </row>
    <row r="28" spans="1:9" x14ac:dyDescent="0.25">
      <c r="A28" s="11" t="s">
        <v>47</v>
      </c>
      <c r="B28" s="12" t="s">
        <v>48</v>
      </c>
      <c r="C28" s="3">
        <v>31512</v>
      </c>
      <c r="D28" s="3">
        <v>31212</v>
      </c>
      <c r="E28" s="3"/>
      <c r="F28" s="13"/>
      <c r="G28" s="13">
        <f t="shared" si="2"/>
        <v>0</v>
      </c>
      <c r="H28" s="3"/>
      <c r="I28" s="9"/>
    </row>
    <row r="29" spans="1:9" x14ac:dyDescent="0.25">
      <c r="A29" s="11" t="s">
        <v>49</v>
      </c>
      <c r="B29" s="12" t="s">
        <v>50</v>
      </c>
      <c r="C29" s="3"/>
      <c r="D29" s="3"/>
      <c r="E29" s="3"/>
      <c r="F29" s="13"/>
      <c r="G29" s="13"/>
      <c r="H29" s="3"/>
      <c r="I29" s="9"/>
    </row>
    <row r="30" spans="1:9" x14ac:dyDescent="0.25">
      <c r="A30" s="11" t="s">
        <v>51</v>
      </c>
      <c r="B30" s="12" t="s">
        <v>52</v>
      </c>
      <c r="C30" s="3">
        <v>2000</v>
      </c>
      <c r="D30" s="3">
        <v>2932</v>
      </c>
      <c r="E30" s="3">
        <v>1383</v>
      </c>
      <c r="F30" s="13">
        <f>E30/C30</f>
        <v>0.6915</v>
      </c>
      <c r="G30" s="13">
        <f t="shared" si="2"/>
        <v>0.47169167803547069</v>
      </c>
      <c r="H30" s="3">
        <v>480</v>
      </c>
      <c r="I30" s="9"/>
    </row>
    <row r="31" spans="1:9" x14ac:dyDescent="0.25">
      <c r="A31" s="11" t="s">
        <v>53</v>
      </c>
      <c r="B31" s="12" t="s">
        <v>54</v>
      </c>
      <c r="C31" s="3">
        <v>772476</v>
      </c>
      <c r="D31" s="3">
        <v>781362</v>
      </c>
      <c r="E31" s="3">
        <v>183073</v>
      </c>
      <c r="F31" s="13">
        <f t="shared" si="1"/>
        <v>0.23699506521885469</v>
      </c>
      <c r="G31" s="13">
        <f t="shared" si="2"/>
        <v>0.23429985077339313</v>
      </c>
      <c r="H31" s="3">
        <v>138900</v>
      </c>
      <c r="I31" s="9"/>
    </row>
    <row r="32" spans="1:9" x14ac:dyDescent="0.25">
      <c r="A32" s="11" t="s">
        <v>55</v>
      </c>
      <c r="B32" s="12" t="s">
        <v>56</v>
      </c>
      <c r="C32" s="3"/>
      <c r="D32" s="3"/>
      <c r="E32" s="3"/>
      <c r="F32" s="13"/>
      <c r="G32" s="13"/>
      <c r="H32" s="3"/>
      <c r="I32" s="9"/>
    </row>
    <row r="33" spans="1:9" x14ac:dyDescent="0.25">
      <c r="A33" s="11" t="s">
        <v>57</v>
      </c>
      <c r="B33" s="12" t="s">
        <v>58</v>
      </c>
      <c r="C33" s="3">
        <v>51044</v>
      </c>
      <c r="D33" s="3">
        <v>51054</v>
      </c>
      <c r="E33" s="3">
        <v>16547</v>
      </c>
      <c r="F33" s="13">
        <f t="shared" si="1"/>
        <v>0.32417130318940524</v>
      </c>
      <c r="G33" s="13">
        <f t="shared" si="2"/>
        <v>0.32410780741959494</v>
      </c>
      <c r="H33" s="3">
        <v>16805</v>
      </c>
      <c r="I33" s="9"/>
    </row>
    <row r="34" spans="1:9" s="10" customFormat="1" x14ac:dyDescent="0.25">
      <c r="A34" s="7" t="s">
        <v>59</v>
      </c>
      <c r="B34" s="8" t="s">
        <v>60</v>
      </c>
      <c r="C34" s="2">
        <f t="shared" ref="C34:E34" si="11">SUM(C35:C39)</f>
        <v>2009136</v>
      </c>
      <c r="D34" s="2">
        <f t="shared" si="11"/>
        <v>2491567</v>
      </c>
      <c r="E34" s="2">
        <f t="shared" si="11"/>
        <v>296590</v>
      </c>
      <c r="F34" s="9">
        <f t="shared" si="1"/>
        <v>0.14762066878499017</v>
      </c>
      <c r="G34" s="9">
        <f t="shared" si="2"/>
        <v>0.11903753742122929</v>
      </c>
      <c r="H34" s="2">
        <f t="shared" ref="H34" si="12">SUM(H35:H39)</f>
        <v>204206</v>
      </c>
      <c r="I34" s="9">
        <f t="shared" si="4"/>
        <v>1.4524059038421986</v>
      </c>
    </row>
    <row r="35" spans="1:9" x14ac:dyDescent="0.25">
      <c r="A35" s="11" t="s">
        <v>61</v>
      </c>
      <c r="B35" s="12" t="s">
        <v>62</v>
      </c>
      <c r="C35" s="3">
        <v>70012</v>
      </c>
      <c r="D35" s="3">
        <v>91923</v>
      </c>
      <c r="E35" s="3">
        <v>20646</v>
      </c>
      <c r="F35" s="13">
        <f t="shared" si="1"/>
        <v>0.29489230417642692</v>
      </c>
      <c r="G35" s="13">
        <f t="shared" si="2"/>
        <v>0.22460102477073202</v>
      </c>
      <c r="H35" s="3">
        <v>18590</v>
      </c>
      <c r="I35" s="9"/>
    </row>
    <row r="36" spans="1:9" x14ac:dyDescent="0.25">
      <c r="A36" s="11" t="s">
        <v>63</v>
      </c>
      <c r="B36" s="12" t="s">
        <v>64</v>
      </c>
      <c r="C36" s="3">
        <v>463212</v>
      </c>
      <c r="D36" s="3">
        <v>515137</v>
      </c>
      <c r="E36" s="3"/>
      <c r="F36" s="13">
        <f t="shared" si="1"/>
        <v>0</v>
      </c>
      <c r="G36" s="13">
        <f t="shared" si="2"/>
        <v>0</v>
      </c>
      <c r="H36" s="3">
        <v>46481</v>
      </c>
      <c r="I36" s="9"/>
    </row>
    <row r="37" spans="1:9" x14ac:dyDescent="0.25">
      <c r="A37" s="11" t="s">
        <v>65</v>
      </c>
      <c r="B37" s="12" t="s">
        <v>66</v>
      </c>
      <c r="C37" s="3">
        <v>1475912</v>
      </c>
      <c r="D37" s="3">
        <v>1884507</v>
      </c>
      <c r="E37" s="3">
        <v>275944</v>
      </c>
      <c r="F37" s="13">
        <f t="shared" si="1"/>
        <v>0.18696507650862654</v>
      </c>
      <c r="G37" s="13">
        <f t="shared" si="2"/>
        <v>0.14642768639225007</v>
      </c>
      <c r="H37" s="3">
        <v>139135</v>
      </c>
      <c r="I37" s="9"/>
    </row>
    <row r="38" spans="1:9" ht="24" x14ac:dyDescent="0.25">
      <c r="A38" s="11" t="s">
        <v>67</v>
      </c>
      <c r="B38" s="12" t="s">
        <v>68</v>
      </c>
      <c r="C38" s="3"/>
      <c r="D38" s="3"/>
      <c r="E38" s="3"/>
      <c r="F38" s="13"/>
      <c r="G38" s="9"/>
      <c r="H38" s="3"/>
      <c r="I38" s="9"/>
    </row>
    <row r="39" spans="1:9" x14ac:dyDescent="0.25">
      <c r="A39" s="11" t="s">
        <v>69</v>
      </c>
      <c r="B39" s="12" t="s">
        <v>70</v>
      </c>
      <c r="C39" s="3"/>
      <c r="D39" s="3"/>
      <c r="E39" s="3"/>
      <c r="F39" s="13"/>
      <c r="G39" s="9"/>
      <c r="H39" s="3"/>
      <c r="I39" s="9"/>
    </row>
    <row r="40" spans="1:9" s="10" customFormat="1" x14ac:dyDescent="0.25">
      <c r="A40" s="7" t="s">
        <v>71</v>
      </c>
      <c r="B40" s="8" t="s">
        <v>72</v>
      </c>
      <c r="C40" s="2">
        <f>SUM(C41:C43)</f>
        <v>5932</v>
      </c>
      <c r="D40" s="2">
        <f>SUM(D41:D43)</f>
        <v>6230</v>
      </c>
      <c r="E40" s="2">
        <f>SUM(E41:E43)</f>
        <v>375</v>
      </c>
      <c r="F40" s="13">
        <f t="shared" si="1"/>
        <v>6.3216453135536074E-2</v>
      </c>
      <c r="G40" s="9">
        <f t="shared" si="2"/>
        <v>6.0192616372391657E-2</v>
      </c>
      <c r="H40" s="2">
        <f>SUM(H41:H43)</f>
        <v>1237</v>
      </c>
      <c r="I40" s="9">
        <f t="shared" si="4"/>
        <v>0.30315278900565884</v>
      </c>
    </row>
    <row r="41" spans="1:9" s="10" customFormat="1" x14ac:dyDescent="0.25">
      <c r="A41" s="11" t="s">
        <v>162</v>
      </c>
      <c r="B41" s="12" t="s">
        <v>161</v>
      </c>
      <c r="C41" s="3"/>
      <c r="D41" s="3"/>
      <c r="E41" s="3"/>
      <c r="F41" s="13"/>
      <c r="G41" s="13"/>
      <c r="H41" s="3"/>
      <c r="I41" s="9"/>
    </row>
    <row r="42" spans="1:9" x14ac:dyDescent="0.25">
      <c r="A42" s="11" t="s">
        <v>73</v>
      </c>
      <c r="B42" s="12" t="s">
        <v>74</v>
      </c>
      <c r="C42" s="3">
        <v>3750</v>
      </c>
      <c r="D42" s="3">
        <v>4050</v>
      </c>
      <c r="E42" s="3">
        <v>375</v>
      </c>
      <c r="F42" s="13">
        <f t="shared" si="1"/>
        <v>0.1</v>
      </c>
      <c r="G42" s="13">
        <f t="shared" si="2"/>
        <v>9.2592592592592587E-2</v>
      </c>
      <c r="H42" s="3">
        <v>525</v>
      </c>
      <c r="I42" s="9"/>
    </row>
    <row r="43" spans="1:9" x14ac:dyDescent="0.25">
      <c r="A43" s="11" t="s">
        <v>75</v>
      </c>
      <c r="B43" s="12" t="s">
        <v>76</v>
      </c>
      <c r="C43" s="3">
        <v>2182</v>
      </c>
      <c r="D43" s="3">
        <v>2180</v>
      </c>
      <c r="E43" s="3"/>
      <c r="F43" s="13"/>
      <c r="G43" s="13">
        <f t="shared" si="2"/>
        <v>0</v>
      </c>
      <c r="H43" s="3">
        <v>712</v>
      </c>
      <c r="I43" s="9"/>
    </row>
    <row r="44" spans="1:9" s="10" customFormat="1" x14ac:dyDescent="0.25">
      <c r="A44" s="7" t="s">
        <v>77</v>
      </c>
      <c r="B44" s="8" t="s">
        <v>78</v>
      </c>
      <c r="C44" s="2">
        <f t="shared" ref="C44" si="13">SUM(C45:C52)</f>
        <v>7379630</v>
      </c>
      <c r="D44" s="2">
        <f>SUM(D45:D52)</f>
        <v>7570461</v>
      </c>
      <c r="E44" s="2">
        <f>SUM(E45:E52)</f>
        <v>2016788</v>
      </c>
      <c r="F44" s="9">
        <f t="shared" si="1"/>
        <v>0.27329120836681514</v>
      </c>
      <c r="G44" s="9">
        <f t="shared" si="2"/>
        <v>0.26640227061469574</v>
      </c>
      <c r="H44" s="2">
        <f>SUM(H45:H52)</f>
        <v>1930414</v>
      </c>
      <c r="I44" s="9">
        <f t="shared" si="4"/>
        <v>1.0447437699892355</v>
      </c>
    </row>
    <row r="45" spans="1:9" x14ac:dyDescent="0.25">
      <c r="A45" s="11" t="s">
        <v>79</v>
      </c>
      <c r="B45" s="12" t="s">
        <v>80</v>
      </c>
      <c r="C45" s="3">
        <v>2344416</v>
      </c>
      <c r="D45" s="3">
        <v>2377558</v>
      </c>
      <c r="E45" s="3">
        <v>682148</v>
      </c>
      <c r="F45" s="13">
        <f>E44/C45</f>
        <v>0.86025176419202054</v>
      </c>
      <c r="G45" s="13">
        <f>E44/D45</f>
        <v>0.84826027377670699</v>
      </c>
      <c r="H45" s="3">
        <v>685440</v>
      </c>
      <c r="I45" s="9"/>
    </row>
    <row r="46" spans="1:9" x14ac:dyDescent="0.25">
      <c r="A46" s="11" t="s">
        <v>81</v>
      </c>
      <c r="B46" s="12" t="s">
        <v>82</v>
      </c>
      <c r="C46" s="3">
        <v>4297372</v>
      </c>
      <c r="D46" s="3">
        <v>4383787</v>
      </c>
      <c r="E46" s="3">
        <v>1091450</v>
      </c>
      <c r="F46" s="13">
        <f>E45/C46</f>
        <v>0.15873608335512959</v>
      </c>
      <c r="G46" s="13">
        <f>E45/D46</f>
        <v>0.15560701284072423</v>
      </c>
      <c r="H46" s="3">
        <v>1008435</v>
      </c>
      <c r="I46" s="9"/>
    </row>
    <row r="47" spans="1:9" x14ac:dyDescent="0.25">
      <c r="A47" s="11" t="s">
        <v>83</v>
      </c>
      <c r="B47" s="12" t="s">
        <v>84</v>
      </c>
      <c r="C47" s="3">
        <v>625935</v>
      </c>
      <c r="D47" s="3">
        <v>687862</v>
      </c>
      <c r="E47" s="3">
        <v>213524</v>
      </c>
      <c r="F47" s="13">
        <f>E46/C47</f>
        <v>1.7437114077340299</v>
      </c>
      <c r="G47" s="13">
        <f>E46/D47</f>
        <v>1.586728151867671</v>
      </c>
      <c r="H47" s="3">
        <v>204688</v>
      </c>
      <c r="I47" s="9"/>
    </row>
    <row r="48" spans="1:9" x14ac:dyDescent="0.25">
      <c r="A48" s="11" t="s">
        <v>85</v>
      </c>
      <c r="B48" s="12" t="s">
        <v>86</v>
      </c>
      <c r="C48" s="3"/>
      <c r="D48" s="3"/>
      <c r="F48" s="13"/>
      <c r="G48" s="13"/>
      <c r="I48" s="9"/>
    </row>
    <row r="49" spans="1:9" ht="24" x14ac:dyDescent="0.25">
      <c r="A49" s="11" t="s">
        <v>87</v>
      </c>
      <c r="B49" s="12" t="s">
        <v>88</v>
      </c>
      <c r="C49" s="3"/>
      <c r="D49" s="3"/>
      <c r="E49" s="3"/>
      <c r="F49" s="13"/>
      <c r="G49" s="13"/>
      <c r="H49" s="3"/>
      <c r="I49" s="9"/>
    </row>
    <row r="50" spans="1:9" x14ac:dyDescent="0.25">
      <c r="A50" s="11" t="s">
        <v>89</v>
      </c>
      <c r="B50" s="12" t="s">
        <v>90</v>
      </c>
      <c r="C50" s="3"/>
      <c r="D50" s="3"/>
      <c r="E50" s="3"/>
      <c r="F50" s="13"/>
      <c r="G50" s="13"/>
      <c r="H50" s="3"/>
      <c r="I50" s="9"/>
    </row>
    <row r="51" spans="1:9" x14ac:dyDescent="0.25">
      <c r="A51" s="11" t="s">
        <v>91</v>
      </c>
      <c r="B51" s="12" t="s">
        <v>92</v>
      </c>
      <c r="C51" s="3">
        <v>39335</v>
      </c>
      <c r="D51" s="3">
        <v>39335</v>
      </c>
      <c r="E51" s="3">
        <v>13122</v>
      </c>
      <c r="F51" s="13">
        <f t="shared" si="1"/>
        <v>0.33359603406635313</v>
      </c>
      <c r="G51" s="13">
        <f t="shared" si="2"/>
        <v>0.33359603406635313</v>
      </c>
      <c r="H51" s="3">
        <v>7800</v>
      </c>
      <c r="I51" s="9"/>
    </row>
    <row r="52" spans="1:9" x14ac:dyDescent="0.25">
      <c r="A52" s="11" t="s">
        <v>93</v>
      </c>
      <c r="B52" s="12" t="s">
        <v>94</v>
      </c>
      <c r="C52" s="3">
        <v>72572</v>
      </c>
      <c r="D52" s="3">
        <v>81919</v>
      </c>
      <c r="E52" s="3">
        <v>16544</v>
      </c>
      <c r="F52" s="13">
        <f t="shared" si="1"/>
        <v>0.22796670892355178</v>
      </c>
      <c r="G52" s="13">
        <f t="shared" si="2"/>
        <v>0.20195559027820165</v>
      </c>
      <c r="H52" s="3">
        <v>24051</v>
      </c>
      <c r="I52" s="9"/>
    </row>
    <row r="53" spans="1:9" s="10" customFormat="1" x14ac:dyDescent="0.25">
      <c r="A53" s="7" t="s">
        <v>95</v>
      </c>
      <c r="B53" s="8" t="s">
        <v>96</v>
      </c>
      <c r="C53" s="2">
        <f t="shared" ref="C53:E53" si="14">SUM(C54:C55)</f>
        <v>684054</v>
      </c>
      <c r="D53" s="2">
        <f t="shared" si="14"/>
        <v>824175</v>
      </c>
      <c r="E53" s="2">
        <f t="shared" si="14"/>
        <v>199233</v>
      </c>
      <c r="F53" s="9">
        <f t="shared" si="1"/>
        <v>0.29125332210614951</v>
      </c>
      <c r="G53" s="9">
        <f t="shared" si="2"/>
        <v>0.24173628173628173</v>
      </c>
      <c r="H53" s="2">
        <f t="shared" ref="H53" si="15">SUM(H54:H55)</f>
        <v>196111</v>
      </c>
      <c r="I53" s="9">
        <f t="shared" si="4"/>
        <v>1.0159195557617879</v>
      </c>
    </row>
    <row r="54" spans="1:9" x14ac:dyDescent="0.25">
      <c r="A54" s="11" t="s">
        <v>97</v>
      </c>
      <c r="B54" s="12" t="s">
        <v>98</v>
      </c>
      <c r="C54" s="3">
        <v>664157</v>
      </c>
      <c r="D54" s="3">
        <v>804278</v>
      </c>
      <c r="E54" s="3">
        <v>192235</v>
      </c>
      <c r="F54" s="13">
        <f t="shared" si="1"/>
        <v>0.28944210480353288</v>
      </c>
      <c r="G54" s="13">
        <f t="shared" si="2"/>
        <v>0.239015614004113</v>
      </c>
      <c r="H54" s="3">
        <v>188846</v>
      </c>
      <c r="I54" s="9"/>
    </row>
    <row r="55" spans="1:9" x14ac:dyDescent="0.25">
      <c r="A55" s="11" t="s">
        <v>99</v>
      </c>
      <c r="B55" s="12" t="s">
        <v>100</v>
      </c>
      <c r="C55" s="3">
        <v>19897</v>
      </c>
      <c r="D55" s="3">
        <v>19897</v>
      </c>
      <c r="E55" s="3">
        <v>6998</v>
      </c>
      <c r="F55" s="13">
        <f t="shared" si="1"/>
        <v>0.35171131326330601</v>
      </c>
      <c r="G55" s="13">
        <f t="shared" si="2"/>
        <v>0.35171131326330601</v>
      </c>
      <c r="H55" s="3">
        <v>7265</v>
      </c>
      <c r="I55" s="9"/>
    </row>
    <row r="56" spans="1:9" s="10" customFormat="1" x14ac:dyDescent="0.25">
      <c r="A56" s="7" t="s">
        <v>101</v>
      </c>
      <c r="B56" s="8" t="s">
        <v>102</v>
      </c>
      <c r="C56" s="2">
        <f t="shared" ref="C56:E56" si="16">SUM(C57:C63)</f>
        <v>4320</v>
      </c>
      <c r="D56" s="2">
        <f t="shared" si="16"/>
        <v>4320</v>
      </c>
      <c r="E56" s="2">
        <f t="shared" si="16"/>
        <v>1060</v>
      </c>
      <c r="F56" s="9"/>
      <c r="G56" s="13">
        <f t="shared" si="2"/>
        <v>0.24537037037037038</v>
      </c>
      <c r="H56" s="2">
        <f t="shared" ref="H56" si="17">SUM(H57:H63)</f>
        <v>1077</v>
      </c>
      <c r="I56" s="9">
        <f t="shared" si="4"/>
        <v>0.98421541318477257</v>
      </c>
    </row>
    <row r="57" spans="1:9" x14ac:dyDescent="0.25">
      <c r="A57" s="11" t="s">
        <v>103</v>
      </c>
      <c r="B57" s="12" t="s">
        <v>104</v>
      </c>
      <c r="C57" s="3"/>
      <c r="D57" s="3"/>
      <c r="E57" s="3"/>
      <c r="F57" s="13"/>
      <c r="G57" s="13"/>
      <c r="H57" s="3"/>
      <c r="I57" s="9"/>
    </row>
    <row r="58" spans="1:9" x14ac:dyDescent="0.25">
      <c r="A58" s="11" t="s">
        <v>105</v>
      </c>
      <c r="B58" s="12" t="s">
        <v>106</v>
      </c>
      <c r="C58" s="3"/>
      <c r="D58" s="3"/>
      <c r="E58" s="3"/>
      <c r="F58" s="13"/>
      <c r="G58" s="13"/>
      <c r="H58" s="3"/>
      <c r="I58" s="9"/>
    </row>
    <row r="59" spans="1:9" x14ac:dyDescent="0.25">
      <c r="A59" s="11" t="s">
        <v>107</v>
      </c>
      <c r="B59" s="12" t="s">
        <v>108</v>
      </c>
      <c r="C59" s="3"/>
      <c r="D59" s="3"/>
      <c r="E59" s="3"/>
      <c r="F59" s="13"/>
      <c r="G59" s="13"/>
      <c r="H59" s="3"/>
      <c r="I59" s="9"/>
    </row>
    <row r="60" spans="1:9" x14ac:dyDescent="0.25">
      <c r="A60" s="11" t="s">
        <v>109</v>
      </c>
      <c r="B60" s="12" t="s">
        <v>110</v>
      </c>
      <c r="C60" s="3"/>
      <c r="D60" s="3"/>
      <c r="E60" s="3"/>
      <c r="F60" s="13"/>
      <c r="G60" s="13"/>
      <c r="H60" s="3"/>
      <c r="I60" s="9"/>
    </row>
    <row r="61" spans="1:9" ht="24" x14ac:dyDescent="0.25">
      <c r="A61" s="11" t="s">
        <v>111</v>
      </c>
      <c r="B61" s="12" t="s">
        <v>112</v>
      </c>
      <c r="C61" s="3"/>
      <c r="D61" s="3"/>
      <c r="E61" s="3"/>
      <c r="F61" s="13"/>
      <c r="G61" s="13"/>
      <c r="H61" s="3"/>
      <c r="I61" s="9"/>
    </row>
    <row r="62" spans="1:9" x14ac:dyDescent="0.25">
      <c r="A62" s="11" t="s">
        <v>113</v>
      </c>
      <c r="B62" s="12" t="s">
        <v>114</v>
      </c>
      <c r="C62" s="3"/>
      <c r="D62" s="3"/>
      <c r="E62" s="3"/>
      <c r="F62" s="13"/>
      <c r="G62" s="13"/>
      <c r="H62" s="3"/>
      <c r="I62" s="9"/>
    </row>
    <row r="63" spans="1:9" x14ac:dyDescent="0.25">
      <c r="A63" s="11" t="s">
        <v>115</v>
      </c>
      <c r="B63" s="12" t="s">
        <v>116</v>
      </c>
      <c r="C63" s="3">
        <v>4320</v>
      </c>
      <c r="D63" s="3">
        <v>4320</v>
      </c>
      <c r="E63" s="3">
        <v>1060</v>
      </c>
      <c r="F63" s="13"/>
      <c r="G63" s="13">
        <f t="shared" si="2"/>
        <v>0.24537037037037038</v>
      </c>
      <c r="H63" s="3">
        <v>1077</v>
      </c>
      <c r="I63" s="9"/>
    </row>
    <row r="64" spans="1:9" s="10" customFormat="1" x14ac:dyDescent="0.25">
      <c r="A64" s="7" t="s">
        <v>117</v>
      </c>
      <c r="B64" s="8" t="s">
        <v>118</v>
      </c>
      <c r="C64" s="2">
        <f t="shared" ref="C64:E64" si="18">SUM(C65:C69)</f>
        <v>218400</v>
      </c>
      <c r="D64" s="2">
        <f t="shared" si="18"/>
        <v>218400</v>
      </c>
      <c r="E64" s="2">
        <f t="shared" si="18"/>
        <v>115996</v>
      </c>
      <c r="F64" s="9">
        <f t="shared" si="1"/>
        <v>0.53111721611721607</v>
      </c>
      <c r="G64" s="9">
        <f t="shared" si="2"/>
        <v>0.53111721611721607</v>
      </c>
      <c r="H64" s="2">
        <f t="shared" ref="H64" si="19">SUM(H65:H69)</f>
        <v>73482</v>
      </c>
      <c r="I64" s="9">
        <f t="shared" si="4"/>
        <v>1.5785634577175363</v>
      </c>
    </row>
    <row r="65" spans="1:9" x14ac:dyDescent="0.25">
      <c r="A65" s="11" t="s">
        <v>119</v>
      </c>
      <c r="B65" s="12" t="s">
        <v>120</v>
      </c>
      <c r="C65" s="3">
        <v>28000</v>
      </c>
      <c r="D65" s="3">
        <v>28000</v>
      </c>
      <c r="E65" s="3">
        <v>8770</v>
      </c>
      <c r="F65" s="13">
        <f t="shared" si="1"/>
        <v>0.31321428571428572</v>
      </c>
      <c r="G65" s="13">
        <f t="shared" si="2"/>
        <v>0.31321428571428572</v>
      </c>
      <c r="H65" s="3">
        <v>8703</v>
      </c>
      <c r="I65" s="9"/>
    </row>
    <row r="66" spans="1:9" x14ac:dyDescent="0.25">
      <c r="A66" s="11" t="s">
        <v>121</v>
      </c>
      <c r="B66" s="12" t="s">
        <v>122</v>
      </c>
      <c r="C66" s="3"/>
      <c r="D66" s="3"/>
      <c r="E66" s="3"/>
      <c r="F66" s="13"/>
      <c r="G66" s="9"/>
      <c r="H66" s="3"/>
      <c r="I66" s="9"/>
    </row>
    <row r="67" spans="1:9" x14ac:dyDescent="0.25">
      <c r="A67" s="11" t="s">
        <v>123</v>
      </c>
      <c r="B67" s="12" t="s">
        <v>124</v>
      </c>
      <c r="C67" s="3">
        <v>19539</v>
      </c>
      <c r="D67" s="3">
        <v>19539</v>
      </c>
      <c r="E67" s="3">
        <v>19538</v>
      </c>
      <c r="F67" s="13">
        <f t="shared" si="1"/>
        <v>0.99994882030810173</v>
      </c>
      <c r="G67" s="13">
        <f t="shared" si="2"/>
        <v>0.99994882030810173</v>
      </c>
      <c r="H67" s="3">
        <v>13999</v>
      </c>
      <c r="I67" s="9"/>
    </row>
    <row r="68" spans="1:9" x14ac:dyDescent="0.25">
      <c r="A68" s="11" t="s">
        <v>125</v>
      </c>
      <c r="B68" s="12" t="s">
        <v>126</v>
      </c>
      <c r="C68" s="3">
        <v>170161</v>
      </c>
      <c r="D68" s="3">
        <v>170161</v>
      </c>
      <c r="E68" s="3">
        <v>87688</v>
      </c>
      <c r="F68" s="13">
        <f t="shared" si="1"/>
        <v>0.51532372282720484</v>
      </c>
      <c r="G68" s="13">
        <f t="shared" si="2"/>
        <v>0.51532372282720484</v>
      </c>
      <c r="H68" s="3">
        <v>50280</v>
      </c>
      <c r="I68" s="9"/>
    </row>
    <row r="69" spans="1:9" x14ac:dyDescent="0.25">
      <c r="A69" s="11" t="s">
        <v>127</v>
      </c>
      <c r="B69" s="12" t="s">
        <v>128</v>
      </c>
      <c r="C69" s="3">
        <v>700</v>
      </c>
      <c r="D69" s="3">
        <v>700</v>
      </c>
      <c r="E69" s="3"/>
      <c r="F69" s="13">
        <f t="shared" ref="F69" si="20">E69/C69</f>
        <v>0</v>
      </c>
      <c r="G69" s="13">
        <f t="shared" ref="G69:G78" si="21">E69/D69</f>
        <v>0</v>
      </c>
      <c r="H69" s="3">
        <v>500</v>
      </c>
      <c r="I69" s="9"/>
    </row>
    <row r="70" spans="1:9" s="10" customFormat="1" x14ac:dyDescent="0.25">
      <c r="A70" s="7" t="s">
        <v>129</v>
      </c>
      <c r="B70" s="8" t="s">
        <v>130</v>
      </c>
      <c r="C70" s="2">
        <f t="shared" ref="C70:E70" si="22">SUM(C71:C74)</f>
        <v>429730</v>
      </c>
      <c r="D70" s="2">
        <f t="shared" si="22"/>
        <v>466316</v>
      </c>
      <c r="E70" s="2">
        <f t="shared" si="22"/>
        <v>142768</v>
      </c>
      <c r="F70" s="9">
        <f t="shared" ref="F70:F78" si="23">E70/C70</f>
        <v>0.33222721243571546</v>
      </c>
      <c r="G70" s="9">
        <f t="shared" si="21"/>
        <v>0.30616148706027674</v>
      </c>
      <c r="H70" s="2">
        <f t="shared" ref="H70" si="24">SUM(H71:H74)</f>
        <v>124314</v>
      </c>
      <c r="I70" s="9">
        <f t="shared" ref="I70:I75" si="25">E70/H70</f>
        <v>1.1484466753543447</v>
      </c>
    </row>
    <row r="71" spans="1:9" x14ac:dyDescent="0.25">
      <c r="A71" s="11" t="s">
        <v>131</v>
      </c>
      <c r="B71" s="12" t="s">
        <v>132</v>
      </c>
      <c r="C71" s="3">
        <v>292384</v>
      </c>
      <c r="D71" s="3">
        <v>328770</v>
      </c>
      <c r="E71" s="3">
        <v>95560</v>
      </c>
      <c r="F71" s="13">
        <f t="shared" si="23"/>
        <v>0.32683046951953593</v>
      </c>
      <c r="G71" s="13">
        <f t="shared" si="21"/>
        <v>0.29065912339933692</v>
      </c>
      <c r="H71" s="3">
        <v>79124</v>
      </c>
      <c r="I71" s="9"/>
    </row>
    <row r="72" spans="1:9" x14ac:dyDescent="0.25">
      <c r="A72" s="11" t="s">
        <v>133</v>
      </c>
      <c r="B72" s="12" t="s">
        <v>134</v>
      </c>
      <c r="C72" s="3"/>
      <c r="D72" s="3"/>
      <c r="E72" s="3"/>
      <c r="F72" s="13"/>
      <c r="G72" s="13"/>
      <c r="H72" s="3"/>
      <c r="I72" s="9"/>
    </row>
    <row r="73" spans="1:9" x14ac:dyDescent="0.25">
      <c r="A73" s="11" t="s">
        <v>135</v>
      </c>
      <c r="B73" s="12" t="s">
        <v>136</v>
      </c>
      <c r="C73" s="3">
        <v>111546</v>
      </c>
      <c r="D73" s="3">
        <v>111746</v>
      </c>
      <c r="E73" s="3">
        <v>37815</v>
      </c>
      <c r="F73" s="13">
        <f t="shared" si="23"/>
        <v>0.33900812220967136</v>
      </c>
      <c r="G73" s="13">
        <f t="shared" si="21"/>
        <v>0.33840137454584507</v>
      </c>
      <c r="H73" s="3">
        <v>36426</v>
      </c>
      <c r="I73" s="9"/>
    </row>
    <row r="74" spans="1:9" x14ac:dyDescent="0.25">
      <c r="A74" s="11" t="s">
        <v>137</v>
      </c>
      <c r="B74" s="12" t="s">
        <v>138</v>
      </c>
      <c r="C74" s="3">
        <v>25800</v>
      </c>
      <c r="D74" s="3">
        <v>25800</v>
      </c>
      <c r="E74" s="3">
        <v>9393</v>
      </c>
      <c r="F74" s="13">
        <f t="shared" si="23"/>
        <v>0.36406976744186048</v>
      </c>
      <c r="G74" s="13">
        <f t="shared" si="21"/>
        <v>0.36406976744186048</v>
      </c>
      <c r="H74" s="3">
        <v>8764</v>
      </c>
      <c r="I74" s="9"/>
    </row>
    <row r="75" spans="1:9" s="10" customFormat="1" x14ac:dyDescent="0.25">
      <c r="A75" s="7" t="s">
        <v>139</v>
      </c>
      <c r="B75" s="8" t="s">
        <v>140</v>
      </c>
      <c r="C75" s="2">
        <f t="shared" ref="C75:E75" si="26">SUM(C76:C78)</f>
        <v>23300</v>
      </c>
      <c r="D75" s="2">
        <f t="shared" si="26"/>
        <v>23300</v>
      </c>
      <c r="E75" s="2">
        <f t="shared" si="26"/>
        <v>5309</v>
      </c>
      <c r="F75" s="9">
        <f t="shared" si="23"/>
        <v>0.22785407725321888</v>
      </c>
      <c r="G75" s="9">
        <f t="shared" si="21"/>
        <v>0.22785407725321888</v>
      </c>
      <c r="H75" s="2">
        <f t="shared" ref="H75" si="27">SUM(H76:H78)</f>
        <v>4095</v>
      </c>
      <c r="I75" s="9">
        <f t="shared" si="25"/>
        <v>1.2964590964590965</v>
      </c>
    </row>
    <row r="76" spans="1:9" x14ac:dyDescent="0.25">
      <c r="A76" s="11" t="s">
        <v>141</v>
      </c>
      <c r="B76" s="12" t="s">
        <v>142</v>
      </c>
      <c r="C76" s="3"/>
      <c r="D76" s="3"/>
      <c r="E76" s="3"/>
      <c r="F76" s="13"/>
      <c r="G76" s="9"/>
      <c r="H76" s="3"/>
      <c r="I76" s="9"/>
    </row>
    <row r="77" spans="1:9" x14ac:dyDescent="0.25">
      <c r="A77" s="11" t="s">
        <v>143</v>
      </c>
      <c r="B77" s="12" t="s">
        <v>144</v>
      </c>
      <c r="C77" s="3"/>
      <c r="D77" s="3"/>
      <c r="E77" s="3"/>
      <c r="F77" s="13"/>
      <c r="G77" s="9"/>
      <c r="H77" s="3"/>
      <c r="I77" s="9"/>
    </row>
    <row r="78" spans="1:9" x14ac:dyDescent="0.25">
      <c r="A78" s="11" t="s">
        <v>145</v>
      </c>
      <c r="B78" s="12" t="s">
        <v>146</v>
      </c>
      <c r="C78" s="3">
        <v>23300</v>
      </c>
      <c r="D78" s="3">
        <v>23300</v>
      </c>
      <c r="E78" s="3">
        <v>5309</v>
      </c>
      <c r="F78" s="13">
        <f t="shared" si="23"/>
        <v>0.22785407725321888</v>
      </c>
      <c r="G78" s="13">
        <f t="shared" si="21"/>
        <v>0.22785407725321888</v>
      </c>
      <c r="H78" s="3">
        <v>4095</v>
      </c>
      <c r="I78" s="9"/>
    </row>
    <row r="79" spans="1:9" s="10" customFormat="1" x14ac:dyDescent="0.25">
      <c r="A79" s="7" t="s">
        <v>147</v>
      </c>
      <c r="B79" s="8" t="s">
        <v>148</v>
      </c>
      <c r="C79" s="2">
        <f>C80</f>
        <v>500</v>
      </c>
      <c r="D79" s="2">
        <f>D80</f>
        <v>500</v>
      </c>
      <c r="E79" s="2">
        <f t="shared" ref="E79" si="28">SUM(E80)</f>
        <v>0</v>
      </c>
      <c r="F79" s="9"/>
      <c r="G79" s="9"/>
      <c r="H79" s="2">
        <f t="shared" ref="H79" si="29">SUM(H80)</f>
        <v>0</v>
      </c>
      <c r="I79" s="9"/>
    </row>
    <row r="80" spans="1:9" x14ac:dyDescent="0.25">
      <c r="A80" s="11" t="s">
        <v>149</v>
      </c>
      <c r="B80" s="12" t="s">
        <v>150</v>
      </c>
      <c r="C80" s="3">
        <v>500</v>
      </c>
      <c r="D80" s="3">
        <v>500</v>
      </c>
      <c r="E80" s="3"/>
      <c r="F80" s="13"/>
      <c r="G80" s="13"/>
      <c r="H80" s="3"/>
      <c r="I80" s="9"/>
    </row>
    <row r="81" spans="1:9" s="10" customFormat="1" ht="24" x14ac:dyDescent="0.25">
      <c r="A81" s="7" t="s">
        <v>151</v>
      </c>
      <c r="B81" s="8" t="s">
        <v>152</v>
      </c>
      <c r="C81" s="2">
        <v>0</v>
      </c>
      <c r="D81" s="2"/>
      <c r="E81" s="2">
        <f t="shared" ref="E81" si="30">SUM(E82:E84)</f>
        <v>0</v>
      </c>
      <c r="F81" s="9"/>
      <c r="G81" s="9"/>
      <c r="H81" s="2">
        <f t="shared" ref="H81" si="31">SUM(H82:H84)</f>
        <v>0</v>
      </c>
      <c r="I81" s="9"/>
    </row>
    <row r="82" spans="1:9" ht="24" x14ac:dyDescent="0.25">
      <c r="A82" s="11" t="s">
        <v>153</v>
      </c>
      <c r="B82" s="12" t="s">
        <v>154</v>
      </c>
      <c r="C82" s="3"/>
      <c r="D82" s="3"/>
      <c r="E82" s="3"/>
      <c r="F82" s="13"/>
      <c r="G82" s="13"/>
      <c r="H82" s="3">
        <v>0</v>
      </c>
      <c r="I82" s="9"/>
    </row>
    <row r="83" spans="1:9" x14ac:dyDescent="0.25">
      <c r="A83" s="11" t="s">
        <v>155</v>
      </c>
      <c r="B83" s="12" t="s">
        <v>156</v>
      </c>
      <c r="C83" s="3"/>
      <c r="D83" s="3"/>
      <c r="E83" s="3"/>
      <c r="F83" s="13"/>
      <c r="G83" s="13"/>
      <c r="H83" s="3">
        <v>0</v>
      </c>
      <c r="I83" s="9"/>
    </row>
    <row r="84" spans="1:9" x14ac:dyDescent="0.25">
      <c r="A84" s="11" t="s">
        <v>157</v>
      </c>
      <c r="B84" s="12" t="s">
        <v>158</v>
      </c>
      <c r="C84" s="3"/>
      <c r="D84" s="3"/>
      <c r="E84" s="3"/>
      <c r="F84" s="13"/>
      <c r="G84" s="13"/>
      <c r="H84" s="3">
        <v>0</v>
      </c>
      <c r="I84" s="9"/>
    </row>
    <row r="85" spans="1:9" x14ac:dyDescent="0.25">
      <c r="A85" s="14"/>
    </row>
  </sheetData>
  <mergeCells count="1">
    <mergeCell ref="A1:I1"/>
  </mergeCells>
  <pageMargins left="0.7" right="0.7" top="0.75" bottom="0.75" header="0.3" footer="0.3"/>
  <pageSetup paperSize="9" scale="78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Н.Г. Крикун</cp:lastModifiedBy>
  <cp:lastPrinted>2023-05-10T08:22:00Z</cp:lastPrinted>
  <dcterms:created xsi:type="dcterms:W3CDTF">2017-12-11T14:03:53Z</dcterms:created>
  <dcterms:modified xsi:type="dcterms:W3CDTF">2023-05-10T08:45:04Z</dcterms:modified>
</cp:coreProperties>
</file>