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C:\Работа\ОБМЕН\Открытый бюджет\2024\август\"/>
    </mc:Choice>
  </mc:AlternateContent>
  <xr:revisionPtr revIDLastSave="0" documentId="13_ncr:1_{8DD05BD6-4449-413D-A6B5-633AA2A50BC5}" xr6:coauthVersionLast="36" xr6:coauthVersionMax="36" xr10:uidLastSave="{00000000-0000-0000-0000-000000000000}"/>
  <bookViews>
    <workbookView xWindow="0" yWindow="60" windowWidth="23040" windowHeight="8760" xr2:uid="{00000000-000D-0000-FFFF-FFFF00000000}"/>
  </bookViews>
  <sheets>
    <sheet name="Доходы" sheetId="3" r:id="rId1"/>
    <sheet name="Расходы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4" l="1"/>
  <c r="G36" i="3" l="1"/>
  <c r="H37" i="3" l="1"/>
  <c r="H32" i="3"/>
  <c r="H31" i="3" s="1"/>
  <c r="H22" i="3"/>
  <c r="H16" i="3"/>
  <c r="H13" i="3"/>
  <c r="H9" i="3"/>
  <c r="H7" i="3"/>
  <c r="H6" i="3" s="1"/>
  <c r="H5" i="3" s="1"/>
  <c r="H4" i="3" l="1"/>
  <c r="H49" i="4" l="1"/>
  <c r="E32" i="4" l="1"/>
  <c r="F31" i="4"/>
  <c r="H32" i="4" l="1"/>
  <c r="H53" i="4"/>
  <c r="H44" i="4"/>
  <c r="H42" i="4"/>
  <c r="H39" i="4"/>
  <c r="H29" i="4"/>
  <c r="H25" i="4"/>
  <c r="H19" i="4"/>
  <c r="H5" i="4"/>
  <c r="H15" i="4"/>
  <c r="I29" i="3"/>
  <c r="H4" i="4" l="1"/>
  <c r="E42" i="4"/>
  <c r="F42" i="4" l="1"/>
  <c r="G42" i="4"/>
  <c r="F21" i="4"/>
  <c r="G36" i="4" l="1"/>
  <c r="F36" i="4"/>
  <c r="I28" i="3" l="1"/>
  <c r="D5" i="4" l="1"/>
  <c r="G10" i="4"/>
  <c r="G29" i="3"/>
  <c r="F29" i="3"/>
  <c r="F10" i="4" l="1"/>
  <c r="G35" i="4" l="1"/>
  <c r="G34" i="4"/>
  <c r="F35" i="4"/>
  <c r="F34" i="4"/>
  <c r="F43" i="4"/>
  <c r="E16" i="3" l="1"/>
  <c r="E55" i="4" l="1"/>
  <c r="D55" i="4"/>
  <c r="C55" i="4"/>
  <c r="G54" i="4"/>
  <c r="F54" i="4"/>
  <c r="E53" i="4"/>
  <c r="D53" i="4"/>
  <c r="C53" i="4"/>
  <c r="G52" i="4"/>
  <c r="F52" i="4"/>
  <c r="G51" i="4"/>
  <c r="F51" i="4"/>
  <c r="G50" i="4"/>
  <c r="F50" i="4"/>
  <c r="E49" i="4"/>
  <c r="D49" i="4"/>
  <c r="C49" i="4"/>
  <c r="G48" i="4"/>
  <c r="F48" i="4"/>
  <c r="G47" i="4"/>
  <c r="F47" i="4"/>
  <c r="G46" i="4"/>
  <c r="F46" i="4"/>
  <c r="G45" i="4"/>
  <c r="F45" i="4"/>
  <c r="D44" i="4"/>
  <c r="C44" i="4"/>
  <c r="G43" i="4"/>
  <c r="D42" i="4"/>
  <c r="C42" i="4"/>
  <c r="G41" i="4"/>
  <c r="F41" i="4"/>
  <c r="G40" i="4"/>
  <c r="F40" i="4"/>
  <c r="E39" i="4"/>
  <c r="D39" i="4"/>
  <c r="C39" i="4"/>
  <c r="G38" i="4"/>
  <c r="F38" i="4"/>
  <c r="G37" i="4"/>
  <c r="F37" i="4"/>
  <c r="D32" i="4"/>
  <c r="C32" i="4"/>
  <c r="G31" i="4"/>
  <c r="G30" i="4"/>
  <c r="F30" i="4"/>
  <c r="E29" i="4"/>
  <c r="D29" i="4"/>
  <c r="C29" i="4"/>
  <c r="G28" i="4"/>
  <c r="F28" i="4"/>
  <c r="G27" i="4"/>
  <c r="F27" i="4"/>
  <c r="G26" i="4"/>
  <c r="F26" i="4"/>
  <c r="E25" i="4"/>
  <c r="D25" i="4"/>
  <c r="C25" i="4"/>
  <c r="G24" i="4"/>
  <c r="F24" i="4"/>
  <c r="G23" i="4"/>
  <c r="F23" i="4"/>
  <c r="G22" i="4"/>
  <c r="F22" i="4"/>
  <c r="G21" i="4"/>
  <c r="G20" i="4"/>
  <c r="F20" i="4"/>
  <c r="E19" i="4"/>
  <c r="D19" i="4"/>
  <c r="C19" i="4"/>
  <c r="G18" i="4"/>
  <c r="F18" i="4"/>
  <c r="G17" i="4"/>
  <c r="G16" i="4"/>
  <c r="F16" i="4"/>
  <c r="E15" i="4"/>
  <c r="D15" i="4"/>
  <c r="C15" i="4"/>
  <c r="G14" i="4"/>
  <c r="E13" i="4"/>
  <c r="D13" i="4"/>
  <c r="C13" i="4"/>
  <c r="G12" i="4"/>
  <c r="F12" i="4"/>
  <c r="G11" i="4"/>
  <c r="G9" i="4"/>
  <c r="F9" i="4"/>
  <c r="G8" i="4"/>
  <c r="F8" i="4"/>
  <c r="G7" i="4"/>
  <c r="F7" i="4"/>
  <c r="G6" i="4"/>
  <c r="F6" i="4"/>
  <c r="E5" i="4"/>
  <c r="C5" i="4"/>
  <c r="I53" i="4" l="1"/>
  <c r="G53" i="4"/>
  <c r="F53" i="4"/>
  <c r="F49" i="4"/>
  <c r="G49" i="4"/>
  <c r="I44" i="4"/>
  <c r="F44" i="4"/>
  <c r="G44" i="4"/>
  <c r="I39" i="4"/>
  <c r="F39" i="4"/>
  <c r="G39" i="4"/>
  <c r="G32" i="4"/>
  <c r="G33" i="4"/>
  <c r="F32" i="4"/>
  <c r="F33" i="4"/>
  <c r="G29" i="4"/>
  <c r="F29" i="4"/>
  <c r="I25" i="4"/>
  <c r="F25" i="4"/>
  <c r="G25" i="4"/>
  <c r="I19" i="4"/>
  <c r="F19" i="4"/>
  <c r="G19" i="4"/>
  <c r="I15" i="4"/>
  <c r="G15" i="4"/>
  <c r="F15" i="4"/>
  <c r="I5" i="4"/>
  <c r="F5" i="4"/>
  <c r="G5" i="4"/>
  <c r="G13" i="4"/>
  <c r="C4" i="4"/>
  <c r="I42" i="4"/>
  <c r="D4" i="4"/>
  <c r="E4" i="4"/>
  <c r="I29" i="4"/>
  <c r="I32" i="4"/>
  <c r="I49" i="4"/>
  <c r="F4" i="4" l="1"/>
  <c r="G4" i="4"/>
  <c r="I4" i="4"/>
  <c r="G28" i="3"/>
  <c r="F28" i="3"/>
  <c r="E9" i="3" l="1"/>
  <c r="E13" i="3"/>
  <c r="E22" i="3"/>
  <c r="E32" i="3"/>
  <c r="E31" i="3" s="1"/>
  <c r="E37" i="3"/>
  <c r="C37" i="3" l="1"/>
  <c r="C32" i="3"/>
  <c r="C22" i="3"/>
  <c r="C16" i="3"/>
  <c r="C13" i="3"/>
  <c r="C9" i="3"/>
  <c r="C7" i="3"/>
  <c r="C31" i="3" l="1"/>
  <c r="C6" i="3"/>
  <c r="C5" i="3" s="1"/>
  <c r="C4" i="3" l="1"/>
  <c r="I8" i="3"/>
  <c r="I10" i="3"/>
  <c r="I11" i="3"/>
  <c r="I12" i="3"/>
  <c r="I14" i="3"/>
  <c r="I15" i="3"/>
  <c r="I20" i="3"/>
  <c r="I23" i="3"/>
  <c r="I24" i="3"/>
  <c r="I25" i="3"/>
  <c r="I26" i="3"/>
  <c r="I35" i="3"/>
  <c r="I40" i="3"/>
  <c r="I41" i="3"/>
  <c r="E7" i="3" l="1"/>
  <c r="I7" i="3" s="1"/>
  <c r="I22" i="3" l="1"/>
  <c r="G8" i="3" l="1"/>
  <c r="G10" i="3"/>
  <c r="G11" i="3"/>
  <c r="G12" i="3"/>
  <c r="G14" i="3"/>
  <c r="G15" i="3"/>
  <c r="G20" i="3"/>
  <c r="G23" i="3"/>
  <c r="G24" i="3"/>
  <c r="G25" i="3"/>
  <c r="G26" i="3"/>
  <c r="G34" i="3"/>
  <c r="G35" i="3"/>
  <c r="D37" i="3"/>
  <c r="D32" i="3"/>
  <c r="D22" i="3"/>
  <c r="G22" i="3" s="1"/>
  <c r="D16" i="3"/>
  <c r="D13" i="3"/>
  <c r="D9" i="3"/>
  <c r="D7" i="3"/>
  <c r="D31" i="3" l="1"/>
  <c r="D6" i="3"/>
  <c r="D5" i="3" s="1"/>
  <c r="D4" i="3" l="1"/>
  <c r="G7" i="3"/>
  <c r="G9" i="3" l="1"/>
  <c r="I9" i="3"/>
  <c r="F14" i="3"/>
  <c r="F15" i="3"/>
  <c r="F16" i="3" l="1"/>
  <c r="I32" i="3" l="1"/>
  <c r="G32" i="3" l="1"/>
  <c r="F8" i="3"/>
  <c r="F9" i="3"/>
  <c r="F10" i="3"/>
  <c r="F11" i="3"/>
  <c r="F12" i="3"/>
  <c r="F20" i="3"/>
  <c r="F23" i="3"/>
  <c r="F24" i="3"/>
  <c r="F25" i="3"/>
  <c r="F26" i="3"/>
  <c r="F34" i="3"/>
  <c r="F35" i="3"/>
  <c r="I13" i="3"/>
  <c r="F32" i="3"/>
  <c r="F22" i="3"/>
  <c r="G13" i="3" l="1"/>
  <c r="F13" i="3"/>
  <c r="E6" i="3"/>
  <c r="I6" i="3" s="1"/>
  <c r="G31" i="3" l="1"/>
  <c r="I31" i="3"/>
  <c r="F31" i="3"/>
  <c r="F6" i="3"/>
  <c r="E5" i="3"/>
  <c r="I5" i="3" s="1"/>
  <c r="G6" i="3"/>
  <c r="F7" i="3"/>
  <c r="G5" i="3" l="1"/>
  <c r="E4" i="3" l="1"/>
  <c r="G4" i="3" s="1"/>
  <c r="F5" i="3"/>
  <c r="F4" i="3" l="1"/>
  <c r="I4" i="3"/>
</calcChain>
</file>

<file path=xl/sharedStrings.xml><?xml version="1.0" encoding="utf-8"?>
<sst xmlns="http://schemas.openxmlformats.org/spreadsheetml/2006/main" count="200" uniqueCount="196">
  <si>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</si>
  <si>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</si>
  <si>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</si>
  <si>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</si>
  <si>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</si>
  <si>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</si>
  <si>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</si>
  <si>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</si>
  <si>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</si>
  <si>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</si>
  <si>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</si>
  <si>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</si>
  <si>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</si>
  <si>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</si>
  <si>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</si>
  <si>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</si>
  <si>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</si>
  <si>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</si>
  <si>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</si>
  <si>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</si>
  <si>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</si>
  <si>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</si>
  <si>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</si>
  <si>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</si>
  <si>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</si>
  <si>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</si>
  <si>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</si>
  <si>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</si>
  <si>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</si>
  <si>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</si>
  <si>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</si>
  <si>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</si>
  <si>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</si>
  <si>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</si>
  <si>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</si>
  <si>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</si>
  <si>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</si>
  <si>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</si>
  <si>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</si>
  <si>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</si>
  <si>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</si>
  <si>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</si>
  <si>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</si>
  <si>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</si>
  <si>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</si>
  <si>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</si>
  <si>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</si>
  <si>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</si>
  <si>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</si>
  <si>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</si>
  <si>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</si>
  <si>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</si>
  <si>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</si>
  <si>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</si>
  <si>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</si>
  <si>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</si>
  <si>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</si>
  <si>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</si>
  <si>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</si>
  <si>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</si>
  <si>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</si>
  <si>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</si>
  <si>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</si>
  <si>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</si>
  <si>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2 02 70000 00 0000 000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</si>
  <si>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</si>
  <si>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</si>
  <si>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</si>
  <si>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</si>
  <si>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</si>
  <si>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</si>
  <si>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</si>
  <si>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</si>
  <si>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</si>
  <si>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</si>
  <si>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</si>
  <si>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Код</t>
  </si>
  <si>
    <t>Наименование разделов, подразделов</t>
  </si>
  <si>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</si>
  <si>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</si>
  <si>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</si>
  <si>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</si>
  <si>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</si>
  <si>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</si>
  <si>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</si>
  <si>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</si>
  <si>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</si>
  <si>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</si>
  <si>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</si>
  <si>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</si>
  <si>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</si>
  <si>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</si>
  <si>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</si>
  <si>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</si>
  <si>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</si>
  <si>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</si>
  <si>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</si>
  <si>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</si>
  <si>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</si>
  <si>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</si>
  <si>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</si>
  <si>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</si>
  <si>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</si>
  <si>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</si>
  <si>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</si>
  <si>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</si>
  <si>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</si>
  <si>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</si>
  <si>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</si>
  <si>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</si>
  <si>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</si>
  <si>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</si>
  <si>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</si>
  <si>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</si>
  <si>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</si>
  <si>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</si>
  <si>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</si>
  <si>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</si>
  <si>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</si>
  <si>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</si>
  <si>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</si>
  <si>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</si>
  <si>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</si>
  <si>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</si>
  <si>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</si>
  <si>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</si>
  <si>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</si>
  <si>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</si>
  <si>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</si>
  <si>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</si>
  <si>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</si>
  <si>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</si>
  <si>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</si>
  <si>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</si>
  <si>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</si>
  <si>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</si>
  <si>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</si>
  <si>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</si>
  <si>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</si>
  <si>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</si>
  <si>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</si>
  <si>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</si>
  <si>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</si>
  <si>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</si>
  <si>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</si>
  <si>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</si>
  <si>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</si>
  <si>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</si>
  <si>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</si>
  <si>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</si>
  <si>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</si>
  <si>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</si>
  <si>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</si>
  <si>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</si>
  <si>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</si>
  <si>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</si>
  <si>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</si>
  <si>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</si>
  <si>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</si>
  <si>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</si>
  <si>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</si>
  <si>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</si>
  <si>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</si>
  <si>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</si>
  <si>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</si>
  <si>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</si>
  <si>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</si>
  <si>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</si>
  <si>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</si>
  <si>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</si>
  <si>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</si>
  <si>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</si>
  <si>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</si>
  <si>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</si>
  <si>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</si>
  <si>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</si>
  <si>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</si>
  <si>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</si>
  <si>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</si>
  <si>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</si>
  <si>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</si>
  <si>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</si>
  <si>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</si>
  <si>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Годовые бюджетные назначения в соответствии с отчетом об исполнении бюджета городского округа Щёлково на 2024 год, тыс. руб.</t>
  </si>
  <si>
    <t>% исполнения годовых бюджетных назначений в соответствии с отчетом об исполнении бюджета городского округа Щёлково на  2024 год</t>
  </si>
  <si>
    <t>% исполнения годового плана в соответствии с Решением Совета депутатов от 14.12.2022 № 465/55-127-НПА на 2024 год</t>
  </si>
  <si>
    <t>% исполнения годового плана в соответствии с отчетом об исполнении бюджета городского округа Щёлково на  2024 год</t>
  </si>
  <si>
    <t>Годовой план в соответствии с отчетом об исполнении бюджета городского округа Щёлково на 2024 год, тыс. руб.</t>
  </si>
  <si>
    <t>Годовой план в соответствии с Решением Совета депутатов от 12.12.2023 № 620/70-180-НПА на 2024 год, тыс. руб.</t>
  </si>
  <si>
    <t>% исполнения годовых бюджетных назначений в соответствии с Решением Совета депутатов от 12.12.2023 № 620/70-180-НПА на 2024 год, тыс. руб.</t>
  </si>
  <si>
    <t>0705</t>
  </si>
  <si>
    <t>Профессиональная подготовка, переподготовка и повышение квалификации</t>
  </si>
  <si>
    <t>Аналитические данные о расходах бюджета городского округа Щёлково Московской области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 (по состоянию на 01.09.2024)</t>
  </si>
  <si>
    <t>Фактически исполнено по состоянию на 01.09.2024, тыс. руб.</t>
  </si>
  <si>
    <t>Фактически исполнено по состоянию на 01.09.2023, тыс. руб.</t>
  </si>
  <si>
    <t>Cведения об исполнении бюджета муниципального образования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01.09.2024)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</si>
</sst>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3" fontId="2" fillId="0" borderId="0" xfId="0" applyNumberFormat="1" applyFont="1"/>
    <xf numFmtId="49" fontId="8" fillId="0" borderId="2" xfId="0" applyNumberFormat="1" applyFont="1" applyFill="1" applyBorder="1" applyAlignment="1" applyProtection="1">
      <alignment horizontal="left" vertical="top" wrapText="1"/>
      <protection locked="0" hidden="1"/>
    </xf>
    <xf numFmtId="3" fontId="5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2" fillId="2" borderId="0" xfId="0" applyNumberFormat="1" applyFont="1" applyFill="1"/>
    <xf numFmtId="10" fontId="6" fillId="0" borderId="1" xfId="0" applyNumberFormat="1" applyFont="1" applyBorder="1" applyAlignment="1">
      <alignment horizontal="right" vertical="center" wrapText="1"/>
    </xf>
    <xf numFmtId="0" fontId="9" fillId="2" borderId="0" xfId="0" applyFont="1" applyFill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0" fontId="0" fillId="2" borderId="0" xfId="0" applyFill="1"/>
    <xf numFmtId="0" fontId="12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10" fontId="13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10" fontId="12" fillId="2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164" fontId="13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9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zoomScale="85" zoomScaleNormal="85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E24" sqref="E24"/>
    </sheetView>
  </sheetViews>
  <sheetFormatPr defaultColWidth="8.85546875" defaultRowHeight="18.75" x14ac:dyDescent="0.3"/>
  <cols>
    <col min="1" max="1" width="30.28515625" style="1" customWidth="1"/>
    <col min="2" max="2" width="100" style="1" customWidth="1"/>
    <col min="3" max="4" width="19.7109375" style="19" customWidth="1"/>
    <col min="5" max="5" width="19.28515625" style="12" customWidth="1"/>
    <col min="6" max="7" width="15.42578125" style="12" customWidth="1"/>
    <col min="8" max="8" width="17.7109375" style="12" customWidth="1"/>
    <col min="9" max="9" width="19.7109375" style="12" customWidth="1"/>
    <col min="10" max="16384" width="8.85546875" style="1"/>
  </cols>
  <sheetData>
    <row r="1" spans="1:9" ht="56.45" customHeight="1" x14ac:dyDescent="0.3">
      <c r="A1" s="38" t="s">
        <v>195</v>
      </c>
      <c r="B1" s="38"/>
      <c r="C1" s="38"/>
      <c r="D1" s="38"/>
      <c r="E1" s="38"/>
      <c r="F1" s="38"/>
      <c r="G1" s="38"/>
      <c r="H1" s="38"/>
      <c r="I1" s="38"/>
    </row>
    <row r="3" spans="1:9" ht="131.44999999999999" customHeight="1" x14ac:dyDescent="0.3">
      <c r="A3" s="2" t="s">
        <v>0</v>
      </c>
      <c r="B3" s="2" t="s">
        <v>1</v>
      </c>
      <c r="C3" s="22" t="s">
        <v>188</v>
      </c>
      <c r="D3" s="22" t="s">
        <v>187</v>
      </c>
      <c r="E3" s="22" t="s">
        <v>193</v>
      </c>
      <c r="F3" s="22" t="s">
        <v>185</v>
      </c>
      <c r="G3" s="22" t="s">
        <v>186</v>
      </c>
      <c r="H3" s="22" t="s">
        <v>194</v>
      </c>
      <c r="I3" s="22" t="s">
        <v>2</v>
      </c>
    </row>
    <row r="4" spans="1:9" x14ac:dyDescent="0.3">
      <c r="A4" s="2"/>
      <c r="B4" s="3" t="s">
        <v>3</v>
      </c>
      <c r="C4" s="14">
        <f>C5+C31</f>
        <v>13184210</v>
      </c>
      <c r="D4" s="14">
        <f>D5+D31</f>
        <v>13954167</v>
      </c>
      <c r="E4" s="4">
        <f>E5+E31</f>
        <v>9129563</v>
      </c>
      <c r="F4" s="5">
        <f>E4/C4</f>
        <v>0.69246189191464635</v>
      </c>
      <c r="G4" s="5">
        <f>E4/D4</f>
        <v>0.65425352871296438</v>
      </c>
      <c r="H4" s="4">
        <f>H5+H31</f>
        <v>7634758.1999999993</v>
      </c>
      <c r="I4" s="5">
        <f>E4/H4</f>
        <v>1.1957894095454131</v>
      </c>
    </row>
    <row r="5" spans="1:9" ht="23.45" customHeight="1" x14ac:dyDescent="0.3">
      <c r="A5" s="6" t="s">
        <v>4</v>
      </c>
      <c r="B5" s="3" t="s">
        <v>5</v>
      </c>
      <c r="C5" s="14">
        <f>C6+C22</f>
        <v>7028260</v>
      </c>
      <c r="D5" s="14">
        <f>D6+D22</f>
        <v>7028261</v>
      </c>
      <c r="E5" s="14">
        <f>E6+E22</f>
        <v>4835571</v>
      </c>
      <c r="F5" s="5">
        <f t="shared" ref="F5:F35" si="0">E5/C5</f>
        <v>0.68801822926300393</v>
      </c>
      <c r="G5" s="5">
        <f t="shared" ref="G5:G36" si="1">E5/D5</f>
        <v>0.68801813136990786</v>
      </c>
      <c r="H5" s="14">
        <f>H6+H22</f>
        <v>3831728.1999999997</v>
      </c>
      <c r="I5" s="5">
        <f t="shared" ref="I5:I41" si="2">E5/H5</f>
        <v>1.2619817345082045</v>
      </c>
    </row>
    <row r="6" spans="1:9" x14ac:dyDescent="0.3">
      <c r="A6" s="6"/>
      <c r="B6" s="7" t="s">
        <v>6</v>
      </c>
      <c r="C6" s="15">
        <f>C7+C9+C11+C13+C16+C20+C21</f>
        <v>6320547</v>
      </c>
      <c r="D6" s="15">
        <f>D7+D9+D11+D13+D16+D20+D21</f>
        <v>6320547</v>
      </c>
      <c r="E6" s="15">
        <f>E7+E9+E11+E13+E16+E20+E21</f>
        <v>4200014</v>
      </c>
      <c r="F6" s="5">
        <f t="shared" si="0"/>
        <v>0.66450166417558476</v>
      </c>
      <c r="G6" s="5">
        <f t="shared" si="1"/>
        <v>0.66450166417558476</v>
      </c>
      <c r="H6" s="15">
        <f>H7+H9+H11+H13+H16+H20+H21</f>
        <v>3281003.1999999997</v>
      </c>
      <c r="I6" s="5">
        <f t="shared" si="2"/>
        <v>1.280100549734301</v>
      </c>
    </row>
    <row r="7" spans="1:9" x14ac:dyDescent="0.3">
      <c r="A7" s="6" t="s">
        <v>7</v>
      </c>
      <c r="B7" s="3" t="s">
        <v>8</v>
      </c>
      <c r="C7" s="14">
        <f>C8</f>
        <v>3753523</v>
      </c>
      <c r="D7" s="14">
        <f>D8</f>
        <v>3753523</v>
      </c>
      <c r="E7" s="14">
        <f>E8</f>
        <v>2538222</v>
      </c>
      <c r="F7" s="5">
        <f t="shared" si="0"/>
        <v>0.67622391017718553</v>
      </c>
      <c r="G7" s="5">
        <f t="shared" si="1"/>
        <v>0.67622391017718553</v>
      </c>
      <c r="H7" s="14">
        <f>H8</f>
        <v>2023369.7</v>
      </c>
      <c r="I7" s="5">
        <f t="shared" si="2"/>
        <v>1.2544529059617726</v>
      </c>
    </row>
    <row r="8" spans="1:9" x14ac:dyDescent="0.3">
      <c r="A8" s="2" t="s">
        <v>9</v>
      </c>
      <c r="B8" s="7" t="s">
        <v>10</v>
      </c>
      <c r="C8" s="15">
        <v>3753523</v>
      </c>
      <c r="D8" s="15">
        <v>3753523</v>
      </c>
      <c r="E8" s="9">
        <v>2538222</v>
      </c>
      <c r="F8" s="20">
        <f t="shared" si="0"/>
        <v>0.67622391017718553</v>
      </c>
      <c r="G8" s="5">
        <f t="shared" si="1"/>
        <v>0.67622391017718553</v>
      </c>
      <c r="H8" s="9">
        <v>2023369.7</v>
      </c>
      <c r="I8" s="5">
        <f t="shared" si="2"/>
        <v>1.2544529059617726</v>
      </c>
    </row>
    <row r="9" spans="1:9" ht="45.6" customHeight="1" x14ac:dyDescent="0.3">
      <c r="A9" s="6" t="s">
        <v>11</v>
      </c>
      <c r="B9" s="3" t="s">
        <v>12</v>
      </c>
      <c r="C9" s="4">
        <f>C10</f>
        <v>86015</v>
      </c>
      <c r="D9" s="4">
        <f>D10</f>
        <v>86015</v>
      </c>
      <c r="E9" s="4">
        <f>E10</f>
        <v>59169</v>
      </c>
      <c r="F9" s="5">
        <f t="shared" si="0"/>
        <v>0.68789164680578974</v>
      </c>
      <c r="G9" s="5">
        <f t="shared" si="1"/>
        <v>0.68789164680578974</v>
      </c>
      <c r="H9" s="4">
        <f>H10</f>
        <v>46885.2</v>
      </c>
      <c r="I9" s="5">
        <f t="shared" si="2"/>
        <v>1.2619973893680736</v>
      </c>
    </row>
    <row r="10" spans="1:9" ht="39.6" customHeight="1" x14ac:dyDescent="0.3">
      <c r="A10" s="2" t="s">
        <v>13</v>
      </c>
      <c r="B10" s="7" t="s">
        <v>14</v>
      </c>
      <c r="C10" s="15">
        <v>86015</v>
      </c>
      <c r="D10" s="15">
        <v>86015</v>
      </c>
      <c r="E10" s="8">
        <v>59169</v>
      </c>
      <c r="F10" s="20">
        <f t="shared" si="0"/>
        <v>0.68789164680578974</v>
      </c>
      <c r="G10" s="5">
        <f t="shared" si="1"/>
        <v>0.68789164680578974</v>
      </c>
      <c r="H10" s="8">
        <v>46885.2</v>
      </c>
      <c r="I10" s="5">
        <f t="shared" si="2"/>
        <v>1.2619973893680736</v>
      </c>
    </row>
    <row r="11" spans="1:9" x14ac:dyDescent="0.3">
      <c r="A11" s="6" t="s">
        <v>15</v>
      </c>
      <c r="B11" s="3" t="s">
        <v>16</v>
      </c>
      <c r="C11" s="14">
        <v>1307658</v>
      </c>
      <c r="D11" s="14">
        <v>1307658</v>
      </c>
      <c r="E11" s="4">
        <v>1072226</v>
      </c>
      <c r="F11" s="5">
        <f t="shared" si="0"/>
        <v>0.81995904127837704</v>
      </c>
      <c r="G11" s="5">
        <f t="shared" si="1"/>
        <v>0.81995904127837704</v>
      </c>
      <c r="H11" s="4">
        <v>737904.9</v>
      </c>
      <c r="I11" s="5">
        <f t="shared" si="2"/>
        <v>1.4530680037495347</v>
      </c>
    </row>
    <row r="12" spans="1:9" ht="29.45" customHeight="1" x14ac:dyDescent="0.3">
      <c r="A12" s="2" t="s">
        <v>17</v>
      </c>
      <c r="B12" s="7" t="s">
        <v>18</v>
      </c>
      <c r="C12" s="15">
        <v>1197775</v>
      </c>
      <c r="D12" s="15">
        <v>1197775</v>
      </c>
      <c r="E12" s="9">
        <v>949432</v>
      </c>
      <c r="F12" s="20">
        <f t="shared" si="0"/>
        <v>0.79266306276220488</v>
      </c>
      <c r="G12" s="5">
        <f t="shared" si="1"/>
        <v>0.79266306276220488</v>
      </c>
      <c r="H12" s="9">
        <v>693271.9</v>
      </c>
      <c r="I12" s="5">
        <f t="shared" si="2"/>
        <v>1.369494422029798</v>
      </c>
    </row>
    <row r="13" spans="1:9" x14ac:dyDescent="0.3">
      <c r="A13" s="6" t="s">
        <v>19</v>
      </c>
      <c r="B13" s="3" t="s">
        <v>20</v>
      </c>
      <c r="C13" s="14">
        <f>SUM(C14:C15)</f>
        <v>1121143</v>
      </c>
      <c r="D13" s="14">
        <f>SUM(D14:D15)</f>
        <v>1121143</v>
      </c>
      <c r="E13" s="4">
        <f t="shared" ref="E13" si="3">SUM(E14:E15)</f>
        <v>491147</v>
      </c>
      <c r="F13" s="20">
        <f t="shared" si="0"/>
        <v>0.43807703388417002</v>
      </c>
      <c r="G13" s="5">
        <f t="shared" si="1"/>
        <v>0.43807703388417002</v>
      </c>
      <c r="H13" s="4">
        <f t="shared" ref="H13" si="4">SUM(H14:H15)</f>
        <v>442797.4</v>
      </c>
      <c r="I13" s="5">
        <f t="shared" si="2"/>
        <v>1.1091912463803988</v>
      </c>
    </row>
    <row r="14" spans="1:9" x14ac:dyDescent="0.3">
      <c r="A14" s="2" t="s">
        <v>71</v>
      </c>
      <c r="B14" s="7" t="s">
        <v>70</v>
      </c>
      <c r="C14" s="15">
        <v>234334</v>
      </c>
      <c r="D14" s="15">
        <v>234334</v>
      </c>
      <c r="E14" s="9">
        <v>17469</v>
      </c>
      <c r="F14" s="20">
        <f t="shared" si="0"/>
        <v>7.4547440832316264E-2</v>
      </c>
      <c r="G14" s="5">
        <f t="shared" si="1"/>
        <v>7.4547440832316264E-2</v>
      </c>
      <c r="H14" s="9">
        <v>13710.7</v>
      </c>
      <c r="I14" s="5">
        <f t="shared" si="2"/>
        <v>1.2741143778217012</v>
      </c>
    </row>
    <row r="15" spans="1:9" x14ac:dyDescent="0.3">
      <c r="A15" s="2" t="s">
        <v>73</v>
      </c>
      <c r="B15" s="7" t="s">
        <v>72</v>
      </c>
      <c r="C15" s="15">
        <v>886809</v>
      </c>
      <c r="D15" s="15">
        <v>886809</v>
      </c>
      <c r="E15" s="8">
        <v>473678</v>
      </c>
      <c r="F15" s="20">
        <f t="shared" si="0"/>
        <v>0.53413756513522082</v>
      </c>
      <c r="G15" s="5">
        <f t="shared" si="1"/>
        <v>0.53413756513522082</v>
      </c>
      <c r="H15" s="8">
        <v>429086.7</v>
      </c>
      <c r="I15" s="5">
        <f t="shared" si="2"/>
        <v>1.1039214219410669</v>
      </c>
    </row>
    <row r="16" spans="1:9" ht="41.45" customHeight="1" x14ac:dyDescent="0.3">
      <c r="A16" s="6" t="s">
        <v>21</v>
      </c>
      <c r="B16" s="3" t="s">
        <v>22</v>
      </c>
      <c r="C16" s="14">
        <f>SUM(C17:C19)</f>
        <v>0</v>
      </c>
      <c r="D16" s="14">
        <f>SUM(D17:D19)</f>
        <v>0</v>
      </c>
      <c r="E16" s="14">
        <f>SUM(E17:E19)</f>
        <v>0</v>
      </c>
      <c r="F16" s="4">
        <f t="shared" ref="F16" si="5">SUM(F17:F19)</f>
        <v>0</v>
      </c>
      <c r="G16" s="5"/>
      <c r="H16" s="4">
        <f t="shared" ref="H16" si="6">SUM(H17:H19)</f>
        <v>0</v>
      </c>
      <c r="I16" s="5"/>
    </row>
    <row r="17" spans="1:9" x14ac:dyDescent="0.3">
      <c r="A17" s="2" t="s">
        <v>23</v>
      </c>
      <c r="B17" s="7" t="s">
        <v>24</v>
      </c>
      <c r="C17" s="15"/>
      <c r="D17" s="15"/>
      <c r="E17" s="9"/>
      <c r="F17" s="5"/>
      <c r="G17" s="5"/>
      <c r="H17" s="9"/>
      <c r="I17" s="5"/>
    </row>
    <row r="18" spans="1:9" ht="41.45" customHeight="1" x14ac:dyDescent="0.3">
      <c r="A18" s="2" t="s">
        <v>25</v>
      </c>
      <c r="B18" s="7" t="s">
        <v>26</v>
      </c>
      <c r="C18" s="15"/>
      <c r="D18" s="15"/>
      <c r="E18" s="9"/>
      <c r="F18" s="5"/>
      <c r="G18" s="5"/>
      <c r="H18" s="9"/>
      <c r="I18" s="5"/>
    </row>
    <row r="19" spans="1:9" ht="40.15" customHeight="1" x14ac:dyDescent="0.3">
      <c r="A19" s="2" t="s">
        <v>27</v>
      </c>
      <c r="B19" s="7" t="s">
        <v>28</v>
      </c>
      <c r="C19" s="17"/>
      <c r="D19" s="17"/>
      <c r="E19" s="9"/>
      <c r="F19" s="5"/>
      <c r="G19" s="5"/>
      <c r="H19" s="9"/>
      <c r="I19" s="5"/>
    </row>
    <row r="20" spans="1:9" x14ac:dyDescent="0.3">
      <c r="A20" s="6" t="s">
        <v>29</v>
      </c>
      <c r="B20" s="3" t="s">
        <v>30</v>
      </c>
      <c r="C20" s="14">
        <v>52208</v>
      </c>
      <c r="D20" s="14">
        <v>52208</v>
      </c>
      <c r="E20" s="10">
        <v>39250</v>
      </c>
      <c r="F20" s="5">
        <f t="shared" si="0"/>
        <v>0.75180049034630703</v>
      </c>
      <c r="G20" s="5">
        <f t="shared" si="1"/>
        <v>0.75180049034630703</v>
      </c>
      <c r="H20" s="10">
        <v>30047</v>
      </c>
      <c r="I20" s="5">
        <f t="shared" si="2"/>
        <v>1.3062868173195328</v>
      </c>
    </row>
    <row r="21" spans="1:9" ht="45.6" customHeight="1" x14ac:dyDescent="0.3">
      <c r="A21" s="6" t="s">
        <v>31</v>
      </c>
      <c r="B21" s="3" t="s">
        <v>32</v>
      </c>
      <c r="C21" s="14"/>
      <c r="D21" s="14"/>
      <c r="E21" s="10"/>
      <c r="F21" s="5"/>
      <c r="G21" s="5"/>
      <c r="H21" s="10">
        <v>-1</v>
      </c>
      <c r="I21" s="5"/>
    </row>
    <row r="22" spans="1:9" x14ac:dyDescent="0.3">
      <c r="A22" s="2"/>
      <c r="B22" s="7" t="s">
        <v>33</v>
      </c>
      <c r="C22" s="15">
        <f>C23+C24+C25+C26+C27+C28+C29</f>
        <v>707713</v>
      </c>
      <c r="D22" s="15">
        <f>D23+D24+D25+D26+D27+D28+D29</f>
        <v>707714</v>
      </c>
      <c r="E22" s="15">
        <f>E23+E24+E25+E26+E27+E28+E29</f>
        <v>635557</v>
      </c>
      <c r="F22" s="5">
        <f t="shared" si="0"/>
        <v>0.89804341590446979</v>
      </c>
      <c r="G22" s="5">
        <f t="shared" si="1"/>
        <v>0.89804214696897333</v>
      </c>
      <c r="H22" s="15">
        <f>H23+H24+H25+H26+H27+H28+H29</f>
        <v>550725</v>
      </c>
      <c r="I22" s="5">
        <f t="shared" si="2"/>
        <v>1.1540369512914794</v>
      </c>
    </row>
    <row r="23" spans="1:9" ht="45.6" customHeight="1" x14ac:dyDescent="0.3">
      <c r="A23" s="6" t="s">
        <v>34</v>
      </c>
      <c r="B23" s="3" t="s">
        <v>35</v>
      </c>
      <c r="C23" s="14">
        <v>596233</v>
      </c>
      <c r="D23" s="14">
        <v>596233</v>
      </c>
      <c r="E23" s="10">
        <v>409263</v>
      </c>
      <c r="F23" s="5">
        <f t="shared" si="0"/>
        <v>0.68641453928246177</v>
      </c>
      <c r="G23" s="5">
        <f t="shared" si="1"/>
        <v>0.68641453928246177</v>
      </c>
      <c r="H23" s="10">
        <v>352652</v>
      </c>
      <c r="I23" s="5">
        <f t="shared" si="2"/>
        <v>1.160529360389279</v>
      </c>
    </row>
    <row r="24" spans="1:9" ht="29.45" customHeight="1" x14ac:dyDescent="0.3">
      <c r="A24" s="6" t="s">
        <v>36</v>
      </c>
      <c r="B24" s="3" t="s">
        <v>37</v>
      </c>
      <c r="C24" s="14">
        <v>3796</v>
      </c>
      <c r="D24" s="14">
        <v>3796</v>
      </c>
      <c r="E24" s="10">
        <v>2050</v>
      </c>
      <c r="F24" s="5">
        <f t="shared" si="0"/>
        <v>0.54004214963119068</v>
      </c>
      <c r="G24" s="5">
        <f t="shared" si="1"/>
        <v>0.54004214963119068</v>
      </c>
      <c r="H24" s="10">
        <v>2668</v>
      </c>
      <c r="I24" s="5">
        <f t="shared" si="2"/>
        <v>0.76836581709145424</v>
      </c>
    </row>
    <row r="25" spans="1:9" ht="43.15" customHeight="1" x14ac:dyDescent="0.3">
      <c r="A25" s="6" t="s">
        <v>38</v>
      </c>
      <c r="B25" s="3" t="s">
        <v>39</v>
      </c>
      <c r="C25" s="14">
        <v>16899</v>
      </c>
      <c r="D25" s="14">
        <v>16899</v>
      </c>
      <c r="E25" s="10">
        <v>40171</v>
      </c>
      <c r="F25" s="5">
        <f t="shared" si="0"/>
        <v>2.3771229066808686</v>
      </c>
      <c r="G25" s="5">
        <f t="shared" si="1"/>
        <v>2.3771229066808686</v>
      </c>
      <c r="H25" s="10">
        <v>41821</v>
      </c>
      <c r="I25" s="5">
        <f t="shared" si="2"/>
        <v>0.9605461371081514</v>
      </c>
    </row>
    <row r="26" spans="1:9" ht="42" customHeight="1" x14ac:dyDescent="0.3">
      <c r="A26" s="6" t="s">
        <v>40</v>
      </c>
      <c r="B26" s="3" t="s">
        <v>41</v>
      </c>
      <c r="C26" s="14">
        <v>78116</v>
      </c>
      <c r="D26" s="14">
        <v>78117</v>
      </c>
      <c r="E26" s="10">
        <v>148428</v>
      </c>
      <c r="F26" s="5">
        <f t="shared" si="0"/>
        <v>1.9000972912079472</v>
      </c>
      <c r="G26" s="5">
        <f t="shared" si="1"/>
        <v>1.900072967471869</v>
      </c>
      <c r="H26" s="10">
        <v>122255</v>
      </c>
      <c r="I26" s="5">
        <f t="shared" si="2"/>
        <v>1.214085313484111</v>
      </c>
    </row>
    <row r="27" spans="1:9" ht="27" customHeight="1" x14ac:dyDescent="0.3">
      <c r="A27" s="6" t="s">
        <v>42</v>
      </c>
      <c r="B27" s="3" t="s">
        <v>43</v>
      </c>
      <c r="C27" s="14"/>
      <c r="D27" s="14"/>
      <c r="E27" s="10"/>
      <c r="F27" s="5"/>
      <c r="G27" s="5"/>
      <c r="H27" s="10"/>
      <c r="I27" s="5"/>
    </row>
    <row r="28" spans="1:9" ht="28.15" customHeight="1" x14ac:dyDescent="0.3">
      <c r="A28" s="6" t="s">
        <v>44</v>
      </c>
      <c r="B28" s="3" t="s">
        <v>45</v>
      </c>
      <c r="C28" s="14">
        <v>12019</v>
      </c>
      <c r="D28" s="14">
        <v>12019</v>
      </c>
      <c r="E28" s="10">
        <v>27115</v>
      </c>
      <c r="F28" s="5">
        <f t="shared" si="0"/>
        <v>2.2560113154172559</v>
      </c>
      <c r="G28" s="5">
        <f t="shared" si="1"/>
        <v>2.2560113154172559</v>
      </c>
      <c r="H28" s="10">
        <v>30793</v>
      </c>
      <c r="I28" s="5">
        <f t="shared" si="2"/>
        <v>0.88055726950930402</v>
      </c>
    </row>
    <row r="29" spans="1:9" x14ac:dyDescent="0.3">
      <c r="A29" s="6" t="s">
        <v>46</v>
      </c>
      <c r="B29" s="11" t="s">
        <v>47</v>
      </c>
      <c r="C29" s="18">
        <v>650</v>
      </c>
      <c r="D29" s="18">
        <v>650</v>
      </c>
      <c r="E29" s="10">
        <v>8530</v>
      </c>
      <c r="F29" s="5">
        <f t="shared" si="0"/>
        <v>13.123076923076923</v>
      </c>
      <c r="G29" s="5">
        <f t="shared" si="1"/>
        <v>13.123076923076923</v>
      </c>
      <c r="H29" s="10">
        <v>536</v>
      </c>
      <c r="I29" s="5">
        <f t="shared" si="2"/>
        <v>15.914179104477611</v>
      </c>
    </row>
    <row r="30" spans="1:9" ht="55.9" customHeight="1" x14ac:dyDescent="0.3">
      <c r="A30" s="6" t="s">
        <v>74</v>
      </c>
      <c r="B30" s="13" t="s">
        <v>75</v>
      </c>
      <c r="C30" s="18"/>
      <c r="D30" s="18"/>
      <c r="E30" s="10"/>
      <c r="F30" s="5"/>
      <c r="G30" s="5"/>
      <c r="H30" s="10"/>
      <c r="I30" s="5"/>
    </row>
    <row r="31" spans="1:9" x14ac:dyDescent="0.3">
      <c r="A31" s="6" t="s">
        <v>48</v>
      </c>
      <c r="B31" s="3" t="s">
        <v>49</v>
      </c>
      <c r="C31" s="18">
        <f>C32+C37+C39+C40+C41</f>
        <v>6155950</v>
      </c>
      <c r="D31" s="18">
        <f>D32+D37+D39+D40+D41</f>
        <v>6925906</v>
      </c>
      <c r="E31" s="10">
        <f>E32+E37+E39+E40+E41</f>
        <v>4293992</v>
      </c>
      <c r="F31" s="5">
        <f t="shared" si="0"/>
        <v>0.69753523014319474</v>
      </c>
      <c r="G31" s="5">
        <f t="shared" si="1"/>
        <v>0.61998993344697428</v>
      </c>
      <c r="H31" s="10">
        <f>H32+H37+H39+H40+H41</f>
        <v>3803030</v>
      </c>
      <c r="I31" s="5">
        <f t="shared" si="2"/>
        <v>1.1290975879759033</v>
      </c>
    </row>
    <row r="32" spans="1:9" ht="40.9" customHeight="1" x14ac:dyDescent="0.3">
      <c r="A32" s="6" t="s">
        <v>50</v>
      </c>
      <c r="B32" s="3" t="s">
        <v>51</v>
      </c>
      <c r="C32" s="18">
        <f>C33+C34+C35+C36</f>
        <v>6155950</v>
      </c>
      <c r="D32" s="18">
        <f>D33+D34+D35+D36</f>
        <v>6925906</v>
      </c>
      <c r="E32" s="10">
        <f t="shared" ref="E32" si="7">E33+E34+E35+E36</f>
        <v>4304298</v>
      </c>
      <c r="F32" s="5">
        <f t="shared" si="0"/>
        <v>0.69920938279225786</v>
      </c>
      <c r="G32" s="5">
        <f t="shared" si="1"/>
        <v>0.62147796981362435</v>
      </c>
      <c r="H32" s="10">
        <f t="shared" ref="H32" si="8">H33+H34+H35+H36</f>
        <v>3819083</v>
      </c>
      <c r="I32" s="5">
        <f t="shared" si="2"/>
        <v>1.1270501321914188</v>
      </c>
    </row>
    <row r="33" spans="1:9" ht="28.9" customHeight="1" x14ac:dyDescent="0.3">
      <c r="A33" s="2" t="s">
        <v>52</v>
      </c>
      <c r="B33" s="7" t="s">
        <v>53</v>
      </c>
      <c r="C33" s="16"/>
      <c r="D33" s="16"/>
      <c r="E33" s="9">
        <v>32106</v>
      </c>
      <c r="F33" s="20"/>
      <c r="G33" s="20"/>
      <c r="H33" s="9"/>
      <c r="I33" s="5"/>
    </row>
    <row r="34" spans="1:9" ht="46.15" customHeight="1" x14ac:dyDescent="0.3">
      <c r="A34" s="2" t="s">
        <v>54</v>
      </c>
      <c r="B34" s="7" t="s">
        <v>55</v>
      </c>
      <c r="C34" s="16">
        <v>2276842</v>
      </c>
      <c r="D34" s="16">
        <v>2749966</v>
      </c>
      <c r="E34" s="9">
        <v>1680255</v>
      </c>
      <c r="F34" s="20">
        <f t="shared" si="0"/>
        <v>0.737976109014152</v>
      </c>
      <c r="G34" s="20">
        <f t="shared" si="1"/>
        <v>0.61100937247951426</v>
      </c>
      <c r="H34" s="9">
        <v>1379222</v>
      </c>
      <c r="I34" s="5"/>
    </row>
    <row r="35" spans="1:9" ht="28.9" customHeight="1" x14ac:dyDescent="0.3">
      <c r="A35" s="2" t="s">
        <v>56</v>
      </c>
      <c r="B35" s="7" t="s">
        <v>57</v>
      </c>
      <c r="C35" s="16">
        <v>3879108</v>
      </c>
      <c r="D35" s="16">
        <v>3885562</v>
      </c>
      <c r="E35" s="9">
        <v>2564820</v>
      </c>
      <c r="F35" s="20">
        <f t="shared" si="0"/>
        <v>0.66118808757064773</v>
      </c>
      <c r="G35" s="20">
        <f t="shared" si="1"/>
        <v>0.66008984028565232</v>
      </c>
      <c r="H35" s="9">
        <v>2421802</v>
      </c>
      <c r="I35" s="5">
        <f t="shared" si="2"/>
        <v>1.059054373561505</v>
      </c>
    </row>
    <row r="36" spans="1:9" x14ac:dyDescent="0.3">
      <c r="A36" s="2" t="s">
        <v>58</v>
      </c>
      <c r="B36" s="7" t="s">
        <v>59</v>
      </c>
      <c r="C36" s="16"/>
      <c r="D36" s="16">
        <v>290378</v>
      </c>
      <c r="E36" s="9">
        <v>27117</v>
      </c>
      <c r="F36" s="20"/>
      <c r="G36" s="20">
        <f t="shared" si="1"/>
        <v>9.3385173807933111E-2</v>
      </c>
      <c r="H36" s="9">
        <v>18059</v>
      </c>
      <c r="I36" s="5"/>
    </row>
    <row r="37" spans="1:9" ht="37.5" x14ac:dyDescent="0.3">
      <c r="A37" s="6" t="s">
        <v>60</v>
      </c>
      <c r="B37" s="3" t="s">
        <v>61</v>
      </c>
      <c r="C37" s="18">
        <f>C38</f>
        <v>0</v>
      </c>
      <c r="D37" s="18">
        <f>D38</f>
        <v>0</v>
      </c>
      <c r="E37" s="10">
        <f t="shared" ref="E37" si="9">E38</f>
        <v>0</v>
      </c>
      <c r="F37" s="5"/>
      <c r="G37" s="5"/>
      <c r="H37" s="10">
        <f t="shared" ref="H37" si="10">H38</f>
        <v>0</v>
      </c>
      <c r="I37" s="5"/>
    </row>
    <row r="38" spans="1:9" ht="79.900000000000006" customHeight="1" x14ac:dyDescent="0.3">
      <c r="A38" s="2" t="s">
        <v>62</v>
      </c>
      <c r="B38" s="7" t="s">
        <v>63</v>
      </c>
      <c r="C38" s="16"/>
      <c r="D38" s="16"/>
      <c r="E38" s="9"/>
      <c r="F38" s="5"/>
      <c r="G38" s="5"/>
      <c r="H38" s="9"/>
      <c r="I38" s="5"/>
    </row>
    <row r="39" spans="1:9" x14ac:dyDescent="0.3">
      <c r="A39" s="6" t="s">
        <v>64</v>
      </c>
      <c r="B39" s="3" t="s">
        <v>65</v>
      </c>
      <c r="C39" s="18"/>
      <c r="D39" s="18"/>
      <c r="E39" s="10"/>
      <c r="F39" s="5"/>
      <c r="G39" s="5"/>
      <c r="H39" s="10"/>
      <c r="I39" s="5"/>
    </row>
    <row r="40" spans="1:9" ht="102" customHeight="1" x14ac:dyDescent="0.3">
      <c r="A40" s="6" t="s">
        <v>66</v>
      </c>
      <c r="B40" s="3" t="s">
        <v>67</v>
      </c>
      <c r="C40" s="18"/>
      <c r="D40" s="18"/>
      <c r="E40" s="10">
        <v>10352</v>
      </c>
      <c r="F40" s="5"/>
      <c r="G40" s="5"/>
      <c r="H40" s="10">
        <v>14822</v>
      </c>
      <c r="I40" s="5">
        <f t="shared" si="2"/>
        <v>0.69842126568614227</v>
      </c>
    </row>
    <row r="41" spans="1:9" ht="57.6" customHeight="1" x14ac:dyDescent="0.3">
      <c r="A41" s="6" t="s">
        <v>68</v>
      </c>
      <c r="B41" s="3" t="s">
        <v>69</v>
      </c>
      <c r="C41" s="18"/>
      <c r="D41" s="18"/>
      <c r="E41" s="10">
        <v>-20658</v>
      </c>
      <c r="F41" s="5"/>
      <c r="G41" s="5"/>
      <c r="H41" s="10">
        <v>-30875</v>
      </c>
      <c r="I41" s="5">
        <f t="shared" si="2"/>
        <v>0.66908502024291494</v>
      </c>
    </row>
    <row r="42" spans="1:9" x14ac:dyDescent="0.3">
      <c r="H42" s="23"/>
    </row>
    <row r="43" spans="1:9" x14ac:dyDescent="0.3">
      <c r="A43" s="39"/>
      <c r="B43" s="39"/>
      <c r="C43" s="39"/>
      <c r="D43" s="21"/>
    </row>
  </sheetData>
  <mergeCells count="2">
    <mergeCell ref="A1:I1"/>
    <mergeCell ref="A43:C43"/>
  </mergeCells>
  <pageMargins left="0" right="0" top="0" bottom="0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7"/>
  <sheetViews>
    <sheetView workbookViewId="0">
      <selection activeCell="H55" sqref="H55"/>
    </sheetView>
  </sheetViews>
  <sheetFormatPr defaultColWidth="9.140625" defaultRowHeight="15" x14ac:dyDescent="0.25"/>
  <cols>
    <col min="1" max="1" width="6.7109375" style="24" customWidth="1"/>
    <col min="2" max="2" width="54.28515625" style="24" customWidth="1"/>
    <col min="3" max="4" width="18.5703125" style="35" customWidth="1"/>
    <col min="5" max="5" width="19.140625" style="35" customWidth="1"/>
    <col min="6" max="7" width="12.5703125" style="35" customWidth="1"/>
    <col min="8" max="8" width="12.42578125" style="35" customWidth="1"/>
    <col min="9" max="9" width="12.7109375" style="35" customWidth="1"/>
    <col min="10" max="16384" width="9.140625" style="24"/>
  </cols>
  <sheetData>
    <row r="1" spans="1:9" ht="52.5" customHeight="1" x14ac:dyDescent="0.25">
      <c r="A1" s="40" t="s">
        <v>192</v>
      </c>
      <c r="B1" s="40"/>
      <c r="C1" s="40"/>
      <c r="D1" s="40"/>
      <c r="E1" s="40"/>
      <c r="F1" s="40"/>
      <c r="G1" s="40"/>
      <c r="H1" s="40"/>
      <c r="I1" s="40"/>
    </row>
    <row r="3" spans="1:9" ht="144" x14ac:dyDescent="0.25">
      <c r="A3" s="25" t="s">
        <v>76</v>
      </c>
      <c r="B3" s="25" t="s">
        <v>77</v>
      </c>
      <c r="C3" s="22" t="s">
        <v>188</v>
      </c>
      <c r="D3" s="22" t="s">
        <v>183</v>
      </c>
      <c r="E3" s="22" t="s">
        <v>193</v>
      </c>
      <c r="F3" s="22" t="s">
        <v>189</v>
      </c>
      <c r="G3" s="22" t="s">
        <v>184</v>
      </c>
      <c r="H3" s="22" t="s">
        <v>194</v>
      </c>
      <c r="I3" s="22" t="s">
        <v>2</v>
      </c>
    </row>
    <row r="4" spans="1:9" s="30" customFormat="1" x14ac:dyDescent="0.25">
      <c r="A4" s="26"/>
      <c r="B4" s="27" t="s">
        <v>78</v>
      </c>
      <c r="C4" s="36">
        <f>C5+C13+C15+C19+C25+C29+C32+C39+C42+C44+C49+C53+C55</f>
        <v>14041834.199999999</v>
      </c>
      <c r="D4" s="28">
        <f>D5+D13+D15+D19+D25+D29+D32+D39+D42+D44+D49+D53+D55</f>
        <v>16553470</v>
      </c>
      <c r="E4" s="28">
        <f>E5+E13+E15+E19+E25+E29+E32+E39+E42+E44+E49+E53+E55+E57</f>
        <v>9622462</v>
      </c>
      <c r="F4" s="29">
        <f t="shared" ref="F4:F47" si="0">E4/C4</f>
        <v>0.68527101680206426</v>
      </c>
      <c r="G4" s="29">
        <f t="shared" ref="G4:G47" si="1">E4/D4</f>
        <v>0.58129576457383259</v>
      </c>
      <c r="H4" s="28">
        <f t="shared" ref="H4" si="2">H5+H13+H15+H19+H25+H29+H32+H39+H42+H44+H49+H53+H55+H57</f>
        <v>8164720</v>
      </c>
      <c r="I4" s="29">
        <f>E4/H4</f>
        <v>1.1785415788906417</v>
      </c>
    </row>
    <row r="5" spans="1:9" s="30" customFormat="1" x14ac:dyDescent="0.25">
      <c r="A5" s="26" t="s">
        <v>79</v>
      </c>
      <c r="B5" s="27" t="s">
        <v>80</v>
      </c>
      <c r="C5" s="36">
        <f>SUM(C6:C12)</f>
        <v>1568659.7</v>
      </c>
      <c r="D5" s="28">
        <f>SUM(D6:D12)</f>
        <v>1752827</v>
      </c>
      <c r="E5" s="28">
        <f>SUM(E6:E12)</f>
        <v>1132467</v>
      </c>
      <c r="F5" s="29">
        <f t="shared" si="0"/>
        <v>0.72193287046259935</v>
      </c>
      <c r="G5" s="29">
        <f t="shared" si="1"/>
        <v>0.6460803034184206</v>
      </c>
      <c r="H5" s="28">
        <f t="shared" ref="H5" si="3">SUM(H6:H12)</f>
        <v>948059</v>
      </c>
      <c r="I5" s="29">
        <f t="shared" ref="I5:I44" si="4">E5/H5</f>
        <v>1.1945111011023575</v>
      </c>
    </row>
    <row r="6" spans="1:9" ht="24" x14ac:dyDescent="0.25">
      <c r="A6" s="31" t="s">
        <v>81</v>
      </c>
      <c r="B6" s="32" t="s">
        <v>82</v>
      </c>
      <c r="C6" s="37">
        <v>6043</v>
      </c>
      <c r="D6" s="33">
        <v>6043</v>
      </c>
      <c r="E6" s="33">
        <v>3554</v>
      </c>
      <c r="F6" s="34">
        <f t="shared" si="0"/>
        <v>0.58811848419659107</v>
      </c>
      <c r="G6" s="34">
        <f t="shared" si="1"/>
        <v>0.58811848419659107</v>
      </c>
      <c r="H6" s="33">
        <v>2375</v>
      </c>
      <c r="I6" s="29"/>
    </row>
    <row r="7" spans="1:9" ht="36" x14ac:dyDescent="0.25">
      <c r="A7" s="31" t="s">
        <v>83</v>
      </c>
      <c r="B7" s="32" t="s">
        <v>84</v>
      </c>
      <c r="C7" s="37">
        <v>27046.799999999999</v>
      </c>
      <c r="D7" s="33">
        <v>27047</v>
      </c>
      <c r="E7" s="33">
        <v>15394</v>
      </c>
      <c r="F7" s="34">
        <f t="shared" si="0"/>
        <v>0.56916160137243599</v>
      </c>
      <c r="G7" s="34">
        <f t="shared" si="1"/>
        <v>0.56915739268680443</v>
      </c>
      <c r="H7" s="33">
        <v>12504</v>
      </c>
      <c r="I7" s="29"/>
    </row>
    <row r="8" spans="1:9" ht="36" x14ac:dyDescent="0.25">
      <c r="A8" s="31" t="s">
        <v>85</v>
      </c>
      <c r="B8" s="32" t="s">
        <v>86</v>
      </c>
      <c r="C8" s="37">
        <v>461258.6</v>
      </c>
      <c r="D8" s="33">
        <v>458783</v>
      </c>
      <c r="E8" s="33">
        <v>334457</v>
      </c>
      <c r="F8" s="34">
        <f t="shared" si="0"/>
        <v>0.72509650768571043</v>
      </c>
      <c r="G8" s="34">
        <f t="shared" si="1"/>
        <v>0.72900913939705703</v>
      </c>
      <c r="H8" s="33">
        <v>280874</v>
      </c>
      <c r="I8" s="29"/>
    </row>
    <row r="9" spans="1:9" ht="24" x14ac:dyDescent="0.25">
      <c r="A9" s="31" t="s">
        <v>87</v>
      </c>
      <c r="B9" s="32" t="s">
        <v>88</v>
      </c>
      <c r="C9" s="37">
        <v>93275.3</v>
      </c>
      <c r="D9" s="33">
        <v>93275</v>
      </c>
      <c r="E9" s="33">
        <v>54809</v>
      </c>
      <c r="F9" s="34">
        <f t="shared" si="0"/>
        <v>0.58760464989123595</v>
      </c>
      <c r="G9" s="34">
        <f t="shared" si="1"/>
        <v>0.58760653980166178</v>
      </c>
      <c r="H9" s="33">
        <v>51442</v>
      </c>
      <c r="I9" s="29"/>
    </row>
    <row r="10" spans="1:9" x14ac:dyDescent="0.25">
      <c r="A10" s="31" t="s">
        <v>89</v>
      </c>
      <c r="B10" s="32" t="s">
        <v>90</v>
      </c>
      <c r="C10" s="37">
        <v>13770</v>
      </c>
      <c r="D10" s="33">
        <v>28097</v>
      </c>
      <c r="E10" s="33">
        <v>28097</v>
      </c>
      <c r="F10" s="34">
        <f t="shared" si="0"/>
        <v>2.0404502541757443</v>
      </c>
      <c r="G10" s="34">
        <f t="shared" si="1"/>
        <v>1</v>
      </c>
      <c r="H10" s="33"/>
      <c r="I10" s="29"/>
    </row>
    <row r="11" spans="1:9" x14ac:dyDescent="0.25">
      <c r="A11" s="31" t="s">
        <v>91</v>
      </c>
      <c r="B11" s="32" t="s">
        <v>92</v>
      </c>
      <c r="C11" s="37">
        <v>1000</v>
      </c>
      <c r="D11" s="33">
        <v>1000</v>
      </c>
      <c r="E11" s="33"/>
      <c r="F11" s="34"/>
      <c r="G11" s="34">
        <f t="shared" si="1"/>
        <v>0</v>
      </c>
      <c r="H11" s="33"/>
      <c r="I11" s="29"/>
    </row>
    <row r="12" spans="1:9" x14ac:dyDescent="0.25">
      <c r="A12" s="31" t="s">
        <v>93</v>
      </c>
      <c r="B12" s="32" t="s">
        <v>94</v>
      </c>
      <c r="C12" s="37">
        <v>966266</v>
      </c>
      <c r="D12" s="33">
        <v>1138582</v>
      </c>
      <c r="E12" s="33">
        <v>696156</v>
      </c>
      <c r="F12" s="34">
        <f t="shared" si="0"/>
        <v>0.72045999755760837</v>
      </c>
      <c r="G12" s="34">
        <f t="shared" si="1"/>
        <v>0.61142368314271611</v>
      </c>
      <c r="H12" s="33">
        <v>600864</v>
      </c>
      <c r="I12" s="29"/>
    </row>
    <row r="13" spans="1:9" s="30" customFormat="1" x14ac:dyDescent="0.25">
      <c r="A13" s="26" t="s">
        <v>95</v>
      </c>
      <c r="B13" s="27" t="s">
        <v>96</v>
      </c>
      <c r="C13" s="36">
        <f>SUM(C14:C14)</f>
        <v>225</v>
      </c>
      <c r="D13" s="28">
        <f>SUM(D14:D14)</f>
        <v>225</v>
      </c>
      <c r="E13" s="28">
        <f>SUM(E14:E14)</f>
        <v>0</v>
      </c>
      <c r="F13" s="29"/>
      <c r="G13" s="34">
        <f t="shared" si="1"/>
        <v>0</v>
      </c>
      <c r="H13" s="28">
        <v>0</v>
      </c>
      <c r="I13" s="29"/>
    </row>
    <row r="14" spans="1:9" x14ac:dyDescent="0.25">
      <c r="A14" s="31" t="s">
        <v>97</v>
      </c>
      <c r="B14" s="32" t="s">
        <v>98</v>
      </c>
      <c r="C14" s="37">
        <v>225</v>
      </c>
      <c r="D14" s="33">
        <v>225</v>
      </c>
      <c r="E14" s="33"/>
      <c r="F14" s="34"/>
      <c r="G14" s="34">
        <f t="shared" si="1"/>
        <v>0</v>
      </c>
      <c r="H14" s="33"/>
      <c r="I14" s="29"/>
    </row>
    <row r="15" spans="1:9" s="30" customFormat="1" ht="24" x14ac:dyDescent="0.25">
      <c r="A15" s="26" t="s">
        <v>99</v>
      </c>
      <c r="B15" s="27" t="s">
        <v>100</v>
      </c>
      <c r="C15" s="36">
        <f t="shared" ref="C15:H15" si="5">SUM(C16:C18)</f>
        <v>168400.6</v>
      </c>
      <c r="D15" s="28">
        <f t="shared" si="5"/>
        <v>181589</v>
      </c>
      <c r="E15" s="28">
        <f t="shared" si="5"/>
        <v>91343</v>
      </c>
      <c r="F15" s="34">
        <f t="shared" si="0"/>
        <v>0.54241493201330637</v>
      </c>
      <c r="G15" s="34">
        <f t="shared" si="1"/>
        <v>0.50302055741261864</v>
      </c>
      <c r="H15" s="28">
        <f t="shared" si="5"/>
        <v>77949</v>
      </c>
      <c r="I15" s="29">
        <f t="shared" si="4"/>
        <v>1.1718302992982592</v>
      </c>
    </row>
    <row r="16" spans="1:9" ht="24" x14ac:dyDescent="0.25">
      <c r="A16" s="31" t="s">
        <v>101</v>
      </c>
      <c r="B16" s="32" t="s">
        <v>102</v>
      </c>
      <c r="C16" s="37">
        <v>4300</v>
      </c>
      <c r="D16" s="33">
        <v>2262</v>
      </c>
      <c r="E16" s="33">
        <v>917</v>
      </c>
      <c r="F16" s="34">
        <f t="shared" si="0"/>
        <v>0.21325581395348836</v>
      </c>
      <c r="G16" s="34">
        <f t="shared" si="1"/>
        <v>0.40539345711759506</v>
      </c>
      <c r="H16" s="33">
        <v>1211</v>
      </c>
      <c r="I16" s="29"/>
    </row>
    <row r="17" spans="1:9" x14ac:dyDescent="0.25">
      <c r="A17" s="31" t="s">
        <v>103</v>
      </c>
      <c r="B17" s="32" t="s">
        <v>104</v>
      </c>
      <c r="C17" s="37">
        <v>106048.6</v>
      </c>
      <c r="D17" s="33">
        <v>121275</v>
      </c>
      <c r="E17" s="33">
        <v>59004</v>
      </c>
      <c r="F17" s="34"/>
      <c r="G17" s="34">
        <f t="shared" si="1"/>
        <v>0.48653061224489796</v>
      </c>
      <c r="H17" s="33">
        <v>52882</v>
      </c>
      <c r="I17" s="29"/>
    </row>
    <row r="18" spans="1:9" ht="24" x14ac:dyDescent="0.25">
      <c r="A18" s="31" t="s">
        <v>105</v>
      </c>
      <c r="B18" s="32" t="s">
        <v>106</v>
      </c>
      <c r="C18" s="37">
        <v>58052</v>
      </c>
      <c r="D18" s="33">
        <v>58052</v>
      </c>
      <c r="E18" s="33">
        <v>31422</v>
      </c>
      <c r="F18" s="34">
        <f t="shared" si="0"/>
        <v>0.54127334114242398</v>
      </c>
      <c r="G18" s="34">
        <f t="shared" si="1"/>
        <v>0.54127334114242398</v>
      </c>
      <c r="H18" s="33">
        <v>23856</v>
      </c>
      <c r="I18" s="29"/>
    </row>
    <row r="19" spans="1:9" s="30" customFormat="1" x14ac:dyDescent="0.25">
      <c r="A19" s="26" t="s">
        <v>107</v>
      </c>
      <c r="B19" s="27" t="s">
        <v>108</v>
      </c>
      <c r="C19" s="36">
        <f>SUM(C20:C24)</f>
        <v>794220.10000000009</v>
      </c>
      <c r="D19" s="28">
        <f>SUM(D20:D24)</f>
        <v>739053</v>
      </c>
      <c r="E19" s="28">
        <f>SUM(E20:E24)</f>
        <v>419120</v>
      </c>
      <c r="F19" s="34">
        <f t="shared" si="0"/>
        <v>0.52771265798989464</v>
      </c>
      <c r="G19" s="34">
        <f t="shared" si="1"/>
        <v>0.56710411837851948</v>
      </c>
      <c r="H19" s="28">
        <f t="shared" ref="H19" si="6">SUM(H20:H24)</f>
        <v>509897</v>
      </c>
      <c r="I19" s="29">
        <f t="shared" si="4"/>
        <v>0.8219699272598191</v>
      </c>
    </row>
    <row r="20" spans="1:9" x14ac:dyDescent="0.25">
      <c r="A20" s="31" t="s">
        <v>109</v>
      </c>
      <c r="B20" s="32" t="s">
        <v>110</v>
      </c>
      <c r="C20" s="37">
        <v>5905</v>
      </c>
      <c r="D20" s="33">
        <v>4486</v>
      </c>
      <c r="E20" s="33">
        <v>3242</v>
      </c>
      <c r="F20" s="34">
        <f t="shared" si="0"/>
        <v>0.54902624894157492</v>
      </c>
      <c r="G20" s="34">
        <f t="shared" si="1"/>
        <v>0.72269282211324115</v>
      </c>
      <c r="H20" s="33">
        <v>3500</v>
      </c>
      <c r="I20" s="29"/>
    </row>
    <row r="21" spans="1:9" x14ac:dyDescent="0.25">
      <c r="A21" s="31" t="s">
        <v>111</v>
      </c>
      <c r="B21" s="32" t="s">
        <v>112</v>
      </c>
      <c r="C21" s="37">
        <v>3358</v>
      </c>
      <c r="D21" s="33">
        <v>3484</v>
      </c>
      <c r="E21" s="33">
        <v>2104</v>
      </c>
      <c r="F21" s="34">
        <f t="shared" si="0"/>
        <v>0.62656343061346043</v>
      </c>
      <c r="G21" s="34">
        <f t="shared" si="1"/>
        <v>0.60390355912743976</v>
      </c>
      <c r="H21" s="33">
        <v>25573</v>
      </c>
      <c r="I21" s="29"/>
    </row>
    <row r="22" spans="1:9" x14ac:dyDescent="0.25">
      <c r="A22" s="31" t="s">
        <v>113</v>
      </c>
      <c r="B22" s="32" t="s">
        <v>114</v>
      </c>
      <c r="C22" s="37">
        <v>1000</v>
      </c>
      <c r="D22" s="33">
        <v>3922</v>
      </c>
      <c r="E22" s="33">
        <v>2925</v>
      </c>
      <c r="F22" s="34">
        <f>E22/C22</f>
        <v>2.9249999999999998</v>
      </c>
      <c r="G22" s="34">
        <f t="shared" si="1"/>
        <v>0.7457929627740949</v>
      </c>
      <c r="H22" s="33">
        <v>2885</v>
      </c>
      <c r="I22" s="29"/>
    </row>
    <row r="23" spans="1:9" x14ac:dyDescent="0.25">
      <c r="A23" s="31" t="s">
        <v>115</v>
      </c>
      <c r="B23" s="32" t="s">
        <v>116</v>
      </c>
      <c r="C23" s="37">
        <v>732407.8</v>
      </c>
      <c r="D23" s="33">
        <v>677012</v>
      </c>
      <c r="E23" s="33">
        <v>380372</v>
      </c>
      <c r="F23" s="34">
        <f t="shared" si="0"/>
        <v>0.51934455094552512</v>
      </c>
      <c r="G23" s="34">
        <f t="shared" si="1"/>
        <v>0.56183937655462535</v>
      </c>
      <c r="H23" s="33">
        <v>446803</v>
      </c>
      <c r="I23" s="29"/>
    </row>
    <row r="24" spans="1:9" x14ac:dyDescent="0.25">
      <c r="A24" s="31" t="s">
        <v>117</v>
      </c>
      <c r="B24" s="32" t="s">
        <v>118</v>
      </c>
      <c r="C24" s="37">
        <v>51549.3</v>
      </c>
      <c r="D24" s="33">
        <v>50149</v>
      </c>
      <c r="E24" s="33">
        <v>30477</v>
      </c>
      <c r="F24" s="34">
        <f t="shared" si="0"/>
        <v>0.59122044334258661</v>
      </c>
      <c r="G24" s="34">
        <f t="shared" si="1"/>
        <v>0.60772896767632456</v>
      </c>
      <c r="H24" s="33">
        <v>31136</v>
      </c>
      <c r="I24" s="29"/>
    </row>
    <row r="25" spans="1:9" s="30" customFormat="1" x14ac:dyDescent="0.25">
      <c r="A25" s="26" t="s">
        <v>119</v>
      </c>
      <c r="B25" s="27" t="s">
        <v>120</v>
      </c>
      <c r="C25" s="36">
        <f>SUM(C26:C28)</f>
        <v>2261979.9000000004</v>
      </c>
      <c r="D25" s="28">
        <f>SUM(D26:D28)</f>
        <v>3663648</v>
      </c>
      <c r="E25" s="28">
        <f>SUM(E26:E28)</f>
        <v>1530833</v>
      </c>
      <c r="F25" s="34">
        <f t="shared" si="0"/>
        <v>0.67676684483359018</v>
      </c>
      <c r="G25" s="34">
        <f t="shared" si="1"/>
        <v>0.41784390858510423</v>
      </c>
      <c r="H25" s="28">
        <f t="shared" ref="H25" si="7">SUM(H26:H28)</f>
        <v>971293</v>
      </c>
      <c r="I25" s="29">
        <f t="shared" si="4"/>
        <v>1.5760774555154831</v>
      </c>
    </row>
    <row r="26" spans="1:9" x14ac:dyDescent="0.25">
      <c r="A26" s="31" t="s">
        <v>121</v>
      </c>
      <c r="B26" s="32" t="s">
        <v>122</v>
      </c>
      <c r="C26" s="37">
        <v>117817.7</v>
      </c>
      <c r="D26" s="33">
        <v>354729</v>
      </c>
      <c r="E26" s="33">
        <v>111802</v>
      </c>
      <c r="F26" s="34">
        <f t="shared" si="0"/>
        <v>0.94894060909354028</v>
      </c>
      <c r="G26" s="34">
        <f t="shared" si="1"/>
        <v>0.31517581026642871</v>
      </c>
      <c r="H26" s="33">
        <v>39700</v>
      </c>
      <c r="I26" s="29"/>
    </row>
    <row r="27" spans="1:9" x14ac:dyDescent="0.25">
      <c r="A27" s="31" t="s">
        <v>123</v>
      </c>
      <c r="B27" s="32" t="s">
        <v>124</v>
      </c>
      <c r="C27" s="37">
        <v>12387</v>
      </c>
      <c r="D27" s="33">
        <v>1104839</v>
      </c>
      <c r="E27" s="33">
        <v>204302</v>
      </c>
      <c r="F27" s="34">
        <f t="shared" si="0"/>
        <v>16.493259061919755</v>
      </c>
      <c r="G27" s="34">
        <f t="shared" si="1"/>
        <v>0.18491563024114827</v>
      </c>
      <c r="H27" s="33">
        <v>105864</v>
      </c>
      <c r="I27" s="29"/>
    </row>
    <row r="28" spans="1:9" x14ac:dyDescent="0.25">
      <c r="A28" s="31" t="s">
        <v>125</v>
      </c>
      <c r="B28" s="32" t="s">
        <v>126</v>
      </c>
      <c r="C28" s="37">
        <v>2131775.2000000002</v>
      </c>
      <c r="D28" s="33">
        <v>2204080</v>
      </c>
      <c r="E28" s="33">
        <v>1214729</v>
      </c>
      <c r="F28" s="34">
        <f t="shared" si="0"/>
        <v>0.56982040132561818</v>
      </c>
      <c r="G28" s="34">
        <f t="shared" si="1"/>
        <v>0.55112745453885525</v>
      </c>
      <c r="H28" s="33">
        <v>825729</v>
      </c>
      <c r="I28" s="29"/>
    </row>
    <row r="29" spans="1:9" s="30" customFormat="1" x14ac:dyDescent="0.25">
      <c r="A29" s="26" t="s">
        <v>127</v>
      </c>
      <c r="B29" s="27" t="s">
        <v>128</v>
      </c>
      <c r="C29" s="36">
        <f>SUM(C30:C31)</f>
        <v>17095.5</v>
      </c>
      <c r="D29" s="28">
        <f>SUM(D30:D31)</f>
        <v>21966</v>
      </c>
      <c r="E29" s="28">
        <f>SUM(E30:E31)</f>
        <v>15939</v>
      </c>
      <c r="F29" s="34">
        <f t="shared" si="0"/>
        <v>0.93235061858383783</v>
      </c>
      <c r="G29" s="34">
        <f t="shared" si="1"/>
        <v>0.72562141491395793</v>
      </c>
      <c r="H29" s="28">
        <f t="shared" ref="H29" si="8">SUM(H30:H31)</f>
        <v>4284</v>
      </c>
      <c r="I29" s="29">
        <f t="shared" si="4"/>
        <v>3.7205882352941178</v>
      </c>
    </row>
    <row r="30" spans="1:9" x14ac:dyDescent="0.25">
      <c r="A30" s="31" t="s">
        <v>129</v>
      </c>
      <c r="B30" s="32" t="s">
        <v>130</v>
      </c>
      <c r="C30" s="37">
        <v>1959</v>
      </c>
      <c r="D30" s="33">
        <v>1830</v>
      </c>
      <c r="E30" s="33">
        <v>1556</v>
      </c>
      <c r="F30" s="34">
        <f t="shared" si="0"/>
        <v>0.79428279734558449</v>
      </c>
      <c r="G30" s="34">
        <f t="shared" si="1"/>
        <v>0.85027322404371586</v>
      </c>
      <c r="H30" s="33">
        <v>2684</v>
      </c>
      <c r="I30" s="29"/>
    </row>
    <row r="31" spans="1:9" x14ac:dyDescent="0.25">
      <c r="A31" s="31" t="s">
        <v>131</v>
      </c>
      <c r="B31" s="32" t="s">
        <v>132</v>
      </c>
      <c r="C31" s="37">
        <v>15136.5</v>
      </c>
      <c r="D31" s="33">
        <v>20136</v>
      </c>
      <c r="E31" s="33">
        <v>14383</v>
      </c>
      <c r="F31" s="34">
        <f t="shared" si="0"/>
        <v>0.95021966769068145</v>
      </c>
      <c r="G31" s="34">
        <f t="shared" si="1"/>
        <v>0.71429280889948354</v>
      </c>
      <c r="H31" s="33">
        <v>1600</v>
      </c>
      <c r="I31" s="29"/>
    </row>
    <row r="32" spans="1:9" s="30" customFormat="1" x14ac:dyDescent="0.25">
      <c r="A32" s="26" t="s">
        <v>133</v>
      </c>
      <c r="B32" s="27" t="s">
        <v>134</v>
      </c>
      <c r="C32" s="36">
        <f>SUM(C33:C38)</f>
        <v>7578280.7000000002</v>
      </c>
      <c r="D32" s="28">
        <f>SUM(D33:D38)</f>
        <v>8066227</v>
      </c>
      <c r="E32" s="28">
        <f>SUM(E33:E38)</f>
        <v>5352680</v>
      </c>
      <c r="F32" s="34">
        <f>E32/C32</f>
        <v>0.70631851892210851</v>
      </c>
      <c r="G32" s="34">
        <f>E32/D32</f>
        <v>0.66359154038189105</v>
      </c>
      <c r="H32" s="28">
        <f t="shared" ref="H32" si="9">SUM(H33:H38)</f>
        <v>4708989</v>
      </c>
      <c r="I32" s="29">
        <f t="shared" si="4"/>
        <v>1.1366940971830684</v>
      </c>
    </row>
    <row r="33" spans="1:9" x14ac:dyDescent="0.25">
      <c r="A33" s="31" t="s">
        <v>135</v>
      </c>
      <c r="B33" s="32" t="s">
        <v>136</v>
      </c>
      <c r="C33" s="37">
        <v>2692502.5</v>
      </c>
      <c r="D33" s="33">
        <v>2609905</v>
      </c>
      <c r="E33" s="33">
        <v>1678146</v>
      </c>
      <c r="F33" s="34">
        <f t="shared" ref="F33" si="10">E32/C32</f>
        <v>0.70631851892210851</v>
      </c>
      <c r="G33" s="34">
        <f t="shared" ref="G33" si="11">E32/D32</f>
        <v>0.66359154038189105</v>
      </c>
      <c r="H33" s="33">
        <v>1427701</v>
      </c>
      <c r="I33" s="29"/>
    </row>
    <row r="34" spans="1:9" x14ac:dyDescent="0.25">
      <c r="A34" s="31" t="s">
        <v>137</v>
      </c>
      <c r="B34" s="32" t="s">
        <v>138</v>
      </c>
      <c r="C34" s="37">
        <v>3853727.6</v>
      </c>
      <c r="D34" s="33">
        <v>4590732</v>
      </c>
      <c r="E34" s="33">
        <v>3089565</v>
      </c>
      <c r="F34" s="34">
        <f>E33/C33</f>
        <v>0.62326627366177001</v>
      </c>
      <c r="G34" s="34">
        <f>E33/D33</f>
        <v>0.64299121998693443</v>
      </c>
      <c r="H34" s="33">
        <v>2753353</v>
      </c>
      <c r="I34" s="29"/>
    </row>
    <row r="35" spans="1:9" x14ac:dyDescent="0.25">
      <c r="A35" s="31" t="s">
        <v>139</v>
      </c>
      <c r="B35" s="32" t="s">
        <v>140</v>
      </c>
      <c r="C35" s="37">
        <v>914401.7</v>
      </c>
      <c r="D35" s="33">
        <v>738046</v>
      </c>
      <c r="E35" s="33">
        <v>504585</v>
      </c>
      <c r="F35" s="34">
        <f>E34/C34</f>
        <v>0.80170819546249195</v>
      </c>
      <c r="G35" s="34">
        <f>E34/D34</f>
        <v>0.67300051495055691</v>
      </c>
      <c r="H35" s="33">
        <v>450518</v>
      </c>
      <c r="I35" s="29"/>
    </row>
    <row r="36" spans="1:9" ht="24" x14ac:dyDescent="0.25">
      <c r="A36" s="31" t="s">
        <v>190</v>
      </c>
      <c r="B36" s="32" t="s">
        <v>191</v>
      </c>
      <c r="C36" s="37"/>
      <c r="D36" s="33">
        <v>500</v>
      </c>
      <c r="E36" s="33">
        <v>69</v>
      </c>
      <c r="F36" s="34">
        <f>E35/C35</f>
        <v>0.55181984022995589</v>
      </c>
      <c r="G36" s="34">
        <f>E35/D35</f>
        <v>0.68367689818791788</v>
      </c>
      <c r="H36" s="33"/>
      <c r="I36" s="29"/>
    </row>
    <row r="37" spans="1:9" x14ac:dyDescent="0.25">
      <c r="A37" s="31" t="s">
        <v>141</v>
      </c>
      <c r="B37" s="32" t="s">
        <v>142</v>
      </c>
      <c r="C37" s="37">
        <v>37668</v>
      </c>
      <c r="D37" s="33">
        <v>38268</v>
      </c>
      <c r="E37" s="33">
        <v>25728</v>
      </c>
      <c r="F37" s="34">
        <f t="shared" si="0"/>
        <v>0.68302007008601462</v>
      </c>
      <c r="G37" s="34">
        <f t="shared" si="1"/>
        <v>0.67231106930072126</v>
      </c>
      <c r="H37" s="33">
        <v>25593</v>
      </c>
      <c r="I37" s="29"/>
    </row>
    <row r="38" spans="1:9" x14ac:dyDescent="0.25">
      <c r="A38" s="31" t="s">
        <v>143</v>
      </c>
      <c r="B38" s="32" t="s">
        <v>144</v>
      </c>
      <c r="C38" s="37">
        <v>79980.899999999994</v>
      </c>
      <c r="D38" s="33">
        <v>88776</v>
      </c>
      <c r="E38" s="33">
        <v>54587</v>
      </c>
      <c r="F38" s="34">
        <f t="shared" si="0"/>
        <v>0.68250044698171697</v>
      </c>
      <c r="G38" s="34">
        <f t="shared" si="1"/>
        <v>0.61488465350995769</v>
      </c>
      <c r="H38" s="33">
        <v>51824</v>
      </c>
      <c r="I38" s="29"/>
    </row>
    <row r="39" spans="1:9" s="30" customFormat="1" x14ac:dyDescent="0.25">
      <c r="A39" s="26" t="s">
        <v>145</v>
      </c>
      <c r="B39" s="27" t="s">
        <v>146</v>
      </c>
      <c r="C39" s="36">
        <f t="shared" ref="C39:H39" si="12">SUM(C40:C41)</f>
        <v>833875</v>
      </c>
      <c r="D39" s="28">
        <f t="shared" si="12"/>
        <v>847537</v>
      </c>
      <c r="E39" s="28">
        <f t="shared" si="12"/>
        <v>544368</v>
      </c>
      <c r="F39" s="34">
        <f t="shared" si="0"/>
        <v>0.65281726877529611</v>
      </c>
      <c r="G39" s="34">
        <f t="shared" si="1"/>
        <v>0.64229408273621091</v>
      </c>
      <c r="H39" s="28">
        <f t="shared" si="12"/>
        <v>479943</v>
      </c>
      <c r="I39" s="29">
        <f t="shared" si="4"/>
        <v>1.1342346903694813</v>
      </c>
    </row>
    <row r="40" spans="1:9" x14ac:dyDescent="0.25">
      <c r="A40" s="31" t="s">
        <v>147</v>
      </c>
      <c r="B40" s="32" t="s">
        <v>148</v>
      </c>
      <c r="C40" s="37">
        <v>810572</v>
      </c>
      <c r="D40" s="33">
        <v>824234</v>
      </c>
      <c r="E40" s="33">
        <v>527755</v>
      </c>
      <c r="F40" s="34">
        <f t="shared" si="0"/>
        <v>0.65108960092379209</v>
      </c>
      <c r="G40" s="34">
        <f t="shared" si="1"/>
        <v>0.64029753686453117</v>
      </c>
      <c r="H40" s="33">
        <v>466684</v>
      </c>
      <c r="I40" s="29"/>
    </row>
    <row r="41" spans="1:9" x14ac:dyDescent="0.25">
      <c r="A41" s="31" t="s">
        <v>149</v>
      </c>
      <c r="B41" s="32" t="s">
        <v>150</v>
      </c>
      <c r="C41" s="37">
        <v>23303</v>
      </c>
      <c r="D41" s="33">
        <v>23303</v>
      </c>
      <c r="E41" s="33">
        <v>16613</v>
      </c>
      <c r="F41" s="34">
        <f t="shared" si="0"/>
        <v>0.71291250053641164</v>
      </c>
      <c r="G41" s="34">
        <f t="shared" si="1"/>
        <v>0.71291250053641164</v>
      </c>
      <c r="H41" s="33">
        <v>13259</v>
      </c>
      <c r="I41" s="29"/>
    </row>
    <row r="42" spans="1:9" s="30" customFormat="1" x14ac:dyDescent="0.25">
      <c r="A42" s="26" t="s">
        <v>151</v>
      </c>
      <c r="B42" s="27" t="s">
        <v>152</v>
      </c>
      <c r="C42" s="36">
        <f>SUM(C43:C43)</f>
        <v>4320</v>
      </c>
      <c r="D42" s="28">
        <f>SUM(D43:D43)</f>
        <v>4320</v>
      </c>
      <c r="E42" s="28">
        <f>SUM(E43:E43)</f>
        <v>2660</v>
      </c>
      <c r="F42" s="34">
        <f t="shared" si="0"/>
        <v>0.6157407407407407</v>
      </c>
      <c r="G42" s="34">
        <f t="shared" si="1"/>
        <v>0.6157407407407407</v>
      </c>
      <c r="H42" s="28">
        <f t="shared" ref="H42" si="13">SUM(H43:H43)</f>
        <v>2680</v>
      </c>
      <c r="I42" s="29">
        <f t="shared" si="4"/>
        <v>0.9925373134328358</v>
      </c>
    </row>
    <row r="43" spans="1:9" x14ac:dyDescent="0.25">
      <c r="A43" s="31" t="s">
        <v>153</v>
      </c>
      <c r="B43" s="32" t="s">
        <v>154</v>
      </c>
      <c r="C43" s="37">
        <v>4320</v>
      </c>
      <c r="D43" s="33">
        <v>4320</v>
      </c>
      <c r="E43" s="33">
        <v>2660</v>
      </c>
      <c r="F43" s="34">
        <f t="shared" si="0"/>
        <v>0.6157407407407407</v>
      </c>
      <c r="G43" s="34">
        <f t="shared" si="1"/>
        <v>0.6157407407407407</v>
      </c>
      <c r="H43" s="33">
        <v>2680</v>
      </c>
      <c r="I43" s="29"/>
    </row>
    <row r="44" spans="1:9" s="30" customFormat="1" x14ac:dyDescent="0.25">
      <c r="A44" s="26" t="s">
        <v>155</v>
      </c>
      <c r="B44" s="27" t="s">
        <v>156</v>
      </c>
      <c r="C44" s="36">
        <f>SUM(C45:C48)</f>
        <v>273135.19999999995</v>
      </c>
      <c r="D44" s="28">
        <f>SUM(D45:D48)</f>
        <v>715809</v>
      </c>
      <c r="E44" s="28">
        <f>SUM(E45:E48)</f>
        <v>171855</v>
      </c>
      <c r="F44" s="34">
        <f t="shared" si="0"/>
        <v>0.62919389372003331</v>
      </c>
      <c r="G44" s="34">
        <f t="shared" si="1"/>
        <v>0.24008499474021702</v>
      </c>
      <c r="H44" s="28">
        <f t="shared" ref="H44" si="14">SUM(H45:H48)</f>
        <v>153867</v>
      </c>
      <c r="I44" s="29">
        <f t="shared" si="4"/>
        <v>1.1169061592154264</v>
      </c>
    </row>
    <row r="45" spans="1:9" x14ac:dyDescent="0.25">
      <c r="A45" s="31" t="s">
        <v>157</v>
      </c>
      <c r="B45" s="32" t="s">
        <v>158</v>
      </c>
      <c r="C45" s="37">
        <v>29015.4</v>
      </c>
      <c r="D45" s="33">
        <v>29015</v>
      </c>
      <c r="E45" s="33">
        <v>18463</v>
      </c>
      <c r="F45" s="34">
        <f t="shared" si="0"/>
        <v>0.63631726600357053</v>
      </c>
      <c r="G45" s="34">
        <f t="shared" si="1"/>
        <v>0.63632603825607448</v>
      </c>
      <c r="H45" s="33">
        <v>15369</v>
      </c>
      <c r="I45" s="29"/>
    </row>
    <row r="46" spans="1:9" x14ac:dyDescent="0.25">
      <c r="A46" s="31" t="s">
        <v>159</v>
      </c>
      <c r="B46" s="32" t="s">
        <v>160</v>
      </c>
      <c r="C46" s="37">
        <v>37746</v>
      </c>
      <c r="D46" s="33">
        <v>433177</v>
      </c>
      <c r="E46" s="33">
        <v>47654</v>
      </c>
      <c r="F46" s="34">
        <f t="shared" si="0"/>
        <v>1.2624913898161394</v>
      </c>
      <c r="G46" s="34">
        <f t="shared" si="1"/>
        <v>0.11001045761894099</v>
      </c>
      <c r="H46" s="33">
        <v>19538</v>
      </c>
      <c r="I46" s="29"/>
    </row>
    <row r="47" spans="1:9" x14ac:dyDescent="0.25">
      <c r="A47" s="31" t="s">
        <v>161</v>
      </c>
      <c r="B47" s="32" t="s">
        <v>162</v>
      </c>
      <c r="C47" s="37">
        <v>205873.8</v>
      </c>
      <c r="D47" s="33">
        <v>253117</v>
      </c>
      <c r="E47" s="33">
        <v>105738</v>
      </c>
      <c r="F47" s="34">
        <f t="shared" si="0"/>
        <v>0.51360590808543882</v>
      </c>
      <c r="G47" s="34">
        <f t="shared" si="1"/>
        <v>0.41774357313021249</v>
      </c>
      <c r="H47" s="33">
        <v>118460</v>
      </c>
      <c r="I47" s="29"/>
    </row>
    <row r="48" spans="1:9" x14ac:dyDescent="0.25">
      <c r="A48" s="31" t="s">
        <v>163</v>
      </c>
      <c r="B48" s="32" t="s">
        <v>164</v>
      </c>
      <c r="C48" s="37">
        <v>500</v>
      </c>
      <c r="D48" s="33">
        <v>500</v>
      </c>
      <c r="E48" s="33"/>
      <c r="F48" s="34">
        <f t="shared" ref="F48:F54" si="15">E48/C48</f>
        <v>0</v>
      </c>
      <c r="G48" s="34">
        <f t="shared" ref="G48:G54" si="16">E48/D48</f>
        <v>0</v>
      </c>
      <c r="H48" s="33">
        <v>500</v>
      </c>
      <c r="I48" s="29"/>
    </row>
    <row r="49" spans="1:9" s="30" customFormat="1" x14ac:dyDescent="0.25">
      <c r="A49" s="26" t="s">
        <v>165</v>
      </c>
      <c r="B49" s="27" t="s">
        <v>166</v>
      </c>
      <c r="C49" s="36">
        <f>SUM(C50:C52)</f>
        <v>517842.5</v>
      </c>
      <c r="D49" s="28">
        <f>SUM(D50:D52)</f>
        <v>536469</v>
      </c>
      <c r="E49" s="28">
        <f>SUM(E50:E52)</f>
        <v>348230</v>
      </c>
      <c r="F49" s="34">
        <f t="shared" si="15"/>
        <v>0.67246315240637844</v>
      </c>
      <c r="G49" s="34">
        <f t="shared" si="16"/>
        <v>0.64911486031811716</v>
      </c>
      <c r="H49" s="28">
        <f t="shared" ref="H49" si="17">SUM(H50:H52)</f>
        <v>296163</v>
      </c>
      <c r="I49" s="29">
        <f t="shared" ref="I49:I53" si="18">E49/H49</f>
        <v>1.1758052153712653</v>
      </c>
    </row>
    <row r="50" spans="1:9" x14ac:dyDescent="0.25">
      <c r="A50" s="31" t="s">
        <v>167</v>
      </c>
      <c r="B50" s="32" t="s">
        <v>168</v>
      </c>
      <c r="C50" s="37">
        <v>321850.5</v>
      </c>
      <c r="D50" s="33">
        <v>335969</v>
      </c>
      <c r="E50" s="33">
        <v>212511</v>
      </c>
      <c r="F50" s="34">
        <f t="shared" si="15"/>
        <v>0.66027860761440482</v>
      </c>
      <c r="G50" s="34">
        <f t="shared" si="16"/>
        <v>0.63253157285344774</v>
      </c>
      <c r="H50" s="33">
        <v>204414</v>
      </c>
      <c r="I50" s="29"/>
    </row>
    <row r="51" spans="1:9" x14ac:dyDescent="0.25">
      <c r="A51" s="31" t="s">
        <v>169</v>
      </c>
      <c r="B51" s="32" t="s">
        <v>170</v>
      </c>
      <c r="C51" s="37">
        <v>167192</v>
      </c>
      <c r="D51" s="33">
        <v>174008</v>
      </c>
      <c r="E51" s="33">
        <v>116321</v>
      </c>
      <c r="F51" s="34">
        <f t="shared" si="15"/>
        <v>0.69573304942820235</v>
      </c>
      <c r="G51" s="34">
        <f t="shared" si="16"/>
        <v>0.66848075950531005</v>
      </c>
      <c r="H51" s="33">
        <v>74631</v>
      </c>
      <c r="I51" s="29"/>
    </row>
    <row r="52" spans="1:9" x14ac:dyDescent="0.25">
      <c r="A52" s="31" t="s">
        <v>171</v>
      </c>
      <c r="B52" s="32" t="s">
        <v>172</v>
      </c>
      <c r="C52" s="37">
        <v>28800</v>
      </c>
      <c r="D52" s="33">
        <v>26492</v>
      </c>
      <c r="E52" s="33">
        <v>19398</v>
      </c>
      <c r="F52" s="34">
        <f t="shared" si="15"/>
        <v>0.67354166666666671</v>
      </c>
      <c r="G52" s="34">
        <f t="shared" si="16"/>
        <v>0.73222104786350595</v>
      </c>
      <c r="H52" s="33">
        <v>17118</v>
      </c>
      <c r="I52" s="29"/>
    </row>
    <row r="53" spans="1:9" s="30" customFormat="1" x14ac:dyDescent="0.25">
      <c r="A53" s="26" t="s">
        <v>173</v>
      </c>
      <c r="B53" s="27" t="s">
        <v>174</v>
      </c>
      <c r="C53" s="36">
        <f>SUM(C54:C54)</f>
        <v>23300</v>
      </c>
      <c r="D53" s="28">
        <f>SUM(D54:D54)</f>
        <v>23300</v>
      </c>
      <c r="E53" s="28">
        <f>SUM(E54:E54)</f>
        <v>12967</v>
      </c>
      <c r="F53" s="34">
        <f t="shared" si="15"/>
        <v>0.5565236051502146</v>
      </c>
      <c r="G53" s="34">
        <f t="shared" si="16"/>
        <v>0.5565236051502146</v>
      </c>
      <c r="H53" s="28">
        <f t="shared" ref="H53" si="19">SUM(H54:H54)</f>
        <v>11596</v>
      </c>
      <c r="I53" s="29">
        <f t="shared" si="18"/>
        <v>1.118230424284236</v>
      </c>
    </row>
    <row r="54" spans="1:9" x14ac:dyDescent="0.25">
      <c r="A54" s="31" t="s">
        <v>175</v>
      </c>
      <c r="B54" s="32" t="s">
        <v>176</v>
      </c>
      <c r="C54" s="37">
        <v>23300</v>
      </c>
      <c r="D54" s="33">
        <v>23300</v>
      </c>
      <c r="E54" s="33">
        <v>12967</v>
      </c>
      <c r="F54" s="34">
        <f t="shared" si="15"/>
        <v>0.5565236051502146</v>
      </c>
      <c r="G54" s="34">
        <f t="shared" si="16"/>
        <v>0.5565236051502146</v>
      </c>
      <c r="H54" s="33">
        <v>11596</v>
      </c>
      <c r="I54" s="29"/>
    </row>
    <row r="55" spans="1:9" s="30" customFormat="1" x14ac:dyDescent="0.25">
      <c r="A55" s="26" t="s">
        <v>177</v>
      </c>
      <c r="B55" s="27" t="s">
        <v>178</v>
      </c>
      <c r="C55" s="36">
        <f>C56</f>
        <v>500</v>
      </c>
      <c r="D55" s="28">
        <f>D56</f>
        <v>500</v>
      </c>
      <c r="E55" s="28">
        <f t="shared" ref="E55" si="20">SUM(E56)</f>
        <v>0</v>
      </c>
      <c r="F55" s="29"/>
      <c r="G55" s="29"/>
      <c r="H55" s="33"/>
      <c r="I55" s="29"/>
    </row>
    <row r="56" spans="1:9" x14ac:dyDescent="0.25">
      <c r="A56" s="31" t="s">
        <v>179</v>
      </c>
      <c r="B56" s="32" t="s">
        <v>180</v>
      </c>
      <c r="C56" s="37">
        <v>500</v>
      </c>
      <c r="D56" s="33">
        <v>500</v>
      </c>
      <c r="E56" s="33"/>
      <c r="F56" s="34"/>
      <c r="G56" s="34"/>
      <c r="H56" s="33"/>
      <c r="I56" s="29"/>
    </row>
    <row r="57" spans="1:9" s="30" customFormat="1" ht="24" x14ac:dyDescent="0.25">
      <c r="A57" s="26" t="s">
        <v>181</v>
      </c>
      <c r="B57" s="27" t="s">
        <v>182</v>
      </c>
      <c r="C57" s="36">
        <v>0</v>
      </c>
      <c r="D57" s="28">
        <v>0</v>
      </c>
      <c r="E57" s="28">
        <v>0</v>
      </c>
      <c r="F57" s="29"/>
      <c r="G57" s="29"/>
      <c r="H57" s="28">
        <v>0</v>
      </c>
      <c r="I57" s="29"/>
    </row>
  </sheetData>
  <mergeCells count="1">
    <mergeCell ref="A1:I1"/>
  </mergeCells>
  <pageMargins left="0.7" right="0.7" top="0.75" bottom="0.75" header="0.3" footer="0.3"/>
  <pageSetup paperSize="9" scale="78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2024-09-09T08:03:38Z</cp:lastPrinted>
  <dcterms:created xsi:type="dcterms:W3CDTF">2017-12-11T14:03:53Z</dcterms:created>
  <dcterms:modified xsi:type="dcterms:W3CDTF">2024-09-09T09:49:45Z</dcterms:modified>
</cp:coreProperties>
</file>