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Работа\ОБМЕН\Открытый бюджет\2024\октябрь\"/>
    </mc:Choice>
  </mc:AlternateContent>
  <xr:revisionPtr revIDLastSave="0" documentId="13_ncr:1_{DDA66BAD-4356-43B1-BF76-A40EBE1036D7}" xr6:coauthVersionLast="36" xr6:coauthVersionMax="36" xr10:uidLastSave="{00000000-0000-0000-0000-000000000000}"/>
  <bookViews>
    <workbookView xWindow="0" yWindow="60" windowWidth="23040" windowHeight="8760" activeTab="1" xr2:uid="{00000000-000D-0000-FFFF-FFFF00000000}"/>
  </bookViews>
  <sheets>
    <sheet name="Доходы" sheetId="3" r:id="rId1"/>
    <sheet name="Расходы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3" l="1"/>
  <c r="H37" i="3" l="1"/>
  <c r="H32" i="3"/>
  <c r="H31" i="3" s="1"/>
  <c r="H22" i="3"/>
  <c r="H16" i="3"/>
  <c r="H13" i="3"/>
  <c r="H9" i="3"/>
  <c r="H7" i="3"/>
  <c r="H6" i="3" s="1"/>
  <c r="H5" i="3" s="1"/>
  <c r="H4" i="3" l="1"/>
  <c r="E44" i="4" l="1"/>
  <c r="G36" i="3" l="1"/>
  <c r="H49" i="4" l="1"/>
  <c r="E32" i="4" l="1"/>
  <c r="F31" i="4"/>
  <c r="H32" i="4" l="1"/>
  <c r="H53" i="4"/>
  <c r="H44" i="4"/>
  <c r="H42" i="4"/>
  <c r="H39" i="4"/>
  <c r="H29" i="4"/>
  <c r="H25" i="4"/>
  <c r="H19" i="4"/>
  <c r="H5" i="4"/>
  <c r="H15" i="4"/>
  <c r="I29" i="3"/>
  <c r="H4" i="4" l="1"/>
  <c r="E42" i="4"/>
  <c r="F42" i="4" l="1"/>
  <c r="G42" i="4"/>
  <c r="F21" i="4"/>
  <c r="G36" i="4" l="1"/>
  <c r="F36" i="4"/>
  <c r="I28" i="3" l="1"/>
  <c r="D5" i="4" l="1"/>
  <c r="G10" i="4"/>
  <c r="G29" i="3"/>
  <c r="F29" i="3"/>
  <c r="F10" i="4" l="1"/>
  <c r="G35" i="4" l="1"/>
  <c r="G34" i="4"/>
  <c r="F35" i="4"/>
  <c r="F34" i="4"/>
  <c r="F43" i="4"/>
  <c r="E16" i="3" l="1"/>
  <c r="E55" i="4" l="1"/>
  <c r="D55" i="4"/>
  <c r="C55" i="4"/>
  <c r="G54" i="4"/>
  <c r="F54" i="4"/>
  <c r="E53" i="4"/>
  <c r="D53" i="4"/>
  <c r="C53" i="4"/>
  <c r="G52" i="4"/>
  <c r="F52" i="4"/>
  <c r="G51" i="4"/>
  <c r="F51" i="4"/>
  <c r="G50" i="4"/>
  <c r="F50" i="4"/>
  <c r="E49" i="4"/>
  <c r="D49" i="4"/>
  <c r="C49" i="4"/>
  <c r="G48" i="4"/>
  <c r="F48" i="4"/>
  <c r="G47" i="4"/>
  <c r="F47" i="4"/>
  <c r="G46" i="4"/>
  <c r="F46" i="4"/>
  <c r="G45" i="4"/>
  <c r="F45" i="4"/>
  <c r="D44" i="4"/>
  <c r="C44" i="4"/>
  <c r="G43" i="4"/>
  <c r="D42" i="4"/>
  <c r="C42" i="4"/>
  <c r="G41" i="4"/>
  <c r="F41" i="4"/>
  <c r="G40" i="4"/>
  <c r="F40" i="4"/>
  <c r="E39" i="4"/>
  <c r="D39" i="4"/>
  <c r="C39" i="4"/>
  <c r="G38" i="4"/>
  <c r="F38" i="4"/>
  <c r="G37" i="4"/>
  <c r="F37" i="4"/>
  <c r="D32" i="4"/>
  <c r="C32" i="4"/>
  <c r="G31" i="4"/>
  <c r="G30" i="4"/>
  <c r="F30" i="4"/>
  <c r="E29" i="4"/>
  <c r="D29" i="4"/>
  <c r="C29" i="4"/>
  <c r="G28" i="4"/>
  <c r="F28" i="4"/>
  <c r="G27" i="4"/>
  <c r="F27" i="4"/>
  <c r="G26" i="4"/>
  <c r="F26" i="4"/>
  <c r="E25" i="4"/>
  <c r="D25" i="4"/>
  <c r="C25" i="4"/>
  <c r="G24" i="4"/>
  <c r="F24" i="4"/>
  <c r="G23" i="4"/>
  <c r="F23" i="4"/>
  <c r="G22" i="4"/>
  <c r="F22" i="4"/>
  <c r="G21" i="4"/>
  <c r="G20" i="4"/>
  <c r="F20" i="4"/>
  <c r="E19" i="4"/>
  <c r="D19" i="4"/>
  <c r="C19" i="4"/>
  <c r="G18" i="4"/>
  <c r="F18" i="4"/>
  <c r="G17" i="4"/>
  <c r="G16" i="4"/>
  <c r="F16" i="4"/>
  <c r="E15" i="4"/>
  <c r="D15" i="4"/>
  <c r="C15" i="4"/>
  <c r="G14" i="4"/>
  <c r="E13" i="4"/>
  <c r="D13" i="4"/>
  <c r="C13" i="4"/>
  <c r="G12" i="4"/>
  <c r="F12" i="4"/>
  <c r="G11" i="4"/>
  <c r="G9" i="4"/>
  <c r="F9" i="4"/>
  <c r="G8" i="4"/>
  <c r="F8" i="4"/>
  <c r="G7" i="4"/>
  <c r="F7" i="4"/>
  <c r="G6" i="4"/>
  <c r="F6" i="4"/>
  <c r="E5" i="4"/>
  <c r="C5" i="4"/>
  <c r="I53" i="4" l="1"/>
  <c r="G53" i="4"/>
  <c r="F53" i="4"/>
  <c r="F49" i="4"/>
  <c r="G49" i="4"/>
  <c r="I44" i="4"/>
  <c r="F44" i="4"/>
  <c r="G44" i="4"/>
  <c r="I39" i="4"/>
  <c r="F39" i="4"/>
  <c r="G39" i="4"/>
  <c r="G32" i="4"/>
  <c r="G33" i="4"/>
  <c r="F32" i="4"/>
  <c r="F33" i="4"/>
  <c r="G29" i="4"/>
  <c r="F29" i="4"/>
  <c r="I25" i="4"/>
  <c r="F25" i="4"/>
  <c r="G25" i="4"/>
  <c r="I19" i="4"/>
  <c r="F19" i="4"/>
  <c r="G19" i="4"/>
  <c r="I15" i="4"/>
  <c r="G15" i="4"/>
  <c r="F15" i="4"/>
  <c r="I5" i="4"/>
  <c r="F5" i="4"/>
  <c r="G5" i="4"/>
  <c r="G13" i="4"/>
  <c r="C4" i="4"/>
  <c r="I42" i="4"/>
  <c r="D4" i="4"/>
  <c r="E4" i="4"/>
  <c r="I29" i="4"/>
  <c r="I32" i="4"/>
  <c r="I49" i="4"/>
  <c r="F4" i="4" l="1"/>
  <c r="G4" i="4"/>
  <c r="I4" i="4"/>
  <c r="G28" i="3"/>
  <c r="F28" i="3"/>
  <c r="E9" i="3" l="1"/>
  <c r="E13" i="3"/>
  <c r="E22" i="3"/>
  <c r="E32" i="3"/>
  <c r="E31" i="3" s="1"/>
  <c r="E37" i="3"/>
  <c r="C37" i="3" l="1"/>
  <c r="C32" i="3"/>
  <c r="C22" i="3"/>
  <c r="C16" i="3"/>
  <c r="C13" i="3"/>
  <c r="C9" i="3"/>
  <c r="C7" i="3"/>
  <c r="C31" i="3" l="1"/>
  <c r="C6" i="3"/>
  <c r="C5" i="3" s="1"/>
  <c r="C4" i="3" l="1"/>
  <c r="I8" i="3"/>
  <c r="I10" i="3"/>
  <c r="I11" i="3"/>
  <c r="I12" i="3"/>
  <c r="I14" i="3"/>
  <c r="I15" i="3"/>
  <c r="I20" i="3"/>
  <c r="I23" i="3"/>
  <c r="I24" i="3"/>
  <c r="I25" i="3"/>
  <c r="I26" i="3"/>
  <c r="I35" i="3"/>
  <c r="I42" i="3"/>
  <c r="I43" i="3"/>
  <c r="E7" i="3" l="1"/>
  <c r="I7" i="3" s="1"/>
  <c r="I22" i="3" l="1"/>
  <c r="G8" i="3" l="1"/>
  <c r="G10" i="3"/>
  <c r="G11" i="3"/>
  <c r="G12" i="3"/>
  <c r="G14" i="3"/>
  <c r="G15" i="3"/>
  <c r="G20" i="3"/>
  <c r="G23" i="3"/>
  <c r="G24" i="3"/>
  <c r="G25" i="3"/>
  <c r="G26" i="3"/>
  <c r="G34" i="3"/>
  <c r="G35" i="3"/>
  <c r="D37" i="3"/>
  <c r="D32" i="3"/>
  <c r="D22" i="3"/>
  <c r="G22" i="3" s="1"/>
  <c r="D16" i="3"/>
  <c r="D13" i="3"/>
  <c r="D9" i="3"/>
  <c r="D7" i="3"/>
  <c r="D31" i="3" l="1"/>
  <c r="D6" i="3"/>
  <c r="D5" i="3" s="1"/>
  <c r="D4" i="3" l="1"/>
  <c r="G7" i="3"/>
  <c r="G9" i="3" l="1"/>
  <c r="I9" i="3"/>
  <c r="F14" i="3"/>
  <c r="F15" i="3"/>
  <c r="F16" i="3" l="1"/>
  <c r="I32" i="3" l="1"/>
  <c r="G32" i="3" l="1"/>
  <c r="F8" i="3"/>
  <c r="F9" i="3"/>
  <c r="F10" i="3"/>
  <c r="F11" i="3"/>
  <c r="F12" i="3"/>
  <c r="F20" i="3"/>
  <c r="F23" i="3"/>
  <c r="F24" i="3"/>
  <c r="F25" i="3"/>
  <c r="F26" i="3"/>
  <c r="F34" i="3"/>
  <c r="F35" i="3"/>
  <c r="I13" i="3"/>
  <c r="F32" i="3"/>
  <c r="F22" i="3"/>
  <c r="G13" i="3" l="1"/>
  <c r="F13" i="3"/>
  <c r="E6" i="3"/>
  <c r="I6" i="3" s="1"/>
  <c r="G31" i="3" l="1"/>
  <c r="I31" i="3"/>
  <c r="F31" i="3"/>
  <c r="F6" i="3"/>
  <c r="E5" i="3"/>
  <c r="G6" i="3"/>
  <c r="F7" i="3"/>
  <c r="I5" i="3" l="1"/>
  <c r="E4" i="3"/>
  <c r="G5" i="3"/>
  <c r="G4" i="3" l="1"/>
  <c r="F5" i="3"/>
  <c r="F4" i="3" l="1"/>
  <c r="I4" i="3"/>
</calcChain>
</file>

<file path=xl/sharedStrings.xml><?xml version="1.0" encoding="utf-8"?>
<sst xmlns="http://schemas.openxmlformats.org/spreadsheetml/2006/main" count="204" uniqueCount="200">
  <si>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</si>
  <si>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</si>
  <si>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</si>
  <si>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</si>
  <si>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</si>
  <si>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</si>
  <si>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</si>
  <si>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</si>
  <si>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</si>
  <si>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</si>
  <si>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</si>
  <si>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</si>
  <si>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</si>
  <si>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</si>
  <si>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</si>
  <si>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</si>
  <si>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</si>
  <si>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</si>
  <si>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</si>
  <si>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</si>
  <si>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</si>
  <si>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</si>
  <si>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</si>
  <si>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</si>
  <si>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</si>
  <si>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1 07 01030 01 0000 110</t>
  </si>
  <si>
    <t>Налог на добычу прочих полезных ископаемых (за исключением полезных ископаемых в виде природных алмазов)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</si>
  <si>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</si>
  <si>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</si>
  <si>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</si>
  <si>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</si>
  <si>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</si>
  <si>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</si>
  <si>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</si>
  <si>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</si>
  <si>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</si>
  <si>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</si>
  <si>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</si>
  <si>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</si>
  <si>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</si>
  <si>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</si>
  <si>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</si>
  <si>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</si>
  <si>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</si>
  <si>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</si>
  <si>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</si>
  <si>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</si>
  <si>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</si>
  <si>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</si>
  <si>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</si>
  <si>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</si>
  <si>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</si>
  <si>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2 02 10000 00 0000 151</t>
  </si>
  <si>
    <t>Дотации бюджетам бюджетной системы Российской Федерации</t>
  </si>
  <si>
    <t>2 02 20000 00 0000 151</t>
  </si>
  <si>
    <t>Субсидии бюджетам бюджетной системы Российской Федерации (межбюджетные субсидии)</t>
  </si>
  <si>
    <t>2 02 30000 00 0000 151</t>
  </si>
  <si>
    <t>Субвенции бюджетам бюджетной системы Российской Федерации</t>
  </si>
  <si>
    <t>2 02 40000 00 0000 151</t>
  </si>
  <si>
    <t>Иные межбюджетные трансферты</t>
  </si>
  <si>
    <t>2 03 00000 00 0000 000</t>
  </si>
  <si>
    <t>БЕЗВОЗМЕЗДНЫЕ ПОСТУПЛЕНИЯ ОТ ГОСУДАРСТВЕННЫХ (МУНИЦИПАЛЬНЫХ) ОРГАНИЗАЦИЙ</t>
  </si>
  <si>
    <t>2 03 02080 02 0000 180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</si>
  <si>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</si>
  <si>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2 02 70000 00 0000 000</t>
  </si>
  <si>
    <t>ПРОЧИЕ БЕЗВОЗМЕЗДНЫЕ ПОСТУПЛЕНИЯ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</si>
  <si>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</si>
  <si>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</si>
  <si>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</si>
  <si>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</si>
  <si>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Налог на имущество физических лиц</t>
  </si>
  <si>
    <t>1 06 01000 00 0000 110</t>
  </si>
  <si>
    <t>Земельный налог</t>
  </si>
  <si>
    <t>1 06 06000 00 0000 110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</si>
  <si>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</si>
  <si>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</si>
  <si>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Код</t>
  </si>
  <si>
    <t>Наименование разделов, подразделов</t>
  </si>
  <si>
    <t>РАСХОДЫ БЮДЖЕТА - 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</si>
  <si>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</si>
  <si>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</si>
  <si>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</si>
  <si>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</si>
  <si>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</si>
  <si>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</si>
  <si>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</si>
  <si>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</si>
  <si>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</si>
  <si>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</si>
  <si>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</si>
  <si>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</si>
  <si>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</si>
  <si>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</si>
  <si>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</si>
  <si>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</si>
  <si>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</si>
  <si>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</si>
  <si>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</si>
  <si>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</si>
  <si>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</si>
  <si>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</si>
  <si>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</si>
  <si>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</si>
  <si>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</si>
  <si>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</si>
  <si>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</si>
  <si>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</si>
  <si>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</si>
  <si>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</si>
  <si>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</si>
  <si>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</si>
  <si>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</si>
  <si>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</si>
  <si>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</si>
  <si>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</si>
  <si>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</si>
  <si>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</si>
  <si>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</si>
  <si>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</si>
  <si>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</si>
  <si>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</si>
  <si>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</si>
  <si>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</si>
  <si>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</si>
  <si>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</si>
  <si>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</si>
  <si>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</si>
  <si>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</si>
  <si>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</si>
  <si>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</si>
  <si>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</si>
  <si>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</si>
  <si>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</si>
  <si>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</si>
  <si>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</si>
  <si>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</si>
  <si>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</si>
  <si>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</si>
  <si>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</si>
  <si>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</si>
  <si>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</si>
  <si>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</si>
  <si>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</si>
  <si>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</si>
  <si>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</si>
  <si>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</si>
  <si>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</si>
  <si>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</si>
  <si>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</si>
  <si>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</si>
  <si>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</si>
  <si>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</si>
  <si>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</si>
  <si>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</si>
  <si>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</si>
  <si>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</si>
  <si>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</si>
  <si>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</si>
  <si>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</si>
  <si>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</si>
  <si>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</si>
  <si>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</si>
  <si>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</si>
  <si>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</si>
  <si>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</si>
  <si>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</si>
  <si>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</si>
  <si>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</si>
  <si>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</si>
  <si>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</si>
  <si>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</si>
  <si>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</si>
  <si>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</si>
  <si>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</si>
  <si>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</si>
  <si>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</si>
  <si>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</si>
  <si>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</si>
  <si>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</si>
  <si>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</si>
  <si>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</si>
  <si>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</si>
  <si>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</si>
  <si>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Годовые бюджетные назначения в соответствии с отчетом об исполнении бюджета городского округа Щёлково на 2024 год, тыс. руб.</t>
  </si>
  <si>
    <t>% исполнения годовых бюджетных назначений в соответствии с отчетом об исполнении бюджета городского округа Щёлково на  2024 год</t>
  </si>
  <si>
    <t>% исполнения годового плана в соответствии с Решением Совета депутатов от 14.12.2022 № 465/55-127-НПА на 2024 год</t>
  </si>
  <si>
    <t>% исполнения годового плана в соответствии с отчетом об исполнении бюджета городского округа Щёлково на  2024 год</t>
  </si>
  <si>
    <t>Годовой план в соответствии с отчетом об исполнении бюджета городского округа Щёлково на 2024 год, тыс. руб.</t>
  </si>
  <si>
    <t>Годовой план в соответствии с Решением Совета депутатов от 12.12.2023 № 620/70-180-НПА на 2024 год, тыс. руб.</t>
  </si>
  <si>
    <t>% исполнения годовых бюджетных назначений в соответствии с Решением Совета депутатов от 12.12.2023 № 620/70-180-НПА на 2024 год, тыс. руб.</t>
  </si>
  <si>
    <t>0705</t>
  </si>
  <si>
    <t>Профессиональная подготовка, переподготовка и повышение квалификации</t>
  </si>
  <si>
    <t>Cведения об исполнении бюджета муниципального образования Московской области по доходам в разрезе видов доходов в сравнении с запланированными значениями на соответствующий период и в сравнении с соответствующим периодом прошлого года (по состоянию на 01.11.2024)</t>
  </si>
  <si>
    <t>Фактически исполнено по состоянию на 01.11.2024, тыс. руб.</t>
  </si>
  <si>
    <t>Фактически исполнено по состоянию на 01.11.2023, тыс. руб.</t>
  </si>
  <si>
    <t>Аналитические данные о расходах бюджета городского округа Щёлково Московской области по разделам и подразделам классификации расходов бюджетов за отчетный период текущего финансового года в сравнении с соответствующим периодом прошлого года (по состоянию на 01.11.2024)</t>
  </si>
  <si>
    <t>2 08 00000 00 0000 000</t>
  </si>
  <si>
    <t>ПЕРЕЧИСЛЕНИЯ ДЛЯ ОСУЩЕСТВЛЕНИЯ ВОЗВРАТОВ</t>
  </si>
  <si>
    <t>2 08 04000 04 0000 150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</si>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</sst>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right" vertical="center" wrapText="1"/>
    </xf>
    <xf numFmtId="10" fontId="5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3" fontId="2" fillId="0" borderId="0" xfId="0" applyNumberFormat="1" applyFont="1"/>
    <xf numFmtId="49" fontId="8" fillId="0" borderId="2" xfId="0" applyNumberFormat="1" applyFont="1" applyFill="1" applyBorder="1" applyAlignment="1" applyProtection="1">
      <alignment horizontal="left" vertical="top" wrapText="1"/>
      <protection locked="0" hidden="1"/>
    </xf>
    <xf numFmtId="3" fontId="5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/>
    </xf>
    <xf numFmtId="3" fontId="7" fillId="2" borderId="1" xfId="0" applyNumberFormat="1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/>
    </xf>
    <xf numFmtId="3" fontId="2" fillId="2" borderId="0" xfId="0" applyNumberFormat="1" applyFont="1" applyFill="1"/>
    <xf numFmtId="10" fontId="6" fillId="0" borderId="1" xfId="0" applyNumberFormat="1" applyFont="1" applyBorder="1" applyAlignment="1">
      <alignment horizontal="right" vertical="center" wrapText="1"/>
    </xf>
    <xf numFmtId="0" fontId="9" fillId="2" borderId="0" xfId="0" applyFont="1" applyFill="1" applyAlignment="1">
      <alignment horizontal="left"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vertical="center"/>
    </xf>
    <xf numFmtId="0" fontId="0" fillId="2" borderId="0" xfId="0" applyFill="1"/>
    <xf numFmtId="0" fontId="12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10" fontId="13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/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10" fontId="12" fillId="2" borderId="1" xfId="0" applyNumberFormat="1" applyFont="1" applyFill="1" applyBorder="1" applyAlignment="1">
      <alignment horizontal="center" vertical="center" wrapText="1"/>
    </xf>
    <xf numFmtId="3" fontId="0" fillId="2" borderId="0" xfId="0" applyNumberFormat="1" applyFill="1"/>
    <xf numFmtId="164" fontId="13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9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5"/>
  <sheetViews>
    <sheetView zoomScale="85" zoomScaleNormal="85" workbookViewId="0">
      <pane xSplit="2" ySplit="4" topLeftCell="C26" activePane="bottomRight" state="frozen"/>
      <selection pane="topRight" activeCell="C1" sqref="C1"/>
      <selection pane="bottomLeft" activeCell="A5" sqref="A5"/>
      <selection pane="bottomRight" activeCell="E27" sqref="E27"/>
    </sheetView>
  </sheetViews>
  <sheetFormatPr defaultColWidth="8.85546875" defaultRowHeight="18.75" x14ac:dyDescent="0.3"/>
  <cols>
    <col min="1" max="1" width="30.28515625" style="1" customWidth="1"/>
    <col min="2" max="2" width="100" style="1" customWidth="1"/>
    <col min="3" max="4" width="19.7109375" style="19" customWidth="1"/>
    <col min="5" max="5" width="19.28515625" style="12" customWidth="1"/>
    <col min="6" max="7" width="15.42578125" style="12" customWidth="1"/>
    <col min="8" max="8" width="17.7109375" style="12" customWidth="1"/>
    <col min="9" max="9" width="19.7109375" style="12" customWidth="1"/>
    <col min="10" max="16384" width="8.85546875" style="1"/>
  </cols>
  <sheetData>
    <row r="1" spans="1:9" ht="56.45" customHeight="1" x14ac:dyDescent="0.3">
      <c r="A1" s="38" t="s">
        <v>192</v>
      </c>
      <c r="B1" s="38"/>
      <c r="C1" s="38"/>
      <c r="D1" s="38"/>
      <c r="E1" s="38"/>
      <c r="F1" s="38"/>
      <c r="G1" s="38"/>
      <c r="H1" s="38"/>
      <c r="I1" s="38"/>
    </row>
    <row r="3" spans="1:9" ht="131.44999999999999" customHeight="1" x14ac:dyDescent="0.3">
      <c r="A3" s="2" t="s">
        <v>0</v>
      </c>
      <c r="B3" s="2" t="s">
        <v>1</v>
      </c>
      <c r="C3" s="22" t="s">
        <v>188</v>
      </c>
      <c r="D3" s="22" t="s">
        <v>187</v>
      </c>
      <c r="E3" s="22" t="s">
        <v>193</v>
      </c>
      <c r="F3" s="22" t="s">
        <v>185</v>
      </c>
      <c r="G3" s="22" t="s">
        <v>186</v>
      </c>
      <c r="H3" s="22" t="s">
        <v>194</v>
      </c>
      <c r="I3" s="22" t="s">
        <v>2</v>
      </c>
    </row>
    <row r="4" spans="1:9" x14ac:dyDescent="0.3">
      <c r="A4" s="2"/>
      <c r="B4" s="3" t="s">
        <v>3</v>
      </c>
      <c r="C4" s="14">
        <f>C5+C31</f>
        <v>13184210</v>
      </c>
      <c r="D4" s="14">
        <f>D5+D31</f>
        <v>15157120</v>
      </c>
      <c r="E4" s="4">
        <f>E5+E31</f>
        <v>12056312</v>
      </c>
      <c r="F4" s="5">
        <f>E4/C4</f>
        <v>0.91445084688426537</v>
      </c>
      <c r="G4" s="5">
        <f>E4/D4</f>
        <v>0.79542234936452305</v>
      </c>
      <c r="H4" s="4">
        <f>H5+H31</f>
        <v>9824555</v>
      </c>
      <c r="I4" s="5">
        <f>E4/H4</f>
        <v>1.2271611284175212</v>
      </c>
    </row>
    <row r="5" spans="1:9" ht="23.45" customHeight="1" x14ac:dyDescent="0.3">
      <c r="A5" s="6" t="s">
        <v>4</v>
      </c>
      <c r="B5" s="3" t="s">
        <v>5</v>
      </c>
      <c r="C5" s="14">
        <f>C6+C22</f>
        <v>7028260</v>
      </c>
      <c r="D5" s="14">
        <f>D6+D22</f>
        <v>7392303</v>
      </c>
      <c r="E5" s="14">
        <f>E6+E22</f>
        <v>6373671</v>
      </c>
      <c r="F5" s="5">
        <f t="shared" ref="F5:F35" si="0">E5/C5</f>
        <v>0.90686329191008874</v>
      </c>
      <c r="G5" s="5">
        <f t="shared" ref="G5:G36" si="1">E5/D5</f>
        <v>0.86220370025416981</v>
      </c>
      <c r="H5" s="14">
        <f>H6+H22</f>
        <v>5185467</v>
      </c>
      <c r="I5" s="5">
        <f t="shared" ref="I5:I43" si="2">E5/H5</f>
        <v>1.229141174748581</v>
      </c>
    </row>
    <row r="6" spans="1:9" x14ac:dyDescent="0.3">
      <c r="A6" s="6"/>
      <c r="B6" s="7" t="s">
        <v>6</v>
      </c>
      <c r="C6" s="15">
        <f>C7+C9+C11+C13+C16+C20+C21</f>
        <v>6320547</v>
      </c>
      <c r="D6" s="15">
        <f>D7+D9+D11+D13+D16+D20+D21</f>
        <v>6481396</v>
      </c>
      <c r="E6" s="15">
        <f>E7+E9+E11+E13+E16+E20+E21</f>
        <v>5518578</v>
      </c>
      <c r="F6" s="5">
        <f t="shared" si="0"/>
        <v>0.87311715267681733</v>
      </c>
      <c r="G6" s="5">
        <f t="shared" si="1"/>
        <v>0.85144897796709229</v>
      </c>
      <c r="H6" s="15">
        <f>H7+H9+H11+H13+H16+H20+H21</f>
        <v>4360090</v>
      </c>
      <c r="I6" s="5">
        <f t="shared" si="2"/>
        <v>1.2657027721904823</v>
      </c>
    </row>
    <row r="7" spans="1:9" x14ac:dyDescent="0.3">
      <c r="A7" s="6" t="s">
        <v>7</v>
      </c>
      <c r="B7" s="3" t="s">
        <v>8</v>
      </c>
      <c r="C7" s="14">
        <f>C8</f>
        <v>3753523</v>
      </c>
      <c r="D7" s="14">
        <f>D8</f>
        <v>3854323</v>
      </c>
      <c r="E7" s="14">
        <f>E8</f>
        <v>3178316</v>
      </c>
      <c r="F7" s="5">
        <f t="shared" si="0"/>
        <v>0.84675543482749405</v>
      </c>
      <c r="G7" s="5">
        <f t="shared" si="1"/>
        <v>0.82461070335828113</v>
      </c>
      <c r="H7" s="14">
        <f>H8</f>
        <v>2548761</v>
      </c>
      <c r="I7" s="5">
        <f t="shared" si="2"/>
        <v>1.2470043287699395</v>
      </c>
    </row>
    <row r="8" spans="1:9" x14ac:dyDescent="0.3">
      <c r="A8" s="2" t="s">
        <v>9</v>
      </c>
      <c r="B8" s="7" t="s">
        <v>10</v>
      </c>
      <c r="C8" s="15">
        <v>3753523</v>
      </c>
      <c r="D8" s="15">
        <v>3854323</v>
      </c>
      <c r="E8" s="9">
        <v>3178316</v>
      </c>
      <c r="F8" s="20">
        <f t="shared" si="0"/>
        <v>0.84675543482749405</v>
      </c>
      <c r="G8" s="5">
        <f t="shared" si="1"/>
        <v>0.82461070335828113</v>
      </c>
      <c r="H8" s="9">
        <v>2548761</v>
      </c>
      <c r="I8" s="5">
        <f t="shared" si="2"/>
        <v>1.2470043287699395</v>
      </c>
    </row>
    <row r="9" spans="1:9" ht="45.6" customHeight="1" x14ac:dyDescent="0.3">
      <c r="A9" s="6" t="s">
        <v>11</v>
      </c>
      <c r="B9" s="3" t="s">
        <v>12</v>
      </c>
      <c r="C9" s="4">
        <f>C10</f>
        <v>86015</v>
      </c>
      <c r="D9" s="4">
        <f>D10</f>
        <v>87257</v>
      </c>
      <c r="E9" s="4">
        <f>E10</f>
        <v>74985</v>
      </c>
      <c r="F9" s="5">
        <f t="shared" si="0"/>
        <v>0.87176655234552114</v>
      </c>
      <c r="G9" s="5">
        <f t="shared" si="1"/>
        <v>0.859357988470839</v>
      </c>
      <c r="H9" s="4">
        <f>H10</f>
        <v>60140</v>
      </c>
      <c r="I9" s="5">
        <f t="shared" si="2"/>
        <v>1.2468407050216161</v>
      </c>
    </row>
    <row r="10" spans="1:9" ht="39.6" customHeight="1" x14ac:dyDescent="0.3">
      <c r="A10" s="2" t="s">
        <v>13</v>
      </c>
      <c r="B10" s="7" t="s">
        <v>14</v>
      </c>
      <c r="C10" s="15">
        <v>86015</v>
      </c>
      <c r="D10" s="15">
        <v>87257</v>
      </c>
      <c r="E10" s="8">
        <v>74985</v>
      </c>
      <c r="F10" s="20">
        <f t="shared" si="0"/>
        <v>0.87176655234552114</v>
      </c>
      <c r="G10" s="5">
        <f t="shared" si="1"/>
        <v>0.859357988470839</v>
      </c>
      <c r="H10" s="8">
        <v>60140</v>
      </c>
      <c r="I10" s="5">
        <f t="shared" si="2"/>
        <v>1.2468407050216161</v>
      </c>
    </row>
    <row r="11" spans="1:9" x14ac:dyDescent="0.3">
      <c r="A11" s="6" t="s">
        <v>15</v>
      </c>
      <c r="B11" s="3" t="s">
        <v>16</v>
      </c>
      <c r="C11" s="14">
        <v>1307658</v>
      </c>
      <c r="D11" s="14">
        <v>1361440</v>
      </c>
      <c r="E11" s="4">
        <v>1341747</v>
      </c>
      <c r="F11" s="5">
        <f t="shared" si="0"/>
        <v>1.0260687427446626</v>
      </c>
      <c r="G11" s="5">
        <f t="shared" si="1"/>
        <v>0.98553516864496415</v>
      </c>
      <c r="H11" s="4">
        <v>973803</v>
      </c>
      <c r="I11" s="5">
        <f t="shared" si="2"/>
        <v>1.3778423356674809</v>
      </c>
    </row>
    <row r="12" spans="1:9" ht="29.45" customHeight="1" x14ac:dyDescent="0.3">
      <c r="A12" s="2" t="s">
        <v>17</v>
      </c>
      <c r="B12" s="7" t="s">
        <v>18</v>
      </c>
      <c r="C12" s="15">
        <v>1197775</v>
      </c>
      <c r="D12" s="15">
        <v>1247000</v>
      </c>
      <c r="E12" s="9">
        <v>1214253</v>
      </c>
      <c r="F12" s="20">
        <f t="shared" si="0"/>
        <v>1.013757174761537</v>
      </c>
      <c r="G12" s="5">
        <f t="shared" si="1"/>
        <v>0.97373937449879711</v>
      </c>
      <c r="H12" s="9">
        <v>923655</v>
      </c>
      <c r="I12" s="5">
        <f t="shared" si="2"/>
        <v>1.314617470808906</v>
      </c>
    </row>
    <row r="13" spans="1:9" x14ac:dyDescent="0.3">
      <c r="A13" s="6" t="s">
        <v>19</v>
      </c>
      <c r="B13" s="3" t="s">
        <v>20</v>
      </c>
      <c r="C13" s="14">
        <f>SUM(C14:C15)</f>
        <v>1121143</v>
      </c>
      <c r="D13" s="14">
        <f>SUM(D14:D15)</f>
        <v>1121143</v>
      </c>
      <c r="E13" s="4">
        <f t="shared" ref="E13" si="3">SUM(E14:E15)</f>
        <v>864861</v>
      </c>
      <c r="F13" s="20">
        <f t="shared" si="0"/>
        <v>0.77141006990187688</v>
      </c>
      <c r="G13" s="5">
        <f t="shared" si="1"/>
        <v>0.77141006990187688</v>
      </c>
      <c r="H13" s="4">
        <f t="shared" ref="H13" si="4">SUM(H14:H15)</f>
        <v>739001</v>
      </c>
      <c r="I13" s="5">
        <f t="shared" si="2"/>
        <v>1.1703110009323396</v>
      </c>
    </row>
    <row r="14" spans="1:9" x14ac:dyDescent="0.3">
      <c r="A14" s="2" t="s">
        <v>71</v>
      </c>
      <c r="B14" s="7" t="s">
        <v>70</v>
      </c>
      <c r="C14" s="15">
        <v>234334</v>
      </c>
      <c r="D14" s="15">
        <v>234334</v>
      </c>
      <c r="E14" s="9">
        <v>107785</v>
      </c>
      <c r="F14" s="20">
        <f t="shared" si="0"/>
        <v>0.4599631295501293</v>
      </c>
      <c r="G14" s="5">
        <f t="shared" si="1"/>
        <v>0.4599631295501293</v>
      </c>
      <c r="H14" s="9">
        <v>102646</v>
      </c>
      <c r="I14" s="5">
        <f t="shared" si="2"/>
        <v>1.0500652728796056</v>
      </c>
    </row>
    <row r="15" spans="1:9" x14ac:dyDescent="0.3">
      <c r="A15" s="2" t="s">
        <v>73</v>
      </c>
      <c r="B15" s="7" t="s">
        <v>72</v>
      </c>
      <c r="C15" s="15">
        <v>886809</v>
      </c>
      <c r="D15" s="15">
        <v>886809</v>
      </c>
      <c r="E15" s="8">
        <v>757076</v>
      </c>
      <c r="F15" s="20">
        <f t="shared" si="0"/>
        <v>0.85370807017069061</v>
      </c>
      <c r="G15" s="5">
        <f t="shared" si="1"/>
        <v>0.85370807017069061</v>
      </c>
      <c r="H15" s="8">
        <v>636355</v>
      </c>
      <c r="I15" s="5">
        <f t="shared" si="2"/>
        <v>1.1897070031664716</v>
      </c>
    </row>
    <row r="16" spans="1:9" ht="41.45" customHeight="1" x14ac:dyDescent="0.3">
      <c r="A16" s="6" t="s">
        <v>21</v>
      </c>
      <c r="B16" s="3" t="s">
        <v>22</v>
      </c>
      <c r="C16" s="14">
        <f>SUM(C17:C19)</f>
        <v>0</v>
      </c>
      <c r="D16" s="14">
        <f>SUM(D17:D19)</f>
        <v>0</v>
      </c>
      <c r="E16" s="14">
        <f>SUM(E17:E19)</f>
        <v>0</v>
      </c>
      <c r="F16" s="4">
        <f t="shared" ref="F16" si="5">SUM(F17:F19)</f>
        <v>0</v>
      </c>
      <c r="G16" s="5"/>
      <c r="H16" s="14">
        <f>SUM(H17:H19)</f>
        <v>0</v>
      </c>
      <c r="I16" s="5"/>
    </row>
    <row r="17" spans="1:9" x14ac:dyDescent="0.3">
      <c r="A17" s="2" t="s">
        <v>23</v>
      </c>
      <c r="B17" s="7" t="s">
        <v>24</v>
      </c>
      <c r="C17" s="15"/>
      <c r="D17" s="15"/>
      <c r="E17" s="9"/>
      <c r="F17" s="5"/>
      <c r="G17" s="5"/>
      <c r="H17" s="9"/>
      <c r="I17" s="5"/>
    </row>
    <row r="18" spans="1:9" ht="41.45" customHeight="1" x14ac:dyDescent="0.3">
      <c r="A18" s="2" t="s">
        <v>25</v>
      </c>
      <c r="B18" s="7" t="s">
        <v>26</v>
      </c>
      <c r="C18" s="15"/>
      <c r="D18" s="15"/>
      <c r="E18" s="9"/>
      <c r="F18" s="5"/>
      <c r="G18" s="5"/>
      <c r="H18" s="9"/>
      <c r="I18" s="5"/>
    </row>
    <row r="19" spans="1:9" ht="40.15" customHeight="1" x14ac:dyDescent="0.3">
      <c r="A19" s="2" t="s">
        <v>27</v>
      </c>
      <c r="B19" s="7" t="s">
        <v>28</v>
      </c>
      <c r="C19" s="17"/>
      <c r="D19" s="17"/>
      <c r="E19" s="9"/>
      <c r="F19" s="5"/>
      <c r="G19" s="5"/>
      <c r="H19" s="9"/>
      <c r="I19" s="5"/>
    </row>
    <row r="20" spans="1:9" x14ac:dyDescent="0.3">
      <c r="A20" s="6" t="s">
        <v>29</v>
      </c>
      <c r="B20" s="3" t="s">
        <v>30</v>
      </c>
      <c r="C20" s="14">
        <v>52208</v>
      </c>
      <c r="D20" s="14">
        <v>57233</v>
      </c>
      <c r="E20" s="10">
        <v>58669</v>
      </c>
      <c r="F20" s="5">
        <f t="shared" si="0"/>
        <v>1.1237549800796813</v>
      </c>
      <c r="G20" s="5">
        <f t="shared" si="1"/>
        <v>1.0250904198626667</v>
      </c>
      <c r="H20" s="10">
        <v>38386</v>
      </c>
      <c r="I20" s="5">
        <f t="shared" si="2"/>
        <v>1.5283957692908874</v>
      </c>
    </row>
    <row r="21" spans="1:9" ht="45.6" customHeight="1" x14ac:dyDescent="0.3">
      <c r="A21" s="6" t="s">
        <v>31</v>
      </c>
      <c r="B21" s="3" t="s">
        <v>32</v>
      </c>
      <c r="C21" s="14"/>
      <c r="D21" s="14"/>
      <c r="E21" s="10"/>
      <c r="F21" s="5"/>
      <c r="G21" s="5"/>
      <c r="H21" s="10">
        <v>-1</v>
      </c>
      <c r="I21" s="5"/>
    </row>
    <row r="22" spans="1:9" x14ac:dyDescent="0.3">
      <c r="A22" s="2"/>
      <c r="B22" s="7" t="s">
        <v>33</v>
      </c>
      <c r="C22" s="15">
        <f>C23+C24+C25+C26+C27+C28+C29</f>
        <v>707713</v>
      </c>
      <c r="D22" s="15">
        <f>D23+D24+D25+D26+D27+D28+D29</f>
        <v>910907</v>
      </c>
      <c r="E22" s="15">
        <f>E23+E24+E25+E26+E27+E28+E29</f>
        <v>855093</v>
      </c>
      <c r="F22" s="5">
        <f t="shared" si="0"/>
        <v>1.2082482588280843</v>
      </c>
      <c r="G22" s="5">
        <f t="shared" si="1"/>
        <v>0.9387270050619877</v>
      </c>
      <c r="H22" s="15">
        <f>H23+H24+H25+H26+H27+H28+H29</f>
        <v>825377</v>
      </c>
      <c r="I22" s="5">
        <f t="shared" si="2"/>
        <v>1.0360029416860417</v>
      </c>
    </row>
    <row r="23" spans="1:9" ht="45.6" customHeight="1" x14ac:dyDescent="0.3">
      <c r="A23" s="6" t="s">
        <v>34</v>
      </c>
      <c r="B23" s="3" t="s">
        <v>35</v>
      </c>
      <c r="C23" s="14">
        <v>596233</v>
      </c>
      <c r="D23" s="14">
        <v>653528</v>
      </c>
      <c r="E23" s="10">
        <v>539315</v>
      </c>
      <c r="F23" s="5">
        <f t="shared" si="0"/>
        <v>0.90453732014162247</v>
      </c>
      <c r="G23" s="5">
        <f t="shared" si="1"/>
        <v>0.82523625613592688</v>
      </c>
      <c r="H23" s="10">
        <v>475682</v>
      </c>
      <c r="I23" s="5">
        <f t="shared" si="2"/>
        <v>1.1337721418931135</v>
      </c>
    </row>
    <row r="24" spans="1:9" ht="29.45" customHeight="1" x14ac:dyDescent="0.3">
      <c r="A24" s="6" t="s">
        <v>36</v>
      </c>
      <c r="B24" s="3" t="s">
        <v>37</v>
      </c>
      <c r="C24" s="14">
        <v>3796</v>
      </c>
      <c r="D24" s="14">
        <v>3796</v>
      </c>
      <c r="E24" s="10">
        <v>2337</v>
      </c>
      <c r="F24" s="5">
        <f t="shared" si="0"/>
        <v>0.6156480505795574</v>
      </c>
      <c r="G24" s="5">
        <f t="shared" si="1"/>
        <v>0.6156480505795574</v>
      </c>
      <c r="H24" s="10">
        <v>2841</v>
      </c>
      <c r="I24" s="5">
        <f t="shared" si="2"/>
        <v>0.82259767687434004</v>
      </c>
    </row>
    <row r="25" spans="1:9" ht="43.15" customHeight="1" x14ac:dyDescent="0.3">
      <c r="A25" s="6" t="s">
        <v>38</v>
      </c>
      <c r="B25" s="3" t="s">
        <v>39</v>
      </c>
      <c r="C25" s="14">
        <v>16899</v>
      </c>
      <c r="D25" s="14">
        <v>48500</v>
      </c>
      <c r="E25" s="10">
        <v>46229</v>
      </c>
      <c r="F25" s="5">
        <f t="shared" si="0"/>
        <v>2.7356056571394758</v>
      </c>
      <c r="G25" s="5">
        <f t="shared" si="1"/>
        <v>0.95317525773195877</v>
      </c>
      <c r="H25" s="10">
        <v>57646</v>
      </c>
      <c r="I25" s="5">
        <f t="shared" si="2"/>
        <v>0.8019463622801235</v>
      </c>
    </row>
    <row r="26" spans="1:9" ht="42" customHeight="1" x14ac:dyDescent="0.3">
      <c r="A26" s="6" t="s">
        <v>40</v>
      </c>
      <c r="B26" s="3" t="s">
        <v>41</v>
      </c>
      <c r="C26" s="14">
        <v>78116</v>
      </c>
      <c r="D26" s="14">
        <v>163756</v>
      </c>
      <c r="E26" s="10">
        <v>222532</v>
      </c>
      <c r="F26" s="5">
        <f t="shared" si="0"/>
        <v>2.8487377745916329</v>
      </c>
      <c r="G26" s="5">
        <f t="shared" si="1"/>
        <v>1.3589242531571362</v>
      </c>
      <c r="H26" s="10">
        <v>158664</v>
      </c>
      <c r="I26" s="5">
        <f t="shared" si="2"/>
        <v>1.4025361770786064</v>
      </c>
    </row>
    <row r="27" spans="1:9" ht="27" customHeight="1" x14ac:dyDescent="0.3">
      <c r="A27" s="6" t="s">
        <v>42</v>
      </c>
      <c r="B27" s="3" t="s">
        <v>43</v>
      </c>
      <c r="C27" s="14"/>
      <c r="D27" s="14"/>
      <c r="E27" s="10"/>
      <c r="F27" s="5"/>
      <c r="G27" s="5"/>
      <c r="H27" s="10"/>
      <c r="I27" s="5"/>
    </row>
    <row r="28" spans="1:9" ht="28.15" customHeight="1" x14ac:dyDescent="0.3">
      <c r="A28" s="6" t="s">
        <v>44</v>
      </c>
      <c r="B28" s="3" t="s">
        <v>45</v>
      </c>
      <c r="C28" s="14">
        <v>12019</v>
      </c>
      <c r="D28" s="14">
        <v>32469</v>
      </c>
      <c r="E28" s="10">
        <v>35999</v>
      </c>
      <c r="F28" s="5">
        <f t="shared" si="0"/>
        <v>2.995174307346701</v>
      </c>
      <c r="G28" s="5">
        <f t="shared" si="1"/>
        <v>1.1087190858973175</v>
      </c>
      <c r="H28" s="10">
        <v>43861</v>
      </c>
      <c r="I28" s="5">
        <f t="shared" si="2"/>
        <v>0.82075192084083815</v>
      </c>
    </row>
    <row r="29" spans="1:9" x14ac:dyDescent="0.3">
      <c r="A29" s="6" t="s">
        <v>46</v>
      </c>
      <c r="B29" s="11" t="s">
        <v>47</v>
      </c>
      <c r="C29" s="18">
        <v>650</v>
      </c>
      <c r="D29" s="18">
        <v>8858</v>
      </c>
      <c r="E29" s="10">
        <v>8681</v>
      </c>
      <c r="F29" s="5">
        <f t="shared" si="0"/>
        <v>13.355384615384615</v>
      </c>
      <c r="G29" s="5">
        <f t="shared" si="1"/>
        <v>0.9800180627681192</v>
      </c>
      <c r="H29" s="10">
        <v>86683</v>
      </c>
      <c r="I29" s="5">
        <f t="shared" si="2"/>
        <v>0.10014651084987829</v>
      </c>
    </row>
    <row r="30" spans="1:9" ht="55.9" customHeight="1" x14ac:dyDescent="0.3">
      <c r="A30" s="6" t="s">
        <v>74</v>
      </c>
      <c r="B30" s="13" t="s">
        <v>75</v>
      </c>
      <c r="C30" s="18"/>
      <c r="D30" s="18"/>
      <c r="E30" s="10"/>
      <c r="F30" s="5"/>
      <c r="G30" s="5"/>
      <c r="H30" s="10"/>
      <c r="I30" s="5"/>
    </row>
    <row r="31" spans="1:9" x14ac:dyDescent="0.3">
      <c r="A31" s="6" t="s">
        <v>48</v>
      </c>
      <c r="B31" s="3" t="s">
        <v>49</v>
      </c>
      <c r="C31" s="18">
        <f>C32+C37+C39+C42+C43</f>
        <v>6155950</v>
      </c>
      <c r="D31" s="18">
        <f>D32+D37+D39+D42+D43</f>
        <v>7764817</v>
      </c>
      <c r="E31" s="10">
        <f>E32+E37+E39+E42+E43+E40</f>
        <v>5682641</v>
      </c>
      <c r="F31" s="5">
        <f t="shared" si="0"/>
        <v>0.92311357304721453</v>
      </c>
      <c r="G31" s="5">
        <f t="shared" si="1"/>
        <v>0.73184480716029754</v>
      </c>
      <c r="H31" s="10">
        <f>H32+H37+H39+H42+H43</f>
        <v>4639088</v>
      </c>
      <c r="I31" s="5">
        <f t="shared" si="2"/>
        <v>1.2249478776863039</v>
      </c>
    </row>
    <row r="32" spans="1:9" ht="40.9" customHeight="1" x14ac:dyDescent="0.3">
      <c r="A32" s="6" t="s">
        <v>50</v>
      </c>
      <c r="B32" s="3" t="s">
        <v>51</v>
      </c>
      <c r="C32" s="18">
        <f>C33+C34+C35+C36</f>
        <v>6155950</v>
      </c>
      <c r="D32" s="18">
        <f>D33+D34+D35+D36</f>
        <v>7764817</v>
      </c>
      <c r="E32" s="10">
        <f t="shared" ref="E32" si="6">E33+E34+E35+E36</f>
        <v>5685542</v>
      </c>
      <c r="F32" s="5">
        <f t="shared" si="0"/>
        <v>0.92358482443814516</v>
      </c>
      <c r="G32" s="5">
        <f t="shared" si="1"/>
        <v>0.73221841545010014</v>
      </c>
      <c r="H32" s="10">
        <f t="shared" ref="H32" si="7">H33+H34+H35+H36</f>
        <v>4655176</v>
      </c>
      <c r="I32" s="5">
        <f t="shared" si="2"/>
        <v>1.2213377109694672</v>
      </c>
    </row>
    <row r="33" spans="1:9" ht="28.9" customHeight="1" x14ac:dyDescent="0.3">
      <c r="A33" s="2" t="s">
        <v>52</v>
      </c>
      <c r="B33" s="7" t="s">
        <v>53</v>
      </c>
      <c r="C33" s="16"/>
      <c r="D33" s="16">
        <v>32106</v>
      </c>
      <c r="E33" s="9">
        <v>32106</v>
      </c>
      <c r="F33" s="20"/>
      <c r="G33" s="20"/>
      <c r="H33" s="9"/>
      <c r="I33" s="5"/>
    </row>
    <row r="34" spans="1:9" ht="46.15" customHeight="1" x14ac:dyDescent="0.3">
      <c r="A34" s="2" t="s">
        <v>54</v>
      </c>
      <c r="B34" s="7" t="s">
        <v>55</v>
      </c>
      <c r="C34" s="16">
        <v>2276842</v>
      </c>
      <c r="D34" s="16">
        <v>3403802</v>
      </c>
      <c r="E34" s="9">
        <v>2352914</v>
      </c>
      <c r="F34" s="20">
        <f t="shared" si="0"/>
        <v>1.0334111897092553</v>
      </c>
      <c r="G34" s="20">
        <f t="shared" si="1"/>
        <v>0.69126053748132232</v>
      </c>
      <c r="H34" s="9">
        <v>1543070</v>
      </c>
      <c r="I34" s="5"/>
    </row>
    <row r="35" spans="1:9" ht="28.9" customHeight="1" x14ac:dyDescent="0.3">
      <c r="A35" s="2" t="s">
        <v>56</v>
      </c>
      <c r="B35" s="7" t="s">
        <v>57</v>
      </c>
      <c r="C35" s="16">
        <v>3879108</v>
      </c>
      <c r="D35" s="16">
        <v>3863711</v>
      </c>
      <c r="E35" s="9">
        <v>3251050</v>
      </c>
      <c r="F35" s="20">
        <f t="shared" si="0"/>
        <v>0.83809215933147518</v>
      </c>
      <c r="G35" s="20">
        <f t="shared" si="1"/>
        <v>0.84143198080808834</v>
      </c>
      <c r="H35" s="9">
        <v>3006629</v>
      </c>
      <c r="I35" s="5">
        <f t="shared" si="2"/>
        <v>1.0812940339496493</v>
      </c>
    </row>
    <row r="36" spans="1:9" x14ac:dyDescent="0.3">
      <c r="A36" s="2" t="s">
        <v>58</v>
      </c>
      <c r="B36" s="7" t="s">
        <v>59</v>
      </c>
      <c r="C36" s="16"/>
      <c r="D36" s="16">
        <v>465198</v>
      </c>
      <c r="E36" s="9">
        <v>49472</v>
      </c>
      <c r="F36" s="20"/>
      <c r="G36" s="20">
        <f t="shared" si="1"/>
        <v>0.10634611498759668</v>
      </c>
      <c r="H36" s="9">
        <v>105477</v>
      </c>
      <c r="I36" s="5"/>
    </row>
    <row r="37" spans="1:9" ht="37.5" x14ac:dyDescent="0.3">
      <c r="A37" s="6" t="s">
        <v>60</v>
      </c>
      <c r="B37" s="3" t="s">
        <v>61</v>
      </c>
      <c r="C37" s="18">
        <f>C38</f>
        <v>0</v>
      </c>
      <c r="D37" s="18">
        <f>D38</f>
        <v>0</v>
      </c>
      <c r="E37" s="10">
        <f t="shared" ref="E37" si="8">E38</f>
        <v>0</v>
      </c>
      <c r="F37" s="5"/>
      <c r="G37" s="5"/>
      <c r="H37" s="10">
        <f t="shared" ref="H37" si="9">H38</f>
        <v>0</v>
      </c>
      <c r="I37" s="5"/>
    </row>
    <row r="38" spans="1:9" ht="79.900000000000006" customHeight="1" x14ac:dyDescent="0.3">
      <c r="A38" s="2" t="s">
        <v>62</v>
      </c>
      <c r="B38" s="7" t="s">
        <v>63</v>
      </c>
      <c r="C38" s="16"/>
      <c r="D38" s="16"/>
      <c r="E38" s="9"/>
      <c r="F38" s="5"/>
      <c r="G38" s="5"/>
      <c r="H38" s="9"/>
      <c r="I38" s="5"/>
    </row>
    <row r="39" spans="1:9" x14ac:dyDescent="0.3">
      <c r="A39" s="6" t="s">
        <v>64</v>
      </c>
      <c r="B39" s="3" t="s">
        <v>65</v>
      </c>
      <c r="C39" s="18"/>
      <c r="D39" s="18"/>
      <c r="E39" s="10"/>
      <c r="F39" s="5"/>
      <c r="G39" s="5"/>
      <c r="H39" s="10"/>
      <c r="I39" s="5"/>
    </row>
    <row r="40" spans="1:9" x14ac:dyDescent="0.3">
      <c r="A40" s="6" t="s">
        <v>196</v>
      </c>
      <c r="B40" s="3" t="s">
        <v>197</v>
      </c>
      <c r="C40" s="18"/>
      <c r="D40" s="18"/>
      <c r="E40" s="10">
        <f>E41</f>
        <v>-7</v>
      </c>
      <c r="F40" s="5"/>
      <c r="G40" s="5"/>
      <c r="H40" s="10"/>
      <c r="I40" s="5"/>
    </row>
    <row r="41" spans="1:9" ht="93.75" x14ac:dyDescent="0.3">
      <c r="A41" s="2" t="s">
        <v>198</v>
      </c>
      <c r="B41" s="7" t="s">
        <v>199</v>
      </c>
      <c r="C41" s="18"/>
      <c r="D41" s="18"/>
      <c r="E41" s="10">
        <v>-7</v>
      </c>
      <c r="F41" s="5"/>
      <c r="G41" s="5"/>
      <c r="H41" s="10"/>
      <c r="I41" s="5"/>
    </row>
    <row r="42" spans="1:9" ht="102" customHeight="1" x14ac:dyDescent="0.3">
      <c r="A42" s="6" t="s">
        <v>66</v>
      </c>
      <c r="B42" s="3" t="s">
        <v>67</v>
      </c>
      <c r="C42" s="18"/>
      <c r="D42" s="18"/>
      <c r="E42" s="10">
        <v>17766</v>
      </c>
      <c r="F42" s="5"/>
      <c r="G42" s="5"/>
      <c r="H42" s="10">
        <v>14801</v>
      </c>
      <c r="I42" s="5">
        <f t="shared" si="2"/>
        <v>1.2003243024119992</v>
      </c>
    </row>
    <row r="43" spans="1:9" ht="57.6" customHeight="1" x14ac:dyDescent="0.3">
      <c r="A43" s="6" t="s">
        <v>68</v>
      </c>
      <c r="B43" s="3" t="s">
        <v>69</v>
      </c>
      <c r="C43" s="18"/>
      <c r="D43" s="18"/>
      <c r="E43" s="10">
        <v>-20660</v>
      </c>
      <c r="F43" s="5"/>
      <c r="G43" s="5"/>
      <c r="H43" s="10">
        <v>-30889</v>
      </c>
      <c r="I43" s="5">
        <f t="shared" si="2"/>
        <v>0.66884651494059377</v>
      </c>
    </row>
    <row r="44" spans="1:9" x14ac:dyDescent="0.3">
      <c r="H44" s="23"/>
    </row>
    <row r="45" spans="1:9" x14ac:dyDescent="0.3">
      <c r="A45" s="39"/>
      <c r="B45" s="39"/>
      <c r="C45" s="39"/>
      <c r="D45" s="21"/>
    </row>
  </sheetData>
  <mergeCells count="2">
    <mergeCell ref="A1:I1"/>
    <mergeCell ref="A45:C45"/>
  </mergeCells>
  <pageMargins left="0" right="0" top="0" bottom="0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7"/>
  <sheetViews>
    <sheetView tabSelected="1" workbookViewId="0">
      <selection activeCell="F15" sqref="F15"/>
    </sheetView>
  </sheetViews>
  <sheetFormatPr defaultColWidth="9.140625" defaultRowHeight="15" x14ac:dyDescent="0.25"/>
  <cols>
    <col min="1" max="1" width="6.7109375" style="24" customWidth="1"/>
    <col min="2" max="2" width="54.28515625" style="24" customWidth="1"/>
    <col min="3" max="4" width="18.5703125" style="35" customWidth="1"/>
    <col min="5" max="5" width="19.140625" style="35" customWidth="1"/>
    <col min="6" max="7" width="12.5703125" style="35" customWidth="1"/>
    <col min="8" max="8" width="12.42578125" style="35" customWidth="1"/>
    <col min="9" max="9" width="12.7109375" style="35" customWidth="1"/>
    <col min="10" max="16384" width="9.140625" style="24"/>
  </cols>
  <sheetData>
    <row r="1" spans="1:9" ht="52.5" customHeight="1" x14ac:dyDescent="0.25">
      <c r="A1" s="40" t="s">
        <v>195</v>
      </c>
      <c r="B1" s="40"/>
      <c r="C1" s="40"/>
      <c r="D1" s="40"/>
      <c r="E1" s="40"/>
      <c r="F1" s="40"/>
      <c r="G1" s="40"/>
      <c r="H1" s="40"/>
      <c r="I1" s="40"/>
    </row>
    <row r="3" spans="1:9" ht="144" x14ac:dyDescent="0.25">
      <c r="A3" s="25" t="s">
        <v>76</v>
      </c>
      <c r="B3" s="25" t="s">
        <v>77</v>
      </c>
      <c r="C3" s="22" t="s">
        <v>188</v>
      </c>
      <c r="D3" s="22" t="s">
        <v>183</v>
      </c>
      <c r="E3" s="22" t="s">
        <v>193</v>
      </c>
      <c r="F3" s="22" t="s">
        <v>189</v>
      </c>
      <c r="G3" s="22" t="s">
        <v>184</v>
      </c>
      <c r="H3" s="22" t="s">
        <v>194</v>
      </c>
      <c r="I3" s="22" t="s">
        <v>2</v>
      </c>
    </row>
    <row r="4" spans="1:9" s="30" customFormat="1" x14ac:dyDescent="0.25">
      <c r="A4" s="26"/>
      <c r="B4" s="27" t="s">
        <v>78</v>
      </c>
      <c r="C4" s="36">
        <f>C5+C13+C15+C19+C25+C29+C32+C39+C42+C44+C49+C53+C55</f>
        <v>14041834.199999999</v>
      </c>
      <c r="D4" s="28">
        <f>D5+D13+D15+D19+D25+D29+D32+D39+D42+D44+D49+D53+D55</f>
        <v>16748269</v>
      </c>
      <c r="E4" s="28">
        <f>E5+E13+E15+E19+E25+E29+E32+E39+E42+E44+E49+E53+E55+E57</f>
        <v>12342347</v>
      </c>
      <c r="F4" s="29">
        <f t="shared" ref="F4:F47" si="0">E4/C4</f>
        <v>0.87896971465451434</v>
      </c>
      <c r="G4" s="29">
        <f t="shared" ref="G4:G47" si="1">E4/D4</f>
        <v>0.73693269435784681</v>
      </c>
      <c r="H4" s="28">
        <f t="shared" ref="H4" si="2">H5+H13+H15+H19+H25+H29+H32+H39+H42+H44+H49+H53+H55+H57</f>
        <v>10285620</v>
      </c>
      <c r="I4" s="29">
        <f>E4/H4</f>
        <v>1.1999614024239666</v>
      </c>
    </row>
    <row r="5" spans="1:9" s="30" customFormat="1" x14ac:dyDescent="0.25">
      <c r="A5" s="26" t="s">
        <v>79</v>
      </c>
      <c r="B5" s="27" t="s">
        <v>80</v>
      </c>
      <c r="C5" s="36">
        <f>SUM(C6:C12)</f>
        <v>1568659.7</v>
      </c>
      <c r="D5" s="28">
        <f>SUM(D6:D12)</f>
        <v>1917613</v>
      </c>
      <c r="E5" s="28">
        <f>SUM(E6:E12)</f>
        <v>1353791</v>
      </c>
      <c r="F5" s="29">
        <f t="shared" si="0"/>
        <v>0.86302401980493282</v>
      </c>
      <c r="G5" s="29">
        <f t="shared" si="1"/>
        <v>0.70597717057612774</v>
      </c>
      <c r="H5" s="28">
        <f t="shared" ref="H5" si="3">SUM(H6:H12)</f>
        <v>1212837</v>
      </c>
      <c r="I5" s="29">
        <f t="shared" ref="I5:I44" si="4">E5/H5</f>
        <v>1.1162184201174601</v>
      </c>
    </row>
    <row r="6" spans="1:9" ht="24" x14ac:dyDescent="0.25">
      <c r="A6" s="31" t="s">
        <v>81</v>
      </c>
      <c r="B6" s="32" t="s">
        <v>82</v>
      </c>
      <c r="C6" s="37">
        <v>6043</v>
      </c>
      <c r="D6" s="33">
        <v>6043</v>
      </c>
      <c r="E6" s="33">
        <v>4514</v>
      </c>
      <c r="F6" s="34">
        <f t="shared" si="0"/>
        <v>0.74697997683269901</v>
      </c>
      <c r="G6" s="34">
        <f t="shared" si="1"/>
        <v>0.74697997683269901</v>
      </c>
      <c r="H6" s="33">
        <v>3725</v>
      </c>
      <c r="I6" s="29"/>
    </row>
    <row r="7" spans="1:9" ht="36" x14ac:dyDescent="0.25">
      <c r="A7" s="31" t="s">
        <v>83</v>
      </c>
      <c r="B7" s="32" t="s">
        <v>84</v>
      </c>
      <c r="C7" s="37">
        <v>27046.799999999999</v>
      </c>
      <c r="D7" s="33">
        <v>26880</v>
      </c>
      <c r="E7" s="33">
        <v>18955</v>
      </c>
      <c r="F7" s="34">
        <f t="shared" si="0"/>
        <v>0.70082227842110711</v>
      </c>
      <c r="G7" s="34">
        <f t="shared" si="1"/>
        <v>0.70517113095238093</v>
      </c>
      <c r="H7" s="33">
        <v>16377</v>
      </c>
      <c r="I7" s="29"/>
    </row>
    <row r="8" spans="1:9" ht="36" x14ac:dyDescent="0.25">
      <c r="A8" s="31" t="s">
        <v>85</v>
      </c>
      <c r="B8" s="32" t="s">
        <v>86</v>
      </c>
      <c r="C8" s="37">
        <v>461258.6</v>
      </c>
      <c r="D8" s="33">
        <v>458950</v>
      </c>
      <c r="E8" s="33">
        <v>391621</v>
      </c>
      <c r="F8" s="34">
        <f t="shared" si="0"/>
        <v>0.84902698833149126</v>
      </c>
      <c r="G8" s="34">
        <f t="shared" si="1"/>
        <v>0.85329774485238041</v>
      </c>
      <c r="H8" s="33">
        <v>360939</v>
      </c>
      <c r="I8" s="29"/>
    </row>
    <row r="9" spans="1:9" ht="24" x14ac:dyDescent="0.25">
      <c r="A9" s="31" t="s">
        <v>87</v>
      </c>
      <c r="B9" s="32" t="s">
        <v>88</v>
      </c>
      <c r="C9" s="37">
        <v>93275.3</v>
      </c>
      <c r="D9" s="33">
        <v>93275</v>
      </c>
      <c r="E9" s="33">
        <v>64646</v>
      </c>
      <c r="F9" s="34">
        <f t="shared" si="0"/>
        <v>0.69306665322974037</v>
      </c>
      <c r="G9" s="34">
        <f t="shared" si="1"/>
        <v>0.69306888233717501</v>
      </c>
      <c r="H9" s="33">
        <v>65478</v>
      </c>
      <c r="I9" s="29"/>
    </row>
    <row r="10" spans="1:9" x14ac:dyDescent="0.25">
      <c r="A10" s="31" t="s">
        <v>89</v>
      </c>
      <c r="B10" s="32" t="s">
        <v>90</v>
      </c>
      <c r="C10" s="37">
        <v>13770</v>
      </c>
      <c r="D10" s="33">
        <v>29697</v>
      </c>
      <c r="E10" s="33">
        <v>29483</v>
      </c>
      <c r="F10" s="34">
        <f t="shared" si="0"/>
        <v>2.1411038489469862</v>
      </c>
      <c r="G10" s="34">
        <f t="shared" si="1"/>
        <v>0.99279388490419906</v>
      </c>
      <c r="H10" s="33"/>
      <c r="I10" s="29"/>
    </row>
    <row r="11" spans="1:9" x14ac:dyDescent="0.25">
      <c r="A11" s="31" t="s">
        <v>91</v>
      </c>
      <c r="B11" s="32" t="s">
        <v>92</v>
      </c>
      <c r="C11" s="37">
        <v>1000</v>
      </c>
      <c r="D11" s="33">
        <v>1000</v>
      </c>
      <c r="E11" s="33"/>
      <c r="F11" s="34"/>
      <c r="G11" s="34">
        <f t="shared" si="1"/>
        <v>0</v>
      </c>
      <c r="H11" s="33"/>
      <c r="I11" s="29"/>
    </row>
    <row r="12" spans="1:9" x14ac:dyDescent="0.25">
      <c r="A12" s="31" t="s">
        <v>93</v>
      </c>
      <c r="B12" s="32" t="s">
        <v>94</v>
      </c>
      <c r="C12" s="37">
        <v>966266</v>
      </c>
      <c r="D12" s="33">
        <v>1301768</v>
      </c>
      <c r="E12" s="33">
        <v>844572</v>
      </c>
      <c r="F12" s="34">
        <f t="shared" si="0"/>
        <v>0.87405745415858571</v>
      </c>
      <c r="G12" s="34">
        <f t="shared" si="1"/>
        <v>0.6487884169836714</v>
      </c>
      <c r="H12" s="33">
        <v>766318</v>
      </c>
      <c r="I12" s="29"/>
    </row>
    <row r="13" spans="1:9" s="30" customFormat="1" x14ac:dyDescent="0.25">
      <c r="A13" s="26" t="s">
        <v>95</v>
      </c>
      <c r="B13" s="27" t="s">
        <v>96</v>
      </c>
      <c r="C13" s="36">
        <f>SUM(C14:C14)</f>
        <v>225</v>
      </c>
      <c r="D13" s="28">
        <f>SUM(D14:D14)</f>
        <v>225</v>
      </c>
      <c r="E13" s="28">
        <f>SUM(E14:E14)</f>
        <v>0</v>
      </c>
      <c r="F13" s="29"/>
      <c r="G13" s="34">
        <f t="shared" si="1"/>
        <v>0</v>
      </c>
      <c r="H13" s="28">
        <v>0</v>
      </c>
      <c r="I13" s="29"/>
    </row>
    <row r="14" spans="1:9" x14ac:dyDescent="0.25">
      <c r="A14" s="31" t="s">
        <v>97</v>
      </c>
      <c r="B14" s="32" t="s">
        <v>98</v>
      </c>
      <c r="C14" s="37">
        <v>225</v>
      </c>
      <c r="D14" s="33">
        <v>225</v>
      </c>
      <c r="E14" s="33"/>
      <c r="F14" s="34"/>
      <c r="G14" s="34">
        <f t="shared" si="1"/>
        <v>0</v>
      </c>
      <c r="H14" s="33"/>
      <c r="I14" s="29"/>
    </row>
    <row r="15" spans="1:9" s="30" customFormat="1" ht="24" x14ac:dyDescent="0.25">
      <c r="A15" s="26" t="s">
        <v>99</v>
      </c>
      <c r="B15" s="27" t="s">
        <v>100</v>
      </c>
      <c r="C15" s="36">
        <f t="shared" ref="C15:H15" si="5">SUM(C16:C18)</f>
        <v>168400.6</v>
      </c>
      <c r="D15" s="28">
        <f t="shared" si="5"/>
        <v>181589</v>
      </c>
      <c r="E15" s="28">
        <f t="shared" si="5"/>
        <v>123036</v>
      </c>
      <c r="F15" s="34">
        <f t="shared" si="0"/>
        <v>0.73061497405591191</v>
      </c>
      <c r="G15" s="34">
        <f t="shared" si="1"/>
        <v>0.67755205436452648</v>
      </c>
      <c r="H15" s="28">
        <f t="shared" si="5"/>
        <v>104969</v>
      </c>
      <c r="I15" s="29">
        <f t="shared" si="4"/>
        <v>1.1721174823042995</v>
      </c>
    </row>
    <row r="16" spans="1:9" ht="24" x14ac:dyDescent="0.25">
      <c r="A16" s="31" t="s">
        <v>101</v>
      </c>
      <c r="B16" s="32" t="s">
        <v>102</v>
      </c>
      <c r="C16" s="37">
        <v>4300</v>
      </c>
      <c r="D16" s="33">
        <v>2433</v>
      </c>
      <c r="E16" s="33">
        <v>1113</v>
      </c>
      <c r="F16" s="34">
        <f t="shared" si="0"/>
        <v>0.25883720930232557</v>
      </c>
      <c r="G16" s="34">
        <f t="shared" si="1"/>
        <v>0.45745992601726265</v>
      </c>
      <c r="H16" s="33">
        <v>1617</v>
      </c>
      <c r="I16" s="29"/>
    </row>
    <row r="17" spans="1:9" x14ac:dyDescent="0.25">
      <c r="A17" s="31" t="s">
        <v>103</v>
      </c>
      <c r="B17" s="32" t="s">
        <v>104</v>
      </c>
      <c r="C17" s="37">
        <v>106048.6</v>
      </c>
      <c r="D17" s="33">
        <v>121104</v>
      </c>
      <c r="E17" s="33">
        <v>80539</v>
      </c>
      <c r="F17" s="34"/>
      <c r="G17" s="34">
        <f t="shared" si="1"/>
        <v>0.66503996564935919</v>
      </c>
      <c r="H17" s="33">
        <v>68756</v>
      </c>
      <c r="I17" s="29"/>
    </row>
    <row r="18" spans="1:9" ht="24" x14ac:dyDescent="0.25">
      <c r="A18" s="31" t="s">
        <v>105</v>
      </c>
      <c r="B18" s="32" t="s">
        <v>106</v>
      </c>
      <c r="C18" s="37">
        <v>58052</v>
      </c>
      <c r="D18" s="33">
        <v>58052</v>
      </c>
      <c r="E18" s="33">
        <v>41384</v>
      </c>
      <c r="F18" s="34">
        <f t="shared" si="0"/>
        <v>0.71287810928133399</v>
      </c>
      <c r="G18" s="34">
        <f t="shared" si="1"/>
        <v>0.71287810928133399</v>
      </c>
      <c r="H18" s="33">
        <v>34596</v>
      </c>
      <c r="I18" s="29"/>
    </row>
    <row r="19" spans="1:9" s="30" customFormat="1" x14ac:dyDescent="0.25">
      <c r="A19" s="26" t="s">
        <v>107</v>
      </c>
      <c r="B19" s="27" t="s">
        <v>108</v>
      </c>
      <c r="C19" s="36">
        <f>SUM(C20:C24)</f>
        <v>794220.10000000009</v>
      </c>
      <c r="D19" s="28">
        <f>SUM(D20:D24)</f>
        <v>739263</v>
      </c>
      <c r="E19" s="28">
        <f>SUM(E20:E24)</f>
        <v>537635</v>
      </c>
      <c r="F19" s="34">
        <f t="shared" si="0"/>
        <v>0.67693451727046439</v>
      </c>
      <c r="G19" s="34">
        <f t="shared" si="1"/>
        <v>0.72725809353369508</v>
      </c>
      <c r="H19" s="28">
        <f t="shared" ref="H19" si="6">SUM(H20:H24)</f>
        <v>672212</v>
      </c>
      <c r="I19" s="29">
        <f t="shared" si="4"/>
        <v>0.79979976555015386</v>
      </c>
    </row>
    <row r="20" spans="1:9" x14ac:dyDescent="0.25">
      <c r="A20" s="31" t="s">
        <v>109</v>
      </c>
      <c r="B20" s="32" t="s">
        <v>110</v>
      </c>
      <c r="C20" s="37">
        <v>5905</v>
      </c>
      <c r="D20" s="33">
        <v>4486</v>
      </c>
      <c r="E20" s="33">
        <v>3790</v>
      </c>
      <c r="F20" s="34">
        <f t="shared" si="0"/>
        <v>0.64182895850973753</v>
      </c>
      <c r="G20" s="34">
        <f t="shared" si="1"/>
        <v>0.84485064645563979</v>
      </c>
      <c r="H20" s="33">
        <v>6352</v>
      </c>
      <c r="I20" s="29"/>
    </row>
    <row r="21" spans="1:9" x14ac:dyDescent="0.25">
      <c r="A21" s="31" t="s">
        <v>111</v>
      </c>
      <c r="B21" s="32" t="s">
        <v>112</v>
      </c>
      <c r="C21" s="37">
        <v>3358</v>
      </c>
      <c r="D21" s="33">
        <v>3542</v>
      </c>
      <c r="E21" s="33">
        <v>2963</v>
      </c>
      <c r="F21" s="34">
        <f t="shared" si="0"/>
        <v>0.88237045860631325</v>
      </c>
      <c r="G21" s="34">
        <f t="shared" si="1"/>
        <v>0.83653303218520614</v>
      </c>
      <c r="H21" s="33">
        <v>27700</v>
      </c>
      <c r="I21" s="29"/>
    </row>
    <row r="22" spans="1:9" x14ac:dyDescent="0.25">
      <c r="A22" s="31" t="s">
        <v>113</v>
      </c>
      <c r="B22" s="32" t="s">
        <v>114</v>
      </c>
      <c r="C22" s="37">
        <v>1000</v>
      </c>
      <c r="D22" s="33">
        <v>3922</v>
      </c>
      <c r="E22" s="33">
        <v>3766</v>
      </c>
      <c r="F22" s="34">
        <f>E22/C22</f>
        <v>3.766</v>
      </c>
      <c r="G22" s="34">
        <f t="shared" si="1"/>
        <v>0.96022437531871496</v>
      </c>
      <c r="H22" s="33">
        <v>3321</v>
      </c>
      <c r="I22" s="29"/>
    </row>
    <row r="23" spans="1:9" x14ac:dyDescent="0.25">
      <c r="A23" s="31" t="s">
        <v>115</v>
      </c>
      <c r="B23" s="32" t="s">
        <v>116</v>
      </c>
      <c r="C23" s="37">
        <v>732407.8</v>
      </c>
      <c r="D23" s="33">
        <v>677012</v>
      </c>
      <c r="E23" s="33">
        <v>490254</v>
      </c>
      <c r="F23" s="34">
        <f t="shared" si="0"/>
        <v>0.6693729913854003</v>
      </c>
      <c r="G23" s="34">
        <f t="shared" si="1"/>
        <v>0.72414373748175809</v>
      </c>
      <c r="H23" s="33">
        <v>595189</v>
      </c>
      <c r="I23" s="29"/>
    </row>
    <row r="24" spans="1:9" x14ac:dyDescent="0.25">
      <c r="A24" s="31" t="s">
        <v>117</v>
      </c>
      <c r="B24" s="32" t="s">
        <v>118</v>
      </c>
      <c r="C24" s="37">
        <v>51549.3</v>
      </c>
      <c r="D24" s="33">
        <v>50301</v>
      </c>
      <c r="E24" s="33">
        <v>36862</v>
      </c>
      <c r="F24" s="34">
        <f t="shared" si="0"/>
        <v>0.71508245504788615</v>
      </c>
      <c r="G24" s="34">
        <f t="shared" si="1"/>
        <v>0.7328283731933759</v>
      </c>
      <c r="H24" s="33">
        <v>39650</v>
      </c>
      <c r="I24" s="29"/>
    </row>
    <row r="25" spans="1:9" s="30" customFormat="1" x14ac:dyDescent="0.25">
      <c r="A25" s="26" t="s">
        <v>119</v>
      </c>
      <c r="B25" s="27" t="s">
        <v>120</v>
      </c>
      <c r="C25" s="36">
        <f>SUM(C26:C28)</f>
        <v>2261979.9000000004</v>
      </c>
      <c r="D25" s="28">
        <f>SUM(D26:D28)</f>
        <v>3772098</v>
      </c>
      <c r="E25" s="28">
        <f>SUM(E26:E28)</f>
        <v>2292560</v>
      </c>
      <c r="F25" s="34">
        <f t="shared" si="0"/>
        <v>1.0135191740651628</v>
      </c>
      <c r="G25" s="34">
        <f t="shared" si="1"/>
        <v>0.60776787877727456</v>
      </c>
      <c r="H25" s="28">
        <f t="shared" ref="H25" si="7">SUM(H26:H28)</f>
        <v>1371496</v>
      </c>
      <c r="I25" s="29">
        <f t="shared" si="4"/>
        <v>1.6715761475060809</v>
      </c>
    </row>
    <row r="26" spans="1:9" x14ac:dyDescent="0.25">
      <c r="A26" s="31" t="s">
        <v>121</v>
      </c>
      <c r="B26" s="32" t="s">
        <v>122</v>
      </c>
      <c r="C26" s="37">
        <v>117817.7</v>
      </c>
      <c r="D26" s="33">
        <v>464666</v>
      </c>
      <c r="E26" s="33">
        <v>397584</v>
      </c>
      <c r="F26" s="34">
        <f t="shared" si="0"/>
        <v>3.374569355877767</v>
      </c>
      <c r="G26" s="34">
        <f t="shared" si="1"/>
        <v>0.85563393921655551</v>
      </c>
      <c r="H26" s="33">
        <v>60935</v>
      </c>
      <c r="I26" s="29"/>
    </row>
    <row r="27" spans="1:9" x14ac:dyDescent="0.25">
      <c r="A27" s="31" t="s">
        <v>123</v>
      </c>
      <c r="B27" s="32" t="s">
        <v>124</v>
      </c>
      <c r="C27" s="37">
        <v>12387</v>
      </c>
      <c r="D27" s="33">
        <v>1109127</v>
      </c>
      <c r="E27" s="33">
        <v>231828</v>
      </c>
      <c r="F27" s="34">
        <f t="shared" si="0"/>
        <v>18.715427464277063</v>
      </c>
      <c r="G27" s="34">
        <f t="shared" si="1"/>
        <v>0.20901844423587199</v>
      </c>
      <c r="H27" s="33">
        <v>201114</v>
      </c>
      <c r="I27" s="29"/>
    </row>
    <row r="28" spans="1:9" x14ac:dyDescent="0.25">
      <c r="A28" s="31" t="s">
        <v>125</v>
      </c>
      <c r="B28" s="32" t="s">
        <v>126</v>
      </c>
      <c r="C28" s="37">
        <v>2131775.2000000002</v>
      </c>
      <c r="D28" s="33">
        <v>2198305</v>
      </c>
      <c r="E28" s="33">
        <v>1663148</v>
      </c>
      <c r="F28" s="34">
        <f t="shared" si="0"/>
        <v>0.78017044198656582</v>
      </c>
      <c r="G28" s="34">
        <f t="shared" si="1"/>
        <v>0.75655925815571545</v>
      </c>
      <c r="H28" s="33">
        <v>1109447</v>
      </c>
      <c r="I28" s="29"/>
    </row>
    <row r="29" spans="1:9" s="30" customFormat="1" x14ac:dyDescent="0.25">
      <c r="A29" s="26" t="s">
        <v>127</v>
      </c>
      <c r="B29" s="27" t="s">
        <v>128</v>
      </c>
      <c r="C29" s="36">
        <f>SUM(C30:C31)</f>
        <v>17095.5</v>
      </c>
      <c r="D29" s="28">
        <f>SUM(D30:D31)</f>
        <v>21909</v>
      </c>
      <c r="E29" s="28">
        <f>SUM(E30:E31)</f>
        <v>16295</v>
      </c>
      <c r="F29" s="34">
        <f t="shared" si="0"/>
        <v>0.95317481208505161</v>
      </c>
      <c r="G29" s="34">
        <f t="shared" si="1"/>
        <v>0.74375827285590401</v>
      </c>
      <c r="H29" s="28">
        <f t="shared" ref="H29" si="8">SUM(H30:H31)</f>
        <v>4782</v>
      </c>
      <c r="I29" s="29">
        <f t="shared" si="4"/>
        <v>3.4075700543705563</v>
      </c>
    </row>
    <row r="30" spans="1:9" x14ac:dyDescent="0.25">
      <c r="A30" s="31" t="s">
        <v>129</v>
      </c>
      <c r="B30" s="32" t="s">
        <v>130</v>
      </c>
      <c r="C30" s="37">
        <v>1959</v>
      </c>
      <c r="D30" s="33">
        <v>1773</v>
      </c>
      <c r="E30" s="33">
        <v>1562</v>
      </c>
      <c r="F30" s="34">
        <f t="shared" si="0"/>
        <v>0.79734558448187853</v>
      </c>
      <c r="G30" s="34">
        <f t="shared" si="1"/>
        <v>0.8809926677946982</v>
      </c>
      <c r="H30" s="33">
        <v>3182</v>
      </c>
      <c r="I30" s="29"/>
    </row>
    <row r="31" spans="1:9" x14ac:dyDescent="0.25">
      <c r="A31" s="31" t="s">
        <v>131</v>
      </c>
      <c r="B31" s="32" t="s">
        <v>132</v>
      </c>
      <c r="C31" s="37">
        <v>15136.5</v>
      </c>
      <c r="D31" s="33">
        <v>20136</v>
      </c>
      <c r="E31" s="33">
        <v>14733</v>
      </c>
      <c r="F31" s="34">
        <f t="shared" si="0"/>
        <v>0.97334258249925676</v>
      </c>
      <c r="G31" s="34">
        <f t="shared" si="1"/>
        <v>0.73167461263408817</v>
      </c>
      <c r="H31" s="33">
        <v>1600</v>
      </c>
      <c r="I31" s="29"/>
    </row>
    <row r="32" spans="1:9" s="30" customFormat="1" x14ac:dyDescent="0.25">
      <c r="A32" s="26" t="s">
        <v>133</v>
      </c>
      <c r="B32" s="27" t="s">
        <v>134</v>
      </c>
      <c r="C32" s="36">
        <f>SUM(C33:C38)</f>
        <v>7578280.7000000002</v>
      </c>
      <c r="D32" s="28">
        <f>SUM(D33:D38)</f>
        <v>8078058</v>
      </c>
      <c r="E32" s="28">
        <f>SUM(E33:E38)</f>
        <v>6566184</v>
      </c>
      <c r="F32" s="34">
        <f>E32/C32</f>
        <v>0.86644771550887523</v>
      </c>
      <c r="G32" s="34">
        <f>E32/D32</f>
        <v>0.81284189838696375</v>
      </c>
      <c r="H32" s="28">
        <f t="shared" ref="H32" si="9">SUM(H33:H38)</f>
        <v>5675375</v>
      </c>
      <c r="I32" s="29">
        <f t="shared" si="4"/>
        <v>1.1569603770675947</v>
      </c>
    </row>
    <row r="33" spans="1:9" x14ac:dyDescent="0.25">
      <c r="A33" s="31" t="s">
        <v>135</v>
      </c>
      <c r="B33" s="32" t="s">
        <v>136</v>
      </c>
      <c r="C33" s="37">
        <v>2692502.5</v>
      </c>
      <c r="D33" s="33">
        <v>2596360</v>
      </c>
      <c r="E33" s="33">
        <v>2078383</v>
      </c>
      <c r="F33" s="34">
        <f t="shared" ref="F33" si="10">E32/C32</f>
        <v>0.86644771550887523</v>
      </c>
      <c r="G33" s="34">
        <f t="shared" ref="G33" si="11">E32/D32</f>
        <v>0.81284189838696375</v>
      </c>
      <c r="H33" s="33">
        <v>1779290</v>
      </c>
      <c r="I33" s="29"/>
    </row>
    <row r="34" spans="1:9" x14ac:dyDescent="0.25">
      <c r="A34" s="31" t="s">
        <v>137</v>
      </c>
      <c r="B34" s="32" t="s">
        <v>138</v>
      </c>
      <c r="C34" s="37">
        <v>3853727.6</v>
      </c>
      <c r="D34" s="33">
        <v>4615335</v>
      </c>
      <c r="E34" s="33">
        <v>3778109</v>
      </c>
      <c r="F34" s="34">
        <f>E33/C33</f>
        <v>0.77191497500930828</v>
      </c>
      <c r="G34" s="34">
        <f>E33/D33</f>
        <v>0.80049877520836865</v>
      </c>
      <c r="H34" s="33">
        <v>3260046</v>
      </c>
      <c r="I34" s="29"/>
    </row>
    <row r="35" spans="1:9" x14ac:dyDescent="0.25">
      <c r="A35" s="31" t="s">
        <v>139</v>
      </c>
      <c r="B35" s="32" t="s">
        <v>140</v>
      </c>
      <c r="C35" s="37">
        <v>914401.7</v>
      </c>
      <c r="D35" s="33">
        <v>738273</v>
      </c>
      <c r="E35" s="33">
        <v>602854</v>
      </c>
      <c r="F35" s="34">
        <f>E34/C34</f>
        <v>0.98037780355830029</v>
      </c>
      <c r="G35" s="34">
        <f>E34/D34</f>
        <v>0.81859908327347852</v>
      </c>
      <c r="H35" s="33">
        <v>539142</v>
      </c>
      <c r="I35" s="29"/>
    </row>
    <row r="36" spans="1:9" ht="24" x14ac:dyDescent="0.25">
      <c r="A36" s="31" t="s">
        <v>190</v>
      </c>
      <c r="B36" s="32" t="s">
        <v>191</v>
      </c>
      <c r="C36" s="37"/>
      <c r="D36" s="33">
        <v>500</v>
      </c>
      <c r="E36" s="33">
        <v>142</v>
      </c>
      <c r="F36" s="34">
        <f>E35/C35</f>
        <v>0.65928792564580752</v>
      </c>
      <c r="G36" s="34">
        <f>E35/D35</f>
        <v>0.81657327303043725</v>
      </c>
      <c r="H36" s="33"/>
      <c r="I36" s="29"/>
    </row>
    <row r="37" spans="1:9" x14ac:dyDescent="0.25">
      <c r="A37" s="31" t="s">
        <v>141</v>
      </c>
      <c r="B37" s="32" t="s">
        <v>142</v>
      </c>
      <c r="C37" s="37">
        <v>37668</v>
      </c>
      <c r="D37" s="33">
        <v>38268</v>
      </c>
      <c r="E37" s="33">
        <v>32913</v>
      </c>
      <c r="F37" s="34">
        <f t="shared" si="0"/>
        <v>0.87376553042370186</v>
      </c>
      <c r="G37" s="34">
        <f t="shared" si="1"/>
        <v>0.86006585136406399</v>
      </c>
      <c r="H37" s="33">
        <v>31993</v>
      </c>
      <c r="I37" s="29"/>
    </row>
    <row r="38" spans="1:9" x14ac:dyDescent="0.25">
      <c r="A38" s="31" t="s">
        <v>143</v>
      </c>
      <c r="B38" s="32" t="s">
        <v>144</v>
      </c>
      <c r="C38" s="37">
        <v>79980.899999999994</v>
      </c>
      <c r="D38" s="33">
        <v>89322</v>
      </c>
      <c r="E38" s="33">
        <v>73783</v>
      </c>
      <c r="F38" s="34">
        <f t="shared" si="0"/>
        <v>0.92250774872500818</v>
      </c>
      <c r="G38" s="34">
        <f t="shared" si="1"/>
        <v>0.82603389982311193</v>
      </c>
      <c r="H38" s="33">
        <v>64904</v>
      </c>
      <c r="I38" s="29"/>
    </row>
    <row r="39" spans="1:9" s="30" customFormat="1" x14ac:dyDescent="0.25">
      <c r="A39" s="26" t="s">
        <v>145</v>
      </c>
      <c r="B39" s="27" t="s">
        <v>146</v>
      </c>
      <c r="C39" s="36">
        <f t="shared" ref="C39:H39" si="12">SUM(C40:C41)</f>
        <v>833875</v>
      </c>
      <c r="D39" s="28">
        <f t="shared" si="12"/>
        <v>848786</v>
      </c>
      <c r="E39" s="28">
        <f t="shared" si="12"/>
        <v>689067</v>
      </c>
      <c r="F39" s="34">
        <f t="shared" si="0"/>
        <v>0.8263432768700345</v>
      </c>
      <c r="G39" s="34">
        <f t="shared" si="1"/>
        <v>0.81182653813799943</v>
      </c>
      <c r="H39" s="28">
        <f t="shared" si="12"/>
        <v>659650</v>
      </c>
      <c r="I39" s="29">
        <f t="shared" si="4"/>
        <v>1.0445948609110891</v>
      </c>
    </row>
    <row r="40" spans="1:9" x14ac:dyDescent="0.25">
      <c r="A40" s="31" t="s">
        <v>147</v>
      </c>
      <c r="B40" s="32" t="s">
        <v>148</v>
      </c>
      <c r="C40" s="37">
        <v>810572</v>
      </c>
      <c r="D40" s="33">
        <v>825443</v>
      </c>
      <c r="E40" s="33">
        <v>669191</v>
      </c>
      <c r="F40" s="34">
        <f t="shared" si="0"/>
        <v>0.8255787271210947</v>
      </c>
      <c r="G40" s="34">
        <f t="shared" si="1"/>
        <v>0.81070528189105728</v>
      </c>
      <c r="H40" s="33">
        <v>641955</v>
      </c>
      <c r="I40" s="29"/>
    </row>
    <row r="41" spans="1:9" x14ac:dyDescent="0.25">
      <c r="A41" s="31" t="s">
        <v>149</v>
      </c>
      <c r="B41" s="32" t="s">
        <v>150</v>
      </c>
      <c r="C41" s="37">
        <v>23303</v>
      </c>
      <c r="D41" s="33">
        <v>23343</v>
      </c>
      <c r="E41" s="33">
        <v>19876</v>
      </c>
      <c r="F41" s="34">
        <f t="shared" si="0"/>
        <v>0.85293739003561775</v>
      </c>
      <c r="G41" s="34">
        <f t="shared" si="1"/>
        <v>0.8514758171614617</v>
      </c>
      <c r="H41" s="33">
        <v>17695</v>
      </c>
      <c r="I41" s="29"/>
    </row>
    <row r="42" spans="1:9" s="30" customFormat="1" x14ac:dyDescent="0.25">
      <c r="A42" s="26" t="s">
        <v>151</v>
      </c>
      <c r="B42" s="27" t="s">
        <v>152</v>
      </c>
      <c r="C42" s="36">
        <f>SUM(C43:C43)</f>
        <v>4320</v>
      </c>
      <c r="D42" s="28">
        <f>SUM(D43:D43)</f>
        <v>4320</v>
      </c>
      <c r="E42" s="28">
        <f>SUM(E43:E43)</f>
        <v>3300</v>
      </c>
      <c r="F42" s="34">
        <f t="shared" si="0"/>
        <v>0.76388888888888884</v>
      </c>
      <c r="G42" s="34">
        <f t="shared" si="1"/>
        <v>0.76388888888888884</v>
      </c>
      <c r="H42" s="28">
        <f t="shared" ref="H42" si="13">SUM(H43:H43)</f>
        <v>3120</v>
      </c>
      <c r="I42" s="29">
        <f t="shared" si="4"/>
        <v>1.0576923076923077</v>
      </c>
    </row>
    <row r="43" spans="1:9" x14ac:dyDescent="0.25">
      <c r="A43" s="31" t="s">
        <v>153</v>
      </c>
      <c r="B43" s="32" t="s">
        <v>154</v>
      </c>
      <c r="C43" s="37">
        <v>4320</v>
      </c>
      <c r="D43" s="33">
        <v>4320</v>
      </c>
      <c r="E43" s="33">
        <v>3300</v>
      </c>
      <c r="F43" s="34">
        <f t="shared" si="0"/>
        <v>0.76388888888888884</v>
      </c>
      <c r="G43" s="34">
        <f t="shared" si="1"/>
        <v>0.76388888888888884</v>
      </c>
      <c r="H43" s="33">
        <v>3120</v>
      </c>
      <c r="I43" s="29"/>
    </row>
    <row r="44" spans="1:9" s="30" customFormat="1" x14ac:dyDescent="0.25">
      <c r="A44" s="26" t="s">
        <v>155</v>
      </c>
      <c r="B44" s="27" t="s">
        <v>156</v>
      </c>
      <c r="C44" s="36">
        <f>SUM(C45:C48)</f>
        <v>273135.19999999995</v>
      </c>
      <c r="D44" s="28">
        <f>SUM(D45:D48)</f>
        <v>621438</v>
      </c>
      <c r="E44" s="28">
        <f>SUM(E45:E48)</f>
        <v>300988</v>
      </c>
      <c r="F44" s="34">
        <f t="shared" si="0"/>
        <v>1.101974406813915</v>
      </c>
      <c r="G44" s="34">
        <f t="shared" si="1"/>
        <v>0.48434115712267356</v>
      </c>
      <c r="H44" s="28">
        <f t="shared" ref="H44" si="14">SUM(H45:H48)</f>
        <v>175096</v>
      </c>
      <c r="I44" s="29">
        <f t="shared" si="4"/>
        <v>1.7189884406268561</v>
      </c>
    </row>
    <row r="45" spans="1:9" x14ac:dyDescent="0.25">
      <c r="A45" s="31" t="s">
        <v>157</v>
      </c>
      <c r="B45" s="32" t="s">
        <v>158</v>
      </c>
      <c r="C45" s="37">
        <v>29015.4</v>
      </c>
      <c r="D45" s="33">
        <v>29015</v>
      </c>
      <c r="E45" s="33">
        <v>20813</v>
      </c>
      <c r="F45" s="34">
        <f t="shared" si="0"/>
        <v>0.71730873949695673</v>
      </c>
      <c r="G45" s="34">
        <f t="shared" si="1"/>
        <v>0.71731862829570914</v>
      </c>
      <c r="H45" s="33">
        <v>19749</v>
      </c>
      <c r="I45" s="29"/>
    </row>
    <row r="46" spans="1:9" x14ac:dyDescent="0.25">
      <c r="A46" s="31" t="s">
        <v>159</v>
      </c>
      <c r="B46" s="32" t="s">
        <v>160</v>
      </c>
      <c r="C46" s="37">
        <v>37746</v>
      </c>
      <c r="D46" s="33">
        <v>346689</v>
      </c>
      <c r="E46" s="33">
        <v>101036</v>
      </c>
      <c r="F46" s="34">
        <f t="shared" si="0"/>
        <v>2.676733958565146</v>
      </c>
      <c r="G46" s="34">
        <f t="shared" si="1"/>
        <v>0.29143122510376734</v>
      </c>
      <c r="H46" s="33">
        <v>19538</v>
      </c>
      <c r="I46" s="29"/>
    </row>
    <row r="47" spans="1:9" x14ac:dyDescent="0.25">
      <c r="A47" s="31" t="s">
        <v>161</v>
      </c>
      <c r="B47" s="32" t="s">
        <v>162</v>
      </c>
      <c r="C47" s="37">
        <v>205873.8</v>
      </c>
      <c r="D47" s="33">
        <v>245234</v>
      </c>
      <c r="E47" s="33">
        <v>178639</v>
      </c>
      <c r="F47" s="34">
        <f t="shared" si="0"/>
        <v>0.86771119005915276</v>
      </c>
      <c r="G47" s="34">
        <f t="shared" si="1"/>
        <v>0.72844303807791744</v>
      </c>
      <c r="H47" s="33">
        <v>135309</v>
      </c>
      <c r="I47" s="29"/>
    </row>
    <row r="48" spans="1:9" x14ac:dyDescent="0.25">
      <c r="A48" s="31" t="s">
        <v>163</v>
      </c>
      <c r="B48" s="32" t="s">
        <v>164</v>
      </c>
      <c r="C48" s="37">
        <v>500</v>
      </c>
      <c r="D48" s="33">
        <v>500</v>
      </c>
      <c r="E48" s="33">
        <v>500</v>
      </c>
      <c r="F48" s="34">
        <f t="shared" ref="F48:F54" si="15">E48/C48</f>
        <v>1</v>
      </c>
      <c r="G48" s="34">
        <f t="shared" ref="G48:G54" si="16">E48/D48</f>
        <v>1</v>
      </c>
      <c r="H48" s="33">
        <v>500</v>
      </c>
      <c r="I48" s="29"/>
    </row>
    <row r="49" spans="1:9" s="30" customFormat="1" x14ac:dyDescent="0.25">
      <c r="A49" s="26" t="s">
        <v>165</v>
      </c>
      <c r="B49" s="27" t="s">
        <v>166</v>
      </c>
      <c r="C49" s="36">
        <f>SUM(C50:C52)</f>
        <v>517842.5</v>
      </c>
      <c r="D49" s="28">
        <f>SUM(D50:D52)</f>
        <v>538075</v>
      </c>
      <c r="E49" s="28">
        <f>SUM(E50:E52)</f>
        <v>442415</v>
      </c>
      <c r="F49" s="34">
        <f t="shared" si="15"/>
        <v>0.85434277796820457</v>
      </c>
      <c r="G49" s="34">
        <f t="shared" si="16"/>
        <v>0.82221809227338194</v>
      </c>
      <c r="H49" s="28">
        <f t="shared" ref="H49" si="17">SUM(H50:H52)</f>
        <v>390303</v>
      </c>
      <c r="I49" s="29">
        <f t="shared" ref="I49:I53" si="18">E49/H49</f>
        <v>1.133516780552545</v>
      </c>
    </row>
    <row r="50" spans="1:9" x14ac:dyDescent="0.25">
      <c r="A50" s="31" t="s">
        <v>167</v>
      </c>
      <c r="B50" s="32" t="s">
        <v>168</v>
      </c>
      <c r="C50" s="37">
        <v>321850.5</v>
      </c>
      <c r="D50" s="33">
        <v>335968</v>
      </c>
      <c r="E50" s="33">
        <v>275030</v>
      </c>
      <c r="F50" s="34">
        <f t="shared" si="15"/>
        <v>0.85452717954454005</v>
      </c>
      <c r="G50" s="34">
        <f t="shared" si="16"/>
        <v>0.81861963044099439</v>
      </c>
      <c r="H50" s="33">
        <v>274969</v>
      </c>
      <c r="I50" s="29"/>
    </row>
    <row r="51" spans="1:9" x14ac:dyDescent="0.25">
      <c r="A51" s="31" t="s">
        <v>169</v>
      </c>
      <c r="B51" s="32" t="s">
        <v>170</v>
      </c>
      <c r="C51" s="37">
        <v>167192</v>
      </c>
      <c r="D51" s="33">
        <v>175615</v>
      </c>
      <c r="E51" s="33">
        <v>144326</v>
      </c>
      <c r="F51" s="34">
        <f t="shared" si="15"/>
        <v>0.86323508301832619</v>
      </c>
      <c r="G51" s="34">
        <f t="shared" si="16"/>
        <v>0.8218318480767588</v>
      </c>
      <c r="H51" s="33">
        <v>92857</v>
      </c>
      <c r="I51" s="29"/>
    </row>
    <row r="52" spans="1:9" x14ac:dyDescent="0.25">
      <c r="A52" s="31" t="s">
        <v>171</v>
      </c>
      <c r="B52" s="32" t="s">
        <v>172</v>
      </c>
      <c r="C52" s="37">
        <v>28800</v>
      </c>
      <c r="D52" s="33">
        <v>26492</v>
      </c>
      <c r="E52" s="33">
        <v>23059</v>
      </c>
      <c r="F52" s="34">
        <f t="shared" si="15"/>
        <v>0.80065972222222226</v>
      </c>
      <c r="G52" s="34">
        <f t="shared" si="16"/>
        <v>0.87041370979918464</v>
      </c>
      <c r="H52" s="33">
        <v>22477</v>
      </c>
      <c r="I52" s="29"/>
    </row>
    <row r="53" spans="1:9" s="30" customFormat="1" x14ac:dyDescent="0.25">
      <c r="A53" s="26" t="s">
        <v>173</v>
      </c>
      <c r="B53" s="27" t="s">
        <v>174</v>
      </c>
      <c r="C53" s="36">
        <f>SUM(C54:C54)</f>
        <v>23300</v>
      </c>
      <c r="D53" s="28">
        <f>SUM(D54:D54)</f>
        <v>24395</v>
      </c>
      <c r="E53" s="28">
        <f>SUM(E54:E54)</f>
        <v>17076</v>
      </c>
      <c r="F53" s="34">
        <f t="shared" si="15"/>
        <v>0.73287553648068671</v>
      </c>
      <c r="G53" s="34">
        <f t="shared" si="16"/>
        <v>0.6999795039967206</v>
      </c>
      <c r="H53" s="28">
        <f t="shared" ref="H53" si="19">SUM(H54:H54)</f>
        <v>15780</v>
      </c>
      <c r="I53" s="29">
        <f t="shared" si="18"/>
        <v>1.0821292775665399</v>
      </c>
    </row>
    <row r="54" spans="1:9" x14ac:dyDescent="0.25">
      <c r="A54" s="31" t="s">
        <v>175</v>
      </c>
      <c r="B54" s="32" t="s">
        <v>176</v>
      </c>
      <c r="C54" s="37">
        <v>23300</v>
      </c>
      <c r="D54" s="33">
        <v>24395</v>
      </c>
      <c r="E54" s="33">
        <v>17076</v>
      </c>
      <c r="F54" s="34">
        <f t="shared" si="15"/>
        <v>0.73287553648068671</v>
      </c>
      <c r="G54" s="34">
        <f t="shared" si="16"/>
        <v>0.6999795039967206</v>
      </c>
      <c r="H54" s="33">
        <v>15780</v>
      </c>
      <c r="I54" s="29"/>
    </row>
    <row r="55" spans="1:9" s="30" customFormat="1" x14ac:dyDescent="0.25">
      <c r="A55" s="26" t="s">
        <v>177</v>
      </c>
      <c r="B55" s="27" t="s">
        <v>178</v>
      </c>
      <c r="C55" s="36">
        <f>C56</f>
        <v>500</v>
      </c>
      <c r="D55" s="28">
        <f>D56</f>
        <v>500</v>
      </c>
      <c r="E55" s="28">
        <f t="shared" ref="E55" si="20">SUM(E56)</f>
        <v>0</v>
      </c>
      <c r="F55" s="29"/>
      <c r="G55" s="29"/>
      <c r="H55" s="33"/>
      <c r="I55" s="29"/>
    </row>
    <row r="56" spans="1:9" ht="24" x14ac:dyDescent="0.25">
      <c r="A56" s="31" t="s">
        <v>179</v>
      </c>
      <c r="B56" s="32" t="s">
        <v>180</v>
      </c>
      <c r="C56" s="37">
        <v>500</v>
      </c>
      <c r="D56" s="33">
        <v>500</v>
      </c>
      <c r="E56" s="33"/>
      <c r="F56" s="34"/>
      <c r="G56" s="34"/>
      <c r="H56" s="33"/>
      <c r="I56" s="29"/>
    </row>
    <row r="57" spans="1:9" s="30" customFormat="1" ht="24" x14ac:dyDescent="0.25">
      <c r="A57" s="26" t="s">
        <v>181</v>
      </c>
      <c r="B57" s="27" t="s">
        <v>182</v>
      </c>
      <c r="C57" s="36">
        <v>0</v>
      </c>
      <c r="D57" s="28">
        <v>0</v>
      </c>
      <c r="E57" s="28">
        <v>0</v>
      </c>
      <c r="F57" s="29"/>
      <c r="G57" s="29"/>
      <c r="H57" s="28">
        <v>0</v>
      </c>
      <c r="I57" s="29"/>
    </row>
  </sheetData>
  <mergeCells count="1">
    <mergeCell ref="A1:I1"/>
  </mergeCells>
  <pageMargins left="0.7" right="0.7" top="0.75" bottom="0.75" header="0.3" footer="0.3"/>
  <pageSetup paperSize="9" scale="77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Н.Г. Крикун</cp:lastModifiedBy>
  <cp:lastPrinted>2024-11-06T10:59:53Z</cp:lastPrinted>
  <dcterms:created xsi:type="dcterms:W3CDTF">2017-12-11T14:03:53Z</dcterms:created>
  <dcterms:modified xsi:type="dcterms:W3CDTF">2024-11-06T12:40:04Z</dcterms:modified>
</cp:coreProperties>
</file>