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Работа\ОБМЕН\Открытый бюджет\2022\октябрь\"/>
    </mc:Choice>
  </mc:AlternateContent>
  <xr:revisionPtr revIDLastSave="0" documentId="13_ncr:1_{76E4E756-B5C2-4A46-BDDC-383227186710}" xr6:coauthVersionLast="36" xr6:coauthVersionMax="36" xr10:uidLastSave="{00000000-0000-0000-0000-000000000000}"/>
  <bookViews>
    <workbookView xWindow="0" yWindow="60" windowWidth="23040" windowHeight="8760" xr2:uid="{00000000-000D-0000-FFFF-FFFF00000000}"/>
  </bookViews>
  <sheets>
    <sheet name="Приложение" sheetId="3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3" l="1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I36" i="3" l="1"/>
  <c r="G29" i="3"/>
  <c r="G36" i="3" l="1"/>
  <c r="I8" i="3" l="1"/>
  <c r="I10" i="3"/>
  <c r="I11" i="3"/>
  <c r="I12" i="3"/>
  <c r="I14" i="3"/>
  <c r="I15" i="3"/>
  <c r="I20" i="3"/>
  <c r="I21" i="3"/>
  <c r="I23" i="3"/>
  <c r="I24" i="3"/>
  <c r="I25" i="3"/>
  <c r="I26" i="3"/>
  <c r="I28" i="3"/>
  <c r="I29" i="3"/>
  <c r="I33" i="3"/>
  <c r="I34" i="3"/>
  <c r="I35" i="3"/>
  <c r="I40" i="3"/>
  <c r="I41" i="3"/>
  <c r="E7" i="3" l="1"/>
  <c r="I7" i="3" s="1"/>
  <c r="F27" i="3" l="1"/>
  <c r="G27" i="3"/>
  <c r="E22" i="3"/>
  <c r="I22" i="3" s="1"/>
  <c r="F22" i="3" l="1"/>
  <c r="G8" i="3"/>
  <c r="G10" i="3"/>
  <c r="G11" i="3"/>
  <c r="G12" i="3"/>
  <c r="G14" i="3"/>
  <c r="G15" i="3"/>
  <c r="G20" i="3"/>
  <c r="G23" i="3"/>
  <c r="G24" i="3"/>
  <c r="G25" i="3"/>
  <c r="G26" i="3"/>
  <c r="G28" i="3"/>
  <c r="G33" i="3"/>
  <c r="G34" i="3"/>
  <c r="G35" i="3"/>
  <c r="D37" i="3"/>
  <c r="D32" i="3"/>
  <c r="D31" i="3" s="1"/>
  <c r="D22" i="3"/>
  <c r="G22" i="3" s="1"/>
  <c r="D16" i="3"/>
  <c r="D13" i="3"/>
  <c r="D9" i="3"/>
  <c r="D7" i="3"/>
  <c r="D6" i="3" l="1"/>
  <c r="D5" i="3" s="1"/>
  <c r="D4" i="3" s="1"/>
  <c r="C9" i="3" l="1"/>
  <c r="C7" i="3" l="1"/>
  <c r="E9" i="3" l="1"/>
  <c r="G7" i="3"/>
  <c r="G9" i="3" l="1"/>
  <c r="I9" i="3"/>
  <c r="F14" i="3"/>
  <c r="F15" i="3"/>
  <c r="F36" i="3" l="1"/>
  <c r="F16" i="3" l="1"/>
  <c r="E32" i="3" l="1"/>
  <c r="I32" i="3" s="1"/>
  <c r="G32" i="3" l="1"/>
  <c r="F8" i="3"/>
  <c r="F9" i="3"/>
  <c r="F10" i="3"/>
  <c r="F11" i="3"/>
  <c r="F12" i="3"/>
  <c r="F20" i="3"/>
  <c r="F23" i="3"/>
  <c r="F24" i="3"/>
  <c r="F25" i="3"/>
  <c r="F26" i="3"/>
  <c r="F28" i="3"/>
  <c r="F33" i="3"/>
  <c r="F34" i="3"/>
  <c r="F35" i="3"/>
  <c r="E13" i="3"/>
  <c r="I13" i="3" s="1"/>
  <c r="C13" i="3"/>
  <c r="E16" i="3"/>
  <c r="C16" i="3"/>
  <c r="E37" i="3"/>
  <c r="C37" i="3"/>
  <c r="C32" i="3"/>
  <c r="F32" i="3" s="1"/>
  <c r="C22" i="3"/>
  <c r="G13" i="3" l="1"/>
  <c r="F13" i="3"/>
  <c r="C6" i="3"/>
  <c r="C5" i="3" s="1"/>
  <c r="E31" i="3"/>
  <c r="E6" i="3"/>
  <c r="I6" i="3" s="1"/>
  <c r="C31" i="3"/>
  <c r="G31" i="3" l="1"/>
  <c r="I31" i="3"/>
  <c r="F31" i="3"/>
  <c r="F6" i="3"/>
  <c r="E5" i="3"/>
  <c r="I5" i="3" s="1"/>
  <c r="G6" i="3"/>
  <c r="C4" i="3"/>
  <c r="F7" i="3"/>
  <c r="G5" i="3" l="1"/>
  <c r="E4" i="3" l="1"/>
  <c r="G4" i="3" s="1"/>
  <c r="F5" i="3"/>
  <c r="F4" i="3" l="1"/>
  <c r="I4" i="3"/>
</calcChain>
</file>

<file path=xl/sharedStrings.xml><?xml version="1.0" encoding="utf-8"?>
<sst xmlns="http://schemas.openxmlformats.org/spreadsheetml/2006/main" count="83" uniqueCount="83">
  <si>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</si>
  <si>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</si>
  <si>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</si>
  <si>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</si>
  <si>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</si>
  <si>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</si>
  <si>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</si>
  <si>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</si>
  <si>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</si>
  <si>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</si>
  <si>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</si>
  <si>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</si>
  <si>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</si>
  <si>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</si>
  <si>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</si>
  <si>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</si>
  <si>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</si>
  <si>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</si>
  <si>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</si>
  <si>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</si>
  <si>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</si>
  <si>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</si>
  <si>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</si>
  <si>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1 07 01020 01 0000 110</t>
  </si>
  <si>
    <t>Налог на добычу общераспространенных полезных ископаемых</t>
  </si>
  <si>
    <t>1 07 01030 01 0000 110</t>
  </si>
  <si>
    <t>Налог на добычу прочих полезных ископаемых (за исключением полезных ископаемых в виде природных алмазов)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</si>
  <si>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</si>
  <si>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</si>
  <si>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</si>
  <si>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</si>
  <si>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</si>
  <si>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</si>
  <si>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</si>
  <si>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</si>
  <si>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</si>
  <si>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</si>
  <si>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</si>
  <si>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</si>
  <si>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</si>
  <si>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</si>
  <si>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</si>
  <si>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</si>
  <si>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</si>
  <si>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</si>
  <si>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</si>
  <si>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</si>
  <si>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</si>
  <si>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</si>
  <si>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</si>
  <si>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</si>
  <si>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</si>
  <si>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</si>
  <si>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</si>
  <si>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</si>
  <si>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</si>
  <si>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</si>
  <si>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</si>
  <si>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</si>
  <si>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</si>
  <si>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</si>
  <si>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</si>
  <si>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2 03 02080 02 0000 180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</si>
  <si>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</si>
  <si>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2 02 70000 00 0000 000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</si>
  <si>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</si>
  <si>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</si>
  <si>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</si>
  <si>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</si>
  <si>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</si>
  <si>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</si>
  <si>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</si>
  <si>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</si>
  <si>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</si>
  <si>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1 18 00000 00 0000 000</t>
  </si>
  <si>
    <t>ПОСТУПЛЕНИЯ (ПЕРЕЧИСЛЕНИЯ) ПО УРЕГУЛИРОВАНИЮ РАСЧЕТОВ МЕЖДУ БЮДЖЕТАМИ БЮДЖЕТНОЙ СИСТЕМЫ РОССИЙСКОЙ ФЕДЕРАЦИИ</t>
  </si>
  <si>
    <t>Годовой план в соответствии с отчетом об исполнении бюджета городского округа Щёлково на 2022год, тыс. руб.</t>
  </si>
  <si>
    <t>% исполнения годового плана в соответствии с отчетом об исполнении бюджета городского округа Щёлково на  2022 год</t>
  </si>
  <si>
    <t>Годовой план в соответствии с Решением Совета депутатов от 15.12.2021 № 300/39-77-НПА на 2022 год, тыс. руб.</t>
  </si>
  <si>
    <t>% исполнения годового плана в соответствии с Решением Совета депутатов от 15.12.2021 № 300/39-77-НПА на  2022 год</t>
  </si>
  <si>
    <t>Cведения об исполнении бюджета муниципального образования Московской области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01.11.2022)</t>
  </si>
  <si>
    <t>Фактически исполнено по состоянию на 01.11.2022, тыс. руб.</t>
  </si>
  <si>
    <t xml:space="preserve">Фактически исполнено по состоянию на 01.11.2021, тыс. 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</si>
</sst>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10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3" fontId="2" fillId="0" borderId="0" xfId="0" applyNumberFormat="1" applyFont="1"/>
    <xf numFmtId="49" fontId="8" fillId="0" borderId="2" xfId="0" applyNumberFormat="1" applyFont="1" applyFill="1" applyBorder="1" applyAlignment="1" applyProtection="1">
      <alignment horizontal="left" vertical="top" wrapText="1"/>
      <protection locked="0" hidden="1"/>
    </xf>
    <xf numFmtId="3" fontId="5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/>
    </xf>
    <xf numFmtId="3" fontId="2" fillId="2" borderId="0" xfId="0" applyNumberFormat="1" applyFont="1" applyFill="1"/>
    <xf numFmtId="10" fontId="6" fillId="0" borderId="1" xfId="0" applyNumberFormat="1" applyFont="1" applyBorder="1" applyAlignment="1">
      <alignment horizontal="right" vertical="center" wrapText="1"/>
    </xf>
    <xf numFmtId="0" fontId="9" fillId="2" borderId="0" xfId="0" applyFont="1" applyFill="1" applyAlignment="1">
      <alignment horizontal="left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9" fillId="2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0;&#1072;/&#1054;&#1041;&#1052;&#1045;&#1053;/&#1054;&#1090;&#1082;&#1088;&#1099;&#1090;&#1099;&#1081;%20&#1073;&#1102;&#1076;&#1078;&#1077;&#1090;/2021/&#1085;&#1086;&#1103;&#1073;&#1088;&#1100;/&#1044;&#1086;&#1093;&#1086;&#1076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"/>
    </sheetNames>
    <sheetDataSet>
      <sheetData sheetId="0">
        <row r="4">
          <cell r="E4">
            <v>7884395</v>
          </cell>
        </row>
        <row r="5">
          <cell r="E5">
            <v>4681783</v>
          </cell>
        </row>
        <row r="6">
          <cell r="E6">
            <v>4185109</v>
          </cell>
        </row>
        <row r="7">
          <cell r="E7">
            <v>2850003</v>
          </cell>
        </row>
        <row r="8">
          <cell r="E8">
            <v>2850003</v>
          </cell>
        </row>
        <row r="9">
          <cell r="E9">
            <v>49990</v>
          </cell>
        </row>
        <row r="10">
          <cell r="E10">
            <v>49990</v>
          </cell>
        </row>
        <row r="11">
          <cell r="E11">
            <v>674619</v>
          </cell>
        </row>
        <row r="12">
          <cell r="E12">
            <v>599461</v>
          </cell>
        </row>
        <row r="13">
          <cell r="E13">
            <v>574148</v>
          </cell>
        </row>
        <row r="14">
          <cell r="E14">
            <v>54363</v>
          </cell>
        </row>
        <row r="15">
          <cell r="E15">
            <v>519785</v>
          </cell>
        </row>
        <row r="16">
          <cell r="E16">
            <v>0</v>
          </cell>
        </row>
        <row r="20">
          <cell r="E20">
            <v>36337</v>
          </cell>
        </row>
        <row r="21">
          <cell r="E21">
            <v>12</v>
          </cell>
        </row>
        <row r="22">
          <cell r="E22">
            <v>496674</v>
          </cell>
        </row>
        <row r="23">
          <cell r="E23">
            <v>369225</v>
          </cell>
        </row>
        <row r="24">
          <cell r="E24">
            <v>2439</v>
          </cell>
        </row>
        <row r="25">
          <cell r="E25">
            <v>26187</v>
          </cell>
        </row>
        <row r="26">
          <cell r="E26">
            <v>66005</v>
          </cell>
        </row>
        <row r="27">
          <cell r="E27">
            <v>0</v>
          </cell>
        </row>
        <row r="28">
          <cell r="E28">
            <v>17998</v>
          </cell>
        </row>
        <row r="29">
          <cell r="E29">
            <v>14820</v>
          </cell>
        </row>
        <row r="31">
          <cell r="E31">
            <v>3202612</v>
          </cell>
        </row>
        <row r="32">
          <cell r="E32">
            <v>3214948</v>
          </cell>
        </row>
        <row r="33">
          <cell r="E33">
            <v>4413</v>
          </cell>
        </row>
        <row r="34">
          <cell r="E34">
            <v>673153</v>
          </cell>
        </row>
        <row r="35">
          <cell r="E35">
            <v>2536543</v>
          </cell>
        </row>
        <row r="36">
          <cell r="E36">
            <v>839</v>
          </cell>
        </row>
        <row r="37">
          <cell r="E37">
            <v>0</v>
          </cell>
        </row>
        <row r="40">
          <cell r="E40">
            <v>14890</v>
          </cell>
        </row>
        <row r="41">
          <cell r="E41">
            <v>-27226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tabSelected="1"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9" sqref="E9"/>
    </sheetView>
  </sheetViews>
  <sheetFormatPr defaultColWidth="8.85546875" defaultRowHeight="18.75" x14ac:dyDescent="0.3"/>
  <cols>
    <col min="1" max="1" width="30.28515625" style="1" customWidth="1"/>
    <col min="2" max="2" width="100" style="1" customWidth="1"/>
    <col min="3" max="4" width="19.7109375" style="19" customWidth="1"/>
    <col min="5" max="5" width="19.28515625" style="12" customWidth="1"/>
    <col min="6" max="7" width="15.42578125" style="12" customWidth="1"/>
    <col min="8" max="8" width="17.7109375" style="12" customWidth="1"/>
    <col min="9" max="9" width="19.7109375" style="12" customWidth="1"/>
    <col min="10" max="16384" width="8.85546875" style="1"/>
  </cols>
  <sheetData>
    <row r="1" spans="1:9" ht="56.45" customHeight="1" x14ac:dyDescent="0.3">
      <c r="A1" s="26" t="s">
        <v>80</v>
      </c>
      <c r="B1" s="26"/>
      <c r="C1" s="26"/>
      <c r="D1" s="26"/>
      <c r="E1" s="26"/>
      <c r="F1" s="26"/>
      <c r="G1" s="26"/>
      <c r="H1" s="26"/>
      <c r="I1" s="26"/>
    </row>
    <row r="3" spans="1:9" ht="131.44999999999999" customHeight="1" x14ac:dyDescent="0.3">
      <c r="A3" s="2" t="s">
        <v>0</v>
      </c>
      <c r="B3" s="2" t="s">
        <v>1</v>
      </c>
      <c r="C3" s="22" t="s">
        <v>78</v>
      </c>
      <c r="D3" s="22" t="s">
        <v>76</v>
      </c>
      <c r="E3" s="22" t="s">
        <v>81</v>
      </c>
      <c r="F3" s="22" t="s">
        <v>79</v>
      </c>
      <c r="G3" s="22" t="s">
        <v>77</v>
      </c>
      <c r="H3" s="23" t="s">
        <v>82</v>
      </c>
      <c r="I3" s="23" t="s">
        <v>2</v>
      </c>
    </row>
    <row r="4" spans="1:9" x14ac:dyDescent="0.3">
      <c r="A4" s="2"/>
      <c r="B4" s="3" t="s">
        <v>3</v>
      </c>
      <c r="C4" s="14">
        <f>C5+C31</f>
        <v>11399991</v>
      </c>
      <c r="D4" s="14">
        <f>D5+D31</f>
        <v>12031293</v>
      </c>
      <c r="E4" s="4">
        <f>E5+E31</f>
        <v>9873695</v>
      </c>
      <c r="F4" s="5">
        <f>E4/C4</f>
        <v>0.86611428026565984</v>
      </c>
      <c r="G4" s="5">
        <f>E4/D4</f>
        <v>0.82066782015864792</v>
      </c>
      <c r="H4" s="4">
        <f>[1]Приложение!E4</f>
        <v>7884395</v>
      </c>
      <c r="I4" s="5">
        <f>E4/H4</f>
        <v>1.2523085157453426</v>
      </c>
    </row>
    <row r="5" spans="1:9" ht="23.45" customHeight="1" x14ac:dyDescent="0.3">
      <c r="A5" s="6" t="s">
        <v>4</v>
      </c>
      <c r="B5" s="3" t="s">
        <v>5</v>
      </c>
      <c r="C5" s="14">
        <f>C6+C22</f>
        <v>5759422</v>
      </c>
      <c r="D5" s="14">
        <f>D6+D22</f>
        <v>5800832</v>
      </c>
      <c r="E5" s="14">
        <f>E6+E22</f>
        <v>4880920</v>
      </c>
      <c r="F5" s="5">
        <f t="shared" ref="F5:F36" si="0">E5/C5</f>
        <v>0.84746698540235466</v>
      </c>
      <c r="G5" s="5">
        <f t="shared" ref="G5:G36" si="1">E5/D5</f>
        <v>0.84141723118338885</v>
      </c>
      <c r="H5" s="4">
        <f>[1]Приложение!E5</f>
        <v>4681783</v>
      </c>
      <c r="I5" s="5">
        <f t="shared" ref="I5:I41" si="2">E5/H5</f>
        <v>1.0425344361325588</v>
      </c>
    </row>
    <row r="6" spans="1:9" x14ac:dyDescent="0.3">
      <c r="A6" s="6"/>
      <c r="B6" s="7" t="s">
        <v>6</v>
      </c>
      <c r="C6" s="15">
        <f>C7+C9+C11+C13+C16+C20+C21</f>
        <v>5272506</v>
      </c>
      <c r="D6" s="15">
        <f>D7+D9+D11+D13+D16+D20+D21</f>
        <v>5276751</v>
      </c>
      <c r="E6" s="15">
        <f>E7+E9+E11+E13+E16+E20+E21</f>
        <v>4362886</v>
      </c>
      <c r="F6" s="5">
        <f t="shared" si="0"/>
        <v>0.82747862212010759</v>
      </c>
      <c r="G6" s="5">
        <f t="shared" si="1"/>
        <v>0.82681293849188642</v>
      </c>
      <c r="H6" s="8">
        <f>[1]Приложение!E6</f>
        <v>4185109</v>
      </c>
      <c r="I6" s="5">
        <f t="shared" si="2"/>
        <v>1.0424784635238891</v>
      </c>
    </row>
    <row r="7" spans="1:9" x14ac:dyDescent="0.3">
      <c r="A7" s="6" t="s">
        <v>7</v>
      </c>
      <c r="B7" s="3" t="s">
        <v>8</v>
      </c>
      <c r="C7" s="14">
        <f>C8</f>
        <v>3365164</v>
      </c>
      <c r="D7" s="14">
        <f>D8</f>
        <v>3409000</v>
      </c>
      <c r="E7" s="14">
        <f>E8</f>
        <v>2840673</v>
      </c>
      <c r="F7" s="5">
        <f t="shared" si="0"/>
        <v>0.84414102849073624</v>
      </c>
      <c r="G7" s="5">
        <f t="shared" si="1"/>
        <v>0.83328630096802581</v>
      </c>
      <c r="H7" s="4">
        <f>[1]Приложение!E7</f>
        <v>2850003</v>
      </c>
      <c r="I7" s="5">
        <f t="shared" si="2"/>
        <v>0.99672631923545341</v>
      </c>
    </row>
    <row r="8" spans="1:9" x14ac:dyDescent="0.3">
      <c r="A8" s="2" t="s">
        <v>9</v>
      </c>
      <c r="B8" s="7" t="s">
        <v>10</v>
      </c>
      <c r="C8" s="15">
        <v>3365164</v>
      </c>
      <c r="D8" s="15">
        <v>3409000</v>
      </c>
      <c r="E8" s="9">
        <v>2840673</v>
      </c>
      <c r="F8" s="20">
        <f t="shared" si="0"/>
        <v>0.84414102849073624</v>
      </c>
      <c r="G8" s="5">
        <f t="shared" si="1"/>
        <v>0.83328630096802581</v>
      </c>
      <c r="H8" s="9">
        <f>[1]Приложение!E8</f>
        <v>2850003</v>
      </c>
      <c r="I8" s="5">
        <f t="shared" si="2"/>
        <v>0.99672631923545341</v>
      </c>
    </row>
    <row r="9" spans="1:9" ht="45.6" customHeight="1" x14ac:dyDescent="0.3">
      <c r="A9" s="6" t="s">
        <v>11</v>
      </c>
      <c r="B9" s="3" t="s">
        <v>12</v>
      </c>
      <c r="C9" s="4">
        <f>C10</f>
        <v>61373</v>
      </c>
      <c r="D9" s="4">
        <f>D10</f>
        <v>61373</v>
      </c>
      <c r="E9" s="4">
        <f>E10</f>
        <v>59155</v>
      </c>
      <c r="F9" s="5">
        <f t="shared" si="0"/>
        <v>0.96386032946083777</v>
      </c>
      <c r="G9" s="5">
        <f t="shared" si="1"/>
        <v>0.96386032946083777</v>
      </c>
      <c r="H9" s="4">
        <f>[1]Приложение!E9</f>
        <v>49990</v>
      </c>
      <c r="I9" s="5">
        <f t="shared" si="2"/>
        <v>1.1833366673334667</v>
      </c>
    </row>
    <row r="10" spans="1:9" ht="39.6" customHeight="1" x14ac:dyDescent="0.3">
      <c r="A10" s="2" t="s">
        <v>13</v>
      </c>
      <c r="B10" s="7" t="s">
        <v>14</v>
      </c>
      <c r="C10" s="15">
        <v>61373</v>
      </c>
      <c r="D10" s="15">
        <v>61373</v>
      </c>
      <c r="E10" s="8">
        <v>59155</v>
      </c>
      <c r="F10" s="20">
        <f t="shared" si="0"/>
        <v>0.96386032946083777</v>
      </c>
      <c r="G10" s="5">
        <f t="shared" si="1"/>
        <v>0.96386032946083777</v>
      </c>
      <c r="H10" s="8">
        <f>[1]Приложение!E10</f>
        <v>49990</v>
      </c>
      <c r="I10" s="5">
        <f t="shared" si="2"/>
        <v>1.1833366673334667</v>
      </c>
    </row>
    <row r="11" spans="1:9" x14ac:dyDescent="0.3">
      <c r="A11" s="6" t="s">
        <v>15</v>
      </c>
      <c r="B11" s="3" t="s">
        <v>16</v>
      </c>
      <c r="C11" s="14">
        <v>847223</v>
      </c>
      <c r="D11" s="14">
        <v>847823</v>
      </c>
      <c r="E11" s="4">
        <v>794023</v>
      </c>
      <c r="F11" s="5">
        <f t="shared" si="0"/>
        <v>0.93720661502343539</v>
      </c>
      <c r="G11" s="5">
        <f t="shared" si="1"/>
        <v>0.93654335869633165</v>
      </c>
      <c r="H11" s="4">
        <f>[1]Приложение!E11</f>
        <v>674619</v>
      </c>
      <c r="I11" s="5">
        <f t="shared" si="2"/>
        <v>1.1769947185003684</v>
      </c>
    </row>
    <row r="12" spans="1:9" ht="29.45" customHeight="1" x14ac:dyDescent="0.3">
      <c r="A12" s="2" t="s">
        <v>17</v>
      </c>
      <c r="B12" s="7" t="s">
        <v>18</v>
      </c>
      <c r="C12" s="15">
        <v>741363</v>
      </c>
      <c r="D12" s="15">
        <v>741363</v>
      </c>
      <c r="E12" s="9">
        <v>587445</v>
      </c>
      <c r="F12" s="20">
        <f t="shared" si="0"/>
        <v>0.7923851068909562</v>
      </c>
      <c r="G12" s="5">
        <f t="shared" si="1"/>
        <v>0.7923851068909562</v>
      </c>
      <c r="H12" s="9">
        <f>[1]Приложение!E12</f>
        <v>599461</v>
      </c>
      <c r="I12" s="5">
        <f t="shared" si="2"/>
        <v>0.97995532653500395</v>
      </c>
    </row>
    <row r="13" spans="1:9" x14ac:dyDescent="0.3">
      <c r="A13" s="6" t="s">
        <v>19</v>
      </c>
      <c r="B13" s="3" t="s">
        <v>20</v>
      </c>
      <c r="C13" s="14">
        <f>SUM(C14:C15)</f>
        <v>951159</v>
      </c>
      <c r="D13" s="14">
        <f>SUM(D14:D15)</f>
        <v>910968</v>
      </c>
      <c r="E13" s="4">
        <f t="shared" ref="E13" si="3">SUM(E14:E15)</f>
        <v>628159</v>
      </c>
      <c r="F13" s="20">
        <f t="shared" si="0"/>
        <v>0.66041429456063605</v>
      </c>
      <c r="G13" s="5">
        <f t="shared" si="1"/>
        <v>0.6895511148580411</v>
      </c>
      <c r="H13" s="4">
        <f>[1]Приложение!E13</f>
        <v>574148</v>
      </c>
      <c r="I13" s="5">
        <f t="shared" si="2"/>
        <v>1.0940715634296383</v>
      </c>
    </row>
    <row r="14" spans="1:9" x14ac:dyDescent="0.3">
      <c r="A14" s="2" t="s">
        <v>71</v>
      </c>
      <c r="B14" s="7" t="s">
        <v>70</v>
      </c>
      <c r="C14" s="15">
        <v>168808</v>
      </c>
      <c r="D14" s="15">
        <v>168808</v>
      </c>
      <c r="E14" s="9">
        <v>71521</v>
      </c>
      <c r="F14" s="20">
        <f t="shared" si="0"/>
        <v>0.42368252689445995</v>
      </c>
      <c r="G14" s="5">
        <f t="shared" si="1"/>
        <v>0.42368252689445995</v>
      </c>
      <c r="H14" s="9">
        <f>[1]Приложение!E14</f>
        <v>54363</v>
      </c>
      <c r="I14" s="5">
        <f t="shared" si="2"/>
        <v>1.3156190791531004</v>
      </c>
    </row>
    <row r="15" spans="1:9" x14ac:dyDescent="0.3">
      <c r="A15" s="2" t="s">
        <v>73</v>
      </c>
      <c r="B15" s="7" t="s">
        <v>72</v>
      </c>
      <c r="C15" s="15">
        <v>782351</v>
      </c>
      <c r="D15" s="15">
        <v>742160</v>
      </c>
      <c r="E15" s="8">
        <v>556638</v>
      </c>
      <c r="F15" s="20">
        <f t="shared" si="0"/>
        <v>0.71149394581204595</v>
      </c>
      <c r="G15" s="5">
        <f t="shared" si="1"/>
        <v>0.75002425353023605</v>
      </c>
      <c r="H15" s="8">
        <f>[1]Приложение!E15</f>
        <v>519785</v>
      </c>
      <c r="I15" s="5">
        <f t="shared" si="2"/>
        <v>1.0709004684629222</v>
      </c>
    </row>
    <row r="16" spans="1:9" ht="41.45" customHeight="1" x14ac:dyDescent="0.3">
      <c r="A16" s="6" t="s">
        <v>21</v>
      </c>
      <c r="B16" s="3" t="s">
        <v>22</v>
      </c>
      <c r="C16" s="14">
        <f>SUM(C17:C19)</f>
        <v>0</v>
      </c>
      <c r="D16" s="14">
        <f>SUM(D17:D19)</f>
        <v>0</v>
      </c>
      <c r="E16" s="4">
        <f t="shared" ref="E16:F16" si="4">SUM(E17:E19)</f>
        <v>0</v>
      </c>
      <c r="F16" s="4">
        <f t="shared" si="4"/>
        <v>0</v>
      </c>
      <c r="G16" s="5"/>
      <c r="H16" s="4">
        <f>[1]Приложение!E16</f>
        <v>0</v>
      </c>
      <c r="I16" s="5"/>
    </row>
    <row r="17" spans="1:9" x14ac:dyDescent="0.3">
      <c r="A17" s="2" t="s">
        <v>23</v>
      </c>
      <c r="B17" s="7" t="s">
        <v>24</v>
      </c>
      <c r="C17" s="15"/>
      <c r="D17" s="15"/>
      <c r="E17" s="9"/>
      <c r="F17" s="5"/>
      <c r="G17" s="5"/>
      <c r="H17" s="9">
        <f>[1]Приложение!E17</f>
        <v>0</v>
      </c>
      <c r="I17" s="5"/>
    </row>
    <row r="18" spans="1:9" ht="41.45" customHeight="1" x14ac:dyDescent="0.3">
      <c r="A18" s="2" t="s">
        <v>25</v>
      </c>
      <c r="B18" s="7" t="s">
        <v>26</v>
      </c>
      <c r="C18" s="15"/>
      <c r="D18" s="15"/>
      <c r="E18" s="9"/>
      <c r="F18" s="5"/>
      <c r="G18" s="5"/>
      <c r="H18" s="9">
        <f>[1]Приложение!E18</f>
        <v>0</v>
      </c>
      <c r="I18" s="5"/>
    </row>
    <row r="19" spans="1:9" ht="40.15" customHeight="1" x14ac:dyDescent="0.3">
      <c r="A19" s="2" t="s">
        <v>27</v>
      </c>
      <c r="B19" s="7" t="s">
        <v>28</v>
      </c>
      <c r="C19" s="17"/>
      <c r="D19" s="17"/>
      <c r="E19" s="9"/>
      <c r="F19" s="5"/>
      <c r="G19" s="5"/>
      <c r="H19" s="9">
        <f>[1]Приложение!E19</f>
        <v>0</v>
      </c>
      <c r="I19" s="5"/>
    </row>
    <row r="20" spans="1:9" x14ac:dyDescent="0.3">
      <c r="A20" s="6" t="s">
        <v>29</v>
      </c>
      <c r="B20" s="3" t="s">
        <v>30</v>
      </c>
      <c r="C20" s="14">
        <v>47587</v>
      </c>
      <c r="D20" s="14">
        <v>47587</v>
      </c>
      <c r="E20" s="10">
        <v>40874</v>
      </c>
      <c r="F20" s="5">
        <f t="shared" si="0"/>
        <v>0.85893206127723953</v>
      </c>
      <c r="G20" s="5">
        <f t="shared" si="1"/>
        <v>0.85893206127723953</v>
      </c>
      <c r="H20" s="10">
        <f>[1]Приложение!E20</f>
        <v>36337</v>
      </c>
      <c r="I20" s="5">
        <f t="shared" si="2"/>
        <v>1.1248589591876048</v>
      </c>
    </row>
    <row r="21" spans="1:9" ht="45.6" customHeight="1" x14ac:dyDescent="0.3">
      <c r="A21" s="6" t="s">
        <v>31</v>
      </c>
      <c r="B21" s="3" t="s">
        <v>32</v>
      </c>
      <c r="C21" s="14"/>
      <c r="D21" s="14"/>
      <c r="E21" s="10">
        <v>2</v>
      </c>
      <c r="F21" s="5"/>
      <c r="G21" s="5"/>
      <c r="H21" s="10">
        <f>[1]Приложение!E21</f>
        <v>12</v>
      </c>
      <c r="I21" s="5">
        <f t="shared" si="2"/>
        <v>0.16666666666666666</v>
      </c>
    </row>
    <row r="22" spans="1:9" x14ac:dyDescent="0.3">
      <c r="A22" s="2"/>
      <c r="B22" s="7" t="s">
        <v>33</v>
      </c>
      <c r="C22" s="15">
        <f>C23+C24+C25+C26+C27+C28+C29</f>
        <v>486916</v>
      </c>
      <c r="D22" s="15">
        <f>D23+D24+D25+D26+D27+D28+D29</f>
        <v>524081</v>
      </c>
      <c r="E22" s="15">
        <f>E23+E24+E25+E26+E27+E28+E29</f>
        <v>518034</v>
      </c>
      <c r="F22" s="5">
        <f t="shared" si="0"/>
        <v>1.0639083538022986</v>
      </c>
      <c r="G22" s="5">
        <f t="shared" si="1"/>
        <v>0.98846170725517624</v>
      </c>
      <c r="H22" s="8">
        <f>[1]Приложение!E22</f>
        <v>496674</v>
      </c>
      <c r="I22" s="5">
        <f t="shared" si="2"/>
        <v>1.0430060764203481</v>
      </c>
    </row>
    <row r="23" spans="1:9" ht="45.6" customHeight="1" x14ac:dyDescent="0.3">
      <c r="A23" s="6" t="s">
        <v>34</v>
      </c>
      <c r="B23" s="3" t="s">
        <v>35</v>
      </c>
      <c r="C23" s="14">
        <v>442000</v>
      </c>
      <c r="D23" s="14">
        <v>442024</v>
      </c>
      <c r="E23" s="10">
        <v>329033</v>
      </c>
      <c r="F23" s="5">
        <f t="shared" si="0"/>
        <v>0.74441855203619911</v>
      </c>
      <c r="G23" s="5">
        <f t="shared" si="1"/>
        <v>0.74437813331402825</v>
      </c>
      <c r="H23" s="10">
        <f>[1]Приложение!E23</f>
        <v>369225</v>
      </c>
      <c r="I23" s="5">
        <f t="shared" si="2"/>
        <v>0.89114496580675739</v>
      </c>
    </row>
    <row r="24" spans="1:9" ht="29.45" customHeight="1" x14ac:dyDescent="0.3">
      <c r="A24" s="6" t="s">
        <v>36</v>
      </c>
      <c r="B24" s="3" t="s">
        <v>37</v>
      </c>
      <c r="C24" s="14">
        <v>2073</v>
      </c>
      <c r="D24" s="14">
        <v>2073</v>
      </c>
      <c r="E24" s="10">
        <v>2025</v>
      </c>
      <c r="F24" s="5">
        <f t="shared" si="0"/>
        <v>0.97684515195369026</v>
      </c>
      <c r="G24" s="5">
        <f t="shared" si="1"/>
        <v>0.97684515195369026</v>
      </c>
      <c r="H24" s="10">
        <f>[1]Приложение!E24</f>
        <v>2439</v>
      </c>
      <c r="I24" s="5">
        <f t="shared" si="2"/>
        <v>0.8302583025830258</v>
      </c>
    </row>
    <row r="25" spans="1:9" ht="43.15" customHeight="1" x14ac:dyDescent="0.3">
      <c r="A25" s="6" t="s">
        <v>38</v>
      </c>
      <c r="B25" s="3" t="s">
        <v>39</v>
      </c>
      <c r="C25" s="14">
        <v>6000</v>
      </c>
      <c r="D25" s="14">
        <v>19000</v>
      </c>
      <c r="E25" s="10">
        <v>32256</v>
      </c>
      <c r="F25" s="5">
        <f t="shared" si="0"/>
        <v>5.3760000000000003</v>
      </c>
      <c r="G25" s="5">
        <f t="shared" si="1"/>
        <v>1.6976842105263157</v>
      </c>
      <c r="H25" s="10">
        <f>[1]Приложение!E25</f>
        <v>26187</v>
      </c>
      <c r="I25" s="5">
        <f t="shared" si="2"/>
        <v>1.2317562149157979</v>
      </c>
    </row>
    <row r="26" spans="1:9" ht="42" customHeight="1" x14ac:dyDescent="0.3">
      <c r="A26" s="6" t="s">
        <v>40</v>
      </c>
      <c r="B26" s="3" t="s">
        <v>41</v>
      </c>
      <c r="C26" s="14">
        <v>27236</v>
      </c>
      <c r="D26" s="14">
        <v>50977</v>
      </c>
      <c r="E26" s="10">
        <v>95227</v>
      </c>
      <c r="F26" s="5">
        <f t="shared" si="0"/>
        <v>3.4963651050080777</v>
      </c>
      <c r="G26" s="5">
        <f t="shared" si="1"/>
        <v>1.8680385271789239</v>
      </c>
      <c r="H26" s="10">
        <f>[1]Приложение!E26</f>
        <v>66005</v>
      </c>
      <c r="I26" s="5">
        <f t="shared" si="2"/>
        <v>1.4427240360578744</v>
      </c>
    </row>
    <row r="27" spans="1:9" ht="27" customHeight="1" x14ac:dyDescent="0.3">
      <c r="A27" s="6" t="s">
        <v>42</v>
      </c>
      <c r="B27" s="3" t="s">
        <v>43</v>
      </c>
      <c r="C27" s="14"/>
      <c r="D27" s="14"/>
      <c r="E27" s="10"/>
      <c r="F27" s="24" t="e">
        <f t="shared" si="0"/>
        <v>#DIV/0!</v>
      </c>
      <c r="G27" s="24" t="e">
        <f t="shared" si="1"/>
        <v>#DIV/0!</v>
      </c>
      <c r="H27" s="10">
        <f>[1]Приложение!E27</f>
        <v>0</v>
      </c>
      <c r="I27" s="5"/>
    </row>
    <row r="28" spans="1:9" ht="28.15" customHeight="1" x14ac:dyDescent="0.3">
      <c r="A28" s="6" t="s">
        <v>44</v>
      </c>
      <c r="B28" s="3" t="s">
        <v>45</v>
      </c>
      <c r="C28" s="14">
        <v>9607</v>
      </c>
      <c r="D28" s="14">
        <v>9607</v>
      </c>
      <c r="E28" s="10">
        <v>11554</v>
      </c>
      <c r="F28" s="5">
        <f t="shared" si="0"/>
        <v>1.2026647236390131</v>
      </c>
      <c r="G28" s="5">
        <f t="shared" si="1"/>
        <v>1.2026647236390131</v>
      </c>
      <c r="H28" s="10">
        <f>[1]Приложение!E28</f>
        <v>17998</v>
      </c>
      <c r="I28" s="5">
        <f t="shared" si="2"/>
        <v>0.64196021780197798</v>
      </c>
    </row>
    <row r="29" spans="1:9" x14ac:dyDescent="0.3">
      <c r="A29" s="6" t="s">
        <v>46</v>
      </c>
      <c r="B29" s="11" t="s">
        <v>47</v>
      </c>
      <c r="C29" s="18"/>
      <c r="D29" s="18">
        <v>400</v>
      </c>
      <c r="E29" s="10">
        <v>47939</v>
      </c>
      <c r="F29" s="5"/>
      <c r="G29" s="5">
        <f t="shared" si="1"/>
        <v>119.8475</v>
      </c>
      <c r="H29" s="10">
        <f>[1]Приложение!E29</f>
        <v>14820</v>
      </c>
      <c r="I29" s="5">
        <f t="shared" si="2"/>
        <v>3.2347503373819162</v>
      </c>
    </row>
    <row r="30" spans="1:9" ht="55.9" customHeight="1" x14ac:dyDescent="0.3">
      <c r="A30" s="6" t="s">
        <v>74</v>
      </c>
      <c r="B30" s="13" t="s">
        <v>75</v>
      </c>
      <c r="C30" s="18"/>
      <c r="D30" s="18"/>
      <c r="E30" s="10"/>
      <c r="F30" s="5"/>
      <c r="G30" s="5"/>
      <c r="H30" s="10">
        <f>[1]Приложение!E30</f>
        <v>0</v>
      </c>
      <c r="I30" s="5"/>
    </row>
    <row r="31" spans="1:9" x14ac:dyDescent="0.3">
      <c r="A31" s="6" t="s">
        <v>48</v>
      </c>
      <c r="B31" s="3" t="s">
        <v>49</v>
      </c>
      <c r="C31" s="18">
        <f>C32+C37+C39+C40+C41</f>
        <v>5640569</v>
      </c>
      <c r="D31" s="18">
        <f>D32+D37+D39+D40+D41</f>
        <v>6230461</v>
      </c>
      <c r="E31" s="10">
        <f>E32+E37+E39+E40+E41</f>
        <v>4992775</v>
      </c>
      <c r="F31" s="5">
        <f t="shared" si="0"/>
        <v>0.8851544941653936</v>
      </c>
      <c r="G31" s="5">
        <f t="shared" si="1"/>
        <v>0.80134920995412695</v>
      </c>
      <c r="H31" s="10">
        <f>[1]Приложение!E31</f>
        <v>3202612</v>
      </c>
      <c r="I31" s="5">
        <f t="shared" si="2"/>
        <v>1.5589696784999245</v>
      </c>
    </row>
    <row r="32" spans="1:9" ht="40.9" customHeight="1" x14ac:dyDescent="0.3">
      <c r="A32" s="6" t="s">
        <v>50</v>
      </c>
      <c r="B32" s="3" t="s">
        <v>51</v>
      </c>
      <c r="C32" s="18">
        <f>C33+C34+C35+C36</f>
        <v>5640569</v>
      </c>
      <c r="D32" s="18">
        <f>D33+D34+D35+D36</f>
        <v>6230461</v>
      </c>
      <c r="E32" s="10">
        <f t="shared" ref="E32" si="5">E33+E34+E35+E36</f>
        <v>4998409</v>
      </c>
      <c r="F32" s="5">
        <f t="shared" si="0"/>
        <v>0.88615332956657389</v>
      </c>
      <c r="G32" s="5">
        <f t="shared" si="1"/>
        <v>0.80225347690965398</v>
      </c>
      <c r="H32" s="10">
        <f>[1]Приложение!E32</f>
        <v>3214948</v>
      </c>
      <c r="I32" s="5">
        <f t="shared" si="2"/>
        <v>1.5547402321903807</v>
      </c>
    </row>
    <row r="33" spans="1:9" ht="28.9" customHeight="1" x14ac:dyDescent="0.3">
      <c r="A33" s="2" t="s">
        <v>52</v>
      </c>
      <c r="B33" s="7" t="s">
        <v>53</v>
      </c>
      <c r="C33" s="16">
        <v>3283</v>
      </c>
      <c r="D33" s="16">
        <v>3283</v>
      </c>
      <c r="E33" s="9">
        <v>12913</v>
      </c>
      <c r="F33" s="20">
        <f t="shared" si="0"/>
        <v>3.933292720073104</v>
      </c>
      <c r="G33" s="20">
        <f t="shared" si="1"/>
        <v>3.933292720073104</v>
      </c>
      <c r="H33" s="9">
        <f>[1]Приложение!E33</f>
        <v>4413</v>
      </c>
      <c r="I33" s="5">
        <f t="shared" si="2"/>
        <v>2.9261273510083843</v>
      </c>
    </row>
    <row r="34" spans="1:9" ht="46.15" customHeight="1" x14ac:dyDescent="0.3">
      <c r="A34" s="2" t="s">
        <v>54</v>
      </c>
      <c r="B34" s="7" t="s">
        <v>55</v>
      </c>
      <c r="C34" s="16">
        <v>2361628</v>
      </c>
      <c r="D34" s="16">
        <v>2900599</v>
      </c>
      <c r="E34" s="9">
        <v>1877253</v>
      </c>
      <c r="F34" s="20">
        <f t="shared" si="0"/>
        <v>0.7948978416583814</v>
      </c>
      <c r="G34" s="20">
        <f t="shared" si="1"/>
        <v>0.64719494145864354</v>
      </c>
      <c r="H34" s="9">
        <f>[1]Приложение!E34</f>
        <v>673153</v>
      </c>
      <c r="I34" s="5">
        <f t="shared" si="2"/>
        <v>2.7887463919792381</v>
      </c>
    </row>
    <row r="35" spans="1:9" ht="28.9" customHeight="1" x14ac:dyDescent="0.3">
      <c r="A35" s="2" t="s">
        <v>56</v>
      </c>
      <c r="B35" s="7" t="s">
        <v>57</v>
      </c>
      <c r="C35" s="16">
        <v>3274658</v>
      </c>
      <c r="D35" s="16">
        <v>3295023</v>
      </c>
      <c r="E35" s="9">
        <v>3081873</v>
      </c>
      <c r="F35" s="20">
        <f t="shared" si="0"/>
        <v>0.94112820331161295</v>
      </c>
      <c r="G35" s="20">
        <f t="shared" si="1"/>
        <v>0.93531152893318192</v>
      </c>
      <c r="H35" s="9">
        <f>[1]Приложение!E35</f>
        <v>2536543</v>
      </c>
      <c r="I35" s="5">
        <f t="shared" si="2"/>
        <v>1.2149894561219738</v>
      </c>
    </row>
    <row r="36" spans="1:9" x14ac:dyDescent="0.3">
      <c r="A36" s="2" t="s">
        <v>58</v>
      </c>
      <c r="B36" s="7" t="s">
        <v>59</v>
      </c>
      <c r="C36" s="16">
        <v>1000</v>
      </c>
      <c r="D36" s="16">
        <v>31556</v>
      </c>
      <c r="E36" s="9">
        <v>26370</v>
      </c>
      <c r="F36" s="20">
        <f t="shared" si="0"/>
        <v>26.37</v>
      </c>
      <c r="G36" s="20">
        <f t="shared" si="1"/>
        <v>0.83565724426416532</v>
      </c>
      <c r="H36" s="9">
        <f>[1]Приложение!E36</f>
        <v>839</v>
      </c>
      <c r="I36" s="5">
        <f t="shared" si="2"/>
        <v>31.430274135876044</v>
      </c>
    </row>
    <row r="37" spans="1:9" ht="37.5" x14ac:dyDescent="0.3">
      <c r="A37" s="6" t="s">
        <v>60</v>
      </c>
      <c r="B37" s="3" t="s">
        <v>61</v>
      </c>
      <c r="C37" s="18">
        <f>C38</f>
        <v>0</v>
      </c>
      <c r="D37" s="18">
        <f>D38</f>
        <v>0</v>
      </c>
      <c r="E37" s="10">
        <f t="shared" ref="E37" si="6">E38</f>
        <v>0</v>
      </c>
      <c r="F37" s="5"/>
      <c r="G37" s="5"/>
      <c r="H37" s="10">
        <f>[1]Приложение!E37</f>
        <v>0</v>
      </c>
      <c r="I37" s="5"/>
    </row>
    <row r="38" spans="1:9" ht="79.900000000000006" customHeight="1" x14ac:dyDescent="0.3">
      <c r="A38" s="2" t="s">
        <v>62</v>
      </c>
      <c r="B38" s="7" t="s">
        <v>63</v>
      </c>
      <c r="C38" s="16"/>
      <c r="D38" s="16"/>
      <c r="E38" s="9"/>
      <c r="F38" s="5"/>
      <c r="G38" s="5"/>
      <c r="H38" s="9">
        <f>[1]Приложение!E38</f>
        <v>0</v>
      </c>
      <c r="I38" s="5"/>
    </row>
    <row r="39" spans="1:9" x14ac:dyDescent="0.3">
      <c r="A39" s="6" t="s">
        <v>64</v>
      </c>
      <c r="B39" s="3" t="s">
        <v>65</v>
      </c>
      <c r="C39" s="18"/>
      <c r="D39" s="18"/>
      <c r="E39" s="10"/>
      <c r="F39" s="5"/>
      <c r="G39" s="5"/>
      <c r="H39" s="10">
        <f>[1]Приложение!E39</f>
        <v>0</v>
      </c>
      <c r="I39" s="5"/>
    </row>
    <row r="40" spans="1:9" ht="102" customHeight="1" x14ac:dyDescent="0.3">
      <c r="A40" s="6" t="s">
        <v>66</v>
      </c>
      <c r="B40" s="3" t="s">
        <v>67</v>
      </c>
      <c r="C40" s="18"/>
      <c r="D40" s="18"/>
      <c r="E40" s="10">
        <v>21735</v>
      </c>
      <c r="F40" s="5"/>
      <c r="G40" s="5"/>
      <c r="H40" s="10">
        <f>[1]Приложение!E40</f>
        <v>14890</v>
      </c>
      <c r="I40" s="5">
        <f t="shared" si="2"/>
        <v>1.4597044996642041</v>
      </c>
    </row>
    <row r="41" spans="1:9" ht="57.6" customHeight="1" x14ac:dyDescent="0.3">
      <c r="A41" s="6" t="s">
        <v>68</v>
      </c>
      <c r="B41" s="3" t="s">
        <v>69</v>
      </c>
      <c r="C41" s="18"/>
      <c r="D41" s="18"/>
      <c r="E41" s="10">
        <v>-27369</v>
      </c>
      <c r="F41" s="5"/>
      <c r="G41" s="5"/>
      <c r="H41" s="10">
        <f>[1]Приложение!E41</f>
        <v>-27226</v>
      </c>
      <c r="I41" s="5">
        <f t="shared" si="2"/>
        <v>1.0052523323293909</v>
      </c>
    </row>
    <row r="42" spans="1:9" x14ac:dyDescent="0.3">
      <c r="H42" s="25"/>
    </row>
    <row r="43" spans="1:9" x14ac:dyDescent="0.3">
      <c r="A43" s="27"/>
      <c r="B43" s="27"/>
      <c r="C43" s="27"/>
      <c r="D43" s="21"/>
    </row>
  </sheetData>
  <mergeCells count="2">
    <mergeCell ref="A1:I1"/>
    <mergeCell ref="A43:C43"/>
  </mergeCells>
  <pageMargins left="0" right="0" top="0" bottom="0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2022-11-07T09:08:59Z</cp:lastPrinted>
  <dcterms:created xsi:type="dcterms:W3CDTF">2017-12-11T14:03:53Z</dcterms:created>
  <dcterms:modified xsi:type="dcterms:W3CDTF">2022-11-07T09:16:57Z</dcterms:modified>
</cp:coreProperties>
</file>