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2019 чистый" sheetId="3" r:id="rId1"/>
  </sheets>
  <definedNames>
    <definedName name="_xlnm.Print_Titles" localSheetId="0">'2019 чистый'!$2:$5</definedName>
    <definedName name="_xlnm.Print_Area" localSheetId="0">'2019 чистый'!$A$1:$S$691</definedName>
  </definedNames>
  <calcPr calcId="162913"/>
</workbook>
</file>

<file path=xl/calcChain.xml><?xml version="1.0" encoding="utf-8"?>
<calcChain xmlns="http://schemas.openxmlformats.org/spreadsheetml/2006/main">
  <c r="N491" i="3" l="1"/>
  <c r="Q490" i="3"/>
  <c r="H491" i="3"/>
  <c r="H490" i="3"/>
  <c r="I58" i="3" l="1"/>
  <c r="J58" i="3"/>
  <c r="K58" i="3"/>
  <c r="L58" i="3"/>
  <c r="N676" i="3" l="1"/>
  <c r="H676" i="3"/>
  <c r="C676" i="3"/>
  <c r="C675" i="3" s="1"/>
  <c r="R675" i="3"/>
  <c r="Q675" i="3"/>
  <c r="P675" i="3"/>
  <c r="O675" i="3"/>
  <c r="N675" i="3"/>
  <c r="L675" i="3"/>
  <c r="K675" i="3"/>
  <c r="J675" i="3"/>
  <c r="I675" i="3"/>
  <c r="G675" i="3"/>
  <c r="F675" i="3"/>
  <c r="E675" i="3"/>
  <c r="D675" i="3"/>
  <c r="N674" i="3"/>
  <c r="N673" i="3" s="1"/>
  <c r="H674" i="3"/>
  <c r="C674" i="3"/>
  <c r="R673" i="3"/>
  <c r="Q673" i="3"/>
  <c r="P673" i="3"/>
  <c r="O673" i="3"/>
  <c r="L673" i="3"/>
  <c r="K673" i="3"/>
  <c r="J673" i="3"/>
  <c r="I673" i="3"/>
  <c r="G673" i="3"/>
  <c r="F673" i="3"/>
  <c r="E673" i="3"/>
  <c r="D673" i="3"/>
  <c r="C673" i="3"/>
  <c r="N672" i="3"/>
  <c r="N671" i="3" s="1"/>
  <c r="H672" i="3"/>
  <c r="C672" i="3"/>
  <c r="R671" i="3"/>
  <c r="Q671" i="3"/>
  <c r="P671" i="3"/>
  <c r="O671" i="3"/>
  <c r="L671" i="3"/>
  <c r="K671" i="3"/>
  <c r="J671" i="3"/>
  <c r="I671" i="3"/>
  <c r="G671" i="3"/>
  <c r="F671" i="3"/>
  <c r="E671" i="3"/>
  <c r="D671" i="3"/>
  <c r="C671" i="3"/>
  <c r="R669" i="3"/>
  <c r="Q669" i="3"/>
  <c r="P669" i="3"/>
  <c r="O669" i="3"/>
  <c r="N669" i="3"/>
  <c r="L669" i="3"/>
  <c r="K669" i="3"/>
  <c r="J669" i="3"/>
  <c r="I669" i="3"/>
  <c r="H669" i="3"/>
  <c r="G669" i="3"/>
  <c r="F669" i="3"/>
  <c r="E669" i="3"/>
  <c r="D669" i="3"/>
  <c r="C669" i="3"/>
  <c r="R667" i="3"/>
  <c r="Q667" i="3"/>
  <c r="P667" i="3"/>
  <c r="O667" i="3"/>
  <c r="N667" i="3"/>
  <c r="L667" i="3"/>
  <c r="K667" i="3"/>
  <c r="J667" i="3"/>
  <c r="I667" i="3"/>
  <c r="H667" i="3"/>
  <c r="G667" i="3"/>
  <c r="F667" i="3"/>
  <c r="E667" i="3"/>
  <c r="D667" i="3"/>
  <c r="C667" i="3"/>
  <c r="R663" i="3"/>
  <c r="Q663" i="3"/>
  <c r="P663" i="3"/>
  <c r="O663" i="3"/>
  <c r="N663" i="3"/>
  <c r="L663" i="3"/>
  <c r="K663" i="3"/>
  <c r="J663" i="3"/>
  <c r="I663" i="3"/>
  <c r="H663" i="3"/>
  <c r="G663" i="3"/>
  <c r="F663" i="3"/>
  <c r="E663" i="3"/>
  <c r="D663" i="3"/>
  <c r="C663" i="3"/>
  <c r="N662" i="3"/>
  <c r="H662" i="3"/>
  <c r="C662" i="3"/>
  <c r="N661" i="3"/>
  <c r="H661" i="3"/>
  <c r="H660" i="3" s="1"/>
  <c r="C661" i="3"/>
  <c r="C660" i="3" s="1"/>
  <c r="R660" i="3"/>
  <c r="Q660" i="3"/>
  <c r="P660" i="3"/>
  <c r="O660" i="3"/>
  <c r="N660" i="3"/>
  <c r="L660" i="3"/>
  <c r="K660" i="3"/>
  <c r="J660" i="3"/>
  <c r="I660" i="3"/>
  <c r="G660" i="3"/>
  <c r="E660" i="3"/>
  <c r="D660" i="3"/>
  <c r="N659" i="3"/>
  <c r="H659" i="3"/>
  <c r="C659" i="3"/>
  <c r="N658" i="3"/>
  <c r="H658" i="3"/>
  <c r="C658" i="3"/>
  <c r="N657" i="3"/>
  <c r="H657" i="3"/>
  <c r="C657" i="3"/>
  <c r="N656" i="3"/>
  <c r="H656" i="3"/>
  <c r="C656" i="3"/>
  <c r="R655" i="3"/>
  <c r="Q655" i="3"/>
  <c r="P655" i="3"/>
  <c r="O655" i="3"/>
  <c r="L655" i="3"/>
  <c r="K655" i="3"/>
  <c r="J655" i="3"/>
  <c r="I655" i="3"/>
  <c r="G655" i="3"/>
  <c r="E655" i="3"/>
  <c r="D655" i="3"/>
  <c r="H654" i="3"/>
  <c r="C654" i="3"/>
  <c r="N653" i="3"/>
  <c r="H653" i="3"/>
  <c r="C653" i="3"/>
  <c r="N652" i="3"/>
  <c r="H652" i="3"/>
  <c r="C652" i="3"/>
  <c r="N651" i="3"/>
  <c r="H651" i="3"/>
  <c r="C651" i="3"/>
  <c r="R650" i="3"/>
  <c r="Q650" i="3"/>
  <c r="P650" i="3"/>
  <c r="O650" i="3"/>
  <c r="L650" i="3"/>
  <c r="K650" i="3"/>
  <c r="J650" i="3"/>
  <c r="I650" i="3"/>
  <c r="G650" i="3"/>
  <c r="F650" i="3"/>
  <c r="E650" i="3"/>
  <c r="D650" i="3"/>
  <c r="N649" i="3"/>
  <c r="N648" i="3" s="1"/>
  <c r="H649" i="3"/>
  <c r="C649" i="3"/>
  <c r="C648" i="3" s="1"/>
  <c r="R648" i="3"/>
  <c r="Q648" i="3"/>
  <c r="P648" i="3"/>
  <c r="O648" i="3"/>
  <c r="L648" i="3"/>
  <c r="K648" i="3"/>
  <c r="J648" i="3"/>
  <c r="I648" i="3"/>
  <c r="G648" i="3"/>
  <c r="E648" i="3"/>
  <c r="D648" i="3"/>
  <c r="N645" i="3"/>
  <c r="N644" i="3" s="1"/>
  <c r="H645" i="3"/>
  <c r="C645" i="3"/>
  <c r="C644" i="3" s="1"/>
  <c r="R644" i="3"/>
  <c r="Q644" i="3"/>
  <c r="P644" i="3"/>
  <c r="O644" i="3"/>
  <c r="L644" i="3"/>
  <c r="K644" i="3"/>
  <c r="J644" i="3"/>
  <c r="I644" i="3"/>
  <c r="H644" i="3"/>
  <c r="M644" i="3" s="1"/>
  <c r="G644" i="3"/>
  <c r="E644" i="3"/>
  <c r="D644" i="3"/>
  <c r="N643" i="3"/>
  <c r="H643" i="3"/>
  <c r="C643" i="3"/>
  <c r="N642" i="3"/>
  <c r="H642" i="3"/>
  <c r="C642" i="3"/>
  <c r="N641" i="3"/>
  <c r="H641" i="3"/>
  <c r="C641" i="3"/>
  <c r="N640" i="3"/>
  <c r="H640" i="3"/>
  <c r="C640" i="3"/>
  <c r="R639" i="3"/>
  <c r="Q639" i="3"/>
  <c r="P639" i="3"/>
  <c r="O639" i="3"/>
  <c r="L639" i="3"/>
  <c r="K639" i="3"/>
  <c r="J639" i="3"/>
  <c r="I639" i="3"/>
  <c r="G639" i="3"/>
  <c r="F639" i="3"/>
  <c r="E639" i="3"/>
  <c r="D639" i="3"/>
  <c r="N637" i="3"/>
  <c r="H637" i="3"/>
  <c r="C637" i="3"/>
  <c r="N636" i="3"/>
  <c r="H636" i="3"/>
  <c r="C636" i="3"/>
  <c r="N635" i="3"/>
  <c r="H635" i="3"/>
  <c r="C635" i="3"/>
  <c r="C633" i="3" s="1"/>
  <c r="N634" i="3"/>
  <c r="H634" i="3"/>
  <c r="C634" i="3"/>
  <c r="R633" i="3"/>
  <c r="R632" i="3" s="1"/>
  <c r="R631" i="3" s="1"/>
  <c r="Q633" i="3"/>
  <c r="Q632" i="3" s="1"/>
  <c r="Q631" i="3" s="1"/>
  <c r="P633" i="3"/>
  <c r="P632" i="3" s="1"/>
  <c r="P631" i="3" s="1"/>
  <c r="O633" i="3"/>
  <c r="L633" i="3"/>
  <c r="L632" i="3" s="1"/>
  <c r="L631" i="3" s="1"/>
  <c r="K633" i="3"/>
  <c r="K632" i="3" s="1"/>
  <c r="K631" i="3" s="1"/>
  <c r="J633" i="3"/>
  <c r="I633" i="3"/>
  <c r="I632" i="3" s="1"/>
  <c r="I631" i="3" s="1"/>
  <c r="G633" i="3"/>
  <c r="G632" i="3" s="1"/>
  <c r="G631" i="3" s="1"/>
  <c r="E633" i="3"/>
  <c r="D633" i="3"/>
  <c r="D632" i="3" s="1"/>
  <c r="D631" i="3" s="1"/>
  <c r="O632" i="3"/>
  <c r="O631" i="3" s="1"/>
  <c r="J632" i="3"/>
  <c r="E632" i="3"/>
  <c r="E631" i="3" s="1"/>
  <c r="J631" i="3"/>
  <c r="F631" i="3"/>
  <c r="N629" i="3"/>
  <c r="N628" i="3" s="1"/>
  <c r="N627" i="3" s="1"/>
  <c r="H629" i="3"/>
  <c r="H628" i="3" s="1"/>
  <c r="H627" i="3" s="1"/>
  <c r="C629" i="3"/>
  <c r="R628" i="3"/>
  <c r="R627" i="3" s="1"/>
  <c r="Q628" i="3"/>
  <c r="Q627" i="3" s="1"/>
  <c r="P628" i="3"/>
  <c r="P627" i="3" s="1"/>
  <c r="O628" i="3"/>
  <c r="L628" i="3"/>
  <c r="K628" i="3"/>
  <c r="K627" i="3" s="1"/>
  <c r="J628" i="3"/>
  <c r="J627" i="3" s="1"/>
  <c r="I628" i="3"/>
  <c r="G628" i="3"/>
  <c r="G627" i="3" s="1"/>
  <c r="F628" i="3"/>
  <c r="E628" i="3"/>
  <c r="E627" i="3" s="1"/>
  <c r="D628" i="3"/>
  <c r="C628" i="3"/>
  <c r="C627" i="3" s="1"/>
  <c r="O627" i="3"/>
  <c r="L627" i="3"/>
  <c r="I627" i="3"/>
  <c r="F627" i="3"/>
  <c r="D627" i="3"/>
  <c r="N626" i="3"/>
  <c r="N625" i="3" s="1"/>
  <c r="H626" i="3"/>
  <c r="H625" i="3" s="1"/>
  <c r="C626" i="3"/>
  <c r="R625" i="3"/>
  <c r="Q625" i="3"/>
  <c r="P625" i="3"/>
  <c r="O625" i="3"/>
  <c r="L625" i="3"/>
  <c r="K625" i="3"/>
  <c r="J625" i="3"/>
  <c r="I625" i="3"/>
  <c r="G625" i="3"/>
  <c r="F625" i="3"/>
  <c r="E625" i="3"/>
  <c r="D625" i="3"/>
  <c r="N624" i="3"/>
  <c r="H624" i="3"/>
  <c r="C624" i="3"/>
  <c r="N623" i="3"/>
  <c r="H623" i="3"/>
  <c r="C623" i="3"/>
  <c r="N622" i="3"/>
  <c r="H622" i="3"/>
  <c r="C622" i="3"/>
  <c r="N621" i="3"/>
  <c r="H621" i="3"/>
  <c r="C621" i="3"/>
  <c r="N620" i="3"/>
  <c r="H620" i="3"/>
  <c r="C620" i="3"/>
  <c r="N619" i="3"/>
  <c r="H619" i="3"/>
  <c r="C619" i="3"/>
  <c r="N618" i="3"/>
  <c r="H618" i="3"/>
  <c r="C618" i="3"/>
  <c r="R617" i="3"/>
  <c r="Q617" i="3"/>
  <c r="P617" i="3"/>
  <c r="O617" i="3"/>
  <c r="L617" i="3"/>
  <c r="K617" i="3"/>
  <c r="J617" i="3"/>
  <c r="I617" i="3"/>
  <c r="G617" i="3"/>
  <c r="F617" i="3"/>
  <c r="E617" i="3"/>
  <c r="D617" i="3"/>
  <c r="N616" i="3"/>
  <c r="H616" i="3"/>
  <c r="C616" i="3"/>
  <c r="N615" i="3"/>
  <c r="H615" i="3"/>
  <c r="C615" i="3"/>
  <c r="N614" i="3"/>
  <c r="H614" i="3"/>
  <c r="C614" i="3"/>
  <c r="N613" i="3"/>
  <c r="H613" i="3"/>
  <c r="C613" i="3"/>
  <c r="N612" i="3"/>
  <c r="H612" i="3"/>
  <c r="C612" i="3"/>
  <c r="N611" i="3"/>
  <c r="H611" i="3"/>
  <c r="C611" i="3"/>
  <c r="N610" i="3"/>
  <c r="H610" i="3"/>
  <c r="C610" i="3"/>
  <c r="N609" i="3"/>
  <c r="H609" i="3"/>
  <c r="C609" i="3"/>
  <c r="N608" i="3"/>
  <c r="H608" i="3"/>
  <c r="C608" i="3"/>
  <c r="N607" i="3"/>
  <c r="H607" i="3"/>
  <c r="C607" i="3"/>
  <c r="N606" i="3"/>
  <c r="H606" i="3"/>
  <c r="C606" i="3"/>
  <c r="N605" i="3"/>
  <c r="H605" i="3"/>
  <c r="C605" i="3"/>
  <c r="R604" i="3"/>
  <c r="Q604" i="3"/>
  <c r="Q600" i="3" s="1"/>
  <c r="Q599" i="3" s="1"/>
  <c r="P604" i="3"/>
  <c r="O604" i="3"/>
  <c r="L604" i="3"/>
  <c r="L600" i="3" s="1"/>
  <c r="K604" i="3"/>
  <c r="K600" i="3" s="1"/>
  <c r="K599" i="3" s="1"/>
  <c r="J604" i="3"/>
  <c r="I604" i="3"/>
  <c r="G604" i="3"/>
  <c r="F604" i="3"/>
  <c r="E604" i="3"/>
  <c r="D604" i="3"/>
  <c r="N603" i="3"/>
  <c r="H603" i="3"/>
  <c r="C603" i="3"/>
  <c r="N602" i="3"/>
  <c r="H602" i="3"/>
  <c r="C602" i="3"/>
  <c r="C601" i="3" s="1"/>
  <c r="R601" i="3"/>
  <c r="Q601" i="3"/>
  <c r="P601" i="3"/>
  <c r="P600" i="3" s="1"/>
  <c r="O601" i="3"/>
  <c r="O600" i="3" s="1"/>
  <c r="O599" i="3" s="1"/>
  <c r="L601" i="3"/>
  <c r="K601" i="3"/>
  <c r="J601" i="3"/>
  <c r="J600" i="3" s="1"/>
  <c r="I601" i="3"/>
  <c r="I600" i="3" s="1"/>
  <c r="I599" i="3" s="1"/>
  <c r="G601" i="3"/>
  <c r="F601" i="3"/>
  <c r="E601" i="3"/>
  <c r="D601" i="3"/>
  <c r="D600" i="3" s="1"/>
  <c r="D599" i="3" s="1"/>
  <c r="N598" i="3"/>
  <c r="N597" i="3" s="1"/>
  <c r="H598" i="3"/>
  <c r="H597" i="3" s="1"/>
  <c r="C598" i="3"/>
  <c r="C597" i="3" s="1"/>
  <c r="R597" i="3"/>
  <c r="Q597" i="3"/>
  <c r="Q593" i="3" s="1"/>
  <c r="P597" i="3"/>
  <c r="O597" i="3"/>
  <c r="L597" i="3"/>
  <c r="L593" i="3" s="1"/>
  <c r="K597" i="3"/>
  <c r="J597" i="3"/>
  <c r="I597" i="3"/>
  <c r="G597" i="3"/>
  <c r="F597" i="3"/>
  <c r="E597" i="3"/>
  <c r="D597" i="3"/>
  <c r="N596" i="3"/>
  <c r="N594" i="3" s="1"/>
  <c r="H596" i="3"/>
  <c r="C596" i="3"/>
  <c r="N595" i="3"/>
  <c r="H595" i="3"/>
  <c r="C595" i="3"/>
  <c r="R594" i="3"/>
  <c r="Q594" i="3"/>
  <c r="P594" i="3"/>
  <c r="P593" i="3" s="1"/>
  <c r="O594" i="3"/>
  <c r="O593" i="3" s="1"/>
  <c r="L594" i="3"/>
  <c r="K594" i="3"/>
  <c r="J594" i="3"/>
  <c r="J593" i="3" s="1"/>
  <c r="I594" i="3"/>
  <c r="G594" i="3"/>
  <c r="F594" i="3"/>
  <c r="E594" i="3"/>
  <c r="E593" i="3" s="1"/>
  <c r="D594" i="3"/>
  <c r="I593" i="3"/>
  <c r="D593" i="3"/>
  <c r="N592" i="3"/>
  <c r="N591" i="3" s="1"/>
  <c r="H592" i="3"/>
  <c r="C592" i="3"/>
  <c r="C591" i="3" s="1"/>
  <c r="R591" i="3"/>
  <c r="Q591" i="3"/>
  <c r="P591" i="3"/>
  <c r="O591" i="3"/>
  <c r="L591" i="3"/>
  <c r="L587" i="3" s="1"/>
  <c r="K591" i="3"/>
  <c r="J591" i="3"/>
  <c r="I591" i="3"/>
  <c r="H591" i="3"/>
  <c r="G591" i="3"/>
  <c r="F591" i="3"/>
  <c r="E591" i="3"/>
  <c r="D591" i="3"/>
  <c r="D587" i="3" s="1"/>
  <c r="N590" i="3"/>
  <c r="H590" i="3"/>
  <c r="C590" i="3"/>
  <c r="N589" i="3"/>
  <c r="H589" i="3"/>
  <c r="C589" i="3"/>
  <c r="R588" i="3"/>
  <c r="Q588" i="3"/>
  <c r="Q587" i="3" s="1"/>
  <c r="P588" i="3"/>
  <c r="O588" i="3"/>
  <c r="L588" i="3"/>
  <c r="K588" i="3"/>
  <c r="K587" i="3" s="1"/>
  <c r="J588" i="3"/>
  <c r="I588" i="3"/>
  <c r="G588" i="3"/>
  <c r="G587" i="3" s="1"/>
  <c r="F588" i="3"/>
  <c r="F587" i="3" s="1"/>
  <c r="E588" i="3"/>
  <c r="D588" i="3"/>
  <c r="C588" i="3"/>
  <c r="C587" i="3" s="1"/>
  <c r="P587" i="3"/>
  <c r="O587" i="3"/>
  <c r="I587" i="3"/>
  <c r="E587" i="3"/>
  <c r="N586" i="3"/>
  <c r="N584" i="3" s="1"/>
  <c r="H586" i="3"/>
  <c r="C586" i="3"/>
  <c r="C584" i="3" s="1"/>
  <c r="N585" i="3"/>
  <c r="H585" i="3"/>
  <c r="C585" i="3"/>
  <c r="R584" i="3"/>
  <c r="Q584" i="3"/>
  <c r="P584" i="3"/>
  <c r="O584" i="3"/>
  <c r="L584" i="3"/>
  <c r="K584" i="3"/>
  <c r="J584" i="3"/>
  <c r="I584" i="3"/>
  <c r="G584" i="3"/>
  <c r="F584" i="3"/>
  <c r="E584" i="3"/>
  <c r="D584" i="3"/>
  <c r="N583" i="3"/>
  <c r="N582" i="3" s="1"/>
  <c r="H583" i="3"/>
  <c r="H582" i="3" s="1"/>
  <c r="C583" i="3"/>
  <c r="R582" i="3"/>
  <c r="Q582" i="3"/>
  <c r="P582" i="3"/>
  <c r="O582" i="3"/>
  <c r="L582" i="3"/>
  <c r="K582" i="3"/>
  <c r="J582" i="3"/>
  <c r="I582" i="3"/>
  <c r="G582" i="3"/>
  <c r="F582" i="3"/>
  <c r="E582" i="3"/>
  <c r="D582" i="3"/>
  <c r="C582" i="3"/>
  <c r="N581" i="3"/>
  <c r="N580" i="3" s="1"/>
  <c r="H581" i="3"/>
  <c r="M581" i="3" s="1"/>
  <c r="C581" i="3"/>
  <c r="R580" i="3"/>
  <c r="Q580" i="3"/>
  <c r="P580" i="3"/>
  <c r="O580" i="3"/>
  <c r="L580" i="3"/>
  <c r="K580" i="3"/>
  <c r="J580" i="3"/>
  <c r="I580" i="3"/>
  <c r="G580" i="3"/>
  <c r="F580" i="3"/>
  <c r="E580" i="3"/>
  <c r="D580" i="3"/>
  <c r="C580" i="3"/>
  <c r="N579" i="3"/>
  <c r="H579" i="3"/>
  <c r="M579" i="3" s="1"/>
  <c r="C579" i="3"/>
  <c r="N578" i="3"/>
  <c r="H578" i="3"/>
  <c r="C578" i="3"/>
  <c r="N577" i="3"/>
  <c r="H577" i="3"/>
  <c r="C577" i="3"/>
  <c r="N576" i="3"/>
  <c r="H576" i="3"/>
  <c r="C576" i="3"/>
  <c r="N575" i="3"/>
  <c r="H575" i="3"/>
  <c r="C575" i="3"/>
  <c r="N574" i="3"/>
  <c r="H574" i="3"/>
  <c r="C574" i="3"/>
  <c r="N573" i="3"/>
  <c r="H573" i="3"/>
  <c r="C573" i="3"/>
  <c r="R572" i="3"/>
  <c r="R568" i="3" s="1"/>
  <c r="Q572" i="3"/>
  <c r="P572" i="3"/>
  <c r="P568" i="3" s="1"/>
  <c r="P567" i="3" s="1"/>
  <c r="O572" i="3"/>
  <c r="O568" i="3" s="1"/>
  <c r="O567" i="3" s="1"/>
  <c r="L572" i="3"/>
  <c r="K572" i="3"/>
  <c r="K568" i="3" s="1"/>
  <c r="J572" i="3"/>
  <c r="J568" i="3" s="1"/>
  <c r="I572" i="3"/>
  <c r="G572" i="3"/>
  <c r="G568" i="3" s="1"/>
  <c r="F572" i="3"/>
  <c r="F568" i="3" s="1"/>
  <c r="E572" i="3"/>
  <c r="E568" i="3" s="1"/>
  <c r="E567" i="3" s="1"/>
  <c r="D572" i="3"/>
  <c r="D568" i="3" s="1"/>
  <c r="D567" i="3" s="1"/>
  <c r="N571" i="3"/>
  <c r="H571" i="3"/>
  <c r="C571" i="3"/>
  <c r="N570" i="3"/>
  <c r="H570" i="3"/>
  <c r="C570" i="3"/>
  <c r="N569" i="3"/>
  <c r="H569" i="3"/>
  <c r="C569" i="3"/>
  <c r="Q568" i="3"/>
  <c r="L568" i="3"/>
  <c r="I568" i="3"/>
  <c r="I567" i="3"/>
  <c r="N566" i="3"/>
  <c r="N565" i="3" s="1"/>
  <c r="N564" i="3" s="1"/>
  <c r="H566" i="3"/>
  <c r="H565" i="3" s="1"/>
  <c r="H564" i="3" s="1"/>
  <c r="C566" i="3"/>
  <c r="C565" i="3" s="1"/>
  <c r="C564" i="3" s="1"/>
  <c r="R565" i="3"/>
  <c r="Q565" i="3"/>
  <c r="Q564" i="3" s="1"/>
  <c r="P565" i="3"/>
  <c r="O565" i="3"/>
  <c r="O564" i="3" s="1"/>
  <c r="L565" i="3"/>
  <c r="L564" i="3" s="1"/>
  <c r="K565" i="3"/>
  <c r="K564" i="3" s="1"/>
  <c r="J565" i="3"/>
  <c r="I565" i="3"/>
  <c r="I564" i="3" s="1"/>
  <c r="G565" i="3"/>
  <c r="G564" i="3" s="1"/>
  <c r="F565" i="3"/>
  <c r="E565" i="3"/>
  <c r="D565" i="3"/>
  <c r="D564" i="3" s="1"/>
  <c r="R564" i="3"/>
  <c r="P564" i="3"/>
  <c r="J564" i="3"/>
  <c r="F564" i="3"/>
  <c r="E564" i="3"/>
  <c r="N562" i="3"/>
  <c r="H562" i="3"/>
  <c r="C562" i="3"/>
  <c r="N561" i="3"/>
  <c r="H561" i="3"/>
  <c r="C561" i="3"/>
  <c r="M561" i="3" s="1"/>
  <c r="N560" i="3"/>
  <c r="H560" i="3"/>
  <c r="C560" i="3"/>
  <c r="R559" i="3"/>
  <c r="Q559" i="3"/>
  <c r="P559" i="3"/>
  <c r="P550" i="3" s="1"/>
  <c r="O559" i="3"/>
  <c r="L559" i="3"/>
  <c r="K559" i="3"/>
  <c r="J559" i="3"/>
  <c r="I559" i="3"/>
  <c r="G559" i="3"/>
  <c r="F559" i="3"/>
  <c r="F550" i="3" s="1"/>
  <c r="E559" i="3"/>
  <c r="D559" i="3"/>
  <c r="N558" i="3"/>
  <c r="H558" i="3"/>
  <c r="C558" i="3"/>
  <c r="N557" i="3"/>
  <c r="H557" i="3"/>
  <c r="C557" i="3"/>
  <c r="M557" i="3" s="1"/>
  <c r="N556" i="3"/>
  <c r="H556" i="3"/>
  <c r="C556" i="3"/>
  <c r="N555" i="3"/>
  <c r="H555" i="3"/>
  <c r="C555" i="3"/>
  <c r="N554" i="3"/>
  <c r="H554" i="3"/>
  <c r="C554" i="3"/>
  <c r="N553" i="3"/>
  <c r="H553" i="3"/>
  <c r="C553" i="3"/>
  <c r="M553" i="3" s="1"/>
  <c r="N552" i="3"/>
  <c r="H552" i="3"/>
  <c r="C552" i="3"/>
  <c r="M552" i="3" s="1"/>
  <c r="R551" i="3"/>
  <c r="Q551" i="3"/>
  <c r="P551" i="3"/>
  <c r="O551" i="3"/>
  <c r="O550" i="3" s="1"/>
  <c r="L551" i="3"/>
  <c r="L550" i="3" s="1"/>
  <c r="K551" i="3"/>
  <c r="J551" i="3"/>
  <c r="I551" i="3"/>
  <c r="G551" i="3"/>
  <c r="G550" i="3" s="1"/>
  <c r="F551" i="3"/>
  <c r="E551" i="3"/>
  <c r="D551" i="3"/>
  <c r="D550" i="3" s="1"/>
  <c r="J550" i="3"/>
  <c r="N549" i="3"/>
  <c r="N548" i="3" s="1"/>
  <c r="N547" i="3" s="1"/>
  <c r="H549" i="3"/>
  <c r="C549" i="3"/>
  <c r="R548" i="3"/>
  <c r="Q548" i="3"/>
  <c r="Q547" i="3" s="1"/>
  <c r="P548" i="3"/>
  <c r="O548" i="3"/>
  <c r="O547" i="3" s="1"/>
  <c r="L548" i="3"/>
  <c r="L547" i="3" s="1"/>
  <c r="K548" i="3"/>
  <c r="K547" i="3" s="1"/>
  <c r="J548" i="3"/>
  <c r="I548" i="3"/>
  <c r="H548" i="3"/>
  <c r="H547" i="3" s="1"/>
  <c r="G548" i="3"/>
  <c r="G547" i="3" s="1"/>
  <c r="F548" i="3"/>
  <c r="F547" i="3" s="1"/>
  <c r="E548" i="3"/>
  <c r="D548" i="3"/>
  <c r="D547" i="3" s="1"/>
  <c r="R547" i="3"/>
  <c r="P547" i="3"/>
  <c r="J547" i="3"/>
  <c r="I547" i="3"/>
  <c r="E547" i="3"/>
  <c r="N546" i="3"/>
  <c r="N545" i="3" s="1"/>
  <c r="N544" i="3" s="1"/>
  <c r="H546" i="3"/>
  <c r="C546" i="3"/>
  <c r="R545" i="3"/>
  <c r="R544" i="3" s="1"/>
  <c r="Q545" i="3"/>
  <c r="Q544" i="3" s="1"/>
  <c r="P545" i="3"/>
  <c r="O545" i="3"/>
  <c r="L545" i="3"/>
  <c r="L544" i="3" s="1"/>
  <c r="K545" i="3"/>
  <c r="K544" i="3" s="1"/>
  <c r="J545" i="3"/>
  <c r="I545" i="3"/>
  <c r="H545" i="3"/>
  <c r="H544" i="3" s="1"/>
  <c r="G545" i="3"/>
  <c r="G544" i="3" s="1"/>
  <c r="F545" i="3"/>
  <c r="F544" i="3" s="1"/>
  <c r="E545" i="3"/>
  <c r="D545" i="3"/>
  <c r="D544" i="3" s="1"/>
  <c r="C545" i="3"/>
  <c r="P544" i="3"/>
  <c r="O544" i="3"/>
  <c r="J544" i="3"/>
  <c r="I544" i="3"/>
  <c r="E544" i="3"/>
  <c r="N540" i="3"/>
  <c r="H540" i="3"/>
  <c r="C540" i="3"/>
  <c r="N539" i="3"/>
  <c r="H539" i="3"/>
  <c r="C539" i="3"/>
  <c r="N538" i="3"/>
  <c r="H538" i="3"/>
  <c r="C538" i="3"/>
  <c r="N537" i="3"/>
  <c r="H537" i="3"/>
  <c r="M537" i="3" s="1"/>
  <c r="C537" i="3"/>
  <c r="N536" i="3"/>
  <c r="H536" i="3"/>
  <c r="C536" i="3"/>
  <c r="N535" i="3"/>
  <c r="H535" i="3"/>
  <c r="C535" i="3"/>
  <c r="N534" i="3"/>
  <c r="H534" i="3"/>
  <c r="C534" i="3"/>
  <c r="R533" i="3"/>
  <c r="R532" i="3" s="1"/>
  <c r="R526" i="3" s="1"/>
  <c r="Q533" i="3"/>
  <c r="Q532" i="3" s="1"/>
  <c r="P533" i="3"/>
  <c r="O533" i="3"/>
  <c r="O532" i="3" s="1"/>
  <c r="L533" i="3"/>
  <c r="L532" i="3" s="1"/>
  <c r="L526" i="3" s="1"/>
  <c r="K533" i="3"/>
  <c r="J533" i="3"/>
  <c r="I533" i="3"/>
  <c r="I532" i="3" s="1"/>
  <c r="G533" i="3"/>
  <c r="G532" i="3" s="1"/>
  <c r="G526" i="3" s="1"/>
  <c r="F533" i="3"/>
  <c r="F532" i="3" s="1"/>
  <c r="F526" i="3" s="1"/>
  <c r="E533" i="3"/>
  <c r="D533" i="3"/>
  <c r="C533" i="3"/>
  <c r="P532" i="3"/>
  <c r="K532" i="3"/>
  <c r="J532" i="3"/>
  <c r="E532" i="3"/>
  <c r="D532" i="3"/>
  <c r="N531" i="3"/>
  <c r="H531" i="3"/>
  <c r="C531" i="3"/>
  <c r="N530" i="3"/>
  <c r="H530" i="3"/>
  <c r="C530" i="3"/>
  <c r="N529" i="3"/>
  <c r="H529" i="3"/>
  <c r="C529" i="3"/>
  <c r="N528" i="3"/>
  <c r="H528" i="3"/>
  <c r="C528" i="3"/>
  <c r="C527" i="3" s="1"/>
  <c r="R527" i="3"/>
  <c r="Q527" i="3"/>
  <c r="P527" i="3"/>
  <c r="O527" i="3"/>
  <c r="O526" i="3" s="1"/>
  <c r="L527" i="3"/>
  <c r="K527" i="3"/>
  <c r="J527" i="3"/>
  <c r="J526" i="3" s="1"/>
  <c r="J522" i="3" s="1"/>
  <c r="I527" i="3"/>
  <c r="G527" i="3"/>
  <c r="F527" i="3"/>
  <c r="E527" i="3"/>
  <c r="D527" i="3"/>
  <c r="N525" i="3"/>
  <c r="N524" i="3" s="1"/>
  <c r="N523" i="3" s="1"/>
  <c r="H525" i="3"/>
  <c r="H524" i="3" s="1"/>
  <c r="H523" i="3" s="1"/>
  <c r="C525" i="3"/>
  <c r="R524" i="3"/>
  <c r="Q524" i="3"/>
  <c r="P524" i="3"/>
  <c r="P523" i="3" s="1"/>
  <c r="O524" i="3"/>
  <c r="O523" i="3" s="1"/>
  <c r="L524" i="3"/>
  <c r="L523" i="3" s="1"/>
  <c r="K524" i="3"/>
  <c r="K523" i="3" s="1"/>
  <c r="J524" i="3"/>
  <c r="I524" i="3"/>
  <c r="G524" i="3"/>
  <c r="G523" i="3" s="1"/>
  <c r="F524" i="3"/>
  <c r="F523" i="3" s="1"/>
  <c r="E524" i="3"/>
  <c r="D524" i="3"/>
  <c r="R523" i="3"/>
  <c r="Q523" i="3"/>
  <c r="J523" i="3"/>
  <c r="I523" i="3"/>
  <c r="E523" i="3"/>
  <c r="D523" i="3"/>
  <c r="N521" i="3"/>
  <c r="H521" i="3"/>
  <c r="C521" i="3"/>
  <c r="R520" i="3"/>
  <c r="Q520" i="3"/>
  <c r="P520" i="3"/>
  <c r="O520" i="3"/>
  <c r="N520" i="3"/>
  <c r="L520" i="3"/>
  <c r="K520" i="3"/>
  <c r="J520" i="3"/>
  <c r="I520" i="3"/>
  <c r="H520" i="3"/>
  <c r="G520" i="3"/>
  <c r="F520" i="3"/>
  <c r="F517" i="3" s="1"/>
  <c r="E520" i="3"/>
  <c r="D520" i="3"/>
  <c r="N519" i="3"/>
  <c r="N518" i="3" s="1"/>
  <c r="N517" i="3" s="1"/>
  <c r="H519" i="3"/>
  <c r="H518" i="3" s="1"/>
  <c r="E519" i="3"/>
  <c r="R518" i="3"/>
  <c r="Q518" i="3"/>
  <c r="Q517" i="3" s="1"/>
  <c r="P518" i="3"/>
  <c r="P517" i="3" s="1"/>
  <c r="O518" i="3"/>
  <c r="O517" i="3" s="1"/>
  <c r="L518" i="3"/>
  <c r="L517" i="3" s="1"/>
  <c r="K518" i="3"/>
  <c r="K517" i="3" s="1"/>
  <c r="J518" i="3"/>
  <c r="J517" i="3" s="1"/>
  <c r="I518" i="3"/>
  <c r="G518" i="3"/>
  <c r="F518" i="3"/>
  <c r="D518" i="3"/>
  <c r="D517" i="3" s="1"/>
  <c r="R517" i="3"/>
  <c r="I517" i="3"/>
  <c r="N516" i="3"/>
  <c r="H516" i="3"/>
  <c r="C516" i="3"/>
  <c r="N515" i="3"/>
  <c r="H515" i="3"/>
  <c r="C515" i="3"/>
  <c r="R514" i="3"/>
  <c r="R513" i="3" s="1"/>
  <c r="Q514" i="3"/>
  <c r="Q513" i="3" s="1"/>
  <c r="P514" i="3"/>
  <c r="P513" i="3" s="1"/>
  <c r="O514" i="3"/>
  <c r="O513" i="3" s="1"/>
  <c r="L514" i="3"/>
  <c r="L513" i="3" s="1"/>
  <c r="K514" i="3"/>
  <c r="J514" i="3"/>
  <c r="J513" i="3" s="1"/>
  <c r="I514" i="3"/>
  <c r="I513" i="3" s="1"/>
  <c r="G514" i="3"/>
  <c r="G513" i="3" s="1"/>
  <c r="F514" i="3"/>
  <c r="E514" i="3"/>
  <c r="E513" i="3" s="1"/>
  <c r="D514" i="3"/>
  <c r="D513" i="3" s="1"/>
  <c r="C514" i="3"/>
  <c r="C513" i="3" s="1"/>
  <c r="K513" i="3"/>
  <c r="F513" i="3"/>
  <c r="N512" i="3"/>
  <c r="H512" i="3"/>
  <c r="M512" i="3" s="1"/>
  <c r="C512" i="3"/>
  <c r="N511" i="3"/>
  <c r="H511" i="3"/>
  <c r="C511" i="3"/>
  <c r="C510" i="3" s="1"/>
  <c r="R510" i="3"/>
  <c r="Q510" i="3"/>
  <c r="P510" i="3"/>
  <c r="O510" i="3"/>
  <c r="N510" i="3"/>
  <c r="L510" i="3"/>
  <c r="K510" i="3"/>
  <c r="J510" i="3"/>
  <c r="I510" i="3"/>
  <c r="G510" i="3"/>
  <c r="F510" i="3"/>
  <c r="E510" i="3"/>
  <c r="D510" i="3"/>
  <c r="N509" i="3"/>
  <c r="H509" i="3"/>
  <c r="C509" i="3"/>
  <c r="N508" i="3"/>
  <c r="H508" i="3"/>
  <c r="C508" i="3"/>
  <c r="N507" i="3"/>
  <c r="H507" i="3"/>
  <c r="C507" i="3"/>
  <c r="N506" i="3"/>
  <c r="H506" i="3"/>
  <c r="C506" i="3"/>
  <c r="N505" i="3"/>
  <c r="H505" i="3"/>
  <c r="C505" i="3"/>
  <c r="N504" i="3"/>
  <c r="H504" i="3"/>
  <c r="C504" i="3"/>
  <c r="N503" i="3"/>
  <c r="H503" i="3"/>
  <c r="C503" i="3"/>
  <c r="N502" i="3"/>
  <c r="H502" i="3"/>
  <c r="C502" i="3"/>
  <c r="N501" i="3"/>
  <c r="H501" i="3"/>
  <c r="C501" i="3"/>
  <c r="N500" i="3"/>
  <c r="H500" i="3"/>
  <c r="C500" i="3"/>
  <c r="R499" i="3"/>
  <c r="R495" i="3" s="1"/>
  <c r="R494" i="3" s="1"/>
  <c r="Q499" i="3"/>
  <c r="P499" i="3"/>
  <c r="O499" i="3"/>
  <c r="L499" i="3"/>
  <c r="K499" i="3"/>
  <c r="J499" i="3"/>
  <c r="I499" i="3"/>
  <c r="I495" i="3" s="1"/>
  <c r="I494" i="3" s="1"/>
  <c r="G499" i="3"/>
  <c r="G495" i="3" s="1"/>
  <c r="F499" i="3"/>
  <c r="E499" i="3"/>
  <c r="D499" i="3"/>
  <c r="N498" i="3"/>
  <c r="H498" i="3"/>
  <c r="C498" i="3"/>
  <c r="N497" i="3"/>
  <c r="H497" i="3"/>
  <c r="C497" i="3"/>
  <c r="R496" i="3"/>
  <c r="Q496" i="3"/>
  <c r="Q495" i="3" s="1"/>
  <c r="P496" i="3"/>
  <c r="O496" i="3"/>
  <c r="L496" i="3"/>
  <c r="K496" i="3"/>
  <c r="J496" i="3"/>
  <c r="I496" i="3"/>
  <c r="G496" i="3"/>
  <c r="F496" i="3"/>
  <c r="E496" i="3"/>
  <c r="D496" i="3"/>
  <c r="N493" i="3"/>
  <c r="N492" i="3" s="1"/>
  <c r="H493" i="3"/>
  <c r="C493" i="3"/>
  <c r="R492" i="3"/>
  <c r="Q492" i="3"/>
  <c r="P492" i="3"/>
  <c r="O492" i="3"/>
  <c r="L492" i="3"/>
  <c r="K492" i="3"/>
  <c r="J492" i="3"/>
  <c r="I492" i="3"/>
  <c r="G492" i="3"/>
  <c r="F492" i="3"/>
  <c r="E492" i="3"/>
  <c r="D492" i="3"/>
  <c r="C492" i="3"/>
  <c r="N490" i="3"/>
  <c r="C491" i="3"/>
  <c r="R490" i="3"/>
  <c r="P490" i="3"/>
  <c r="O490" i="3"/>
  <c r="J490" i="3"/>
  <c r="I490" i="3"/>
  <c r="G490" i="3"/>
  <c r="F490" i="3"/>
  <c r="E490" i="3"/>
  <c r="D490" i="3"/>
  <c r="C490" i="3"/>
  <c r="N489" i="3"/>
  <c r="H489" i="3"/>
  <c r="C489" i="3"/>
  <c r="C487" i="3" s="1"/>
  <c r="N488" i="3"/>
  <c r="N487" i="3" s="1"/>
  <c r="H488" i="3"/>
  <c r="C488" i="3"/>
  <c r="R487" i="3"/>
  <c r="Q487" i="3"/>
  <c r="P487" i="3"/>
  <c r="O487" i="3"/>
  <c r="L487" i="3"/>
  <c r="L483" i="3" s="1"/>
  <c r="K487" i="3"/>
  <c r="K483" i="3" s="1"/>
  <c r="J487" i="3"/>
  <c r="I487" i="3"/>
  <c r="H487" i="3"/>
  <c r="M487" i="3" s="1"/>
  <c r="G487" i="3"/>
  <c r="F487" i="3"/>
  <c r="E487" i="3"/>
  <c r="D487" i="3"/>
  <c r="D483" i="3" s="1"/>
  <c r="N486" i="3"/>
  <c r="H486" i="3"/>
  <c r="C486" i="3"/>
  <c r="N485" i="3"/>
  <c r="H485" i="3"/>
  <c r="C485" i="3"/>
  <c r="R484" i="3"/>
  <c r="Q484" i="3"/>
  <c r="Q483" i="3" s="1"/>
  <c r="P484" i="3"/>
  <c r="P483" i="3" s="1"/>
  <c r="O484" i="3"/>
  <c r="L484" i="3"/>
  <c r="K484" i="3"/>
  <c r="J484" i="3"/>
  <c r="J483" i="3" s="1"/>
  <c r="I484" i="3"/>
  <c r="I483" i="3" s="1"/>
  <c r="G484" i="3"/>
  <c r="F484" i="3"/>
  <c r="F483" i="3" s="1"/>
  <c r="E484" i="3"/>
  <c r="D484" i="3"/>
  <c r="E483" i="3"/>
  <c r="N480" i="3"/>
  <c r="H480" i="3"/>
  <c r="C480" i="3"/>
  <c r="N479" i="3"/>
  <c r="C479" i="3"/>
  <c r="N478" i="3"/>
  <c r="H478" i="3"/>
  <c r="C478" i="3"/>
  <c r="N477" i="3"/>
  <c r="H477" i="3"/>
  <c r="C477" i="3"/>
  <c r="N476" i="3"/>
  <c r="H476" i="3"/>
  <c r="C476" i="3"/>
  <c r="R475" i="3"/>
  <c r="Q475" i="3"/>
  <c r="P475" i="3"/>
  <c r="O475" i="3"/>
  <c r="L475" i="3"/>
  <c r="K475" i="3"/>
  <c r="J475" i="3"/>
  <c r="I475" i="3"/>
  <c r="G475" i="3"/>
  <c r="F475" i="3"/>
  <c r="E475" i="3"/>
  <c r="D475" i="3"/>
  <c r="N474" i="3"/>
  <c r="N473" i="3" s="1"/>
  <c r="N472" i="3" s="1"/>
  <c r="H474" i="3"/>
  <c r="C474" i="3"/>
  <c r="R473" i="3"/>
  <c r="R472" i="3" s="1"/>
  <c r="Q473" i="3"/>
  <c r="Q472" i="3" s="1"/>
  <c r="P473" i="3"/>
  <c r="P472" i="3" s="1"/>
  <c r="O473" i="3"/>
  <c r="L473" i="3"/>
  <c r="L472" i="3" s="1"/>
  <c r="K473" i="3"/>
  <c r="K472" i="3" s="1"/>
  <c r="J473" i="3"/>
  <c r="J472" i="3" s="1"/>
  <c r="J471" i="3" s="1"/>
  <c r="I473" i="3"/>
  <c r="G473" i="3"/>
  <c r="G472" i="3" s="1"/>
  <c r="E473" i="3"/>
  <c r="E472" i="3" s="1"/>
  <c r="E471" i="3" s="1"/>
  <c r="D473" i="3"/>
  <c r="D472" i="3" s="1"/>
  <c r="C473" i="3"/>
  <c r="C472" i="3" s="1"/>
  <c r="O472" i="3"/>
  <c r="I472" i="3"/>
  <c r="F472" i="3"/>
  <c r="O471" i="3"/>
  <c r="N470" i="3"/>
  <c r="N469" i="3" s="1"/>
  <c r="H470" i="3"/>
  <c r="H469" i="3" s="1"/>
  <c r="C470" i="3"/>
  <c r="R469" i="3"/>
  <c r="Q469" i="3"/>
  <c r="P469" i="3"/>
  <c r="O469" i="3"/>
  <c r="L469" i="3"/>
  <c r="K469" i="3"/>
  <c r="J469" i="3"/>
  <c r="I469" i="3"/>
  <c r="G469" i="3"/>
  <c r="F469" i="3"/>
  <c r="E469" i="3"/>
  <c r="D469" i="3"/>
  <c r="C469" i="3"/>
  <c r="N468" i="3"/>
  <c r="N467" i="3" s="1"/>
  <c r="H468" i="3"/>
  <c r="C468" i="3"/>
  <c r="C467" i="3" s="1"/>
  <c r="R467" i="3"/>
  <c r="Q467" i="3"/>
  <c r="Q464" i="3" s="1"/>
  <c r="P467" i="3"/>
  <c r="P464" i="3" s="1"/>
  <c r="O467" i="3"/>
  <c r="L467" i="3"/>
  <c r="L464" i="3" s="1"/>
  <c r="L463" i="3" s="1"/>
  <c r="J467" i="3"/>
  <c r="J464" i="3" s="1"/>
  <c r="I467" i="3"/>
  <c r="G467" i="3"/>
  <c r="D467" i="3"/>
  <c r="D464" i="3" s="1"/>
  <c r="N466" i="3"/>
  <c r="H466" i="3"/>
  <c r="C466" i="3"/>
  <c r="C464" i="3" s="1"/>
  <c r="C463" i="3" s="1"/>
  <c r="N465" i="3"/>
  <c r="H465" i="3"/>
  <c r="C465" i="3"/>
  <c r="R464" i="3"/>
  <c r="R463" i="3" s="1"/>
  <c r="O464" i="3"/>
  <c r="O463" i="3" s="1"/>
  <c r="K464" i="3"/>
  <c r="K463" i="3" s="1"/>
  <c r="I464" i="3"/>
  <c r="G464" i="3"/>
  <c r="G463" i="3" s="1"/>
  <c r="F464" i="3"/>
  <c r="F463" i="3" s="1"/>
  <c r="E464" i="3"/>
  <c r="I463" i="3"/>
  <c r="E463" i="3"/>
  <c r="N462" i="3"/>
  <c r="H462" i="3"/>
  <c r="C462" i="3"/>
  <c r="N461" i="3"/>
  <c r="H461" i="3"/>
  <c r="H460" i="3" s="1"/>
  <c r="C461" i="3"/>
  <c r="R460" i="3"/>
  <c r="Q460" i="3"/>
  <c r="P460" i="3"/>
  <c r="O460" i="3"/>
  <c r="L460" i="3"/>
  <c r="K460" i="3"/>
  <c r="J460" i="3"/>
  <c r="I460" i="3"/>
  <c r="G460" i="3"/>
  <c r="F460" i="3"/>
  <c r="E460" i="3"/>
  <c r="D460" i="3"/>
  <c r="C460" i="3"/>
  <c r="N459" i="3"/>
  <c r="H459" i="3"/>
  <c r="C459" i="3"/>
  <c r="N458" i="3"/>
  <c r="H458" i="3"/>
  <c r="E458" i="3"/>
  <c r="E456" i="3" s="1"/>
  <c r="C458" i="3"/>
  <c r="N457" i="3"/>
  <c r="H457" i="3"/>
  <c r="C457" i="3"/>
  <c r="R456" i="3"/>
  <c r="Q456" i="3"/>
  <c r="P456" i="3"/>
  <c r="O456" i="3"/>
  <c r="L456" i="3"/>
  <c r="K456" i="3"/>
  <c r="J456" i="3"/>
  <c r="I456" i="3"/>
  <c r="G456" i="3"/>
  <c r="F456" i="3"/>
  <c r="D456" i="3"/>
  <c r="C456" i="3"/>
  <c r="N455" i="3"/>
  <c r="H455" i="3"/>
  <c r="M455" i="3" s="1"/>
  <c r="C455" i="3"/>
  <c r="N454" i="3"/>
  <c r="H454" i="3"/>
  <c r="C454" i="3"/>
  <c r="N453" i="3"/>
  <c r="H453" i="3"/>
  <c r="C453" i="3"/>
  <c r="N452" i="3"/>
  <c r="N451" i="3" s="1"/>
  <c r="H452" i="3"/>
  <c r="C452" i="3"/>
  <c r="R451" i="3"/>
  <c r="Q451" i="3"/>
  <c r="P451" i="3"/>
  <c r="O451" i="3"/>
  <c r="L451" i="3"/>
  <c r="K451" i="3"/>
  <c r="J451" i="3"/>
  <c r="I451" i="3"/>
  <c r="G451" i="3"/>
  <c r="F451" i="3"/>
  <c r="E451" i="3"/>
  <c r="D451" i="3"/>
  <c r="N450" i="3"/>
  <c r="H450" i="3"/>
  <c r="C450" i="3"/>
  <c r="C449" i="3"/>
  <c r="N448" i="3"/>
  <c r="N447" i="3" s="1"/>
  <c r="H448" i="3"/>
  <c r="C448" i="3"/>
  <c r="R447" i="3"/>
  <c r="Q447" i="3"/>
  <c r="P447" i="3"/>
  <c r="O447" i="3"/>
  <c r="L447" i="3"/>
  <c r="K447" i="3"/>
  <c r="J447" i="3"/>
  <c r="I447" i="3"/>
  <c r="G447" i="3"/>
  <c r="F447" i="3"/>
  <c r="E447" i="3"/>
  <c r="D447" i="3"/>
  <c r="N444" i="3"/>
  <c r="N442" i="3" s="1"/>
  <c r="H444" i="3"/>
  <c r="M444" i="3" s="1"/>
  <c r="C444" i="3"/>
  <c r="N443" i="3"/>
  <c r="H443" i="3"/>
  <c r="C443" i="3"/>
  <c r="C442" i="3" s="1"/>
  <c r="R442" i="3"/>
  <c r="Q442" i="3"/>
  <c r="P442" i="3"/>
  <c r="O442" i="3"/>
  <c r="L442" i="3"/>
  <c r="K442" i="3"/>
  <c r="J442" i="3"/>
  <c r="I442" i="3"/>
  <c r="G442" i="3"/>
  <c r="F442" i="3"/>
  <c r="E442" i="3"/>
  <c r="D442" i="3"/>
  <c r="N439" i="3"/>
  <c r="H439" i="3"/>
  <c r="C439" i="3"/>
  <c r="N438" i="3"/>
  <c r="N437" i="3" s="1"/>
  <c r="H438" i="3"/>
  <c r="C438" i="3"/>
  <c r="C437" i="3" s="1"/>
  <c r="R437" i="3"/>
  <c r="Q437" i="3"/>
  <c r="P437" i="3"/>
  <c r="O437" i="3"/>
  <c r="L437" i="3"/>
  <c r="K437" i="3"/>
  <c r="J437" i="3"/>
  <c r="I437" i="3"/>
  <c r="H437" i="3"/>
  <c r="G437" i="3"/>
  <c r="F437" i="3"/>
  <c r="E437" i="3"/>
  <c r="D437" i="3"/>
  <c r="N436" i="3"/>
  <c r="H436" i="3"/>
  <c r="C436" i="3"/>
  <c r="N435" i="3"/>
  <c r="H435" i="3"/>
  <c r="C435" i="3"/>
  <c r="N434" i="3"/>
  <c r="H434" i="3"/>
  <c r="M434" i="3" s="1"/>
  <c r="C434" i="3"/>
  <c r="N433" i="3"/>
  <c r="N430" i="3" s="1"/>
  <c r="H433" i="3"/>
  <c r="C433" i="3"/>
  <c r="N432" i="3"/>
  <c r="H432" i="3"/>
  <c r="C432" i="3"/>
  <c r="N431" i="3"/>
  <c r="H431" i="3"/>
  <c r="C431" i="3"/>
  <c r="R430" i="3"/>
  <c r="R426" i="3" s="1"/>
  <c r="Q430" i="3"/>
  <c r="Q426" i="3" s="1"/>
  <c r="P430" i="3"/>
  <c r="P426" i="3" s="1"/>
  <c r="O430" i="3"/>
  <c r="O426" i="3" s="1"/>
  <c r="L430" i="3"/>
  <c r="L426" i="3" s="1"/>
  <c r="K430" i="3"/>
  <c r="K426" i="3" s="1"/>
  <c r="J430" i="3"/>
  <c r="J426" i="3" s="1"/>
  <c r="J425" i="3" s="1"/>
  <c r="I430" i="3"/>
  <c r="I426" i="3" s="1"/>
  <c r="I425" i="3" s="1"/>
  <c r="G430" i="3"/>
  <c r="G426" i="3" s="1"/>
  <c r="F430" i="3"/>
  <c r="E430" i="3"/>
  <c r="E426" i="3" s="1"/>
  <c r="E425" i="3" s="1"/>
  <c r="D430" i="3"/>
  <c r="D426" i="3" s="1"/>
  <c r="H429" i="3"/>
  <c r="M429" i="3" s="1"/>
  <c r="C429" i="3"/>
  <c r="N428" i="3"/>
  <c r="H428" i="3"/>
  <c r="M428" i="3" s="1"/>
  <c r="C428" i="3"/>
  <c r="H427" i="3"/>
  <c r="C427" i="3"/>
  <c r="F426" i="3"/>
  <c r="Q425" i="3"/>
  <c r="N424" i="3"/>
  <c r="H424" i="3"/>
  <c r="C424" i="3"/>
  <c r="N423" i="3"/>
  <c r="H423" i="3"/>
  <c r="M423" i="3" s="1"/>
  <c r="C423" i="3"/>
  <c r="N422" i="3"/>
  <c r="H422" i="3"/>
  <c r="C422" i="3"/>
  <c r="C419" i="3" s="1"/>
  <c r="N421" i="3"/>
  <c r="H421" i="3"/>
  <c r="C421" i="3"/>
  <c r="N420" i="3"/>
  <c r="N419" i="3" s="1"/>
  <c r="H420" i="3"/>
  <c r="M420" i="3" s="1"/>
  <c r="C420" i="3"/>
  <c r="R419" i="3"/>
  <c r="Q419" i="3"/>
  <c r="P419" i="3"/>
  <c r="O419" i="3"/>
  <c r="L419" i="3"/>
  <c r="K419" i="3"/>
  <c r="J419" i="3"/>
  <c r="I419" i="3"/>
  <c r="G419" i="3"/>
  <c r="F419" i="3"/>
  <c r="E419" i="3"/>
  <c r="D419" i="3"/>
  <c r="N418" i="3"/>
  <c r="N416" i="3" s="1"/>
  <c r="H418" i="3"/>
  <c r="C418" i="3"/>
  <c r="N417" i="3"/>
  <c r="H417" i="3"/>
  <c r="C417" i="3"/>
  <c r="C416" i="3" s="1"/>
  <c r="R416" i="3"/>
  <c r="Q416" i="3"/>
  <c r="P416" i="3"/>
  <c r="O416" i="3"/>
  <c r="L416" i="3"/>
  <c r="K416" i="3"/>
  <c r="J416" i="3"/>
  <c r="I416" i="3"/>
  <c r="G416" i="3"/>
  <c r="F416" i="3"/>
  <c r="E416" i="3"/>
  <c r="D416" i="3"/>
  <c r="N415" i="3"/>
  <c r="H415" i="3"/>
  <c r="C415" i="3"/>
  <c r="N414" i="3"/>
  <c r="H414" i="3"/>
  <c r="C414" i="3"/>
  <c r="N413" i="3"/>
  <c r="H413" i="3"/>
  <c r="C413" i="3"/>
  <c r="N412" i="3"/>
  <c r="H412" i="3"/>
  <c r="C412" i="3"/>
  <c r="N411" i="3"/>
  <c r="H411" i="3"/>
  <c r="M411" i="3" s="1"/>
  <c r="C411" i="3"/>
  <c r="R410" i="3"/>
  <c r="Q410" i="3"/>
  <c r="P410" i="3"/>
  <c r="O410" i="3"/>
  <c r="L410" i="3"/>
  <c r="K410" i="3"/>
  <c r="J410" i="3"/>
  <c r="I410" i="3"/>
  <c r="G410" i="3"/>
  <c r="F410" i="3"/>
  <c r="E410" i="3"/>
  <c r="D410" i="3"/>
  <c r="N409" i="3"/>
  <c r="H409" i="3"/>
  <c r="C409" i="3"/>
  <c r="N408" i="3"/>
  <c r="H408" i="3"/>
  <c r="C408" i="3"/>
  <c r="N407" i="3"/>
  <c r="H407" i="3"/>
  <c r="C407" i="3"/>
  <c r="N406" i="3"/>
  <c r="H406" i="3"/>
  <c r="C406" i="3"/>
  <c r="N405" i="3"/>
  <c r="H405" i="3"/>
  <c r="C405" i="3"/>
  <c r="R404" i="3"/>
  <c r="Q404" i="3"/>
  <c r="P404" i="3"/>
  <c r="O404" i="3"/>
  <c r="L404" i="3"/>
  <c r="K404" i="3"/>
  <c r="J404" i="3"/>
  <c r="I404" i="3"/>
  <c r="G404" i="3"/>
  <c r="F404" i="3"/>
  <c r="E404" i="3"/>
  <c r="D404" i="3"/>
  <c r="D396" i="3" s="1"/>
  <c r="N403" i="3"/>
  <c r="H403" i="3"/>
  <c r="C403" i="3"/>
  <c r="N402" i="3"/>
  <c r="H402" i="3"/>
  <c r="M402" i="3" s="1"/>
  <c r="C402" i="3"/>
  <c r="N401" i="3"/>
  <c r="H401" i="3"/>
  <c r="M401" i="3" s="1"/>
  <c r="C401" i="3"/>
  <c r="N400" i="3"/>
  <c r="H400" i="3"/>
  <c r="C400" i="3"/>
  <c r="N399" i="3"/>
  <c r="H399" i="3"/>
  <c r="C399" i="3"/>
  <c r="N398" i="3"/>
  <c r="H398" i="3"/>
  <c r="M398" i="3" s="1"/>
  <c r="C398" i="3"/>
  <c r="R397" i="3"/>
  <c r="Q397" i="3"/>
  <c r="P397" i="3"/>
  <c r="O397" i="3"/>
  <c r="L397" i="3"/>
  <c r="K397" i="3"/>
  <c r="J397" i="3"/>
  <c r="I397" i="3"/>
  <c r="G397" i="3"/>
  <c r="F397" i="3"/>
  <c r="E397" i="3"/>
  <c r="D397" i="3"/>
  <c r="N394" i="3"/>
  <c r="H394" i="3"/>
  <c r="C394" i="3"/>
  <c r="N393" i="3"/>
  <c r="H393" i="3"/>
  <c r="C393" i="3"/>
  <c r="N392" i="3"/>
  <c r="H392" i="3"/>
  <c r="C392" i="3"/>
  <c r="N391" i="3"/>
  <c r="H391" i="3"/>
  <c r="C391" i="3"/>
  <c r="N390" i="3"/>
  <c r="H390" i="3"/>
  <c r="C390" i="3"/>
  <c r="N389" i="3"/>
  <c r="H389" i="3"/>
  <c r="C389" i="3"/>
  <c r="R388" i="3"/>
  <c r="Q388" i="3"/>
  <c r="P388" i="3"/>
  <c r="O388" i="3"/>
  <c r="L388" i="3"/>
  <c r="K388" i="3"/>
  <c r="J388" i="3"/>
  <c r="J373" i="3" s="1"/>
  <c r="I388" i="3"/>
  <c r="G388" i="3"/>
  <c r="F388" i="3"/>
  <c r="E388" i="3"/>
  <c r="D388" i="3"/>
  <c r="N385" i="3"/>
  <c r="H385" i="3"/>
  <c r="C385" i="3"/>
  <c r="N384" i="3"/>
  <c r="N383" i="3" s="1"/>
  <c r="H384" i="3"/>
  <c r="C384" i="3"/>
  <c r="R383" i="3"/>
  <c r="Q383" i="3"/>
  <c r="P383" i="3"/>
  <c r="O383" i="3"/>
  <c r="L383" i="3"/>
  <c r="K383" i="3"/>
  <c r="J383" i="3"/>
  <c r="I383" i="3"/>
  <c r="G383" i="3"/>
  <c r="F383" i="3"/>
  <c r="E383" i="3"/>
  <c r="D383" i="3"/>
  <c r="N382" i="3"/>
  <c r="H382" i="3"/>
  <c r="C382" i="3"/>
  <c r="N381" i="3"/>
  <c r="H381" i="3"/>
  <c r="C381" i="3"/>
  <c r="N380" i="3"/>
  <c r="H380" i="3"/>
  <c r="C380" i="3"/>
  <c r="N379" i="3"/>
  <c r="H379" i="3"/>
  <c r="C379" i="3"/>
  <c r="N378" i="3"/>
  <c r="H378" i="3"/>
  <c r="M378" i="3" s="1"/>
  <c r="C378" i="3"/>
  <c r="N377" i="3"/>
  <c r="H377" i="3"/>
  <c r="C377" i="3"/>
  <c r="N376" i="3"/>
  <c r="H376" i="3"/>
  <c r="C376" i="3"/>
  <c r="N375" i="3"/>
  <c r="H375" i="3"/>
  <c r="C375" i="3"/>
  <c r="R374" i="3"/>
  <c r="R373" i="3" s="1"/>
  <c r="Q374" i="3"/>
  <c r="P374" i="3"/>
  <c r="O374" i="3"/>
  <c r="L374" i="3"/>
  <c r="K374" i="3"/>
  <c r="J374" i="3"/>
  <c r="I374" i="3"/>
  <c r="G374" i="3"/>
  <c r="F374" i="3"/>
  <c r="E374" i="3"/>
  <c r="D374" i="3"/>
  <c r="P373" i="3"/>
  <c r="N372" i="3"/>
  <c r="N371" i="3" s="1"/>
  <c r="H372" i="3"/>
  <c r="H371" i="3" s="1"/>
  <c r="C372" i="3"/>
  <c r="C371" i="3" s="1"/>
  <c r="C370" i="3" s="1"/>
  <c r="R371" i="3"/>
  <c r="R370" i="3" s="1"/>
  <c r="Q371" i="3"/>
  <c r="Q370" i="3" s="1"/>
  <c r="P371" i="3"/>
  <c r="P370" i="3" s="1"/>
  <c r="O371" i="3"/>
  <c r="O370" i="3" s="1"/>
  <c r="L371" i="3"/>
  <c r="L370" i="3" s="1"/>
  <c r="K371" i="3"/>
  <c r="J371" i="3"/>
  <c r="J370" i="3" s="1"/>
  <c r="I371" i="3"/>
  <c r="I370" i="3" s="1"/>
  <c r="G371" i="3"/>
  <c r="F371" i="3"/>
  <c r="F370" i="3" s="1"/>
  <c r="E371" i="3"/>
  <c r="E370" i="3" s="1"/>
  <c r="D371" i="3"/>
  <c r="D370" i="3" s="1"/>
  <c r="N370" i="3"/>
  <c r="K370" i="3"/>
  <c r="G370" i="3"/>
  <c r="C369" i="3"/>
  <c r="C368" i="3" s="1"/>
  <c r="R368" i="3"/>
  <c r="Q368" i="3"/>
  <c r="P368" i="3"/>
  <c r="O368" i="3"/>
  <c r="N368" i="3"/>
  <c r="L368" i="3"/>
  <c r="K368" i="3"/>
  <c r="J368" i="3"/>
  <c r="I368" i="3"/>
  <c r="H368" i="3"/>
  <c r="G368" i="3"/>
  <c r="F368" i="3"/>
  <c r="E368" i="3"/>
  <c r="D368" i="3"/>
  <c r="N367" i="3"/>
  <c r="H367" i="3"/>
  <c r="C367" i="3"/>
  <c r="C366" i="3"/>
  <c r="P365" i="3"/>
  <c r="N365" i="3" s="1"/>
  <c r="J365" i="3"/>
  <c r="H365" i="3" s="1"/>
  <c r="E365" i="3"/>
  <c r="R364" i="3"/>
  <c r="Q364" i="3"/>
  <c r="P364" i="3"/>
  <c r="O364" i="3"/>
  <c r="L364" i="3"/>
  <c r="K364" i="3"/>
  <c r="I364" i="3"/>
  <c r="I359" i="3" s="1"/>
  <c r="G364" i="3"/>
  <c r="F364" i="3"/>
  <c r="D364" i="3"/>
  <c r="N363" i="3"/>
  <c r="N362" i="3" s="1"/>
  <c r="H363" i="3"/>
  <c r="H362" i="3" s="1"/>
  <c r="C363" i="3"/>
  <c r="C362" i="3" s="1"/>
  <c r="R362" i="3"/>
  <c r="Q362" i="3"/>
  <c r="P362" i="3"/>
  <c r="O362" i="3"/>
  <c r="L362" i="3"/>
  <c r="K362" i="3"/>
  <c r="J362" i="3"/>
  <c r="I362" i="3"/>
  <c r="G362" i="3"/>
  <c r="F362" i="3"/>
  <c r="F359" i="3" s="1"/>
  <c r="E362" i="3"/>
  <c r="D362" i="3"/>
  <c r="N361" i="3"/>
  <c r="N360" i="3" s="1"/>
  <c r="H361" i="3"/>
  <c r="C361" i="3"/>
  <c r="R360" i="3"/>
  <c r="Q360" i="3"/>
  <c r="P360" i="3"/>
  <c r="P359" i="3" s="1"/>
  <c r="O360" i="3"/>
  <c r="L360" i="3"/>
  <c r="K360" i="3"/>
  <c r="J360" i="3"/>
  <c r="I360" i="3"/>
  <c r="G360" i="3"/>
  <c r="F360" i="3"/>
  <c r="E360" i="3"/>
  <c r="D360" i="3"/>
  <c r="C360" i="3"/>
  <c r="N358" i="3"/>
  <c r="H358" i="3"/>
  <c r="C358" i="3"/>
  <c r="N357" i="3"/>
  <c r="H357" i="3"/>
  <c r="C357" i="3"/>
  <c r="R356" i="3"/>
  <c r="Q356" i="3"/>
  <c r="P356" i="3"/>
  <c r="O356" i="3"/>
  <c r="L356" i="3"/>
  <c r="K356" i="3"/>
  <c r="J356" i="3"/>
  <c r="I356" i="3"/>
  <c r="G356" i="3"/>
  <c r="F356" i="3"/>
  <c r="E356" i="3"/>
  <c r="D356" i="3"/>
  <c r="C356" i="3"/>
  <c r="N355" i="3"/>
  <c r="H355" i="3"/>
  <c r="C355" i="3"/>
  <c r="N354" i="3"/>
  <c r="H354" i="3"/>
  <c r="C354" i="3"/>
  <c r="C353" i="3" s="1"/>
  <c r="R353" i="3"/>
  <c r="Q353" i="3"/>
  <c r="P353" i="3"/>
  <c r="O353" i="3"/>
  <c r="L353" i="3"/>
  <c r="K353" i="3"/>
  <c r="J353" i="3"/>
  <c r="I353" i="3"/>
  <c r="G353" i="3"/>
  <c r="F353" i="3"/>
  <c r="E353" i="3"/>
  <c r="D353" i="3"/>
  <c r="N352" i="3"/>
  <c r="H352" i="3"/>
  <c r="C352" i="3"/>
  <c r="N351" i="3"/>
  <c r="H351" i="3"/>
  <c r="C351" i="3"/>
  <c r="R350" i="3"/>
  <c r="Q350" i="3"/>
  <c r="P350" i="3"/>
  <c r="O350" i="3"/>
  <c r="L350" i="3"/>
  <c r="K350" i="3"/>
  <c r="K345" i="3" s="1"/>
  <c r="J350" i="3"/>
  <c r="I350" i="3"/>
  <c r="G350" i="3"/>
  <c r="F350" i="3"/>
  <c r="E350" i="3"/>
  <c r="D350" i="3"/>
  <c r="N349" i="3"/>
  <c r="H349" i="3"/>
  <c r="M349" i="3" s="1"/>
  <c r="C349" i="3"/>
  <c r="N348" i="3"/>
  <c r="H348" i="3"/>
  <c r="C348" i="3"/>
  <c r="N347" i="3"/>
  <c r="H347" i="3"/>
  <c r="C347" i="3"/>
  <c r="R346" i="3"/>
  <c r="Q346" i="3"/>
  <c r="P346" i="3"/>
  <c r="O346" i="3"/>
  <c r="L346" i="3"/>
  <c r="K346" i="3"/>
  <c r="J346" i="3"/>
  <c r="I346" i="3"/>
  <c r="G346" i="3"/>
  <c r="G345" i="3" s="1"/>
  <c r="F346" i="3"/>
  <c r="E346" i="3"/>
  <c r="D346" i="3"/>
  <c r="C346" i="3"/>
  <c r="N344" i="3"/>
  <c r="H344" i="3"/>
  <c r="C344" i="3"/>
  <c r="N343" i="3"/>
  <c r="H343" i="3"/>
  <c r="C343" i="3"/>
  <c r="R342" i="3"/>
  <c r="Q342" i="3"/>
  <c r="Q341" i="3" s="1"/>
  <c r="P342" i="3"/>
  <c r="P341" i="3" s="1"/>
  <c r="O342" i="3"/>
  <c r="O341" i="3" s="1"/>
  <c r="L342" i="3"/>
  <c r="L341" i="3" s="1"/>
  <c r="K342" i="3"/>
  <c r="J342" i="3"/>
  <c r="J341" i="3" s="1"/>
  <c r="I342" i="3"/>
  <c r="I341" i="3" s="1"/>
  <c r="G342" i="3"/>
  <c r="F342" i="3"/>
  <c r="F341" i="3" s="1"/>
  <c r="E342" i="3"/>
  <c r="E341" i="3" s="1"/>
  <c r="D342" i="3"/>
  <c r="D341" i="3" s="1"/>
  <c r="R341" i="3"/>
  <c r="K341" i="3"/>
  <c r="G341" i="3"/>
  <c r="N340" i="3"/>
  <c r="H340" i="3"/>
  <c r="C340" i="3"/>
  <c r="C339" i="3" s="1"/>
  <c r="C338" i="3" s="1"/>
  <c r="R339" i="3"/>
  <c r="Q339" i="3"/>
  <c r="P339" i="3"/>
  <c r="P338" i="3" s="1"/>
  <c r="O339" i="3"/>
  <c r="N339" i="3"/>
  <c r="N338" i="3" s="1"/>
  <c r="L339" i="3"/>
  <c r="K339" i="3"/>
  <c r="J339" i="3"/>
  <c r="J338" i="3" s="1"/>
  <c r="I339" i="3"/>
  <c r="I338" i="3" s="1"/>
  <c r="G339" i="3"/>
  <c r="F339" i="3"/>
  <c r="F338" i="3" s="1"/>
  <c r="E339" i="3"/>
  <c r="D339" i="3"/>
  <c r="R338" i="3"/>
  <c r="Q338" i="3"/>
  <c r="O338" i="3"/>
  <c r="L338" i="3"/>
  <c r="K338" i="3"/>
  <c r="G338" i="3"/>
  <c r="E338" i="3"/>
  <c r="D338" i="3"/>
  <c r="N337" i="3"/>
  <c r="N336" i="3" s="1"/>
  <c r="H337" i="3"/>
  <c r="C337" i="3"/>
  <c r="C336" i="3" s="1"/>
  <c r="R336" i="3"/>
  <c r="Q336" i="3"/>
  <c r="P336" i="3"/>
  <c r="O336" i="3"/>
  <c r="L336" i="3"/>
  <c r="K336" i="3"/>
  <c r="J336" i="3"/>
  <c r="I336" i="3"/>
  <c r="G336" i="3"/>
  <c r="F336" i="3"/>
  <c r="E336" i="3"/>
  <c r="D336" i="3"/>
  <c r="N335" i="3"/>
  <c r="H335" i="3"/>
  <c r="C335" i="3"/>
  <c r="N334" i="3"/>
  <c r="H334" i="3"/>
  <c r="C334" i="3"/>
  <c r="R333" i="3"/>
  <c r="Q333" i="3"/>
  <c r="P333" i="3"/>
  <c r="O333" i="3"/>
  <c r="L333" i="3"/>
  <c r="K333" i="3"/>
  <c r="K327" i="3" s="1"/>
  <c r="J333" i="3"/>
  <c r="I333" i="3"/>
  <c r="G333" i="3"/>
  <c r="F333" i="3"/>
  <c r="E333" i="3"/>
  <c r="D333" i="3"/>
  <c r="N332" i="3"/>
  <c r="N331" i="3" s="1"/>
  <c r="H332" i="3"/>
  <c r="H331" i="3" s="1"/>
  <c r="C332" i="3"/>
  <c r="C331" i="3" s="1"/>
  <c r="R331" i="3"/>
  <c r="Q331" i="3"/>
  <c r="P331" i="3"/>
  <c r="O331" i="3"/>
  <c r="L331" i="3"/>
  <c r="K331" i="3"/>
  <c r="J331" i="3"/>
  <c r="I331" i="3"/>
  <c r="G331" i="3"/>
  <c r="F331" i="3"/>
  <c r="E331" i="3"/>
  <c r="D331" i="3"/>
  <c r="N330" i="3"/>
  <c r="H330" i="3"/>
  <c r="C330" i="3"/>
  <c r="N329" i="3"/>
  <c r="H329" i="3"/>
  <c r="C329" i="3"/>
  <c r="C328" i="3" s="1"/>
  <c r="R328" i="3"/>
  <c r="Q328" i="3"/>
  <c r="P328" i="3"/>
  <c r="O328" i="3"/>
  <c r="L328" i="3"/>
  <c r="K328" i="3"/>
  <c r="J328" i="3"/>
  <c r="I328" i="3"/>
  <c r="G328" i="3"/>
  <c r="F328" i="3"/>
  <c r="E328" i="3"/>
  <c r="D328" i="3"/>
  <c r="N326" i="3"/>
  <c r="H326" i="3"/>
  <c r="H324" i="3" s="1"/>
  <c r="C326" i="3"/>
  <c r="M326" i="3" s="1"/>
  <c r="N325" i="3"/>
  <c r="H325" i="3"/>
  <c r="C325" i="3"/>
  <c r="M325" i="3" s="1"/>
  <c r="R324" i="3"/>
  <c r="Q324" i="3"/>
  <c r="P324" i="3"/>
  <c r="O324" i="3"/>
  <c r="N324" i="3"/>
  <c r="L324" i="3"/>
  <c r="K324" i="3"/>
  <c r="J324" i="3"/>
  <c r="I324" i="3"/>
  <c r="G324" i="3"/>
  <c r="F324" i="3"/>
  <c r="E324" i="3"/>
  <c r="D324" i="3"/>
  <c r="N323" i="3"/>
  <c r="H323" i="3"/>
  <c r="H321" i="3" s="1"/>
  <c r="C323" i="3"/>
  <c r="M323" i="3" s="1"/>
  <c r="N322" i="3"/>
  <c r="H322" i="3"/>
  <c r="C322" i="3"/>
  <c r="R321" i="3"/>
  <c r="Q321" i="3"/>
  <c r="P321" i="3"/>
  <c r="O321" i="3"/>
  <c r="N321" i="3"/>
  <c r="L321" i="3"/>
  <c r="K321" i="3"/>
  <c r="J321" i="3"/>
  <c r="I321" i="3"/>
  <c r="G321" i="3"/>
  <c r="F321" i="3"/>
  <c r="E321" i="3"/>
  <c r="D321" i="3"/>
  <c r="N320" i="3"/>
  <c r="H320" i="3"/>
  <c r="H319" i="3" s="1"/>
  <c r="C320" i="3"/>
  <c r="R319" i="3"/>
  <c r="Q319" i="3"/>
  <c r="P319" i="3"/>
  <c r="O319" i="3"/>
  <c r="N319" i="3"/>
  <c r="L319" i="3"/>
  <c r="K319" i="3"/>
  <c r="J319" i="3"/>
  <c r="I319" i="3"/>
  <c r="G319" i="3"/>
  <c r="F319" i="3"/>
  <c r="F315" i="3" s="1"/>
  <c r="E319" i="3"/>
  <c r="D319" i="3"/>
  <c r="N318" i="3"/>
  <c r="H318" i="3"/>
  <c r="C318" i="3"/>
  <c r="N317" i="3"/>
  <c r="H317" i="3"/>
  <c r="C317" i="3"/>
  <c r="C316" i="3" s="1"/>
  <c r="R316" i="3"/>
  <c r="Q316" i="3"/>
  <c r="P316" i="3"/>
  <c r="O316" i="3"/>
  <c r="L316" i="3"/>
  <c r="L315" i="3" s="1"/>
  <c r="K316" i="3"/>
  <c r="J316" i="3"/>
  <c r="I316" i="3"/>
  <c r="G316" i="3"/>
  <c r="F316" i="3"/>
  <c r="E316" i="3"/>
  <c r="D316" i="3"/>
  <c r="D315" i="3" s="1"/>
  <c r="N313" i="3"/>
  <c r="N312" i="3" s="1"/>
  <c r="H313" i="3"/>
  <c r="H312" i="3" s="1"/>
  <c r="C313" i="3"/>
  <c r="C312" i="3" s="1"/>
  <c r="C311" i="3" s="1"/>
  <c r="R312" i="3"/>
  <c r="Q312" i="3"/>
  <c r="Q311" i="3" s="1"/>
  <c r="P312" i="3"/>
  <c r="P311" i="3" s="1"/>
  <c r="O312" i="3"/>
  <c r="O311" i="3" s="1"/>
  <c r="L312" i="3"/>
  <c r="L311" i="3" s="1"/>
  <c r="K312" i="3"/>
  <c r="K311" i="3" s="1"/>
  <c r="J312" i="3"/>
  <c r="J311" i="3" s="1"/>
  <c r="I312" i="3"/>
  <c r="I311" i="3" s="1"/>
  <c r="G312" i="3"/>
  <c r="F312" i="3"/>
  <c r="E312" i="3"/>
  <c r="E311" i="3" s="1"/>
  <c r="D312" i="3"/>
  <c r="D311" i="3" s="1"/>
  <c r="R311" i="3"/>
  <c r="N311" i="3"/>
  <c r="G311" i="3"/>
  <c r="N310" i="3"/>
  <c r="N309" i="3" s="1"/>
  <c r="N308" i="3" s="1"/>
  <c r="H310" i="3"/>
  <c r="H309" i="3" s="1"/>
  <c r="H308" i="3" s="1"/>
  <c r="C310" i="3"/>
  <c r="R309" i="3"/>
  <c r="R308" i="3" s="1"/>
  <c r="Q309" i="3"/>
  <c r="Q308" i="3" s="1"/>
  <c r="P309" i="3"/>
  <c r="P308" i="3" s="1"/>
  <c r="O309" i="3"/>
  <c r="O308" i="3" s="1"/>
  <c r="L309" i="3"/>
  <c r="K309" i="3"/>
  <c r="K308" i="3" s="1"/>
  <c r="J309" i="3"/>
  <c r="J308" i="3" s="1"/>
  <c r="I309" i="3"/>
  <c r="I308" i="3" s="1"/>
  <c r="G309" i="3"/>
  <c r="G308" i="3" s="1"/>
  <c r="E309" i="3"/>
  <c r="D309" i="3"/>
  <c r="D308" i="3" s="1"/>
  <c r="L308" i="3"/>
  <c r="E308" i="3"/>
  <c r="N307" i="3"/>
  <c r="N306" i="3" s="1"/>
  <c r="H307" i="3"/>
  <c r="C307" i="3"/>
  <c r="C306" i="3" s="1"/>
  <c r="R306" i="3"/>
  <c r="R303" i="3" s="1"/>
  <c r="Q306" i="3"/>
  <c r="P306" i="3"/>
  <c r="O306" i="3"/>
  <c r="L306" i="3"/>
  <c r="K306" i="3"/>
  <c r="J306" i="3"/>
  <c r="I306" i="3"/>
  <c r="G306" i="3"/>
  <c r="E306" i="3"/>
  <c r="D306" i="3"/>
  <c r="N305" i="3"/>
  <c r="N304" i="3" s="1"/>
  <c r="H305" i="3"/>
  <c r="C305" i="3"/>
  <c r="C304" i="3" s="1"/>
  <c r="C303" i="3" s="1"/>
  <c r="R304" i="3"/>
  <c r="Q304" i="3"/>
  <c r="P304" i="3"/>
  <c r="O304" i="3"/>
  <c r="O303" i="3" s="1"/>
  <c r="L304" i="3"/>
  <c r="K304" i="3"/>
  <c r="K303" i="3" s="1"/>
  <c r="J304" i="3"/>
  <c r="I304" i="3"/>
  <c r="H304" i="3"/>
  <c r="G304" i="3"/>
  <c r="E304" i="3"/>
  <c r="D304" i="3"/>
  <c r="G303" i="3"/>
  <c r="N302" i="3"/>
  <c r="H302" i="3"/>
  <c r="C302" i="3"/>
  <c r="N301" i="3"/>
  <c r="H301" i="3"/>
  <c r="M301" i="3" s="1"/>
  <c r="C301" i="3"/>
  <c r="N300" i="3"/>
  <c r="H300" i="3"/>
  <c r="C300" i="3"/>
  <c r="C298" i="3" s="1"/>
  <c r="N299" i="3"/>
  <c r="H299" i="3"/>
  <c r="C299" i="3"/>
  <c r="R298" i="3"/>
  <c r="Q298" i="3"/>
  <c r="P298" i="3"/>
  <c r="O298" i="3"/>
  <c r="L298" i="3"/>
  <c r="K298" i="3"/>
  <c r="J298" i="3"/>
  <c r="I298" i="3"/>
  <c r="H298" i="3"/>
  <c r="M298" i="3" s="1"/>
  <c r="G298" i="3"/>
  <c r="F298" i="3"/>
  <c r="E298" i="3"/>
  <c r="D298" i="3"/>
  <c r="N297" i="3"/>
  <c r="H297" i="3"/>
  <c r="C297" i="3"/>
  <c r="N296" i="3"/>
  <c r="H296" i="3"/>
  <c r="C296" i="3"/>
  <c r="R295" i="3"/>
  <c r="Q295" i="3"/>
  <c r="P295" i="3"/>
  <c r="O295" i="3"/>
  <c r="L295" i="3"/>
  <c r="K295" i="3"/>
  <c r="J295" i="3"/>
  <c r="I295" i="3"/>
  <c r="G295" i="3"/>
  <c r="E295" i="3"/>
  <c r="D295" i="3"/>
  <c r="N294" i="3"/>
  <c r="H294" i="3"/>
  <c r="M294" i="3" s="1"/>
  <c r="C294" i="3"/>
  <c r="N293" i="3"/>
  <c r="H293" i="3"/>
  <c r="M293" i="3" s="1"/>
  <c r="C293" i="3"/>
  <c r="R292" i="3"/>
  <c r="Q292" i="3"/>
  <c r="P292" i="3"/>
  <c r="O292" i="3"/>
  <c r="N292" i="3"/>
  <c r="L292" i="3"/>
  <c r="K292" i="3"/>
  <c r="J292" i="3"/>
  <c r="I292" i="3"/>
  <c r="H292" i="3"/>
  <c r="M292" i="3" s="1"/>
  <c r="G292" i="3"/>
  <c r="E292" i="3"/>
  <c r="D292" i="3"/>
  <c r="C292" i="3"/>
  <c r="N291" i="3"/>
  <c r="H291" i="3"/>
  <c r="C291" i="3"/>
  <c r="N290" i="3"/>
  <c r="N289" i="3" s="1"/>
  <c r="H290" i="3"/>
  <c r="C290" i="3"/>
  <c r="R289" i="3"/>
  <c r="Q289" i="3"/>
  <c r="P289" i="3"/>
  <c r="O289" i="3"/>
  <c r="L289" i="3"/>
  <c r="K289" i="3"/>
  <c r="J289" i="3"/>
  <c r="I289" i="3"/>
  <c r="G289" i="3"/>
  <c r="G283" i="3" s="1"/>
  <c r="E289" i="3"/>
  <c r="D289" i="3"/>
  <c r="N288" i="3"/>
  <c r="H288" i="3"/>
  <c r="C288" i="3"/>
  <c r="N287" i="3"/>
  <c r="H287" i="3"/>
  <c r="C287" i="3"/>
  <c r="N286" i="3"/>
  <c r="H286" i="3"/>
  <c r="C286" i="3"/>
  <c r="N285" i="3"/>
  <c r="H285" i="3"/>
  <c r="C285" i="3"/>
  <c r="R284" i="3"/>
  <c r="Q284" i="3"/>
  <c r="P284" i="3"/>
  <c r="O284" i="3"/>
  <c r="L284" i="3"/>
  <c r="K284" i="3"/>
  <c r="K283" i="3" s="1"/>
  <c r="J284" i="3"/>
  <c r="I284" i="3"/>
  <c r="G284" i="3"/>
  <c r="F284" i="3"/>
  <c r="E284" i="3"/>
  <c r="D284" i="3"/>
  <c r="F282" i="3"/>
  <c r="R281" i="3"/>
  <c r="R280" i="3" s="1"/>
  <c r="Q281" i="3"/>
  <c r="Q280" i="3" s="1"/>
  <c r="P281" i="3"/>
  <c r="P280" i="3" s="1"/>
  <c r="O281" i="3"/>
  <c r="N281" i="3"/>
  <c r="N280" i="3" s="1"/>
  <c r="L281" i="3"/>
  <c r="L280" i="3" s="1"/>
  <c r="K281" i="3"/>
  <c r="K280" i="3" s="1"/>
  <c r="J281" i="3"/>
  <c r="I281" i="3"/>
  <c r="H281" i="3"/>
  <c r="G281" i="3"/>
  <c r="G280" i="3" s="1"/>
  <c r="E281" i="3"/>
  <c r="E280" i="3" s="1"/>
  <c r="D281" i="3"/>
  <c r="D280" i="3" s="1"/>
  <c r="O280" i="3"/>
  <c r="J280" i="3"/>
  <c r="I280" i="3"/>
  <c r="N279" i="3"/>
  <c r="H279" i="3"/>
  <c r="C279" i="3"/>
  <c r="N278" i="3"/>
  <c r="H278" i="3"/>
  <c r="C278" i="3"/>
  <c r="N277" i="3"/>
  <c r="H277" i="3"/>
  <c r="C277" i="3"/>
  <c r="M277" i="3" s="1"/>
  <c r="N276" i="3"/>
  <c r="H276" i="3"/>
  <c r="C276" i="3"/>
  <c r="N275" i="3"/>
  <c r="H275" i="3"/>
  <c r="M275" i="3" s="1"/>
  <c r="C275" i="3"/>
  <c r="N274" i="3"/>
  <c r="H274" i="3"/>
  <c r="C274" i="3"/>
  <c r="N273" i="3"/>
  <c r="H273" i="3"/>
  <c r="C273" i="3"/>
  <c r="N272" i="3"/>
  <c r="H272" i="3"/>
  <c r="C272" i="3"/>
  <c r="R271" i="3"/>
  <c r="Q271" i="3"/>
  <c r="P271" i="3"/>
  <c r="O271" i="3"/>
  <c r="L271" i="3"/>
  <c r="K271" i="3"/>
  <c r="J271" i="3"/>
  <c r="I271" i="3"/>
  <c r="G271" i="3"/>
  <c r="F271" i="3"/>
  <c r="E271" i="3"/>
  <c r="D271" i="3"/>
  <c r="N270" i="3"/>
  <c r="N269" i="3" s="1"/>
  <c r="H270" i="3"/>
  <c r="C270" i="3"/>
  <c r="C269" i="3" s="1"/>
  <c r="R269" i="3"/>
  <c r="Q269" i="3"/>
  <c r="P269" i="3"/>
  <c r="O269" i="3"/>
  <c r="L269" i="3"/>
  <c r="K269" i="3"/>
  <c r="J269" i="3"/>
  <c r="I269" i="3"/>
  <c r="G269" i="3"/>
  <c r="E269" i="3"/>
  <c r="D269" i="3"/>
  <c r="N268" i="3"/>
  <c r="H268" i="3"/>
  <c r="M268" i="3" s="1"/>
  <c r="C268" i="3"/>
  <c r="N267" i="3"/>
  <c r="H267" i="3"/>
  <c r="M267" i="3" s="1"/>
  <c r="C267" i="3"/>
  <c r="N266" i="3"/>
  <c r="H266" i="3"/>
  <c r="M266" i="3" s="1"/>
  <c r="C266" i="3"/>
  <c r="R265" i="3"/>
  <c r="Q265" i="3"/>
  <c r="P265" i="3"/>
  <c r="O265" i="3"/>
  <c r="N265" i="3"/>
  <c r="L265" i="3"/>
  <c r="K265" i="3"/>
  <c r="J265" i="3"/>
  <c r="I265" i="3"/>
  <c r="H265" i="3"/>
  <c r="M265" i="3" s="1"/>
  <c r="G265" i="3"/>
  <c r="E265" i="3"/>
  <c r="D265" i="3"/>
  <c r="C265" i="3"/>
  <c r="N264" i="3"/>
  <c r="H264" i="3"/>
  <c r="C264" i="3"/>
  <c r="N263" i="3"/>
  <c r="H263" i="3"/>
  <c r="C263" i="3"/>
  <c r="N262" i="3"/>
  <c r="H262" i="3"/>
  <c r="M262" i="3" s="1"/>
  <c r="C262" i="3"/>
  <c r="N261" i="3"/>
  <c r="H261" i="3"/>
  <c r="C261" i="3"/>
  <c r="R260" i="3"/>
  <c r="Q260" i="3"/>
  <c r="P260" i="3"/>
  <c r="O260" i="3"/>
  <c r="O259" i="3" s="1"/>
  <c r="L260" i="3"/>
  <c r="K260" i="3"/>
  <c r="J260" i="3"/>
  <c r="I260" i="3"/>
  <c r="G260" i="3"/>
  <c r="F260" i="3"/>
  <c r="E260" i="3"/>
  <c r="D260" i="3"/>
  <c r="N257" i="3"/>
  <c r="H257" i="3"/>
  <c r="C257" i="3"/>
  <c r="N256" i="3"/>
  <c r="H256" i="3"/>
  <c r="C256" i="3"/>
  <c r="P255" i="3"/>
  <c r="N255" i="3" s="1"/>
  <c r="N254" i="3" s="1"/>
  <c r="J255" i="3"/>
  <c r="H255" i="3" s="1"/>
  <c r="G255" i="3"/>
  <c r="G254" i="3" s="1"/>
  <c r="F255" i="3"/>
  <c r="F254" i="3" s="1"/>
  <c r="E255" i="3"/>
  <c r="D255" i="3"/>
  <c r="R254" i="3"/>
  <c r="Q254" i="3"/>
  <c r="P254" i="3"/>
  <c r="O254" i="3"/>
  <c r="L254" i="3"/>
  <c r="K254" i="3"/>
  <c r="I254" i="3"/>
  <c r="E254" i="3"/>
  <c r="D254" i="3"/>
  <c r="R252" i="3"/>
  <c r="P252" i="3"/>
  <c r="O252" i="3"/>
  <c r="N252" i="3"/>
  <c r="L252" i="3"/>
  <c r="J252" i="3"/>
  <c r="I252" i="3"/>
  <c r="H252" i="3"/>
  <c r="G252" i="3"/>
  <c r="F252" i="3"/>
  <c r="E252" i="3"/>
  <c r="D252" i="3"/>
  <c r="C252" i="3"/>
  <c r="N251" i="3"/>
  <c r="H251" i="3"/>
  <c r="C251" i="3"/>
  <c r="N250" i="3"/>
  <c r="H250" i="3"/>
  <c r="C250" i="3"/>
  <c r="C249" i="3" s="1"/>
  <c r="R249" i="3"/>
  <c r="Q249" i="3"/>
  <c r="P249" i="3"/>
  <c r="O249" i="3"/>
  <c r="N249" i="3"/>
  <c r="L249" i="3"/>
  <c r="K249" i="3"/>
  <c r="J249" i="3"/>
  <c r="I249" i="3"/>
  <c r="G249" i="3"/>
  <c r="F249" i="3"/>
  <c r="E249" i="3"/>
  <c r="D249" i="3"/>
  <c r="N248" i="3"/>
  <c r="H248" i="3"/>
  <c r="C248" i="3"/>
  <c r="N247" i="3"/>
  <c r="H247" i="3"/>
  <c r="C247" i="3"/>
  <c r="C246" i="3" s="1"/>
  <c r="R246" i="3"/>
  <c r="Q246" i="3"/>
  <c r="P246" i="3"/>
  <c r="O246" i="3"/>
  <c r="N246" i="3"/>
  <c r="L246" i="3"/>
  <c r="K246" i="3"/>
  <c r="J246" i="3"/>
  <c r="I246" i="3"/>
  <c r="G246" i="3"/>
  <c r="F246" i="3"/>
  <c r="E246" i="3"/>
  <c r="D246" i="3"/>
  <c r="N245" i="3"/>
  <c r="N244" i="3" s="1"/>
  <c r="H245" i="3"/>
  <c r="C245" i="3"/>
  <c r="C244" i="3" s="1"/>
  <c r="C243" i="3" s="1"/>
  <c r="R244" i="3"/>
  <c r="Q244" i="3"/>
  <c r="P244" i="3"/>
  <c r="O244" i="3"/>
  <c r="O243" i="3" s="1"/>
  <c r="L244" i="3"/>
  <c r="K244" i="3"/>
  <c r="K243" i="3" s="1"/>
  <c r="J244" i="3"/>
  <c r="I244" i="3"/>
  <c r="G244" i="3"/>
  <c r="G243" i="3" s="1"/>
  <c r="F244" i="3"/>
  <c r="E244" i="3"/>
  <c r="D244" i="3"/>
  <c r="F243" i="3"/>
  <c r="N242" i="3"/>
  <c r="M242" i="3"/>
  <c r="H242" i="3"/>
  <c r="N241" i="3"/>
  <c r="N240" i="3" s="1"/>
  <c r="H241" i="3"/>
  <c r="H240" i="3" s="1"/>
  <c r="C241" i="3"/>
  <c r="C240" i="3" s="1"/>
  <c r="R240" i="3"/>
  <c r="Q240" i="3"/>
  <c r="P240" i="3"/>
  <c r="O240" i="3"/>
  <c r="L240" i="3"/>
  <c r="K240" i="3"/>
  <c r="J240" i="3"/>
  <c r="I240" i="3"/>
  <c r="G240" i="3"/>
  <c r="E240" i="3"/>
  <c r="D240" i="3"/>
  <c r="N239" i="3"/>
  <c r="N238" i="3" s="1"/>
  <c r="H239" i="3"/>
  <c r="C239" i="3"/>
  <c r="R238" i="3"/>
  <c r="Q238" i="3"/>
  <c r="P238" i="3"/>
  <c r="O238" i="3"/>
  <c r="L238" i="3"/>
  <c r="K238" i="3"/>
  <c r="J238" i="3"/>
  <c r="I238" i="3"/>
  <c r="H238" i="3"/>
  <c r="G238" i="3"/>
  <c r="E238" i="3"/>
  <c r="D238" i="3"/>
  <c r="C238" i="3"/>
  <c r="N237" i="3"/>
  <c r="H237" i="3"/>
  <c r="H236" i="3" s="1"/>
  <c r="C237" i="3"/>
  <c r="R236" i="3"/>
  <c r="R233" i="3" s="1"/>
  <c r="Q236" i="3"/>
  <c r="P236" i="3"/>
  <c r="O236" i="3"/>
  <c r="N236" i="3"/>
  <c r="L236" i="3"/>
  <c r="K236" i="3"/>
  <c r="J236" i="3"/>
  <c r="I236" i="3"/>
  <c r="G236" i="3"/>
  <c r="F236" i="3"/>
  <c r="E236" i="3"/>
  <c r="D236" i="3"/>
  <c r="N235" i="3"/>
  <c r="H235" i="3"/>
  <c r="C235" i="3"/>
  <c r="C233" i="3" s="1"/>
  <c r="N234" i="3"/>
  <c r="H234" i="3"/>
  <c r="C234" i="3"/>
  <c r="Q233" i="3"/>
  <c r="P233" i="3"/>
  <c r="O233" i="3"/>
  <c r="L233" i="3"/>
  <c r="K233" i="3"/>
  <c r="J233" i="3"/>
  <c r="I233" i="3"/>
  <c r="G233" i="3"/>
  <c r="F233" i="3"/>
  <c r="E233" i="3"/>
  <c r="D233" i="3"/>
  <c r="M232" i="3"/>
  <c r="N231" i="3"/>
  <c r="H231" i="3"/>
  <c r="C231" i="3"/>
  <c r="C230" i="3" s="1"/>
  <c r="N230" i="3"/>
  <c r="H230" i="3"/>
  <c r="G230" i="3"/>
  <c r="F230" i="3"/>
  <c r="E230" i="3"/>
  <c r="D230" i="3"/>
  <c r="N229" i="3"/>
  <c r="H229" i="3"/>
  <c r="C229" i="3"/>
  <c r="N228" i="3"/>
  <c r="H228" i="3"/>
  <c r="C228" i="3"/>
  <c r="N227" i="3"/>
  <c r="H227" i="3"/>
  <c r="C227" i="3"/>
  <c r="N226" i="3"/>
  <c r="H226" i="3"/>
  <c r="C226" i="3"/>
  <c r="N225" i="3"/>
  <c r="H225" i="3"/>
  <c r="C225" i="3"/>
  <c r="N224" i="3"/>
  <c r="H224" i="3"/>
  <c r="C224" i="3"/>
  <c r="N223" i="3"/>
  <c r="H223" i="3"/>
  <c r="C223" i="3"/>
  <c r="N222" i="3"/>
  <c r="H222" i="3"/>
  <c r="C222" i="3"/>
  <c r="C221" i="3" s="1"/>
  <c r="R221" i="3"/>
  <c r="R217" i="3" s="1"/>
  <c r="Q221" i="3"/>
  <c r="P221" i="3"/>
  <c r="O221" i="3"/>
  <c r="O217" i="3" s="1"/>
  <c r="L221" i="3"/>
  <c r="K221" i="3"/>
  <c r="J221" i="3"/>
  <c r="I221" i="3"/>
  <c r="I217" i="3" s="1"/>
  <c r="G221" i="3"/>
  <c r="F221" i="3"/>
  <c r="E221" i="3"/>
  <c r="D221" i="3"/>
  <c r="M220" i="3"/>
  <c r="C220" i="3"/>
  <c r="C219" i="3"/>
  <c r="N218" i="3"/>
  <c r="H218" i="3"/>
  <c r="G218" i="3"/>
  <c r="F218" i="3"/>
  <c r="F217" i="3" s="1"/>
  <c r="E218" i="3"/>
  <c r="D218" i="3"/>
  <c r="D217" i="3" s="1"/>
  <c r="Q217" i="3"/>
  <c r="P217" i="3"/>
  <c r="K217" i="3"/>
  <c r="J217" i="3"/>
  <c r="F216" i="3"/>
  <c r="N215" i="3"/>
  <c r="H215" i="3"/>
  <c r="E215" i="3"/>
  <c r="C215" i="3" s="1"/>
  <c r="N214" i="3"/>
  <c r="H214" i="3"/>
  <c r="E214" i="3"/>
  <c r="C214" i="3" s="1"/>
  <c r="N213" i="3"/>
  <c r="H213" i="3"/>
  <c r="E213" i="3"/>
  <c r="C213" i="3" s="1"/>
  <c r="M213" i="3" s="1"/>
  <c r="P212" i="3"/>
  <c r="N212" i="3" s="1"/>
  <c r="H212" i="3"/>
  <c r="E212" i="3"/>
  <c r="C212" i="3" s="1"/>
  <c r="R211" i="3"/>
  <c r="Q211" i="3"/>
  <c r="P211" i="3"/>
  <c r="O211" i="3"/>
  <c r="L211" i="3"/>
  <c r="K211" i="3"/>
  <c r="J211" i="3"/>
  <c r="I211" i="3"/>
  <c r="G211" i="3"/>
  <c r="F211" i="3"/>
  <c r="D211" i="3"/>
  <c r="N210" i="3"/>
  <c r="H210" i="3"/>
  <c r="M210" i="3" s="1"/>
  <c r="C210" i="3"/>
  <c r="N209" i="3"/>
  <c r="H209" i="3"/>
  <c r="M209" i="3" s="1"/>
  <c r="C209" i="3"/>
  <c r="N208" i="3"/>
  <c r="H208" i="3"/>
  <c r="M208" i="3" s="1"/>
  <c r="C208" i="3"/>
  <c r="N207" i="3"/>
  <c r="H207" i="3"/>
  <c r="M207" i="3" s="1"/>
  <c r="C207" i="3"/>
  <c r="R206" i="3"/>
  <c r="Q206" i="3"/>
  <c r="P206" i="3"/>
  <c r="O206" i="3"/>
  <c r="N206" i="3"/>
  <c r="L206" i="3"/>
  <c r="L205" i="3" s="1"/>
  <c r="L204" i="3" s="1"/>
  <c r="K206" i="3"/>
  <c r="J206" i="3"/>
  <c r="I206" i="3"/>
  <c r="H206" i="3"/>
  <c r="M206" i="3" s="1"/>
  <c r="G206" i="3"/>
  <c r="G205" i="3" s="1"/>
  <c r="G204" i="3" s="1"/>
  <c r="F206" i="3"/>
  <c r="E206" i="3"/>
  <c r="D206" i="3"/>
  <c r="C206" i="3"/>
  <c r="R205" i="3"/>
  <c r="Q205" i="3"/>
  <c r="Q204" i="3" s="1"/>
  <c r="P205" i="3"/>
  <c r="O205" i="3"/>
  <c r="K205" i="3"/>
  <c r="K204" i="3" s="1"/>
  <c r="R204" i="3"/>
  <c r="P204" i="3"/>
  <c r="O204" i="3"/>
  <c r="N203" i="3"/>
  <c r="H203" i="3"/>
  <c r="M203" i="3" s="1"/>
  <c r="C203" i="3"/>
  <c r="N202" i="3"/>
  <c r="H202" i="3"/>
  <c r="C202" i="3"/>
  <c r="N201" i="3"/>
  <c r="J201" i="3"/>
  <c r="H201" i="3" s="1"/>
  <c r="E201" i="3"/>
  <c r="C201" i="3"/>
  <c r="N200" i="3"/>
  <c r="J200" i="3"/>
  <c r="H200" i="3"/>
  <c r="E200" i="3"/>
  <c r="N199" i="3"/>
  <c r="H199" i="3"/>
  <c r="C199" i="3"/>
  <c r="R198" i="3"/>
  <c r="R197" i="3" s="1"/>
  <c r="Q198" i="3"/>
  <c r="Q197" i="3" s="1"/>
  <c r="P198" i="3"/>
  <c r="P197" i="3" s="1"/>
  <c r="O198" i="3"/>
  <c r="L198" i="3"/>
  <c r="L197" i="3" s="1"/>
  <c r="K198" i="3"/>
  <c r="K197" i="3" s="1"/>
  <c r="I198" i="3"/>
  <c r="I197" i="3" s="1"/>
  <c r="G198" i="3"/>
  <c r="F198" i="3"/>
  <c r="F197" i="3" s="1"/>
  <c r="D198" i="3"/>
  <c r="D197" i="3" s="1"/>
  <c r="O197" i="3"/>
  <c r="G197" i="3"/>
  <c r="N195" i="3"/>
  <c r="H195" i="3"/>
  <c r="C195" i="3"/>
  <c r="N194" i="3"/>
  <c r="H194" i="3"/>
  <c r="C194" i="3"/>
  <c r="R193" i="3"/>
  <c r="Q193" i="3"/>
  <c r="P193" i="3"/>
  <c r="O193" i="3"/>
  <c r="L193" i="3"/>
  <c r="K193" i="3"/>
  <c r="J193" i="3"/>
  <c r="I193" i="3"/>
  <c r="H193" i="3"/>
  <c r="G193" i="3"/>
  <c r="E193" i="3"/>
  <c r="D193" i="3"/>
  <c r="N192" i="3"/>
  <c r="N190" i="3" s="1"/>
  <c r="H192" i="3"/>
  <c r="C192" i="3"/>
  <c r="N191" i="3"/>
  <c r="H191" i="3"/>
  <c r="C191" i="3"/>
  <c r="R190" i="3"/>
  <c r="Q190" i="3"/>
  <c r="P190" i="3"/>
  <c r="O190" i="3"/>
  <c r="L190" i="3"/>
  <c r="K190" i="3"/>
  <c r="J190" i="3"/>
  <c r="I190" i="3"/>
  <c r="G190" i="3"/>
  <c r="E190" i="3"/>
  <c r="D190" i="3"/>
  <c r="N189" i="3"/>
  <c r="H189" i="3"/>
  <c r="C189" i="3"/>
  <c r="N188" i="3"/>
  <c r="N187" i="3" s="1"/>
  <c r="H188" i="3"/>
  <c r="C188" i="3"/>
  <c r="C187" i="3" s="1"/>
  <c r="R187" i="3"/>
  <c r="Q187" i="3"/>
  <c r="P187" i="3"/>
  <c r="O187" i="3"/>
  <c r="L187" i="3"/>
  <c r="K187" i="3"/>
  <c r="J187" i="3"/>
  <c r="I187" i="3"/>
  <c r="G187" i="3"/>
  <c r="F187" i="3"/>
  <c r="E187" i="3"/>
  <c r="D187" i="3"/>
  <c r="N186" i="3"/>
  <c r="H186" i="3"/>
  <c r="M186" i="3" s="1"/>
  <c r="C186" i="3"/>
  <c r="N185" i="3"/>
  <c r="H185" i="3"/>
  <c r="C185" i="3"/>
  <c r="N184" i="3"/>
  <c r="H184" i="3"/>
  <c r="C184" i="3"/>
  <c r="N183" i="3"/>
  <c r="N182" i="3" s="1"/>
  <c r="H183" i="3"/>
  <c r="M183" i="3" s="1"/>
  <c r="C183" i="3"/>
  <c r="R182" i="3"/>
  <c r="Q182" i="3"/>
  <c r="P182" i="3"/>
  <c r="O182" i="3"/>
  <c r="L182" i="3"/>
  <c r="K182" i="3"/>
  <c r="J182" i="3"/>
  <c r="I182" i="3"/>
  <c r="G182" i="3"/>
  <c r="F182" i="3"/>
  <c r="E182" i="3"/>
  <c r="D182" i="3"/>
  <c r="C182" i="3"/>
  <c r="N181" i="3"/>
  <c r="H181" i="3"/>
  <c r="C181" i="3"/>
  <c r="C180" i="3" s="1"/>
  <c r="R180" i="3"/>
  <c r="Q180" i="3"/>
  <c r="P180" i="3"/>
  <c r="O180" i="3"/>
  <c r="N180" i="3"/>
  <c r="L180" i="3"/>
  <c r="K180" i="3"/>
  <c r="J180" i="3"/>
  <c r="I180" i="3"/>
  <c r="G180" i="3"/>
  <c r="E180" i="3"/>
  <c r="D180" i="3"/>
  <c r="N179" i="3"/>
  <c r="H179" i="3"/>
  <c r="C179" i="3"/>
  <c r="C178" i="3"/>
  <c r="M178" i="3" s="1"/>
  <c r="N177" i="3"/>
  <c r="N176" i="3" s="1"/>
  <c r="H177" i="3"/>
  <c r="C177" i="3"/>
  <c r="R176" i="3"/>
  <c r="Q176" i="3"/>
  <c r="P176" i="3"/>
  <c r="O176" i="3"/>
  <c r="L176" i="3"/>
  <c r="K176" i="3"/>
  <c r="J176" i="3"/>
  <c r="I176" i="3"/>
  <c r="G176" i="3"/>
  <c r="F176" i="3"/>
  <c r="E176" i="3"/>
  <c r="D176" i="3"/>
  <c r="N175" i="3"/>
  <c r="N174" i="3" s="1"/>
  <c r="H175" i="3"/>
  <c r="M175" i="3" s="1"/>
  <c r="C175" i="3"/>
  <c r="R174" i="3"/>
  <c r="Q174" i="3"/>
  <c r="P174" i="3"/>
  <c r="O174" i="3"/>
  <c r="L174" i="3"/>
  <c r="K174" i="3"/>
  <c r="J174" i="3"/>
  <c r="I174" i="3"/>
  <c r="H174" i="3"/>
  <c r="M174" i="3" s="1"/>
  <c r="G174" i="3"/>
  <c r="E174" i="3"/>
  <c r="C173" i="3"/>
  <c r="N172" i="3"/>
  <c r="H172" i="3"/>
  <c r="C172" i="3"/>
  <c r="N171" i="3"/>
  <c r="H171" i="3"/>
  <c r="C171" i="3"/>
  <c r="N170" i="3"/>
  <c r="H170" i="3"/>
  <c r="C170" i="3"/>
  <c r="R169" i="3"/>
  <c r="Q169" i="3"/>
  <c r="P169" i="3"/>
  <c r="O169" i="3"/>
  <c r="L169" i="3"/>
  <c r="L163" i="3" s="1"/>
  <c r="K169" i="3"/>
  <c r="J169" i="3"/>
  <c r="I169" i="3"/>
  <c r="H169" i="3"/>
  <c r="G169" i="3"/>
  <c r="E169" i="3"/>
  <c r="D169" i="3"/>
  <c r="N168" i="3"/>
  <c r="H168" i="3"/>
  <c r="C168" i="3"/>
  <c r="N167" i="3"/>
  <c r="H167" i="3"/>
  <c r="M167" i="3" s="1"/>
  <c r="C167" i="3"/>
  <c r="N166" i="3"/>
  <c r="H166" i="3"/>
  <c r="C166" i="3"/>
  <c r="N165" i="3"/>
  <c r="H165" i="3"/>
  <c r="C165" i="3"/>
  <c r="R164" i="3"/>
  <c r="R163" i="3" s="1"/>
  <c r="Q164" i="3"/>
  <c r="P164" i="3"/>
  <c r="O164" i="3"/>
  <c r="N164" i="3"/>
  <c r="L164" i="3"/>
  <c r="K164" i="3"/>
  <c r="J164" i="3"/>
  <c r="I164" i="3"/>
  <c r="I163" i="3" s="1"/>
  <c r="G164" i="3"/>
  <c r="E164" i="3"/>
  <c r="D164" i="3"/>
  <c r="D163" i="3" s="1"/>
  <c r="P163" i="3"/>
  <c r="P158" i="3" s="1"/>
  <c r="N162" i="3"/>
  <c r="H162" i="3"/>
  <c r="C162" i="3"/>
  <c r="N161" i="3"/>
  <c r="H161" i="3"/>
  <c r="H160" i="3" s="1"/>
  <c r="C161" i="3"/>
  <c r="Q160" i="3"/>
  <c r="Q159" i="3" s="1"/>
  <c r="K160" i="3"/>
  <c r="K159" i="3" s="1"/>
  <c r="G160" i="3"/>
  <c r="G159" i="3" s="1"/>
  <c r="E160" i="3"/>
  <c r="E159" i="3" s="1"/>
  <c r="D160" i="3"/>
  <c r="R159" i="3"/>
  <c r="P159" i="3"/>
  <c r="O159" i="3"/>
  <c r="L159" i="3"/>
  <c r="J159" i="3"/>
  <c r="I159" i="3"/>
  <c r="D159" i="3"/>
  <c r="E157" i="3"/>
  <c r="C157" i="3" s="1"/>
  <c r="M157" i="3" s="1"/>
  <c r="C156" i="3"/>
  <c r="M156" i="3" s="1"/>
  <c r="E155" i="3"/>
  <c r="E154" i="3" s="1"/>
  <c r="C155" i="3"/>
  <c r="M155" i="3" s="1"/>
  <c r="N154" i="3"/>
  <c r="H154" i="3"/>
  <c r="G154" i="3"/>
  <c r="F154" i="3"/>
  <c r="D154" i="3"/>
  <c r="N153" i="3"/>
  <c r="H153" i="3"/>
  <c r="M153" i="3" s="1"/>
  <c r="C153" i="3"/>
  <c r="N152" i="3"/>
  <c r="H152" i="3"/>
  <c r="C152" i="3"/>
  <c r="N151" i="3"/>
  <c r="H151" i="3"/>
  <c r="C151" i="3"/>
  <c r="N150" i="3"/>
  <c r="H150" i="3"/>
  <c r="C150" i="3"/>
  <c r="N149" i="3"/>
  <c r="H149" i="3"/>
  <c r="M149" i="3" s="1"/>
  <c r="C149" i="3"/>
  <c r="N148" i="3"/>
  <c r="H148" i="3"/>
  <c r="C148" i="3"/>
  <c r="N147" i="3"/>
  <c r="H147" i="3"/>
  <c r="C147" i="3"/>
  <c r="C144" i="3" s="1"/>
  <c r="N146" i="3"/>
  <c r="H146" i="3"/>
  <c r="C146" i="3"/>
  <c r="N145" i="3"/>
  <c r="H145" i="3"/>
  <c r="C145" i="3"/>
  <c r="R144" i="3"/>
  <c r="Q144" i="3"/>
  <c r="P144" i="3"/>
  <c r="O144" i="3"/>
  <c r="L144" i="3"/>
  <c r="K144" i="3"/>
  <c r="J144" i="3"/>
  <c r="I144" i="3"/>
  <c r="G144" i="3"/>
  <c r="F144" i="3"/>
  <c r="E144" i="3"/>
  <c r="D144" i="3"/>
  <c r="N143" i="3"/>
  <c r="H143" i="3"/>
  <c r="C143" i="3"/>
  <c r="N142" i="3"/>
  <c r="H142" i="3"/>
  <c r="C142" i="3"/>
  <c r="R141" i="3"/>
  <c r="Q141" i="3"/>
  <c r="P141" i="3"/>
  <c r="O141" i="3"/>
  <c r="L141" i="3"/>
  <c r="K141" i="3"/>
  <c r="J141" i="3"/>
  <c r="I141" i="3"/>
  <c r="G141" i="3"/>
  <c r="F141" i="3"/>
  <c r="E141" i="3"/>
  <c r="D141" i="3"/>
  <c r="N140" i="3"/>
  <c r="H140" i="3"/>
  <c r="C140" i="3"/>
  <c r="N139" i="3"/>
  <c r="H139" i="3"/>
  <c r="C139" i="3"/>
  <c r="N138" i="3"/>
  <c r="H138" i="3"/>
  <c r="C138" i="3"/>
  <c r="N137" i="3"/>
  <c r="H137" i="3"/>
  <c r="C137" i="3"/>
  <c r="N136" i="3"/>
  <c r="H136" i="3"/>
  <c r="C136" i="3"/>
  <c r="N135" i="3"/>
  <c r="H135" i="3"/>
  <c r="M135" i="3" s="1"/>
  <c r="C135" i="3"/>
  <c r="N134" i="3"/>
  <c r="H134" i="3"/>
  <c r="C134" i="3"/>
  <c r="R133" i="3"/>
  <c r="Q133" i="3"/>
  <c r="P133" i="3"/>
  <c r="O133" i="3"/>
  <c r="O117" i="3" s="1"/>
  <c r="L133" i="3"/>
  <c r="L117" i="3" s="1"/>
  <c r="K133" i="3"/>
  <c r="J133" i="3"/>
  <c r="I133" i="3"/>
  <c r="G133" i="3"/>
  <c r="E133" i="3"/>
  <c r="D133" i="3"/>
  <c r="C133" i="3"/>
  <c r="N132" i="3"/>
  <c r="H132" i="3"/>
  <c r="C132" i="3"/>
  <c r="N131" i="3"/>
  <c r="H131" i="3"/>
  <c r="C131" i="3"/>
  <c r="N130" i="3"/>
  <c r="H130" i="3"/>
  <c r="C130" i="3"/>
  <c r="N129" i="3"/>
  <c r="H129" i="3"/>
  <c r="C129" i="3"/>
  <c r="M129" i="3" s="1"/>
  <c r="N128" i="3"/>
  <c r="H128" i="3"/>
  <c r="C128" i="3"/>
  <c r="N127" i="3"/>
  <c r="H127" i="3"/>
  <c r="C127" i="3"/>
  <c r="R126" i="3"/>
  <c r="Q126" i="3"/>
  <c r="P126" i="3"/>
  <c r="O126" i="3"/>
  <c r="L126" i="3"/>
  <c r="K126" i="3"/>
  <c r="K117" i="3" s="1"/>
  <c r="K109" i="3" s="1"/>
  <c r="K107" i="3" s="1"/>
  <c r="K105" i="3" s="1"/>
  <c r="J126" i="3"/>
  <c r="J117" i="3" s="1"/>
  <c r="I126" i="3"/>
  <c r="G126" i="3"/>
  <c r="E126" i="3"/>
  <c r="E117" i="3" s="1"/>
  <c r="E109" i="3" s="1"/>
  <c r="D126" i="3"/>
  <c r="N125" i="3"/>
  <c r="H125" i="3"/>
  <c r="C125" i="3"/>
  <c r="N124" i="3"/>
  <c r="H124" i="3"/>
  <c r="C124" i="3"/>
  <c r="N123" i="3"/>
  <c r="H123" i="3"/>
  <c r="C123" i="3"/>
  <c r="N122" i="3"/>
  <c r="H122" i="3"/>
  <c r="M122" i="3" s="1"/>
  <c r="C122" i="3"/>
  <c r="N121" i="3"/>
  <c r="H121" i="3"/>
  <c r="C121" i="3"/>
  <c r="N120" i="3"/>
  <c r="H120" i="3"/>
  <c r="C120" i="3"/>
  <c r="N119" i="3"/>
  <c r="H119" i="3"/>
  <c r="C119" i="3"/>
  <c r="N118" i="3"/>
  <c r="H118" i="3"/>
  <c r="M118" i="3" s="1"/>
  <c r="C118" i="3"/>
  <c r="N116" i="3"/>
  <c r="H116" i="3"/>
  <c r="C116" i="3"/>
  <c r="N115" i="3"/>
  <c r="H115" i="3"/>
  <c r="C115" i="3"/>
  <c r="N114" i="3"/>
  <c r="H114" i="3"/>
  <c r="C114" i="3"/>
  <c r="N113" i="3"/>
  <c r="H113" i="3"/>
  <c r="M113" i="3" s="1"/>
  <c r="C113" i="3"/>
  <c r="N112" i="3"/>
  <c r="H112" i="3"/>
  <c r="M112" i="3" s="1"/>
  <c r="C112" i="3"/>
  <c r="N111" i="3"/>
  <c r="H111" i="3"/>
  <c r="C111" i="3"/>
  <c r="C110" i="3" s="1"/>
  <c r="R110" i="3"/>
  <c r="Q110" i="3"/>
  <c r="P110" i="3"/>
  <c r="O110" i="3"/>
  <c r="L110" i="3"/>
  <c r="K110" i="3"/>
  <c r="J110" i="3"/>
  <c r="I110" i="3"/>
  <c r="G110" i="3"/>
  <c r="E110" i="3"/>
  <c r="D110" i="3"/>
  <c r="F109" i="3"/>
  <c r="N108" i="3"/>
  <c r="H108" i="3"/>
  <c r="C108" i="3"/>
  <c r="C107" i="3" s="1"/>
  <c r="M107" i="3" s="1"/>
  <c r="N107" i="3"/>
  <c r="G107" i="3"/>
  <c r="F107" i="3"/>
  <c r="E107" i="3"/>
  <c r="D107" i="3"/>
  <c r="N106" i="3"/>
  <c r="H106" i="3"/>
  <c r="C106" i="3"/>
  <c r="C105" i="3" s="1"/>
  <c r="M105" i="3" s="1"/>
  <c r="R105" i="3"/>
  <c r="L105" i="3"/>
  <c r="G105" i="3"/>
  <c r="F105" i="3"/>
  <c r="E105" i="3"/>
  <c r="D105" i="3"/>
  <c r="N104" i="3"/>
  <c r="H104" i="3"/>
  <c r="C104" i="3"/>
  <c r="N103" i="3"/>
  <c r="H103" i="3"/>
  <c r="C103" i="3"/>
  <c r="N102" i="3"/>
  <c r="H102" i="3"/>
  <c r="C102" i="3"/>
  <c r="N101" i="3"/>
  <c r="H101" i="3"/>
  <c r="C101" i="3"/>
  <c r="L100" i="3"/>
  <c r="L93" i="3" s="1"/>
  <c r="K100" i="3"/>
  <c r="K93" i="3" s="1"/>
  <c r="J100" i="3"/>
  <c r="J93" i="3" s="1"/>
  <c r="G100" i="3"/>
  <c r="E100" i="3"/>
  <c r="N99" i="3"/>
  <c r="H99" i="3"/>
  <c r="M99" i="3" s="1"/>
  <c r="C99" i="3"/>
  <c r="N98" i="3"/>
  <c r="H98" i="3"/>
  <c r="C98" i="3"/>
  <c r="N97" i="3"/>
  <c r="H97" i="3"/>
  <c r="C97" i="3"/>
  <c r="N96" i="3"/>
  <c r="H96" i="3"/>
  <c r="C96" i="3"/>
  <c r="N95" i="3"/>
  <c r="H95" i="3"/>
  <c r="M95" i="3" s="1"/>
  <c r="C95" i="3"/>
  <c r="N94" i="3"/>
  <c r="H94" i="3"/>
  <c r="C94" i="3"/>
  <c r="R93" i="3"/>
  <c r="Q93" i="3"/>
  <c r="P93" i="3"/>
  <c r="O93" i="3"/>
  <c r="I93" i="3"/>
  <c r="G93" i="3"/>
  <c r="F93" i="3"/>
  <c r="E93" i="3"/>
  <c r="D93" i="3"/>
  <c r="N92" i="3"/>
  <c r="N91" i="3" s="1"/>
  <c r="H92" i="3"/>
  <c r="H91" i="3" s="1"/>
  <c r="C92" i="3"/>
  <c r="C91" i="3" s="1"/>
  <c r="R91" i="3"/>
  <c r="Q91" i="3"/>
  <c r="P91" i="3"/>
  <c r="O91" i="3"/>
  <c r="L91" i="3"/>
  <c r="K91" i="3"/>
  <c r="J91" i="3"/>
  <c r="I91" i="3"/>
  <c r="G91" i="3"/>
  <c r="F91" i="3"/>
  <c r="E91" i="3"/>
  <c r="D91" i="3"/>
  <c r="N90" i="3"/>
  <c r="H90" i="3"/>
  <c r="C90" i="3"/>
  <c r="N89" i="3"/>
  <c r="H89" i="3"/>
  <c r="C89" i="3"/>
  <c r="N88" i="3"/>
  <c r="H88" i="3"/>
  <c r="C88" i="3"/>
  <c r="N87" i="3"/>
  <c r="H87" i="3"/>
  <c r="C87" i="3"/>
  <c r="R86" i="3"/>
  <c r="R85" i="3" s="1"/>
  <c r="R84" i="3" s="1"/>
  <c r="Q86" i="3"/>
  <c r="Q85" i="3" s="1"/>
  <c r="P86" i="3"/>
  <c r="O86" i="3"/>
  <c r="O85" i="3" s="1"/>
  <c r="L86" i="3"/>
  <c r="L85" i="3" s="1"/>
  <c r="K86" i="3"/>
  <c r="K85" i="3" s="1"/>
  <c r="J86" i="3"/>
  <c r="I86" i="3"/>
  <c r="G86" i="3"/>
  <c r="G85" i="3" s="1"/>
  <c r="F86" i="3"/>
  <c r="E86" i="3"/>
  <c r="D86" i="3"/>
  <c r="D85" i="3" s="1"/>
  <c r="P85" i="3"/>
  <c r="P84" i="3" s="1"/>
  <c r="J85" i="3"/>
  <c r="I85" i="3"/>
  <c r="E85" i="3"/>
  <c r="E84" i="3" s="1"/>
  <c r="N82" i="3"/>
  <c r="H82" i="3"/>
  <c r="H81" i="3" s="1"/>
  <c r="C82" i="3"/>
  <c r="C81" i="3" s="1"/>
  <c r="R81" i="3"/>
  <c r="Q81" i="3"/>
  <c r="P81" i="3"/>
  <c r="O81" i="3"/>
  <c r="N81" i="3"/>
  <c r="L81" i="3"/>
  <c r="K81" i="3"/>
  <c r="J81" i="3"/>
  <c r="I81" i="3"/>
  <c r="G81" i="3"/>
  <c r="F81" i="3"/>
  <c r="E81" i="3"/>
  <c r="D81" i="3"/>
  <c r="N80" i="3"/>
  <c r="N79" i="3" s="1"/>
  <c r="H80" i="3"/>
  <c r="H79" i="3" s="1"/>
  <c r="C80" i="3"/>
  <c r="C79" i="3" s="1"/>
  <c r="R79" i="3"/>
  <c r="Q79" i="3"/>
  <c r="P79" i="3"/>
  <c r="O79" i="3"/>
  <c r="L79" i="3"/>
  <c r="K79" i="3"/>
  <c r="J79" i="3"/>
  <c r="I79" i="3"/>
  <c r="G79" i="3"/>
  <c r="F79" i="3"/>
  <c r="E79" i="3"/>
  <c r="D79" i="3"/>
  <c r="N78" i="3"/>
  <c r="C78" i="3"/>
  <c r="M78" i="3" s="1"/>
  <c r="N77" i="3"/>
  <c r="N76" i="3"/>
  <c r="N75" i="3"/>
  <c r="N74" i="3" s="1"/>
  <c r="C75" i="3"/>
  <c r="M75" i="3" s="1"/>
  <c r="R74" i="3"/>
  <c r="Q74" i="3"/>
  <c r="P74" i="3"/>
  <c r="O74" i="3"/>
  <c r="C74" i="3"/>
  <c r="N73" i="3"/>
  <c r="N72" i="3"/>
  <c r="N71" i="3"/>
  <c r="M71" i="3"/>
  <c r="C71" i="3"/>
  <c r="N70" i="3"/>
  <c r="C70" i="3"/>
  <c r="M70" i="3" s="1"/>
  <c r="N69" i="3"/>
  <c r="N68" i="3"/>
  <c r="N67" i="3"/>
  <c r="N66" i="3"/>
  <c r="N65" i="3"/>
  <c r="N64" i="3"/>
  <c r="N63" i="3"/>
  <c r="N62" i="3"/>
  <c r="N61" i="3"/>
  <c r="N60" i="3"/>
  <c r="R59" i="3"/>
  <c r="R58" i="3" s="1"/>
  <c r="Q59" i="3"/>
  <c r="P59" i="3"/>
  <c r="O59" i="3"/>
  <c r="H59" i="3"/>
  <c r="H58" i="3" s="1"/>
  <c r="G59" i="3"/>
  <c r="F59" i="3"/>
  <c r="E59" i="3"/>
  <c r="D59" i="3"/>
  <c r="G58" i="3"/>
  <c r="F58" i="3"/>
  <c r="E58" i="3"/>
  <c r="D58" i="3"/>
  <c r="N57" i="3"/>
  <c r="N56" i="3" s="1"/>
  <c r="H57" i="3"/>
  <c r="H56" i="3" s="1"/>
  <c r="C57" i="3"/>
  <c r="C56" i="3" s="1"/>
  <c r="R56" i="3"/>
  <c r="Q56" i="3"/>
  <c r="P56" i="3"/>
  <c r="O56" i="3"/>
  <c r="L56" i="3"/>
  <c r="K56" i="3"/>
  <c r="J56" i="3"/>
  <c r="I56" i="3"/>
  <c r="G56" i="3"/>
  <c r="F56" i="3"/>
  <c r="E56" i="3"/>
  <c r="D56" i="3"/>
  <c r="N55" i="3"/>
  <c r="N54" i="3" s="1"/>
  <c r="H55" i="3"/>
  <c r="C55" i="3"/>
  <c r="C54" i="3" s="1"/>
  <c r="R54" i="3"/>
  <c r="Q54" i="3"/>
  <c r="P54" i="3"/>
  <c r="O54" i="3"/>
  <c r="L54" i="3"/>
  <c r="K54" i="3"/>
  <c r="J54" i="3"/>
  <c r="I54" i="3"/>
  <c r="H54" i="3"/>
  <c r="G54" i="3"/>
  <c r="F54" i="3"/>
  <c r="E54" i="3"/>
  <c r="D54" i="3"/>
  <c r="N53" i="3"/>
  <c r="N52" i="3" s="1"/>
  <c r="H53" i="3"/>
  <c r="C53" i="3"/>
  <c r="C52" i="3" s="1"/>
  <c r="M52" i="3" s="1"/>
  <c r="R52" i="3"/>
  <c r="Q52" i="3"/>
  <c r="P52" i="3"/>
  <c r="O52" i="3"/>
  <c r="L52" i="3"/>
  <c r="K52" i="3"/>
  <c r="J52" i="3"/>
  <c r="I52" i="3"/>
  <c r="G52" i="3"/>
  <c r="F52" i="3"/>
  <c r="F43" i="3" s="1"/>
  <c r="E52" i="3"/>
  <c r="D52" i="3"/>
  <c r="D43" i="3" s="1"/>
  <c r="N51" i="3"/>
  <c r="H51" i="3"/>
  <c r="C51" i="3"/>
  <c r="N50" i="3"/>
  <c r="N49" i="3" s="1"/>
  <c r="H50" i="3"/>
  <c r="H49" i="3" s="1"/>
  <c r="C50" i="3"/>
  <c r="R49" i="3"/>
  <c r="Q49" i="3"/>
  <c r="P49" i="3"/>
  <c r="O49" i="3"/>
  <c r="L49" i="3"/>
  <c r="K49" i="3"/>
  <c r="J49" i="3"/>
  <c r="I49" i="3"/>
  <c r="G49" i="3"/>
  <c r="F49" i="3"/>
  <c r="E49" i="3"/>
  <c r="D49" i="3"/>
  <c r="C49" i="3"/>
  <c r="N48" i="3"/>
  <c r="H48" i="3"/>
  <c r="C48" i="3"/>
  <c r="N47" i="3"/>
  <c r="N46" i="3" s="1"/>
  <c r="H47" i="3"/>
  <c r="H46" i="3" s="1"/>
  <c r="C47" i="3"/>
  <c r="C46" i="3" s="1"/>
  <c r="R46" i="3"/>
  <c r="Q46" i="3"/>
  <c r="P46" i="3"/>
  <c r="O46" i="3"/>
  <c r="L46" i="3"/>
  <c r="K46" i="3"/>
  <c r="J46" i="3"/>
  <c r="I46" i="3"/>
  <c r="G46" i="3"/>
  <c r="F46" i="3"/>
  <c r="E46" i="3"/>
  <c r="D46" i="3"/>
  <c r="N45" i="3"/>
  <c r="N44" i="3" s="1"/>
  <c r="H45" i="3"/>
  <c r="H44" i="3" s="1"/>
  <c r="H43" i="3" s="1"/>
  <c r="C45" i="3"/>
  <c r="R44" i="3"/>
  <c r="Q44" i="3"/>
  <c r="P44" i="3"/>
  <c r="O44" i="3"/>
  <c r="L44" i="3"/>
  <c r="K44" i="3"/>
  <c r="J44" i="3"/>
  <c r="J43" i="3" s="1"/>
  <c r="I44" i="3"/>
  <c r="G44" i="3"/>
  <c r="F44" i="3"/>
  <c r="E44" i="3"/>
  <c r="D44" i="3"/>
  <c r="C44" i="3"/>
  <c r="G43" i="3"/>
  <c r="N42" i="3"/>
  <c r="H42" i="3"/>
  <c r="H41" i="3" s="1"/>
  <c r="C42" i="3"/>
  <c r="C41" i="3" s="1"/>
  <c r="R41" i="3"/>
  <c r="Q41" i="3"/>
  <c r="P41" i="3"/>
  <c r="O41" i="3"/>
  <c r="N41" i="3"/>
  <c r="L41" i="3"/>
  <c r="K41" i="3"/>
  <c r="J41" i="3"/>
  <c r="I41" i="3"/>
  <c r="G41" i="3"/>
  <c r="F41" i="3"/>
  <c r="E41" i="3"/>
  <c r="D41" i="3"/>
  <c r="N40" i="3"/>
  <c r="N39" i="3" s="1"/>
  <c r="H40" i="3"/>
  <c r="H39" i="3" s="1"/>
  <c r="C40" i="3"/>
  <c r="C39" i="3" s="1"/>
  <c r="R39" i="3"/>
  <c r="Q39" i="3"/>
  <c r="P39" i="3"/>
  <c r="O39" i="3"/>
  <c r="L39" i="3"/>
  <c r="K39" i="3"/>
  <c r="J39" i="3"/>
  <c r="I39" i="3"/>
  <c r="G39" i="3"/>
  <c r="F39" i="3"/>
  <c r="E39" i="3"/>
  <c r="D39" i="3"/>
  <c r="N38" i="3"/>
  <c r="N37" i="3" s="1"/>
  <c r="H38" i="3"/>
  <c r="M38" i="3" s="1"/>
  <c r="C38" i="3"/>
  <c r="R37" i="3"/>
  <c r="Q37" i="3"/>
  <c r="P37" i="3"/>
  <c r="O37" i="3"/>
  <c r="L37" i="3"/>
  <c r="K37" i="3"/>
  <c r="J37" i="3"/>
  <c r="I37" i="3"/>
  <c r="G37" i="3"/>
  <c r="F37" i="3"/>
  <c r="E37" i="3"/>
  <c r="D37" i="3"/>
  <c r="C37" i="3"/>
  <c r="N36" i="3"/>
  <c r="H36" i="3"/>
  <c r="C36" i="3"/>
  <c r="N35" i="3"/>
  <c r="N34" i="3"/>
  <c r="H34" i="3"/>
  <c r="M34" i="3" s="1"/>
  <c r="C34" i="3"/>
  <c r="N33" i="3"/>
  <c r="H33" i="3"/>
  <c r="M33" i="3" s="1"/>
  <c r="C33" i="3"/>
  <c r="C32" i="3" s="1"/>
  <c r="R32" i="3"/>
  <c r="Q32" i="3"/>
  <c r="P32" i="3"/>
  <c r="O32" i="3"/>
  <c r="L32" i="3"/>
  <c r="K32" i="3"/>
  <c r="J32" i="3"/>
  <c r="I32" i="3"/>
  <c r="G32" i="3"/>
  <c r="F32" i="3"/>
  <c r="E32" i="3"/>
  <c r="D32" i="3"/>
  <c r="N31" i="3"/>
  <c r="C31" i="3"/>
  <c r="N30" i="3"/>
  <c r="H30" i="3"/>
  <c r="C30" i="3"/>
  <c r="N29" i="3"/>
  <c r="H29" i="3"/>
  <c r="M29" i="3" s="1"/>
  <c r="C29" i="3"/>
  <c r="N28" i="3"/>
  <c r="H28" i="3"/>
  <c r="C28" i="3"/>
  <c r="N27" i="3"/>
  <c r="C27" i="3"/>
  <c r="N26" i="3"/>
  <c r="H26" i="3"/>
  <c r="C26" i="3"/>
  <c r="N25" i="3"/>
  <c r="H25" i="3"/>
  <c r="C25" i="3"/>
  <c r="R24" i="3"/>
  <c r="Q24" i="3"/>
  <c r="P24" i="3"/>
  <c r="O24" i="3"/>
  <c r="O23" i="3" s="1"/>
  <c r="O22" i="3" s="1"/>
  <c r="L24" i="3"/>
  <c r="L23" i="3" s="1"/>
  <c r="K24" i="3"/>
  <c r="K23" i="3" s="1"/>
  <c r="J24" i="3"/>
  <c r="J23" i="3" s="1"/>
  <c r="I24" i="3"/>
  <c r="G24" i="3"/>
  <c r="F24" i="3"/>
  <c r="F23" i="3" s="1"/>
  <c r="E24" i="3"/>
  <c r="E23" i="3" s="1"/>
  <c r="D24" i="3"/>
  <c r="D23" i="3" s="1"/>
  <c r="D22" i="3" s="1"/>
  <c r="R23" i="3"/>
  <c r="Q23" i="3"/>
  <c r="P23" i="3"/>
  <c r="I23" i="3"/>
  <c r="G23" i="3"/>
  <c r="N21" i="3"/>
  <c r="H21" i="3"/>
  <c r="C21" i="3"/>
  <c r="N20" i="3"/>
  <c r="H20" i="3"/>
  <c r="C20" i="3"/>
  <c r="N19" i="3"/>
  <c r="H19" i="3"/>
  <c r="C19" i="3"/>
  <c r="R18" i="3"/>
  <c r="Q18" i="3"/>
  <c r="P18" i="3"/>
  <c r="O18" i="3"/>
  <c r="L18" i="3"/>
  <c r="K18" i="3"/>
  <c r="J18" i="3"/>
  <c r="I18" i="3"/>
  <c r="G18" i="3"/>
  <c r="F18" i="3"/>
  <c r="E18" i="3"/>
  <c r="D18" i="3"/>
  <c r="N17" i="3"/>
  <c r="H17" i="3"/>
  <c r="C17" i="3"/>
  <c r="N16" i="3"/>
  <c r="H16" i="3"/>
  <c r="C16" i="3"/>
  <c r="N15" i="3"/>
  <c r="H15" i="3"/>
  <c r="C15" i="3"/>
  <c r="N14" i="3"/>
  <c r="H14" i="3"/>
  <c r="C14" i="3"/>
  <c r="R13" i="3"/>
  <c r="R12" i="3" s="1"/>
  <c r="Q13" i="3"/>
  <c r="Q12" i="3" s="1"/>
  <c r="P13" i="3"/>
  <c r="P12" i="3" s="1"/>
  <c r="O13" i="3"/>
  <c r="O12" i="3" s="1"/>
  <c r="L13" i="3"/>
  <c r="L12" i="3" s="1"/>
  <c r="L7" i="3" s="1"/>
  <c r="K13" i="3"/>
  <c r="K12" i="3" s="1"/>
  <c r="K7" i="3" s="1"/>
  <c r="J13" i="3"/>
  <c r="I13" i="3"/>
  <c r="I12" i="3" s="1"/>
  <c r="G13" i="3"/>
  <c r="G12" i="3" s="1"/>
  <c r="F13" i="3"/>
  <c r="F12" i="3" s="1"/>
  <c r="E13" i="3"/>
  <c r="E12" i="3" s="1"/>
  <c r="D13" i="3"/>
  <c r="D12" i="3" s="1"/>
  <c r="D7" i="3" s="1"/>
  <c r="C13" i="3"/>
  <c r="C12" i="3" s="1"/>
  <c r="J12" i="3"/>
  <c r="N11" i="3"/>
  <c r="H11" i="3"/>
  <c r="M11" i="3" s="1"/>
  <c r="C11" i="3"/>
  <c r="N10" i="3"/>
  <c r="H10" i="3"/>
  <c r="C10" i="3"/>
  <c r="N9" i="3"/>
  <c r="H9" i="3"/>
  <c r="C9" i="3"/>
  <c r="C8" i="3" s="1"/>
  <c r="R8" i="3"/>
  <c r="Q8" i="3"/>
  <c r="P8" i="3"/>
  <c r="O8" i="3"/>
  <c r="N8" i="3"/>
  <c r="L8" i="3"/>
  <c r="K8" i="3"/>
  <c r="J8" i="3"/>
  <c r="I8" i="3"/>
  <c r="G8" i="3"/>
  <c r="F8" i="3"/>
  <c r="E8" i="3"/>
  <c r="D8" i="3"/>
  <c r="M361" i="3" l="1"/>
  <c r="H360" i="3"/>
  <c r="M360" i="3" s="1"/>
  <c r="J22" i="3"/>
  <c r="H110" i="3"/>
  <c r="M110" i="3" s="1"/>
  <c r="H182" i="3"/>
  <c r="M202" i="3"/>
  <c r="E243" i="3"/>
  <c r="M248" i="3"/>
  <c r="M251" i="3"/>
  <c r="H271" i="3"/>
  <c r="C282" i="3"/>
  <c r="F281" i="3"/>
  <c r="F280" i="3" s="1"/>
  <c r="M329" i="3"/>
  <c r="H328" i="3"/>
  <c r="M348" i="3"/>
  <c r="M457" i="3"/>
  <c r="H456" i="3"/>
  <c r="N460" i="3"/>
  <c r="P471" i="3"/>
  <c r="N475" i="3"/>
  <c r="N650" i="3"/>
  <c r="C650" i="3"/>
  <c r="M654" i="3"/>
  <c r="D243" i="3"/>
  <c r="P22" i="3"/>
  <c r="M111" i="3"/>
  <c r="M9" i="3"/>
  <c r="E7" i="3"/>
  <c r="M14" i="3"/>
  <c r="L43" i="3"/>
  <c r="O58" i="3"/>
  <c r="M87" i="3"/>
  <c r="M96" i="3"/>
  <c r="M102" i="3"/>
  <c r="M106" i="3"/>
  <c r="M142" i="3"/>
  <c r="H141" i="3"/>
  <c r="M199" i="3"/>
  <c r="M201" i="3"/>
  <c r="D205" i="3"/>
  <c r="D204" i="3" s="1"/>
  <c r="E211" i="3"/>
  <c r="D216" i="3"/>
  <c r="M261" i="3"/>
  <c r="M274" i="3"/>
  <c r="M278" i="3"/>
  <c r="M307" i="3"/>
  <c r="H306" i="3"/>
  <c r="M306" i="3" s="1"/>
  <c r="K471" i="3"/>
  <c r="N496" i="3"/>
  <c r="N559" i="3"/>
  <c r="P599" i="3"/>
  <c r="M607" i="3"/>
  <c r="M611" i="3"/>
  <c r="M615" i="3"/>
  <c r="R158" i="3"/>
  <c r="C200" i="3"/>
  <c r="E198" i="3"/>
  <c r="E197" i="3" s="1"/>
  <c r="I243" i="3"/>
  <c r="M10" i="3"/>
  <c r="M15" i="3"/>
  <c r="N32" i="3"/>
  <c r="K43" i="3"/>
  <c r="H8" i="3"/>
  <c r="M8" i="3" s="1"/>
  <c r="Q7" i="3"/>
  <c r="N18" i="3"/>
  <c r="I43" i="3"/>
  <c r="N86" i="3"/>
  <c r="N85" i="3" s="1"/>
  <c r="C86" i="3"/>
  <c r="F84" i="3"/>
  <c r="O84" i="3"/>
  <c r="M101" i="3"/>
  <c r="J109" i="3"/>
  <c r="M130" i="3"/>
  <c r="L109" i="3"/>
  <c r="M136" i="3"/>
  <c r="N141" i="3"/>
  <c r="Q163" i="3"/>
  <c r="Q158" i="3" s="1"/>
  <c r="N169" i="3"/>
  <c r="N193" i="3"/>
  <c r="E205" i="3"/>
  <c r="E204" i="3" s="1"/>
  <c r="I205" i="3"/>
  <c r="I204" i="3" s="1"/>
  <c r="N211" i="3"/>
  <c r="N205" i="3" s="1"/>
  <c r="N204" i="3" s="1"/>
  <c r="M225" i="3"/>
  <c r="M229" i="3"/>
  <c r="R243" i="3"/>
  <c r="M256" i="3"/>
  <c r="K259" i="3"/>
  <c r="N260" i="3"/>
  <c r="C260" i="3"/>
  <c r="M264" i="3"/>
  <c r="R315" i="3"/>
  <c r="M320" i="3"/>
  <c r="E364" i="3"/>
  <c r="C365" i="3"/>
  <c r="J463" i="3"/>
  <c r="G483" i="3"/>
  <c r="M286" i="3"/>
  <c r="O283" i="3"/>
  <c r="C289" i="3"/>
  <c r="M291" i="3"/>
  <c r="J315" i="3"/>
  <c r="P315" i="3"/>
  <c r="M337" i="3"/>
  <c r="H336" i="3"/>
  <c r="M336" i="3" s="1"/>
  <c r="M347" i="3"/>
  <c r="Q345" i="3"/>
  <c r="N353" i="3"/>
  <c r="N364" i="3"/>
  <c r="Q446" i="3"/>
  <c r="Q471" i="3"/>
  <c r="N484" i="3"/>
  <c r="L522" i="3"/>
  <c r="M573" i="3"/>
  <c r="N572" i="3"/>
  <c r="K593" i="3"/>
  <c r="G117" i="3"/>
  <c r="R117" i="3"/>
  <c r="M138" i="3"/>
  <c r="C141" i="3"/>
  <c r="C176" i="3"/>
  <c r="C193" i="3"/>
  <c r="M195" i="3"/>
  <c r="F205" i="3"/>
  <c r="F204" i="3" s="1"/>
  <c r="J205" i="3"/>
  <c r="J204" i="3" s="1"/>
  <c r="M214" i="3"/>
  <c r="E217" i="3"/>
  <c r="E216" i="3" s="1"/>
  <c r="G217" i="3"/>
  <c r="R216" i="3"/>
  <c r="M224" i="3"/>
  <c r="M228" i="3"/>
  <c r="H233" i="3"/>
  <c r="Q243" i="3"/>
  <c r="N243" i="3"/>
  <c r="M247" i="3"/>
  <c r="M250" i="3"/>
  <c r="G259" i="3"/>
  <c r="N284" i="3"/>
  <c r="N295" i="3"/>
  <c r="M376" i="3"/>
  <c r="M380" i="3"/>
  <c r="O373" i="3"/>
  <c r="C383" i="3"/>
  <c r="N388" i="3"/>
  <c r="M400" i="3"/>
  <c r="E396" i="3"/>
  <c r="E395" i="3" s="1"/>
  <c r="M409" i="3"/>
  <c r="C410" i="3"/>
  <c r="R425" i="3"/>
  <c r="H430" i="3"/>
  <c r="I446" i="3"/>
  <c r="M589" i="3"/>
  <c r="H588" i="3"/>
  <c r="H587" i="3" s="1"/>
  <c r="M587" i="3" s="1"/>
  <c r="H617" i="3"/>
  <c r="M645" i="3"/>
  <c r="C295" i="3"/>
  <c r="M299" i="3"/>
  <c r="E303" i="3"/>
  <c r="J303" i="3"/>
  <c r="N328" i="3"/>
  <c r="F345" i="3"/>
  <c r="I396" i="3"/>
  <c r="C397" i="3"/>
  <c r="M399" i="3"/>
  <c r="M438" i="3"/>
  <c r="D446" i="3"/>
  <c r="G471" i="3"/>
  <c r="L471" i="3"/>
  <c r="D471" i="3"/>
  <c r="R483" i="3"/>
  <c r="M493" i="3"/>
  <c r="K526" i="3"/>
  <c r="M531" i="3"/>
  <c r="M534" i="3"/>
  <c r="M546" i="3"/>
  <c r="I550" i="3"/>
  <c r="R550" i="3"/>
  <c r="H559" i="3"/>
  <c r="I563" i="3"/>
  <c r="G593" i="3"/>
  <c r="F600" i="3"/>
  <c r="F599" i="3" s="1"/>
  <c r="N601" i="3"/>
  <c r="C604" i="3"/>
  <c r="C600" i="3" s="1"/>
  <c r="M600" i="3" s="1"/>
  <c r="H604" i="3"/>
  <c r="L599" i="3"/>
  <c r="M656" i="3"/>
  <c r="M672" i="3"/>
  <c r="F373" i="3"/>
  <c r="N374" i="3"/>
  <c r="N373" i="3" s="1"/>
  <c r="H388" i="3"/>
  <c r="N397" i="3"/>
  <c r="L396" i="3"/>
  <c r="P446" i="3"/>
  <c r="F471" i="3"/>
  <c r="O483" i="3"/>
  <c r="C484" i="3"/>
  <c r="C483" i="3" s="1"/>
  <c r="M486" i="3"/>
  <c r="E495" i="3"/>
  <c r="J495" i="3"/>
  <c r="J494" i="3" s="1"/>
  <c r="O495" i="3"/>
  <c r="O494" i="3" s="1"/>
  <c r="C496" i="3"/>
  <c r="M498" i="3"/>
  <c r="F495" i="3"/>
  <c r="F494" i="3" s="1"/>
  <c r="N514" i="3"/>
  <c r="N513" i="3" s="1"/>
  <c r="M540" i="3"/>
  <c r="K550" i="3"/>
  <c r="Q550" i="3"/>
  <c r="N551" i="3"/>
  <c r="N550" i="3" s="1"/>
  <c r="M554" i="3"/>
  <c r="H551" i="3"/>
  <c r="H550" i="3" s="1"/>
  <c r="M558" i="3"/>
  <c r="E550" i="3"/>
  <c r="M560" i="3"/>
  <c r="R593" i="3"/>
  <c r="M597" i="3"/>
  <c r="R600" i="3"/>
  <c r="R599" i="3" s="1"/>
  <c r="N604" i="3"/>
  <c r="N639" i="3"/>
  <c r="C639" i="3"/>
  <c r="D495" i="3"/>
  <c r="K495" i="3"/>
  <c r="D494" i="3"/>
  <c r="L495" i="3"/>
  <c r="N410" i="3"/>
  <c r="G359" i="3"/>
  <c r="K359" i="3"/>
  <c r="D359" i="3"/>
  <c r="L359" i="3"/>
  <c r="R359" i="3"/>
  <c r="N350" i="3"/>
  <c r="Q327" i="3"/>
  <c r="I327" i="3"/>
  <c r="G327" i="3"/>
  <c r="N316" i="3"/>
  <c r="N315" i="3" s="1"/>
  <c r="I315" i="3"/>
  <c r="Q58" i="3"/>
  <c r="K22" i="3"/>
  <c r="F22" i="3"/>
  <c r="G22" i="3"/>
  <c r="L22" i="3"/>
  <c r="L6" i="3" s="1"/>
  <c r="K6" i="3"/>
  <c r="N24" i="3"/>
  <c r="N23" i="3" s="1"/>
  <c r="N22" i="3" s="1"/>
  <c r="I22" i="3"/>
  <c r="R22" i="3"/>
  <c r="H18" i="3"/>
  <c r="O7" i="3"/>
  <c r="O6" i="3" s="1"/>
  <c r="C85" i="3"/>
  <c r="G7" i="3"/>
  <c r="P7" i="3"/>
  <c r="P6" i="3" s="1"/>
  <c r="D6" i="3"/>
  <c r="H221" i="3"/>
  <c r="H217" i="3" s="1"/>
  <c r="L217" i="3"/>
  <c r="L216" i="3" s="1"/>
  <c r="M340" i="3"/>
  <c r="H339" i="3"/>
  <c r="H13" i="3"/>
  <c r="M28" i="3"/>
  <c r="M53" i="3"/>
  <c r="L84" i="3"/>
  <c r="L83" i="3" s="1"/>
  <c r="C164" i="3"/>
  <c r="R7" i="3"/>
  <c r="H37" i="3"/>
  <c r="M37" i="3" s="1"/>
  <c r="I7" i="3"/>
  <c r="M17" i="3"/>
  <c r="F7" i="3"/>
  <c r="F6" i="3" s="1"/>
  <c r="J7" i="3"/>
  <c r="J6" i="3" s="1"/>
  <c r="M20" i="3"/>
  <c r="M30" i="3"/>
  <c r="Q22" i="3"/>
  <c r="Q6" i="3" s="1"/>
  <c r="M91" i="3"/>
  <c r="P117" i="3"/>
  <c r="P109" i="3" s="1"/>
  <c r="P83" i="3" s="1"/>
  <c r="M127" i="3"/>
  <c r="H126" i="3"/>
  <c r="N144" i="3"/>
  <c r="D158" i="3"/>
  <c r="L158" i="3"/>
  <c r="E196" i="3"/>
  <c r="P243" i="3"/>
  <c r="M245" i="3"/>
  <c r="H244" i="3"/>
  <c r="H249" i="3"/>
  <c r="M249" i="3" s="1"/>
  <c r="M285" i="3"/>
  <c r="H284" i="3"/>
  <c r="M322" i="3"/>
  <c r="C321" i="3"/>
  <c r="M321" i="3" s="1"/>
  <c r="G396" i="3"/>
  <c r="M90" i="3"/>
  <c r="H86" i="3"/>
  <c r="H85" i="3" s="1"/>
  <c r="K84" i="3"/>
  <c r="N163" i="3"/>
  <c r="M177" i="3"/>
  <c r="H176" i="3"/>
  <c r="M176" i="3" s="1"/>
  <c r="M189" i="3"/>
  <c r="H187" i="3"/>
  <c r="M187" i="3" s="1"/>
  <c r="N13" i="3"/>
  <c r="N12" i="3" s="1"/>
  <c r="N7" i="3" s="1"/>
  <c r="H93" i="3"/>
  <c r="G109" i="3"/>
  <c r="M134" i="3"/>
  <c r="H133" i="3"/>
  <c r="M133" i="3" s="1"/>
  <c r="H198" i="3"/>
  <c r="C18" i="3"/>
  <c r="C7" i="3" s="1"/>
  <c r="M39" i="3"/>
  <c r="J84" i="3"/>
  <c r="D84" i="3"/>
  <c r="I84" i="3"/>
  <c r="M145" i="3"/>
  <c r="H144" i="3"/>
  <c r="M144" i="3" s="1"/>
  <c r="M240" i="3"/>
  <c r="H246" i="3"/>
  <c r="M246" i="3" s="1"/>
  <c r="G258" i="3"/>
  <c r="O258" i="3"/>
  <c r="M41" i="3"/>
  <c r="O43" i="3"/>
  <c r="R43" i="3"/>
  <c r="C59" i="3"/>
  <c r="M59" i="3" s="1"/>
  <c r="M88" i="3"/>
  <c r="N93" i="3"/>
  <c r="N84" i="3" s="1"/>
  <c r="M97" i="3"/>
  <c r="M103" i="3"/>
  <c r="M108" i="3"/>
  <c r="M120" i="3"/>
  <c r="R109" i="3"/>
  <c r="R83" i="3" s="1"/>
  <c r="D117" i="3"/>
  <c r="D109" i="3" s="1"/>
  <c r="I117" i="3"/>
  <c r="I109" i="3" s="1"/>
  <c r="M139" i="3"/>
  <c r="M143" i="3"/>
  <c r="M147" i="3"/>
  <c r="M151" i="3"/>
  <c r="I158" i="3"/>
  <c r="M165" i="3"/>
  <c r="O163" i="3"/>
  <c r="O158" i="3" s="1"/>
  <c r="C169" i="3"/>
  <c r="M169" i="3" s="1"/>
  <c r="M171" i="3"/>
  <c r="M181" i="3"/>
  <c r="M185" i="3"/>
  <c r="H190" i="3"/>
  <c r="M193" i="3"/>
  <c r="J216" i="3"/>
  <c r="O216" i="3"/>
  <c r="O196" i="3" s="1"/>
  <c r="M237" i="3"/>
  <c r="C236" i="3"/>
  <c r="D196" i="3"/>
  <c r="L243" i="3"/>
  <c r="E259" i="3"/>
  <c r="M270" i="3"/>
  <c r="H269" i="3"/>
  <c r="M269" i="3" s="1"/>
  <c r="E283" i="3"/>
  <c r="L303" i="3"/>
  <c r="O315" i="3"/>
  <c r="C324" i="3"/>
  <c r="M324" i="3" s="1"/>
  <c r="N346" i="3"/>
  <c r="E345" i="3"/>
  <c r="M385" i="3"/>
  <c r="H383" i="3"/>
  <c r="M383" i="3" s="1"/>
  <c r="M448" i="3"/>
  <c r="H447" i="3"/>
  <c r="Q43" i="3"/>
  <c r="E43" i="3"/>
  <c r="P58" i="3"/>
  <c r="P43" i="3" s="1"/>
  <c r="C100" i="3"/>
  <c r="G84" i="3"/>
  <c r="N110" i="3"/>
  <c r="M116" i="3"/>
  <c r="M119" i="3"/>
  <c r="M123" i="3"/>
  <c r="M131" i="3"/>
  <c r="M146" i="3"/>
  <c r="M150" i="3"/>
  <c r="C160" i="3"/>
  <c r="C159" i="3" s="1"/>
  <c r="M162" i="3"/>
  <c r="H164" i="3"/>
  <c r="H163" i="3" s="1"/>
  <c r="M168" i="3"/>
  <c r="G163" i="3"/>
  <c r="G158" i="3" s="1"/>
  <c r="K163" i="3"/>
  <c r="K158" i="3" s="1"/>
  <c r="M170" i="3"/>
  <c r="H180" i="3"/>
  <c r="M180" i="3" s="1"/>
  <c r="M233" i="3"/>
  <c r="M234" i="3"/>
  <c r="M257" i="3"/>
  <c r="P259" i="3"/>
  <c r="D259" i="3"/>
  <c r="I259" i="3"/>
  <c r="Q259" i="3"/>
  <c r="D283" i="3"/>
  <c r="I283" i="3"/>
  <c r="Q283" i="3"/>
  <c r="C319" i="3"/>
  <c r="G315" i="3"/>
  <c r="K315" i="3"/>
  <c r="K314" i="3" s="1"/>
  <c r="F327" i="3"/>
  <c r="F314" i="3" s="1"/>
  <c r="J327" i="3"/>
  <c r="H346" i="3"/>
  <c r="M346" i="3" s="1"/>
  <c r="N426" i="3"/>
  <c r="N425" i="3" s="1"/>
  <c r="H32" i="3"/>
  <c r="M32" i="3" s="1"/>
  <c r="M40" i="3"/>
  <c r="N59" i="3"/>
  <c r="M89" i="3"/>
  <c r="M92" i="3"/>
  <c r="M94" i="3"/>
  <c r="M98" i="3"/>
  <c r="M104" i="3"/>
  <c r="M115" i="3"/>
  <c r="O109" i="3"/>
  <c r="O83" i="3" s="1"/>
  <c r="M121" i="3"/>
  <c r="N126" i="3"/>
  <c r="N117" i="3" s="1"/>
  <c r="Q117" i="3"/>
  <c r="Q109" i="3" s="1"/>
  <c r="Q107" i="3" s="1"/>
  <c r="Q105" i="3" s="1"/>
  <c r="Q84" i="3" s="1"/>
  <c r="N133" i="3"/>
  <c r="M148" i="3"/>
  <c r="M152" i="3"/>
  <c r="N160" i="3"/>
  <c r="N159" i="3" s="1"/>
  <c r="E163" i="3"/>
  <c r="J163" i="3"/>
  <c r="J158" i="3" s="1"/>
  <c r="M166" i="3"/>
  <c r="M172" i="3"/>
  <c r="M179" i="3"/>
  <c r="M182" i="3"/>
  <c r="M194" i="3"/>
  <c r="M219" i="3"/>
  <c r="C218" i="3"/>
  <c r="C217" i="3" s="1"/>
  <c r="N233" i="3"/>
  <c r="M238" i="3"/>
  <c r="P216" i="3"/>
  <c r="M241" i="3"/>
  <c r="L259" i="3"/>
  <c r="J259" i="3"/>
  <c r="C271" i="3"/>
  <c r="C259" i="3" s="1"/>
  <c r="M273" i="3"/>
  <c r="H280" i="3"/>
  <c r="K258" i="3"/>
  <c r="M296" i="3"/>
  <c r="H295" i="3"/>
  <c r="M295" i="3" s="1"/>
  <c r="N303" i="3"/>
  <c r="M312" i="3"/>
  <c r="H311" i="3"/>
  <c r="M311" i="3" s="1"/>
  <c r="R471" i="3"/>
  <c r="Q567" i="3"/>
  <c r="M634" i="3"/>
  <c r="H633" i="3"/>
  <c r="M184" i="3"/>
  <c r="M188" i="3"/>
  <c r="N198" i="3"/>
  <c r="N197" i="3" s="1"/>
  <c r="N221" i="3"/>
  <c r="N217" i="3" s="1"/>
  <c r="M223" i="3"/>
  <c r="M227" i="3"/>
  <c r="M231" i="3"/>
  <c r="G216" i="3"/>
  <c r="G196" i="3" s="1"/>
  <c r="K216" i="3"/>
  <c r="K196" i="3" s="1"/>
  <c r="I216" i="3"/>
  <c r="I196" i="3" s="1"/>
  <c r="Q216" i="3"/>
  <c r="Q196" i="3" s="1"/>
  <c r="F196" i="3"/>
  <c r="R196" i="3"/>
  <c r="J243" i="3"/>
  <c r="M263" i="3"/>
  <c r="F259" i="3"/>
  <c r="M272" i="3"/>
  <c r="M276" i="3"/>
  <c r="C284" i="3"/>
  <c r="C283" i="3" s="1"/>
  <c r="M288" i="3"/>
  <c r="P283" i="3"/>
  <c r="M290" i="3"/>
  <c r="E315" i="3"/>
  <c r="Q315" i="3"/>
  <c r="M328" i="3"/>
  <c r="D327" i="3"/>
  <c r="M331" i="3"/>
  <c r="L327" i="3"/>
  <c r="L345" i="3"/>
  <c r="D373" i="3"/>
  <c r="H374" i="3"/>
  <c r="L373" i="3"/>
  <c r="Q373" i="3"/>
  <c r="N456" i="3"/>
  <c r="N446" i="3" s="1"/>
  <c r="C190" i="3"/>
  <c r="C198" i="3"/>
  <c r="C197" i="3" s="1"/>
  <c r="H211" i="3"/>
  <c r="M218" i="3"/>
  <c r="M222" i="3"/>
  <c r="M226" i="3"/>
  <c r="M230" i="3"/>
  <c r="M235" i="3"/>
  <c r="M239" i="3"/>
  <c r="R259" i="3"/>
  <c r="N271" i="3"/>
  <c r="M279" i="3"/>
  <c r="L283" i="3"/>
  <c r="L258" i="3" s="1"/>
  <c r="F283" i="3"/>
  <c r="F258" i="3" s="1"/>
  <c r="J345" i="3"/>
  <c r="O345" i="3"/>
  <c r="M362" i="3"/>
  <c r="M371" i="3"/>
  <c r="H370" i="3"/>
  <c r="M370" i="3" s="1"/>
  <c r="C374" i="3"/>
  <c r="I395" i="3"/>
  <c r="P396" i="3"/>
  <c r="H404" i="3"/>
  <c r="M418" i="3"/>
  <c r="H416" i="3"/>
  <c r="M416" i="3" s="1"/>
  <c r="F567" i="3"/>
  <c r="E600" i="3"/>
  <c r="E599" i="3" s="1"/>
  <c r="E563" i="3" s="1"/>
  <c r="M302" i="3"/>
  <c r="P303" i="3"/>
  <c r="M305" i="3"/>
  <c r="M313" i="3"/>
  <c r="M317" i="3"/>
  <c r="R327" i="3"/>
  <c r="O327" i="3"/>
  <c r="C333" i="3"/>
  <c r="C327" i="3" s="1"/>
  <c r="H333" i="3"/>
  <c r="H327" i="3" s="1"/>
  <c r="E327" i="3"/>
  <c r="C342" i="3"/>
  <c r="C341" i="3" s="1"/>
  <c r="H342" i="3"/>
  <c r="H341" i="3" s="1"/>
  <c r="I345" i="3"/>
  <c r="R345" i="3"/>
  <c r="C350" i="3"/>
  <c r="C345" i="3" s="1"/>
  <c r="D345" i="3"/>
  <c r="M358" i="3"/>
  <c r="E359" i="3"/>
  <c r="C364" i="3"/>
  <c r="Q359" i="3"/>
  <c r="Q314" i="3" s="1"/>
  <c r="M377" i="3"/>
  <c r="M381" i="3"/>
  <c r="M389" i="3"/>
  <c r="M393" i="3"/>
  <c r="Q396" i="3"/>
  <c r="Q395" i="3" s="1"/>
  <c r="O396" i="3"/>
  <c r="O395" i="3" s="1"/>
  <c r="R396" i="3"/>
  <c r="R395" i="3" s="1"/>
  <c r="F425" i="3"/>
  <c r="M427" i="3"/>
  <c r="M443" i="3"/>
  <c r="H442" i="3"/>
  <c r="M442" i="3" s="1"/>
  <c r="C447" i="3"/>
  <c r="O446" i="3"/>
  <c r="O445" i="3" s="1"/>
  <c r="C451" i="3"/>
  <c r="M451" i="3" s="1"/>
  <c r="M453" i="3"/>
  <c r="H451" i="3"/>
  <c r="M460" i="3"/>
  <c r="R446" i="3"/>
  <c r="M466" i="3"/>
  <c r="C475" i="3"/>
  <c r="C471" i="3" s="1"/>
  <c r="N483" i="3"/>
  <c r="Q494" i="3"/>
  <c r="F522" i="3"/>
  <c r="M649" i="3"/>
  <c r="H648" i="3"/>
  <c r="M648" i="3" s="1"/>
  <c r="I638" i="3"/>
  <c r="I630" i="3" s="1"/>
  <c r="M297" i="3"/>
  <c r="M300" i="3"/>
  <c r="N298" i="3"/>
  <c r="D303" i="3"/>
  <c r="I303" i="3"/>
  <c r="Q303" i="3"/>
  <c r="P327" i="3"/>
  <c r="M332" i="3"/>
  <c r="N333" i="3"/>
  <c r="N327" i="3" s="1"/>
  <c r="N342" i="3"/>
  <c r="N341" i="3" s="1"/>
  <c r="H350" i="3"/>
  <c r="M354" i="3"/>
  <c r="N359" i="3"/>
  <c r="M363" i="3"/>
  <c r="M367" i="3"/>
  <c r="O359" i="3"/>
  <c r="M372" i="3"/>
  <c r="M375" i="3"/>
  <c r="M379" i="3"/>
  <c r="E373" i="3"/>
  <c r="I373" i="3"/>
  <c r="C388" i="3"/>
  <c r="M388" i="3" s="1"/>
  <c r="M391" i="3"/>
  <c r="K396" i="3"/>
  <c r="H410" i="3"/>
  <c r="M410" i="3" s="1"/>
  <c r="F396" i="3"/>
  <c r="F395" i="3" s="1"/>
  <c r="M500" i="3"/>
  <c r="H499" i="3"/>
  <c r="K494" i="3"/>
  <c r="R522" i="3"/>
  <c r="G522" i="3"/>
  <c r="L567" i="3"/>
  <c r="L563" i="3" s="1"/>
  <c r="F593" i="3"/>
  <c r="M603" i="3"/>
  <c r="H601" i="3"/>
  <c r="H600" i="3" s="1"/>
  <c r="H599" i="3" s="1"/>
  <c r="N633" i="3"/>
  <c r="N632" i="3" s="1"/>
  <c r="N631" i="3" s="1"/>
  <c r="M640" i="3"/>
  <c r="H639" i="3"/>
  <c r="M639" i="3" s="1"/>
  <c r="Q638" i="3"/>
  <c r="Q630" i="3" s="1"/>
  <c r="M501" i="3"/>
  <c r="O522" i="3"/>
  <c r="Q526" i="3"/>
  <c r="Q522" i="3" s="1"/>
  <c r="M555" i="3"/>
  <c r="M562" i="3"/>
  <c r="D563" i="3"/>
  <c r="N588" i="3"/>
  <c r="N587" i="3" s="1"/>
  <c r="C594" i="3"/>
  <c r="C593" i="3" s="1"/>
  <c r="N617" i="3"/>
  <c r="M621" i="3"/>
  <c r="M626" i="3"/>
  <c r="M629" i="3"/>
  <c r="M635" i="3"/>
  <c r="M641" i="3"/>
  <c r="H655" i="3"/>
  <c r="M417" i="3"/>
  <c r="O425" i="3"/>
  <c r="C430" i="3"/>
  <c r="C426" i="3" s="1"/>
  <c r="C425" i="3" s="1"/>
  <c r="M432" i="3"/>
  <c r="M436" i="3"/>
  <c r="L446" i="3"/>
  <c r="L445" i="3" s="1"/>
  <c r="E446" i="3"/>
  <c r="M459" i="3"/>
  <c r="M462" i="3"/>
  <c r="M465" i="3"/>
  <c r="M468" i="3"/>
  <c r="P463" i="3"/>
  <c r="P445" i="3" s="1"/>
  <c r="I471" i="3"/>
  <c r="I445" i="3" s="1"/>
  <c r="M480" i="3"/>
  <c r="M485" i="3"/>
  <c r="M489" i="3"/>
  <c r="G517" i="3"/>
  <c r="G494" i="3" s="1"/>
  <c r="D526" i="3"/>
  <c r="D522" i="3" s="1"/>
  <c r="I526" i="3"/>
  <c r="I522" i="3" s="1"/>
  <c r="M536" i="3"/>
  <c r="R587" i="3"/>
  <c r="M595" i="3"/>
  <c r="J599" i="3"/>
  <c r="M605" i="3"/>
  <c r="M609" i="3"/>
  <c r="M613" i="3"/>
  <c r="C617" i="3"/>
  <c r="M617" i="3" s="1"/>
  <c r="M619" i="3"/>
  <c r="M623" i="3"/>
  <c r="C632" i="3"/>
  <c r="C631" i="3" s="1"/>
  <c r="M637" i="3"/>
  <c r="D638" i="3"/>
  <c r="D630" i="3" s="1"/>
  <c r="L638" i="3"/>
  <c r="M643" i="3"/>
  <c r="M676" i="3"/>
  <c r="G425" i="3"/>
  <c r="K425" i="3"/>
  <c r="P425" i="3"/>
  <c r="M458" i="3"/>
  <c r="F446" i="3"/>
  <c r="J446" i="3"/>
  <c r="J445" i="3" s="1"/>
  <c r="M461" i="3"/>
  <c r="N464" i="3"/>
  <c r="N463" i="3" s="1"/>
  <c r="D463" i="3"/>
  <c r="D445" i="3" s="1"/>
  <c r="Q463" i="3"/>
  <c r="Q445" i="3" s="1"/>
  <c r="M474" i="3"/>
  <c r="M476" i="3"/>
  <c r="M488" i="3"/>
  <c r="L494" i="3"/>
  <c r="N499" i="3"/>
  <c r="N495" i="3" s="1"/>
  <c r="N494" i="3" s="1"/>
  <c r="M516" i="3"/>
  <c r="N527" i="3"/>
  <c r="E526" i="3"/>
  <c r="E522" i="3" s="1"/>
  <c r="P526" i="3"/>
  <c r="P522" i="3" s="1"/>
  <c r="M556" i="3"/>
  <c r="R567" i="3"/>
  <c r="C572" i="3"/>
  <c r="M572" i="3" s="1"/>
  <c r="H572" i="3"/>
  <c r="H568" i="3" s="1"/>
  <c r="J587" i="3"/>
  <c r="H594" i="3"/>
  <c r="H593" i="3" s="1"/>
  <c r="G600" i="3"/>
  <c r="G599" i="3" s="1"/>
  <c r="M636" i="3"/>
  <c r="M642" i="3"/>
  <c r="N655" i="3"/>
  <c r="E638" i="3"/>
  <c r="E630" i="3" s="1"/>
  <c r="C24" i="3"/>
  <c r="C23" i="3" s="1"/>
  <c r="C22" i="3" s="1"/>
  <c r="C6" i="3" s="1"/>
  <c r="M25" i="3"/>
  <c r="E22" i="3"/>
  <c r="E6" i="3" s="1"/>
  <c r="M100" i="3"/>
  <c r="C93" i="3"/>
  <c r="C84" i="3" s="1"/>
  <c r="G83" i="3"/>
  <c r="E158" i="3"/>
  <c r="E83" i="3" s="1"/>
  <c r="C211" i="3"/>
  <c r="C205" i="3" s="1"/>
  <c r="C204" i="3" s="1"/>
  <c r="H159" i="3"/>
  <c r="M160" i="3"/>
  <c r="H205" i="3"/>
  <c r="H254" i="3"/>
  <c r="N158" i="3"/>
  <c r="H197" i="3"/>
  <c r="M198" i="3"/>
  <c r="N283" i="3"/>
  <c r="M215" i="3"/>
  <c r="M221" i="3"/>
  <c r="H24" i="3"/>
  <c r="M36" i="3"/>
  <c r="M42" i="3"/>
  <c r="M74" i="3"/>
  <c r="M161" i="3"/>
  <c r="J198" i="3"/>
  <c r="J197" i="3" s="1"/>
  <c r="M212" i="3"/>
  <c r="J254" i="3"/>
  <c r="H260" i="3"/>
  <c r="M287" i="3"/>
  <c r="H316" i="3"/>
  <c r="P345" i="3"/>
  <c r="J364" i="3"/>
  <c r="J359" i="3" s="1"/>
  <c r="J314" i="3" s="1"/>
  <c r="G373" i="3"/>
  <c r="K373" i="3"/>
  <c r="M384" i="3"/>
  <c r="M390" i="3"/>
  <c r="F445" i="3"/>
  <c r="C154" i="3"/>
  <c r="M154" i="3" s="1"/>
  <c r="C126" i="3"/>
  <c r="M126" i="3" s="1"/>
  <c r="M200" i="3"/>
  <c r="M236" i="3"/>
  <c r="C255" i="3"/>
  <c r="C254" i="3" s="1"/>
  <c r="H289" i="3"/>
  <c r="R283" i="3"/>
  <c r="M310" i="3"/>
  <c r="C309" i="3"/>
  <c r="C359" i="3"/>
  <c r="M403" i="3"/>
  <c r="H397" i="3"/>
  <c r="N259" i="3"/>
  <c r="R258" i="3"/>
  <c r="J283" i="3"/>
  <c r="J258" i="3" s="1"/>
  <c r="M304" i="3"/>
  <c r="H303" i="3"/>
  <c r="M303" i="3" s="1"/>
  <c r="I314" i="3"/>
  <c r="H353" i="3"/>
  <c r="M353" i="3" s="1"/>
  <c r="N356" i="3"/>
  <c r="H364" i="3"/>
  <c r="M365" i="3"/>
  <c r="M392" i="3"/>
  <c r="H356" i="3"/>
  <c r="M356" i="3" s="1"/>
  <c r="M412" i="3"/>
  <c r="H419" i="3"/>
  <c r="M419" i="3" s="1"/>
  <c r="M433" i="3"/>
  <c r="M437" i="3"/>
  <c r="G446" i="3"/>
  <c r="G445" i="3" s="1"/>
  <c r="K446" i="3"/>
  <c r="K445" i="3" s="1"/>
  <c r="M452" i="3"/>
  <c r="E445" i="3"/>
  <c r="R445" i="3"/>
  <c r="M491" i="3"/>
  <c r="M490" i="3"/>
  <c r="P495" i="3"/>
  <c r="P494" i="3" s="1"/>
  <c r="M497" i="3"/>
  <c r="H496" i="3"/>
  <c r="H517" i="3"/>
  <c r="K522" i="3"/>
  <c r="M545" i="3"/>
  <c r="C544" i="3"/>
  <c r="M544" i="3" s="1"/>
  <c r="N404" i="3"/>
  <c r="N396" i="3" s="1"/>
  <c r="N395" i="3" s="1"/>
  <c r="C404" i="3"/>
  <c r="C396" i="3" s="1"/>
  <c r="M408" i="3"/>
  <c r="J396" i="3"/>
  <c r="J395" i="3" s="1"/>
  <c r="M431" i="3"/>
  <c r="M435" i="3"/>
  <c r="M450" i="3"/>
  <c r="M454" i="3"/>
  <c r="N471" i="3"/>
  <c r="M515" i="3"/>
  <c r="H514" i="3"/>
  <c r="D425" i="3"/>
  <c r="D395" i="3" s="1"/>
  <c r="L425" i="3"/>
  <c r="L395" i="3" s="1"/>
  <c r="M447" i="3"/>
  <c r="M456" i="3"/>
  <c r="M511" i="3"/>
  <c r="H510" i="3"/>
  <c r="M510" i="3" s="1"/>
  <c r="M521" i="3"/>
  <c r="C520" i="3"/>
  <c r="M520" i="3" s="1"/>
  <c r="M525" i="3"/>
  <c r="C524" i="3"/>
  <c r="M549" i="3"/>
  <c r="C548" i="3"/>
  <c r="H426" i="3"/>
  <c r="H467" i="3"/>
  <c r="H475" i="3"/>
  <c r="M475" i="3" s="1"/>
  <c r="H484" i="3"/>
  <c r="H492" i="3"/>
  <c r="M492" i="3" s="1"/>
  <c r="C499" i="3"/>
  <c r="C495" i="3" s="1"/>
  <c r="M529" i="3"/>
  <c r="H527" i="3"/>
  <c r="M539" i="3"/>
  <c r="C532" i="3"/>
  <c r="C526" i="3" s="1"/>
  <c r="N593" i="3"/>
  <c r="M601" i="3"/>
  <c r="L630" i="3"/>
  <c r="P638" i="3"/>
  <c r="P630" i="3" s="1"/>
  <c r="N533" i="3"/>
  <c r="N532" i="3" s="1"/>
  <c r="N526" i="3" s="1"/>
  <c r="N522" i="3" s="1"/>
  <c r="O563" i="3"/>
  <c r="M674" i="3"/>
  <c r="H673" i="3"/>
  <c r="M673" i="3" s="1"/>
  <c r="H473" i="3"/>
  <c r="C519" i="3"/>
  <c r="E518" i="3"/>
  <c r="E517" i="3" s="1"/>
  <c r="E494" i="3" s="1"/>
  <c r="C551" i="3"/>
  <c r="C559" i="3"/>
  <c r="M559" i="3" s="1"/>
  <c r="P563" i="3"/>
  <c r="N600" i="3"/>
  <c r="N599" i="3" s="1"/>
  <c r="C568" i="3"/>
  <c r="C567" i="3" s="1"/>
  <c r="M571" i="3"/>
  <c r="J567" i="3"/>
  <c r="M588" i="3"/>
  <c r="M592" i="3"/>
  <c r="M596" i="3"/>
  <c r="M604" i="3"/>
  <c r="M608" i="3"/>
  <c r="M612" i="3"/>
  <c r="M616" i="3"/>
  <c r="M620" i="3"/>
  <c r="M624" i="3"/>
  <c r="M628" i="3"/>
  <c r="O638" i="3"/>
  <c r="O630" i="3" s="1"/>
  <c r="M653" i="3"/>
  <c r="H650" i="3"/>
  <c r="M650" i="3" s="1"/>
  <c r="K567" i="3"/>
  <c r="M591" i="3"/>
  <c r="M627" i="3"/>
  <c r="G638" i="3"/>
  <c r="G630" i="3" s="1"/>
  <c r="K638" i="3"/>
  <c r="K630" i="3" s="1"/>
  <c r="C655" i="3"/>
  <c r="H533" i="3"/>
  <c r="N568" i="3"/>
  <c r="N567" i="3" s="1"/>
  <c r="N563" i="3" s="1"/>
  <c r="G567" i="3"/>
  <c r="G563" i="3" s="1"/>
  <c r="H580" i="3"/>
  <c r="M580" i="3" s="1"/>
  <c r="M586" i="3"/>
  <c r="M590" i="3"/>
  <c r="M594" i="3"/>
  <c r="M598" i="3"/>
  <c r="M602" i="3"/>
  <c r="M606" i="3"/>
  <c r="M610" i="3"/>
  <c r="M614" i="3"/>
  <c r="M618" i="3"/>
  <c r="M622" i="3"/>
  <c r="C625" i="3"/>
  <c r="J638" i="3"/>
  <c r="J630" i="3" s="1"/>
  <c r="N638" i="3"/>
  <c r="N630" i="3" s="1"/>
  <c r="R638" i="3"/>
  <c r="R630" i="3" s="1"/>
  <c r="F638" i="3"/>
  <c r="F630" i="3" s="1"/>
  <c r="M651" i="3"/>
  <c r="H671" i="3"/>
  <c r="M671" i="3" s="1"/>
  <c r="H675" i="3"/>
  <c r="M675" i="3" s="1"/>
  <c r="H584" i="3"/>
  <c r="M584" i="3" s="1"/>
  <c r="Q83" i="3" l="1"/>
  <c r="N109" i="3"/>
  <c r="G395" i="3"/>
  <c r="M271" i="3"/>
  <c r="C117" i="3"/>
  <c r="M593" i="3"/>
  <c r="R563" i="3"/>
  <c r="C373" i="3"/>
  <c r="D314" i="3"/>
  <c r="K83" i="3"/>
  <c r="N43" i="3"/>
  <c r="N58" i="3"/>
  <c r="I83" i="3"/>
  <c r="C599" i="3"/>
  <c r="M599" i="3" s="1"/>
  <c r="M568" i="3"/>
  <c r="D83" i="3"/>
  <c r="M141" i="3"/>
  <c r="M282" i="3"/>
  <c r="C281" i="3"/>
  <c r="R314" i="3"/>
  <c r="L314" i="3"/>
  <c r="N345" i="3"/>
  <c r="N314" i="3" s="1"/>
  <c r="G314" i="3"/>
  <c r="E314" i="3"/>
  <c r="P314" i="3"/>
  <c r="M327" i="3"/>
  <c r="O314" i="3"/>
  <c r="O677" i="3" s="1"/>
  <c r="R6" i="3"/>
  <c r="G6" i="3"/>
  <c r="I6" i="3"/>
  <c r="N6" i="3"/>
  <c r="C315" i="3"/>
  <c r="M319" i="3"/>
  <c r="C58" i="3"/>
  <c r="M58" i="3" s="1"/>
  <c r="H345" i="3"/>
  <c r="M345" i="3" s="1"/>
  <c r="C109" i="3"/>
  <c r="M18" i="3"/>
  <c r="H84" i="3"/>
  <c r="M85" i="3"/>
  <c r="J563" i="3"/>
  <c r="M430" i="3"/>
  <c r="F677" i="3"/>
  <c r="K395" i="3"/>
  <c r="K677" i="3" s="1"/>
  <c r="C446" i="3"/>
  <c r="C445" i="3" s="1"/>
  <c r="P196" i="3"/>
  <c r="H117" i="3"/>
  <c r="D258" i="3"/>
  <c r="C216" i="3"/>
  <c r="C196" i="3" s="1"/>
  <c r="J83" i="3"/>
  <c r="M244" i="3"/>
  <c r="H243" i="3"/>
  <c r="M243" i="3" s="1"/>
  <c r="N83" i="3"/>
  <c r="M374" i="3"/>
  <c r="H373" i="3"/>
  <c r="Q258" i="3"/>
  <c r="Q677" i="3" s="1"/>
  <c r="L196" i="3"/>
  <c r="M284" i="3"/>
  <c r="I258" i="3"/>
  <c r="M164" i="3"/>
  <c r="M339" i="3"/>
  <c r="H338" i="3"/>
  <c r="M338" i="3" s="1"/>
  <c r="M655" i="3"/>
  <c r="D677" i="3"/>
  <c r="C395" i="3"/>
  <c r="N258" i="3"/>
  <c r="C314" i="3"/>
  <c r="M255" i="3"/>
  <c r="P395" i="3"/>
  <c r="N216" i="3"/>
  <c r="N196" i="3" s="1"/>
  <c r="M633" i="3"/>
  <c r="H632" i="3"/>
  <c r="P258" i="3"/>
  <c r="H446" i="3"/>
  <c r="M446" i="3" s="1"/>
  <c r="E258" i="3"/>
  <c r="C163" i="3"/>
  <c r="H12" i="3"/>
  <c r="M13" i="3"/>
  <c r="M86" i="3"/>
  <c r="C563" i="3"/>
  <c r="C638" i="3"/>
  <c r="C630" i="3" s="1"/>
  <c r="M484" i="3"/>
  <c r="H483" i="3"/>
  <c r="M483" i="3" s="1"/>
  <c r="H638" i="3"/>
  <c r="M625" i="3"/>
  <c r="M551" i="3"/>
  <c r="C550" i="3"/>
  <c r="M550" i="3" s="1"/>
  <c r="N445" i="3"/>
  <c r="M289" i="3"/>
  <c r="H283" i="3"/>
  <c r="M283" i="3" s="1"/>
  <c r="J196" i="3"/>
  <c r="M254" i="3"/>
  <c r="M473" i="3"/>
  <c r="H472" i="3"/>
  <c r="M548" i="3"/>
  <c r="C547" i="3"/>
  <c r="M547" i="3" s="1"/>
  <c r="H464" i="3"/>
  <c r="M467" i="3"/>
  <c r="M514" i="3"/>
  <c r="H513" i="3"/>
  <c r="M513" i="3" s="1"/>
  <c r="M496" i="3"/>
  <c r="H495" i="3"/>
  <c r="M397" i="3"/>
  <c r="H396" i="3"/>
  <c r="M309" i="3"/>
  <c r="C308" i="3"/>
  <c r="M404" i="3"/>
  <c r="M260" i="3"/>
  <c r="H259" i="3"/>
  <c r="M24" i="3"/>
  <c r="H23" i="3"/>
  <c r="M197" i="3"/>
  <c r="M211" i="3"/>
  <c r="M159" i="3"/>
  <c r="H158" i="3"/>
  <c r="M93" i="3"/>
  <c r="M527" i="3"/>
  <c r="H532" i="3"/>
  <c r="M532" i="3" s="1"/>
  <c r="M533" i="3"/>
  <c r="C518" i="3"/>
  <c r="M519" i="3"/>
  <c r="M499" i="3"/>
  <c r="H425" i="3"/>
  <c r="M425" i="3" s="1"/>
  <c r="M426" i="3"/>
  <c r="M524" i="3"/>
  <c r="C523" i="3"/>
  <c r="H567" i="3"/>
  <c r="H204" i="3"/>
  <c r="M204" i="3" s="1"/>
  <c r="M205" i="3"/>
  <c r="H359" i="3"/>
  <c r="M359" i="3" s="1"/>
  <c r="M364" i="3"/>
  <c r="M316" i="3"/>
  <c r="H315" i="3"/>
  <c r="M217" i="3"/>
  <c r="H216" i="3"/>
  <c r="M84" i="3"/>
  <c r="C280" i="3" l="1"/>
  <c r="M280" i="3" s="1"/>
  <c r="M281" i="3"/>
  <c r="I677" i="3"/>
  <c r="M373" i="3"/>
  <c r="R677" i="3"/>
  <c r="M638" i="3"/>
  <c r="L677" i="3"/>
  <c r="G677" i="3"/>
  <c r="P677" i="3"/>
  <c r="E677" i="3"/>
  <c r="J677" i="3"/>
  <c r="M12" i="3"/>
  <c r="H7" i="3"/>
  <c r="M7" i="3" s="1"/>
  <c r="M216" i="3"/>
  <c r="M163" i="3"/>
  <c r="C158" i="3"/>
  <c r="C83" i="3" s="1"/>
  <c r="M632" i="3"/>
  <c r="H631" i="3"/>
  <c r="M631" i="3" s="1"/>
  <c r="N677" i="3"/>
  <c r="C43" i="3"/>
  <c r="M43" i="3" s="1"/>
  <c r="M117" i="3"/>
  <c r="H109" i="3"/>
  <c r="H463" i="3"/>
  <c r="M464" i="3"/>
  <c r="C517" i="3"/>
  <c r="M518" i="3"/>
  <c r="H196" i="3"/>
  <c r="M196" i="3" s="1"/>
  <c r="H471" i="3"/>
  <c r="M471" i="3" s="1"/>
  <c r="M472" i="3"/>
  <c r="H395" i="3"/>
  <c r="M395" i="3" s="1"/>
  <c r="M396" i="3"/>
  <c r="M315" i="3"/>
  <c r="H314" i="3"/>
  <c r="M314" i="3" s="1"/>
  <c r="M567" i="3"/>
  <c r="H563" i="3"/>
  <c r="M563" i="3" s="1"/>
  <c r="H526" i="3"/>
  <c r="M23" i="3"/>
  <c r="H22" i="3"/>
  <c r="M259" i="3"/>
  <c r="H258" i="3"/>
  <c r="M523" i="3"/>
  <c r="C522" i="3"/>
  <c r="M308" i="3"/>
  <c r="C258" i="3"/>
  <c r="M495" i="3"/>
  <c r="H494" i="3"/>
  <c r="H630" i="3" l="1"/>
  <c r="M630" i="3" s="1"/>
  <c r="M158" i="3"/>
  <c r="M109" i="3"/>
  <c r="H83" i="3"/>
  <c r="M83" i="3" s="1"/>
  <c r="M258" i="3"/>
  <c r="M526" i="3"/>
  <c r="H522" i="3"/>
  <c r="M522" i="3" s="1"/>
  <c r="M463" i="3"/>
  <c r="H445" i="3"/>
  <c r="M445" i="3" s="1"/>
  <c r="H6" i="3"/>
  <c r="M22" i="3"/>
  <c r="C494" i="3"/>
  <c r="M494" i="3" s="1"/>
  <c r="M517" i="3"/>
  <c r="C677" i="3" l="1"/>
  <c r="H677" i="3"/>
  <c r="M6" i="3"/>
  <c r="M677" i="3" l="1"/>
</calcChain>
</file>

<file path=xl/sharedStrings.xml><?xml version="1.0" encoding="utf-8"?>
<sst xmlns="http://schemas.openxmlformats.org/spreadsheetml/2006/main" count="1495" uniqueCount="907">
  <si>
    <t>Наименование программ (подпрограмм) в разрезе мероприятий</t>
  </si>
  <si>
    <t>% исполнения муниципальной программы</t>
  </si>
  <si>
    <t>Причины невыполнения/несвоевременного выполнения/текущая стадия выполнения</t>
  </si>
  <si>
    <t>Всего</t>
  </si>
  <si>
    <t>средства бюджета ЩМР</t>
  </si>
  <si>
    <t>межбюджетные транферты</t>
  </si>
  <si>
    <t>внебюджетные источники</t>
  </si>
  <si>
    <t>I.</t>
  </si>
  <si>
    <t>1.</t>
  </si>
  <si>
    <t xml:space="preserve">Подпрограмма "Транспортное обслуживание населения  и безопасность дорожного движения"                    </t>
  </si>
  <si>
    <t>1.1</t>
  </si>
  <si>
    <t>II.</t>
  </si>
  <si>
    <t>III.</t>
  </si>
  <si>
    <t>IV.</t>
  </si>
  <si>
    <t>V.</t>
  </si>
  <si>
    <t>VI.</t>
  </si>
  <si>
    <t>VII.</t>
  </si>
  <si>
    <t>IX.</t>
  </si>
  <si>
    <t>X.</t>
  </si>
  <si>
    <t>XI.</t>
  </si>
  <si>
    <t>XII.</t>
  </si>
  <si>
    <t>XIII.</t>
  </si>
  <si>
    <t>XIV.</t>
  </si>
  <si>
    <t>VIII.</t>
  </si>
  <si>
    <t>XV.</t>
  </si>
  <si>
    <t>ВСЕГО по муниципальным программам:</t>
  </si>
  <si>
    <t>Муниципальная программа Щёлковского муниципального района "Развитие и функционирование дорожно-транспортного комплекса Щёлковского муниципального района"</t>
  </si>
  <si>
    <t>Муниципальная программа Щёлковского муниципального района "Архитектура и градостроительство Щёлковского муниципального района"</t>
  </si>
  <si>
    <t>Муниципальная программа Щёлковского муниципального района "Образование Щёлковского муниципального района"</t>
  </si>
  <si>
    <t>Муниципальная программа Щёлковского муниципального района "Развитие инженерной инфраструктуры и энергоэффективности Щёлковского муниципального района"</t>
  </si>
  <si>
    <t>Муниципальная программа Щёлковского муниципального района "Спорт Щёлковского муниципального района"</t>
  </si>
  <si>
    <t>Муниципальная программа Щёлковского муниципального района "Культура Щёлковского муниципального района"</t>
  </si>
  <si>
    <t>Муниципальная программа Щёлковского муниципального района "Экология и окружающая среда Щёлковского муниципального района"</t>
  </si>
  <si>
    <t>Муниципальная программа Щёлковского муниципального района "Безопасность Щёлковского муниципального района"</t>
  </si>
  <si>
    <t>Муниципальная программа Щёлковского муниципального района "Формирование современной комфортной городской среды"</t>
  </si>
  <si>
    <t>Муниципальная программа Щёлковского муниципального района "Жилище"</t>
  </si>
  <si>
    <t>Муниципальная программа Щёлковского муниципального района "Предпринимательство Щёлковского муниципального района"</t>
  </si>
  <si>
    <t>Муниципальная программа Щёлковского муниципального района "Развитие системы информирования населения о деятельности органов местного самоуправления Щёлковского муниципального района"</t>
  </si>
  <si>
    <t>Муниципальная программа Щёлковского муниципального района "Муниципальное управление в Щёлковском муниципальном районе"</t>
  </si>
  <si>
    <t>Муниципальная программа Щёлковского муниципального района "Развитие информационно-коммуникационных технологий и повышение эффективности предоставления государственных и муниципальных услуг в Щёлковском муниципальном районе"</t>
  </si>
  <si>
    <t>2.</t>
  </si>
  <si>
    <t xml:space="preserve">Подпрограмма "Развитие дорожного хозяйства"                    </t>
  </si>
  <si>
    <t>2</t>
  </si>
  <si>
    <t>3</t>
  </si>
  <si>
    <t>4</t>
  </si>
  <si>
    <t>5</t>
  </si>
  <si>
    <t>6</t>
  </si>
  <si>
    <t xml:space="preserve">Подпрограмма "Дошкольное образование"                    </t>
  </si>
  <si>
    <t xml:space="preserve">Подпрограмма "Общее образование"                    </t>
  </si>
  <si>
    <t xml:space="preserve">Подпрограмма "Дополнительное образование, воспитание и психолого-социальное сопровождение детей"                    </t>
  </si>
  <si>
    <t xml:space="preserve">Подпрограмма "Обеспечивающая подпрограмма"                    </t>
  </si>
  <si>
    <t xml:space="preserve">Подпрограмма "Чистая вода"                    </t>
  </si>
  <si>
    <t xml:space="preserve">Подпрограмма "Очистка сточных вод"                    </t>
  </si>
  <si>
    <t xml:space="preserve">Подпрограмма "Создание условий для обеспечения качественными жилищно-коммунальными услугами"                    </t>
  </si>
  <si>
    <t xml:space="preserve">Подпрограмма "Энергосбережение и повышение энергетической эффективности"                    </t>
  </si>
  <si>
    <t xml:space="preserve">Подпрограмма "Развитие газификации населенных пунктов"                    </t>
  </si>
  <si>
    <t xml:space="preserve">Подпрограмма "Предоставление субсидий на оплату жилого помещения и коммунальных услуг гражданам Российской Федерации, имеющим место жительства в Щёлковском муниципальном районе"                    </t>
  </si>
  <si>
    <t xml:space="preserve">Подпрограмма "Развитие физической культуры и спорта"                    </t>
  </si>
  <si>
    <t xml:space="preserve">Подпрограмма "Развитие спортивной инфраструктуры"                    </t>
  </si>
  <si>
    <t xml:space="preserve">Подпрограмма "Молодое поколение"                    </t>
  </si>
  <si>
    <t xml:space="preserve">Подпрограмма "Создание условий для оказания медицинской помощи населению"                    </t>
  </si>
  <si>
    <t xml:space="preserve">Подпрограмма "Доступная среда"                    </t>
  </si>
  <si>
    <t xml:space="preserve">Подпрограмма "Развитие библиотечного дела"                    </t>
  </si>
  <si>
    <t xml:space="preserve">Подпрограмма "Организация культурно-досуговой деятельности"                    </t>
  </si>
  <si>
    <t xml:space="preserve">Подпрограмма "Развитие парков культуры и отдыха"                    </t>
  </si>
  <si>
    <t xml:space="preserve">Подпрограмма "Развитие туризма"                    </t>
  </si>
  <si>
    <t xml:space="preserve">Подпрограмма "Развитие музейного дела и экспозиционного-выставочная деятельность"                    </t>
  </si>
  <si>
    <t xml:space="preserve">Подпрограмма "Профилактика преступлений и иных правонарушений"                    </t>
  </si>
  <si>
    <t xml:space="preserve">Подпрограмма "Обеспечение безопасности жизнедеятельности населения"                    </t>
  </si>
  <si>
    <t xml:space="preserve">Подпрограмма "Комфортная городская среда"                    </t>
  </si>
  <si>
    <t xml:space="preserve">Подпрограмма "Создание условий для обеспечения комфортного проживания жителей многоквартирных домов Щёлковского муниципального района"                    </t>
  </si>
  <si>
    <t xml:space="preserve">Подпрограмма "Обеспечение жильем отдельных категорий граждан"                    </t>
  </si>
  <si>
    <t xml:space="preserve">Подпрограмма "Социальная ипотека"                    </t>
  </si>
  <si>
    <t xml:space="preserve">Подпрограмма "Обеспечение жильем молодых семей"                    </t>
  </si>
  <si>
    <t xml:space="preserve">Подпрограмма "Развитие малого и среднего предпринимательства"                    </t>
  </si>
  <si>
    <t xml:space="preserve">Подпрограмма "Развитие потребительского рынка и услуг"                    </t>
  </si>
  <si>
    <t xml:space="preserve">Подпрограмма "Создание условий для устойчивого экономического развития"                    </t>
  </si>
  <si>
    <t xml:space="preserve">Подпрограмма "Развитие конкуренции"                    </t>
  </si>
  <si>
    <t xml:space="preserve">Подпрограмма "Управление муниципальными финансами"                    </t>
  </si>
  <si>
    <t xml:space="preserve">Подпрограмма "Развитие муниципального имущественного комплекса"                    </t>
  </si>
  <si>
    <t xml:space="preserve">Подпрограмма "Совершенствование муниципальной службы"                    </t>
  </si>
  <si>
    <t xml:space="preserve">Подпрограмма "Развитие архивного дела"                    </t>
  </si>
  <si>
    <t xml:space="preserve">Подпрограмма "Снижение административных барьеров и повышение качества и доступности государственных и муниципальных услуг, в том числе на базе многофункционального центра предоставления государственных и муниципальных услуг"                    </t>
  </si>
  <si>
    <t xml:space="preserve">Подпрограмма "Развитие информационно-коммуникационных технологий для повышения эффективности процессов управления"                    </t>
  </si>
  <si>
    <t>Обеспечение деятельности Администрации Щёлковского муниципального района</t>
  </si>
  <si>
    <t>Составление (изменение) списков кандидатов в присяжные заседатели федеральных судов общей юрисдикции в Российской Федерации</t>
  </si>
  <si>
    <t>3.1</t>
  </si>
  <si>
    <t>2.1</t>
  </si>
  <si>
    <t>2.2</t>
  </si>
  <si>
    <t>2.3</t>
  </si>
  <si>
    <t>2.4</t>
  </si>
  <si>
    <t>2.5</t>
  </si>
  <si>
    <t>2.6</t>
  </si>
  <si>
    <t>Реализация иных функций связанных с общегосударственным управлением</t>
  </si>
  <si>
    <t>Проведение мероприятий по мобилизационной подготовке и защите государственной тайны и секретной информации</t>
  </si>
  <si>
    <t>Обеспечение непредвиденных расходов по обеспечению финансовых обязательств Щёлковского муниципального района, возникших в связи с решением вопросов местного значения</t>
  </si>
  <si>
    <t>Компенсация коммунальных услуг и иные выплаты почетным гражданам Щёлковского муниципального района</t>
  </si>
  <si>
    <t>Членский взнос в ассоциацию Породненные города и Совет муниципальных образований</t>
  </si>
  <si>
    <t>Исполнение полномочий по формированию и исполнению бюджета</t>
  </si>
  <si>
    <t>1.2</t>
  </si>
  <si>
    <t>1.3</t>
  </si>
  <si>
    <t>1.4</t>
  </si>
  <si>
    <t>1.5</t>
  </si>
  <si>
    <t>1.6</t>
  </si>
  <si>
    <t>1.7</t>
  </si>
  <si>
    <t>1.8</t>
  </si>
  <si>
    <t>1.9</t>
  </si>
  <si>
    <t>1.10</t>
  </si>
  <si>
    <t>1.11</t>
  </si>
  <si>
    <t>Обеспечение деятельности Финансового управления Администрации Щёлковского муниципального района</t>
  </si>
  <si>
    <t>Обеспечение деятельности Главы муниципального образования</t>
  </si>
  <si>
    <t>Обеспечение деятельности Муниципального казённого учреждения ЩМР «Централизованная бухгалтерия Щёлковского муниципального района"</t>
  </si>
  <si>
    <t>Обеспечение деятельности Муниципального казённого учреждения ЩМР «Информационный центр»</t>
  </si>
  <si>
    <t>Расходы на обеспечение деятельности МКУ ЩМР "Строительство и инвестиции"</t>
  </si>
  <si>
    <t>Осуществление государственных полномочий Московской области в области земельных отношений</t>
  </si>
  <si>
    <t>Осуществление государственных полномочий в соответствии с законом Московской области от 24.07.2014 № 107/2014-ОЗ</t>
  </si>
  <si>
    <t>Создание административных комиссий, уполномоченных рассматривать дела об административных правонарушениях в сфере благоустройства</t>
  </si>
  <si>
    <t>Осуществление полномочий по выдаче разрешений, ордеров на производство землеустроительных работ</t>
  </si>
  <si>
    <t>Осуществление полномочий по выдачу разрешений на вырубку (снос), обрезку зеленых насаждений</t>
  </si>
  <si>
    <t>1.2.1</t>
  </si>
  <si>
    <t>1.2.2</t>
  </si>
  <si>
    <t>Содержание Финансового управления Щёлковского муниципального района</t>
  </si>
  <si>
    <t>Расходы на транспортное обслуживание и санитарное содержание имущественного комплекса</t>
  </si>
  <si>
    <t>1.1.1</t>
  </si>
  <si>
    <t>1.1.2</t>
  </si>
  <si>
    <t>Содержание Администрации Щёлковского муниципального района</t>
  </si>
  <si>
    <t>Перевозка отдельных категорий граждан,меры социальной поддержки которых предусмотрены законодательством Московской области</t>
  </si>
  <si>
    <t>Выполнение муниципального задания МБУ ЩМР "Щёлковский муниципальный архив"</t>
  </si>
  <si>
    <t>Приобретение основных средств для обеспечения деятельности МБУ ЩМР "Щёлковский муниципальный архив" (Субсидия на иные цели)</t>
  </si>
  <si>
    <t>Организация выплаты пенсии за выслугу лет лицам, замещающим муниципальные должности и должности муниципальной службы, в связи с выходом на пенсию</t>
  </si>
  <si>
    <t>4.2</t>
  </si>
  <si>
    <t>Организация работы по проведению диспансеризации муниципальных служащих</t>
  </si>
  <si>
    <t>4.3</t>
  </si>
  <si>
    <t>5.1</t>
  </si>
  <si>
    <t>Организация работы по повышению квалификации муниципальных служащих</t>
  </si>
  <si>
    <t>Проведение претензионно-исковой работы по договорам аренды земельных участков, заключение договоров аренды имущества</t>
  </si>
  <si>
    <t>Использование и реализация муниципального имущества</t>
  </si>
  <si>
    <t>Предоставление земельных участков</t>
  </si>
  <si>
    <t>1.3.1</t>
  </si>
  <si>
    <t>Проведение работы по постановке на кадастровый учёт земельных участков</t>
  </si>
  <si>
    <t>Предоставление земельных участков для жилищного строительства, в т.ч. индивидуаль ного жилищного строительства в соответствии с действующим законодательством РФ и Московской области (в т.ч. многодетным семьям)</t>
  </si>
  <si>
    <t>Организация и проведение торгов (конкурсов, аукционов) с целью предоставления земельных участков в аренду, в собственность за плату и др</t>
  </si>
  <si>
    <t>Постановка на кадастровый учёт объектов муниципальной собственности</t>
  </si>
  <si>
    <t>Организация работы по сокращению неэффективных хозяйственных обществ, муниципальных унитарных предприятий Щелковского муниципального района и перевод их в другую форму собственности</t>
  </si>
  <si>
    <t>4.1</t>
  </si>
  <si>
    <t>Мероприятия по признанию прав собственности в сфере земельно-имущественных отношений</t>
  </si>
  <si>
    <t>Исполнение судебных актов Российской Федерации и мировых соглашений по возмещению причиненного вреда</t>
  </si>
  <si>
    <t>Обеспечение своевременности и полноты исполнения долговых обязательств</t>
  </si>
  <si>
    <t>Оплата труда и начисления на выплаты по оплате труда специалистов и руководителей МФЦ, в том числе:</t>
  </si>
  <si>
    <t>Софинансирование расходов на организацию деятельности многофункциональных центров предоставления государственных и муниципальных услуг</t>
  </si>
  <si>
    <t>Оплата труда и начисления на выплаты по оплате труда специалистов и руководителей МФЦ</t>
  </si>
  <si>
    <t>Материально-техническое обеспечение деятельности МФЦ</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</si>
  <si>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Московской области,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</si>
  <si>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</si>
  <si>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</si>
  <si>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</si>
  <si>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Московской области</t>
  </si>
  <si>
    <t>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t>
  </si>
  <si>
    <t>Внедрение и сопровождение информационных систем поддержки оказания государственных и муниципальных услуг и контрольно-надзорной деятельности в ОМСУ муниципального образования Московской области</t>
  </si>
  <si>
    <t>Развитие и сопровождение муниципальных информационных систем обеспечения деятельности ОМСУ муниципального образования Московской области</t>
  </si>
  <si>
    <t>5.2</t>
  </si>
  <si>
    <t>5.3</t>
  </si>
  <si>
    <t>5.4</t>
  </si>
  <si>
    <t>Обеспечение учреждений дошкольного, начального общего, основного общего и среднего общего образования, находящихся в ведении органов местного самоуправления муниципального образования Московской области, доступом в сеть Интернет</t>
  </si>
  <si>
    <t>Приобретение современных аппаратно-программных комплексов для общеобразовательных организаций в муниципальном образовании Московской области, с учетом субсидии из бюджета Московской области</t>
  </si>
  <si>
    <t>Приобретение современных аппаратно-программных комплексов со средствами криптографической защиты информации для организаций в муниципальном образовании Московской области, с учетом субсидии из бюджета Московской области</t>
  </si>
  <si>
    <t>Обеспечение общеобразовательных организаций, находящихся в ведении муниципальных образований Московской области, доступом в сеть Интернет</t>
  </si>
  <si>
    <t>6.1</t>
  </si>
  <si>
    <t>Предоставление доступа к электронным сервисам в сфере жилищно-коммунального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жилищно-коммунального хозяйства на территории муниципальных образований Московской области в информационно-телекоммуникационной сети "Интернет"</t>
  </si>
  <si>
    <t>Приведение в соответствие количества и фактического расположения рекламных конструкций на территории Щёлковского муниципального района согласованной Правительством Московской области схеме размещения рекламных конструкций</t>
  </si>
  <si>
    <t>Информирование населения об основных социально-экономических событиях Щёлковского муниципального района, а также о деятельности органов местного самоуправления посредством наружной рекламы</t>
  </si>
  <si>
    <t>Проведение мероприятий, к которым обеспечено праздничное/тематическое оформление территории Щёлковского муниципального района в соответствии с постановлением Правительства Московской области от 21.05.2014 №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</si>
  <si>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Информирование населения Щёлковского муниципального района Московской области об основных событиях социально-экономического развития, общественно-политической жизни, освещение деятельности органов местного самоуправления Щёлковского муниципального района Московской области в печатных СМИ выходящих на территории муниципального образования</t>
  </si>
  <si>
    <t>Информирование жителей Щёлковского муниципального района Московской области о деятельности органов местного самоуправления путем изготовления и распространения (вещания) на территории Щёлковского муниципального района Московской области радиопрограммы</t>
  </si>
  <si>
    <t>Информирование жителей Щёлковского муниципального района Московской области о деятельности органов местного самоуправления путем изготовления и распространения (вещания) на территории Щёлковского муниципального района Московской области телепередач</t>
  </si>
  <si>
    <t>Информирование жителей Щёлковского муниципального района Московской области о деятельности органов местного самоуправления путем размещения материалов в электронных СМИ, распространяемых в сети Интернет (сетевых изданиях). Ведение информационных ресурсов и баз данных Щёлковского муниципального района Московской области</t>
  </si>
  <si>
    <t>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Щёлковского муниципального района Московской области, формирование положительного образа муниципального образования как социально ориентированного, комфортного для жизни и ведения предпринимательской деятельности</t>
  </si>
  <si>
    <t>Информирование населения Щёлковского муниципального района Московской области о деятельности органов местного самоуправления Щёлковского муниципального района посредством социальных сетей. Организация мониторинга СМИ, блогосферы, проведение медиа-исследований аудитории СМИ на территории Щёлковского муниципального района Московской области</t>
  </si>
  <si>
    <t>Осуществление взаимодействия органов местного самоуправления Щёлковского муниципального района с печатными СМИ в области подписки, доставки и распространения тиражей печатных изданий</t>
  </si>
  <si>
    <t>Централизация закупок для нужд заказчиков Щёлковского муниципального района</t>
  </si>
  <si>
    <t>Привлечение инвестиций на осуществление реконструкции и технического оснащения производства и освоение новой продукции на предприятиях</t>
  </si>
  <si>
    <t>Обеспечение деятельности муниципального учреждения МКУ ЩМР "Централизованная ритуальная служба", в том числе:</t>
  </si>
  <si>
    <t>Содержание МКУ ЩМР "Централизованная ритуальная служба"</t>
  </si>
  <si>
    <t>2.1.1</t>
  </si>
  <si>
    <t>Проведение работ по ограждению/обваловке кладбищ</t>
  </si>
  <si>
    <t>2.1.2</t>
  </si>
  <si>
    <t>Расходы по организации (содержанию мест захоронения)</t>
  </si>
  <si>
    <t>2.1.3</t>
  </si>
  <si>
    <t>Проведение работ по оформлению права собственности на земельные участки под кладбища</t>
  </si>
  <si>
    <t>Предоставление участникам подпрограммы компенсации на частичное погашение основной части долга по ипотечному жилищному кредиту</t>
  </si>
  <si>
    <t>Привлечение в жилищную сферу собственных и заемных средств граждан, приобретающих жилые помещения по договорам ипотечного жилищного кредитование</t>
  </si>
  <si>
    <t>Реализация инвестиционных контрактов, заключенных Администрацией Щёлковского муниципального района</t>
  </si>
  <si>
    <t>Обеспечение жилыми помещениями граждан, проживающих в аварийном жилом доме по адресу: г. Щёлково, ул. Первомайская, д.11</t>
  </si>
  <si>
    <t>2.7</t>
  </si>
  <si>
    <t>2.8</t>
  </si>
  <si>
    <t>2.9</t>
  </si>
  <si>
    <t>Обеспечение жилыми помещениями граждан, проживающих в аварийном жилом доме по адресу: г. Щёлково, ул. 1-ый Советский пер., д.19</t>
  </si>
  <si>
    <t>Обеспечение жилыми помещениями граждан, проживающих в аварийном жилом доме по адресу: г. Щёлково, ул. Строителей, д.13</t>
  </si>
  <si>
    <t>Обеспечение жилыми помещениями граждан, проживающих в аварийном жилом доме по адресу: г. Щёлково, ул. Строителей, д.14</t>
  </si>
  <si>
    <t>Обеспечение жилыми помещениями граждан, проживающих в аварийном жилом доме по адресу: г. Щёлково, ул. Центральная, д.65</t>
  </si>
  <si>
    <t>Обеспечение жилыми помещениями граждан, проживающих в аварийном жилом доме по адресу: г. Щёлково, ул. Западная, д. 26</t>
  </si>
  <si>
    <t>2.10</t>
  </si>
  <si>
    <t>Обеспечение жилыми помещениями граждан, проживающих в аварийном жилом доме по адресу: г. Щёлково, ул. Центральная, д.67</t>
  </si>
  <si>
    <t>Обеспечение жилыми помещениями граждан, проживающих в аварийном жилом доме по адресу: г. Щёлково, ул. Первомайская, д.21</t>
  </si>
  <si>
    <t>Предоставление жилых помещений детям-сиротам и детем, оставшимся без попечения родителей, а также лицам из их числа</t>
  </si>
  <si>
    <t>Субсидии на оказание несвязанной поддержки сельскохозяйственным товаропроизводителям в области растениеводства</t>
  </si>
  <si>
    <t>Субсидии на возмещение части затрат на приобретение сельскохозяйственной техники, оборудования для модернизации производства сельскохозяйственной продукции</t>
  </si>
  <si>
    <t>Субсидии на повышение продуктивности в молочном скотоводстве</t>
  </si>
  <si>
    <t xml:space="preserve">Предоставление субсидий из бюджета Московской области бюджетам муниципальных образований Московской области на ремонт подъездов многоквартирных домов </t>
  </si>
  <si>
    <t>Ремонт подъездов многоквартирных домов</t>
  </si>
  <si>
    <t xml:space="preserve">Имущественный взнос Администрации Щёлковского муниципального района на капитальный ремонт за жилые помещения, находящиеся в собственности Щёлковского муниципального района </t>
  </si>
  <si>
    <t xml:space="preserve">Замена газового оборудования в жилых домах муниципального жилого фонда </t>
  </si>
  <si>
    <t>Снос аварийных расселенных многоквартирных домов</t>
  </si>
  <si>
    <t>Уличное освещение (оплата за потребленную электроэнергию объектами уличного освещения)</t>
  </si>
  <si>
    <t>Содержание, ремонт и техническое обслуживание объектов уличного освещения</t>
  </si>
  <si>
    <t xml:space="preserve">Повышение энергетической эффективности систем наружного освещения </t>
  </si>
  <si>
    <t>Внедрение автоматизированных систем управления наружным освещением</t>
  </si>
  <si>
    <t>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</si>
  <si>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Приобретение и установка праздничного оборудования для оформления общественных территорий Щёлковского муниципального района</t>
  </si>
  <si>
    <t>Выполнение работ по благоустройству и реконструкции общественных территорий Щёлковского муниципального района</t>
  </si>
  <si>
    <t>Основное мероприятие 1. Организация транспортного обслуживания населения автомобильным транспортом на муниципальных маршрутах</t>
  </si>
  <si>
    <t>Основное мероприятие 2. Безопасность дорожного движения</t>
  </si>
  <si>
    <t>Основное мероприятие 3. Создание парковочного пространства</t>
  </si>
  <si>
    <t>Основное мероприятие 1. Капитальный ремонт и (или) ремонт автомобильных дорог общего пользования местного значения</t>
  </si>
  <si>
    <t>Основное мероприятие 2. Обеспечение надлежащего содержания дорожной сети</t>
  </si>
  <si>
    <t>Основное мероприятие 3. Осуществление инвентаризации и паспортизации улично-дорожной сети</t>
  </si>
  <si>
    <t>Основное мероприятие 4. Проектирование,строительство(реконструкция)автомобильных дорог общего пользования и объектов дорожного хозяйства местного значения</t>
  </si>
  <si>
    <t>Основное мероприятие 1. Благоустройство общественных территорий Щёлковского муниципального района</t>
  </si>
  <si>
    <t>Основное мероприятие 1. Уличное освещение</t>
  </si>
  <si>
    <t>Основное мероприятие 2. Формирование комфортной городской световой среды</t>
  </si>
  <si>
    <t>Основное мероприятие 1. Приведение в надлежащее состояние подъездов в многоквартирных домах</t>
  </si>
  <si>
    <t>Основное мероприятие 2. Создание благоприятных условий для проживания граждан в многоквартирных домах, расположенных на территории Щёлковского муниципального района</t>
  </si>
  <si>
    <t>Основное мероприятие 1. Оказание несвязанной поддержки сельскохозяйственным товаропроизводителям в области растениеводства</t>
  </si>
  <si>
    <t>Основное мероприятие 2. Оказание поддержки в области молочного скотоводства</t>
  </si>
  <si>
    <t>Основное мероприятие 1. Комплексное освоение земельных участков в целях жилищного строительства и развитие застроенных территорий</t>
  </si>
  <si>
    <t>Основное мероприятие 3. Обеспечение жильем детей-сирот и детей, оставшихся без попечения родителей, а также лиц из их числа</t>
  </si>
  <si>
    <t>Основное мероприятие 1. Обеспечение жильем молодых семей</t>
  </si>
  <si>
    <t>Основное мероприятие 1. Меры государственной поддержки субъектов малого и среднего предпринимательства</t>
  </si>
  <si>
    <t>Основное мероприятие 1. Развитие инфраструктуры потребительского рынка и услуг</t>
  </si>
  <si>
    <t>Основное мероприятие 2. Развитие похоронного дела</t>
  </si>
  <si>
    <t>Основное мероприятие 1. Проведение мероприятий по увеличению рабочих мест на территории муниципального образования</t>
  </si>
  <si>
    <t>Основное мероприятие 1. Развитие сферы муниципальных закупок</t>
  </si>
  <si>
    <t>Основное мероприятие 1. Информирование населения Щёлковского муниципального района Московской области об основных событиях социально-экономического развития, общественно-политической жизни,о деятельности органов местного Щёлковского муниципального района Московской области</t>
  </si>
  <si>
    <t>Основное мероприятие 2. Информирование населения муниципального образования посредством наружной рекламы</t>
  </si>
  <si>
    <t>Основное мероприятие 1. Совершенствование системы управления муниципальным долгом Щёлковского муниципального района</t>
  </si>
  <si>
    <t>Основное мероприятие 1. Повышение доходности бюджета Щёлковского муниципального района от использования и реализации муниципального имущества и земельных участков</t>
  </si>
  <si>
    <t>Основное мероприятие 2. Осуществление государственной регистрации прав собственности на объекты недвижимости</t>
  </si>
  <si>
    <t>Основное мероприятие 3. Ликвидация неэффективных муниципальных унитарных предприятий и хозяйственных обществ, в которых мунципальному образованию принадлежит доля, обеспечивающая положительный результат голосования при принятии решения собственников (учредителей) Щёлковского муниципального района</t>
  </si>
  <si>
    <t>Основное мероприятие 4. Мероприятия в сфере земельно-имущественных отношений</t>
  </si>
  <si>
    <t>Основное мероприятие 4. Совершенствование мотивации муниципальных служащих, в том числе проведение диспансеризации муниципальных служащих, выплата пенсий за выслугу лет</t>
  </si>
  <si>
    <t>Основное мероприятие 5. Совершенствование профессионального развития муниципальных служащих</t>
  </si>
  <si>
    <t>Основное мероприятие 1. Организация осуществления функций и полномочий муниципальными органами, казенными учреждениями</t>
  </si>
  <si>
    <t>Основное мероприятие 2. Обеспечение реализации иных функций органов местного самоуправления Щёлковского муниципального района</t>
  </si>
  <si>
    <t>Основное мероприятие 3. Корректировка списков кандидатов в присяжные заседатели федеральных судов общей юрисдикции в Российской Федерации</t>
  </si>
  <si>
    <t>Основное мероприятие 1. Развитие и обеспечение функционирования базовой информационно-технологической инфраструктуры ОМСУ муниципального образования Московской области</t>
  </si>
  <si>
    <t>Основное мероприятие 2.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</si>
  <si>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Основное мероприятие 3.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Московской области</t>
  </si>
  <si>
    <t>Основное мероприятие 4. 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t>
  </si>
  <si>
    <t>Основное мероприятие 5. Внедрение информационных технологий для повышения качества и доступности образовательных услуг населению Московской области</t>
  </si>
  <si>
    <t>Основное мероприятие 2. Санитарное содержание территорий</t>
  </si>
  <si>
    <t>Ликвидация несанкционированных свалок. Обеспечение сбора, вывоза и утилизации отходов</t>
  </si>
  <si>
    <t>Ликвидация несанкционированных свалок и навалов мусора на территории Щелковского муниципального района (субсидия)</t>
  </si>
  <si>
    <t>Устройство и ремонт контейнерных площадок для сбора и хранения мусора, поставка оборудования для обустройства контейнерных площадок для сбора и хранения мусора</t>
  </si>
  <si>
    <t>Основное мероприятие 3. Регулирование численности безнадзорных животных</t>
  </si>
  <si>
    <t>3.2</t>
  </si>
  <si>
    <t>Отлов и содержание безнадзорных животных</t>
  </si>
  <si>
    <t>Обеспечение осуществления полномочий по организации проведения мероприятий по отлову и содержанию безнадзорных животных</t>
  </si>
  <si>
    <t>Основное мероприятие 4. Приобретение и установка детских игровых площадок на территории Щёлковского муниципального района</t>
  </si>
  <si>
    <t>Основное мероприятие 5. Благоустройство дворовых территорий Щёлковского муниципального района</t>
  </si>
  <si>
    <t>Ремонт асфальтового покрытия дворовых территорий и проездов дворовых территорий</t>
  </si>
  <si>
    <t xml:space="preserve">Комплексное благоустройство дворовых территорий </t>
  </si>
  <si>
    <t xml:space="preserve">Создание, оснащение и обеспечение деятельности курсов гражданской обороны </t>
  </si>
  <si>
    <t>Обеспечение безопасности людей на водных объектах, охрана их жизни и здоровья</t>
  </si>
  <si>
    <t>Создание и содержание резервов финансовых и материальных ресурсов для ликвидации чрезвычайных ситуаций муниципального характера на территории Щёлковского муниципального района</t>
  </si>
  <si>
    <t>Обеспечение функционирования и развития органа повседневного управления Щёлковского районного звена МОСЧС – Муниципальное казенное учреждение Щёлковского муниципального района «Центр гражданской защиты»</t>
  </si>
  <si>
    <t>Расходы на обеспечение деятельности МКУ ЩМР «Центр гражданской защиты»</t>
  </si>
  <si>
    <t>1.4.1</t>
  </si>
  <si>
    <t>Предоставление услуг юридическим лицам в области защиты населения и территорий от чрезвычайных ситуаций</t>
  </si>
  <si>
    <t>1.4.2</t>
  </si>
  <si>
    <t>Иные межбюджетные трансферты на создание, содержание и организацию деятельности аварийно-спасательных служб на территории поселений ЩМР</t>
  </si>
  <si>
    <t>1.4.3</t>
  </si>
  <si>
    <t>Развитие материально-технической базы МКУ ЩМР "Центр гражданской защиты"</t>
  </si>
  <si>
    <t>Основное мероприятие 2. Развитие и совершенствование систем оповещения и информирования населения</t>
  </si>
  <si>
    <t>Повышение эффективности системы оповещения и информирования населения в интересах гражданской обороны, предупреждения и ликвидации чрезвычайных ситуаций природного и техногенного характера</t>
  </si>
  <si>
    <t>Создание и содержание запасов материально-технических, продовольственных, медицинских и иных средств в целях гражданской обороны</t>
  </si>
  <si>
    <t>Основное мероприятие 1. Повышение степени антитеррористической защищенности социально-значимых объектов и мест с массовым пребыванием людей</t>
  </si>
  <si>
    <t xml:space="preserve">Реализация мероприятий по обеспечению безопасности социально значимых объектов муниципальной собственности - учреждений культуры </t>
  </si>
  <si>
    <t>Организация работы по информационно-пропагандистскому сопровождению антитеррористической деятельности в районе</t>
  </si>
  <si>
    <t>Приобретение оборудования для обеспечения антитеррористической защищенности мест (объектов) с массовым пребыванием людей</t>
  </si>
  <si>
    <t>Основное мероприятие 2. Снижение общего количества преступлений, совершенных на территории Щёлковского муниципального района</t>
  </si>
  <si>
    <t>С целью воспитания гражданской позиции у детей и молодёжи изготовление экспозиции «От истоков становления Щёлковской милиции до образа современного полицейского» в рамках оборудования музея Щёлковской милиции</t>
  </si>
  <si>
    <t>Проведение профессиональных праздников правоохранительных органов, награждение наиболее отличившихся сотрудников</t>
  </si>
  <si>
    <t>Основное мероприятие 3. Установка систем видеонаблюдения в местах с массовым пребыванием людей</t>
  </si>
  <si>
    <t>Основное мероприятие 4. Профилактика и предупреждение проявлений экстремизма</t>
  </si>
  <si>
    <t>Организация и проведение фестивалей, конкурсов, культурных, спортивных мероприятий, посвященных памятным датам</t>
  </si>
  <si>
    <t>Основное мероприятие 5. Увеличение количества лиц с диагнозом потребление наркотических средств с вредными последствиями, поставленных на диспансерный учет</t>
  </si>
  <si>
    <t>Проведение акций, шествий и других массовых мероприятий на антинаркотическую тематику</t>
  </si>
  <si>
    <t>Основное мероприятие 1. Организация и проведение исследований и измерений состояния окружающей среды</t>
  </si>
  <si>
    <t>Исследование загрязнений водных объектов района (включая места отдыха населения)</t>
  </si>
  <si>
    <t>Исследование сбрасываемых после очистки сточных вод Щёлковских межрайонных очистных сооружений и воды в реке Клязьма</t>
  </si>
  <si>
    <t>Проведение дезинсекционных (комароистребительных) мероприятий на анофелогенных водоёмах Щёлковского муниципального района</t>
  </si>
  <si>
    <t>Анализ состояния воздушной среды на территории Щёлковского муниципального района с представлением обобщённой справки</t>
  </si>
  <si>
    <t>Проведение исследований по оценке шумового воздействия в зоне влияния аэродрома «Чкаловский» и от автомобильного транспорта</t>
  </si>
  <si>
    <t>Разработка радиационно-гигиенического паспорта территории Щёлковского муниципального района</t>
  </si>
  <si>
    <t>Проведение анализов качества воды источников децентрализованного водоснабжения</t>
  </si>
  <si>
    <t>Мероприятия по ликвидации экстренных ситуаций на территории района</t>
  </si>
  <si>
    <t>Основное мероприятие 2. Восстановление и сохранение благоприятной окружающей среды</t>
  </si>
  <si>
    <t>Очистка и восстановление водных объектов района</t>
  </si>
  <si>
    <t>Основное мероприятие 3. Экологическое образование, воспитание и информирование населения</t>
  </si>
  <si>
    <t>3.3</t>
  </si>
  <si>
    <t>3.4</t>
  </si>
  <si>
    <t>3.5</t>
  </si>
  <si>
    <t>Приобретение учебников, газет, журналов, учебно-методических пособий, другой экологической литературы и оборудования для библиотек и учреждений Щёлковского муниципального района</t>
  </si>
  <si>
    <t>Проведение ежегодной экологической конференции учащихся и студентов Щёлковского муниципального района «Ноосфера», участие в областных и всероссийских конкурсах</t>
  </si>
  <si>
    <t>Проведение ежегодной районной экологической экспедиции молодёжи</t>
  </si>
  <si>
    <t>Выпуск ежемесячного Экологического бюллетеня</t>
  </si>
  <si>
    <t xml:space="preserve">Организация выпусков экологических программ в средствах массовой информации </t>
  </si>
  <si>
    <t>Основное мероприятие 1. Обеспечение выполнения функций МБУК ЩМР "МЦРБ", в том числе по оказанию муниципальных услуг в соответствии с муниципальным заданием</t>
  </si>
  <si>
    <t>Расходы на обеспечение деятельности (оказание услуг) муниципальных учреждений</t>
  </si>
  <si>
    <t>Софинансирование расходов на повышение заработной платы работников муниципальных учреждений в сфере культуры</t>
  </si>
  <si>
    <t>Основное мероприятие 2. Создание условий доступности библиотечных услуг для населения, содействие организации сети центров доступа к правовой и социально-значимой информации</t>
  </si>
  <si>
    <t>Организация и проведение мероприятий в сфере культуры</t>
  </si>
  <si>
    <t>Основное мероприятие 3. Создание условий для сохранности библиотечных фондов и комплектование библиотек</t>
  </si>
  <si>
    <t>Комплектование книжных фондов</t>
  </si>
  <si>
    <t>Подписка периодических изданий</t>
  </si>
  <si>
    <t>Основное мероприятие 4. Укрепление материально-технической базы МБУК ЩМР "МЦРБ"</t>
  </si>
  <si>
    <t>Основное мероприятие 1. Обеспечение выполнения функций культурно-досуговых учреждений, в том числе по оказанию муниципальных услуг в соответствии с муниципальным заданием</t>
  </si>
  <si>
    <t>Основное мероприятие 2. Обеспечение условий для развития народной традиционной культуры и любительских коллективов художественного творчества</t>
  </si>
  <si>
    <t>Основное мероприятие 3. Укрепление материально-технической базы культурно-досуговых учреждеждений</t>
  </si>
  <si>
    <t>Приобретение оборудования, мебели, музыкальных инструментов, костюмов, звуковой аппаратуры, техники и т.д.</t>
  </si>
  <si>
    <t xml:space="preserve">Основное мероприятие 1. Соответствие нормативу обеспеченности парками культуры и отдыха </t>
  </si>
  <si>
    <t>Благоустройство парковой территории МУ ГПЩ "ЩГПКиО"</t>
  </si>
  <si>
    <t>Основное мероприятие 1. Продвижение туристского продукта, представляемого на территории Щёлковского муниципального района</t>
  </si>
  <si>
    <t>Продвижение туристского продукта, представляемого на территории Щёлковского муниципального района, создание туристского бренда</t>
  </si>
  <si>
    <t>Установка мемориальных сооружений, памятников, мемориальных досок и других памятных знаков на территории Щёлковского муниципального района</t>
  </si>
  <si>
    <t xml:space="preserve">Основное мероприятие 1. Сохранение историко-культурного наследия и обеспечение доступа населения к объектам культурного наследия и музейным ценностям, обеспечение динамического развития музейной сферы </t>
  </si>
  <si>
    <t>Основное мероприятие 2. Развитие материально-технической базы учреждений музейного типа</t>
  </si>
  <si>
    <t>Приобретение музейного оборудования: защитные жалюзи, музейные витрины, выставочные стенды и модули, стулья, манекены, мобильная мебель для мастер классов, офисная мебедь для МБУК ЩМР "ЩИКМ"</t>
  </si>
  <si>
    <t>Покупка и установка кондиционеров на 3-ем этаже МБУК ЩМР "ЩИКМ"</t>
  </si>
  <si>
    <t>Основное мероприятие 3. Улучшение условий в муниципальных учреждениях культуры музейного типа</t>
  </si>
  <si>
    <t>Благоустройство парка ГП Фряново</t>
  </si>
  <si>
    <t>Основное мероприятие 1. Обеспечение выполнения функций Комитета по культуре и туризму Администрации Щёлковского муниципального района</t>
  </si>
  <si>
    <t>Обеспечение деятельности органов местного самоуправления</t>
  </si>
  <si>
    <t>Основное мероприятие 1. Привлечение различных категорий населения к регулярным занятиям физической культурой и спортом</t>
  </si>
  <si>
    <t>Выполнение муниципального задания МАУ ЩМР ФОК «Ледовая арена»</t>
  </si>
  <si>
    <t>Укрепление материально-технической базы МАУ ЩМР ФОК «Ледовая арена»</t>
  </si>
  <si>
    <t>Основное мероприятие 2. Подготовка спортивного резерва</t>
  </si>
  <si>
    <t xml:space="preserve">Реализация наказов избирателей депутатам Щёлковского муниципального района </t>
  </si>
  <si>
    <t>Основное мероприятие 4. Реализация ежегодного календарного плана спортивно-массовых мероприятий ЩМР, МО, России Комитетом по физической культуре, спорту и работе с молодежью</t>
  </si>
  <si>
    <t>4.4</t>
  </si>
  <si>
    <t>4.5</t>
  </si>
  <si>
    <t>4.6</t>
  </si>
  <si>
    <t>4.7</t>
  </si>
  <si>
    <t>Внедрение и популяризация комплекса ВФСК ГТО</t>
  </si>
  <si>
    <t>Реализация Календарного плана учреждениями дополнительного образования Комитета по образованию</t>
  </si>
  <si>
    <t>Реализация календарного плана спортивно-массовых мероприятий в ЩМР</t>
  </si>
  <si>
    <t>Участие спортсменов ЩМР в мероприятиях МО</t>
  </si>
  <si>
    <t>Развитие спорта высших достижений. Реализация Календарного плана спортивных мероприятий России, Европы, Мира</t>
  </si>
  <si>
    <t>Проведение мероприятий по поощрению физкультурного актива ЩМР</t>
  </si>
  <si>
    <t>Участие в спортивно-массовых мероприятиях ЩМР, МО и России. Учебно-тренировочные сборы</t>
  </si>
  <si>
    <t>Основное мероприятие 1. Строительство спортивных объектов</t>
  </si>
  <si>
    <t>Реконструкция бассейна в г.п. Монино</t>
  </si>
  <si>
    <t xml:space="preserve">Основное мероприятие 1. Увеличение количества молодых граждан, принявших участие в мероприятиях, направленных на гражданско-патриотическое и духовно-нравственное воспитание молодёжи и в мероприятиях по пропаганде здорового образа жизни и профилактики экстремизма и асоциальных явлений в молодёжной среде </t>
  </si>
  <si>
    <t>Организация и проведение районных мероприятий, направленных на пропаганду здорового образа жизни среди молодёжи</t>
  </si>
  <si>
    <t xml:space="preserve">Участие в областных мероприятиях по патриотическому и духовно-нравственному воспитанию молодёжи </t>
  </si>
  <si>
    <t>Организация и проведение районных мероприятий по профилактике экстремизма и асоциальных явлений в молодёжной среде</t>
  </si>
  <si>
    <t>Создание временных рабочих мест для несовершеннолетних граждан Щёлковского муниципального района</t>
  </si>
  <si>
    <t>Организация и проведение районных мероприятий, содействующих временной занятости подростков, профориентации и поддержки предпринимательской инициативы молодых граждан</t>
  </si>
  <si>
    <t xml:space="preserve">Организация и проведение районных мероприятий, направленных на развитие волонтёрского движения </t>
  </si>
  <si>
    <t xml:space="preserve">Организация и проведение районных мероприятий, направленных на воспитание у молодых граждан политической грамотности и электоральной активности </t>
  </si>
  <si>
    <t>Основное мероприятие 4. Увеличение количества молодых граждан, принимающих участие в мероприятиях по развитию молодёжного творчества и поддержке молодёжных инициатив</t>
  </si>
  <si>
    <t xml:space="preserve">Организация и проведение районных молодёжных творческих и интеллектуальных мероприятий </t>
  </si>
  <si>
    <t xml:space="preserve">Участие в областных молодёжных творческих и интеллектуальных мероприятиях </t>
  </si>
  <si>
    <t>Основное мероприятие 5. Финансовое обеспечение муниципального задания на оказание муниципальных услуг муниципальными бюджетными учреждениями по работе с молодёжью и развитие материально-технической базы отрасли «молодёжная политика»</t>
  </si>
  <si>
    <t>Основное мероприятие 1. Улучшение состояния здоровья беременных женщин, кормящих матерей и детей в возрасте до 3-х лет.</t>
  </si>
  <si>
    <t>Обеспечение полноценным питанием беременных женщин, кормящих матерей и детей до 3-х лет</t>
  </si>
  <si>
    <t>Осуществление компенсационных выплат иногородним врачам для оплаты съемного жилья</t>
  </si>
  <si>
    <t>Основное мероприятие 1. Газификация населенных пунктов Щёлковского муниципального района</t>
  </si>
  <si>
    <t>Основное мероприятие 1. Организация учёта энергетических ресурсов в бюджетной сфере</t>
  </si>
  <si>
    <t>Установка, замена, поверка приборов учёта энергетических ресурсов на объектах бюджетной сферы</t>
  </si>
  <si>
    <t>Основное мероприятие 2. Организация учёта используемых энергетических ресурсов в жилищном фонде</t>
  </si>
  <si>
    <t>Установка, замена, поверка индивидуальных приборов учёта энергетических ресурсов в муниципальном жилье</t>
  </si>
  <si>
    <t>Основное мероприятие 3. Повышение энергетической эффективности в бюджетной сфере</t>
  </si>
  <si>
    <t>Замена светильников внутреннего освещения на светодиодные</t>
  </si>
  <si>
    <t>Основное мероприятие 1. Проведение первоочередных мероприятий по восстановлению инфраструктуры военных городков на территории Московской области, переданных из федеральной собственности</t>
  </si>
  <si>
    <t>Основное мероприятие 2. Обеспечение реализации мероприятий по развитию систем тепло-, водоснабжения и водоотведения</t>
  </si>
  <si>
    <t>Основное мероприятие 4. Организация работы по проверке достоверности сметной стоимости</t>
  </si>
  <si>
    <t>Оказание услуг по проверке достоверности сметной стоимости</t>
  </si>
  <si>
    <t>Основное мероприятие 6. Создание условий для привлечения заемных средств на капитальные вложения в системы теплоснабжения, водоснабжения, водоотведения и очистки сточных вод</t>
  </si>
  <si>
    <t>Основное мероприятие 1. Строительство, реконструкция, капитальный ремонт, приобретение, монтаж и ввод в эксплуатацию объектов водоснабжения (ВЗУ, ВНС, станций водоочистки) на территории Щёлковского муниципального района</t>
  </si>
  <si>
    <t>Приобретение, монтаж и ввод в эксплуатацию станции обезжелезивания на ВЗУ К. Маркса, г.п. Загорянский</t>
  </si>
  <si>
    <t>Организация транспортного обслуживания населения автомобильным транспортом на муниципальных маршрутах в городском поселении Щёлково</t>
  </si>
  <si>
    <t>Оказание услуг по перевозке пассажиров по заказным маршрутам в дни праздничных мероприятий</t>
  </si>
  <si>
    <t>Мероприятия по обеспечению безопасности дорожного движения на дорогах Щёлковского муниципального района</t>
  </si>
  <si>
    <t>Установка дорожных знаков, устройство освещения, нанесение дорожной разметки,устройство пешеходных направляющих и тротуаров,ремонт и устройство ИДН</t>
  </si>
  <si>
    <t>Установка дорожных знаков и пешеходных светофоров,выполнение работ по нанесению горизонтальной разметки в городском поселении Щёлково</t>
  </si>
  <si>
    <t>Устройство и ремонт искусственных дорожных неровностей,остановок,пешеходных направляющих в городском поселении Щёлково</t>
  </si>
  <si>
    <t>Создание парковочного пространства в городском поселении Щёлково</t>
  </si>
  <si>
    <t>Капитальный ремонт и (или) ремонт автомобильных дорог общего пользования местного значения</t>
  </si>
  <si>
    <t>Капитальный ремонт и (или) ремонт автомобильных дорог общего пользования местного значения: с/п Медвежье-Озёрское, по ул.Советская в дер.Долгое Лёдово,с/п Медвежье-Озерское, подъезд к амбулатории, Медвежье-Озерской школе №2,с/п Медвежье-Озерское,ул.Юбилейная,с/п Гребневское, д.Ново (поворот от автодороги на д.Новая Слобода - дом №24 д.Ново,поворот от дороги на пос.Фряново-окраина д.Ново),с.п. Гребневское ,д. Новая Слобода</t>
  </si>
  <si>
    <t>Мероприятие по контролю качества ремонтных работ автомобильных дорог общего пользования местного значения в сельских поселениях Трубинское,Медвежье-Озёрское,Гребневское,Огудневское</t>
  </si>
  <si>
    <t>Капитальный ремонт и (или)ремонт автомобильных дорог общего пользования и внутриквартальных проездов в городском поселении Щёлково</t>
  </si>
  <si>
    <t>Выполнение работ по содержанию автодорог сельских поселений Щёлковского муниципального района: Трубинское,Медвежье-Озёрское,Огудневское,Гребневское</t>
  </si>
  <si>
    <t>Выполнение работ по содержанию внутриквартальных автомобильных дорог,подземного перехода в городском поселении Щёлково</t>
  </si>
  <si>
    <t>Выполнение проектно-изыскательских работ и строительство моста через р.Клязьма с подходами от ул.Фабричная до Восточной промзоны в г.Щёлково Московской области</t>
  </si>
  <si>
    <t>Основное мероприятие 1. Реализация «пилотных проектов» обновления содержания и технологий дополнительного образования, воспитания, психолого-педагогического сопровождения детей</t>
  </si>
  <si>
    <t>Организация досуга, отдыха и оздоровления детей</t>
  </si>
  <si>
    <t>Организация отдыха детей на базе загородных оздоровительных лагерей</t>
  </si>
  <si>
    <t>Организация отдыха и оздоровления детей, находящихся в трудной жизненной ситуации</t>
  </si>
  <si>
    <t>Основное мероприятие 2. Реализация мер, направленных на повышение эффективности воспитательной деятельности в системе образования, физической культуры и спорта, культуры и уровня психолого-педагогической поддержки социализации детей</t>
  </si>
  <si>
    <t>Реализация мер, направленных на воспитание здорового и безопасного образа жизни и поведения детей, всего, в том числе:</t>
  </si>
  <si>
    <t xml:space="preserve">Проведение мероприятий, направленных на популяризацию здорового образа жизни </t>
  </si>
  <si>
    <t>Организация работы школьных спортивных клубов в общеобразовательных учреждениях</t>
  </si>
  <si>
    <t>Организация и проведение муниципального этапа, участие в областном этапе соревнований комплексной Спартакиады среди команд обучающихся общеобразовательных организаций, Всероссийских спортивных соревнований школьников «Президентские состязания», Всероссийских спортивных игр школьников «Президентские спортивные игры», а также иных спортивных мероприятий</t>
  </si>
  <si>
    <t>2.1.4</t>
  </si>
  <si>
    <t>Реализация мер, направленных на воспитание гражданской идентичности, толерантности, патриотизма, в т.ч.:</t>
  </si>
  <si>
    <t>2.2.1</t>
  </si>
  <si>
    <t>2.2.2</t>
  </si>
  <si>
    <t>2.11</t>
  </si>
  <si>
    <t>2.12</t>
  </si>
  <si>
    <t>2.2.3</t>
  </si>
  <si>
    <t>2.2.4</t>
  </si>
  <si>
    <t xml:space="preserve">Развитие кадрового потенциала образовательных организаций, в т.ч.: </t>
  </si>
  <si>
    <t>2.3.1</t>
  </si>
  <si>
    <t>Проведение конкурсов профессионального мастерства педагогов системы дополнительного образования и воспитания «Классная самая классная», «Сердце отдаю детям". Участие педагогов в областных конкурсах профессионального мастерства (Педагогического марафона «Учительство Подмосковья - воспитанию будущего поколения», областного конкурса педагогов дополнительного образования детей «Сердце отдаю детям», регионального конкурса профессионального мастерства «Педагог-психолог Подмосковья»)</t>
  </si>
  <si>
    <t>Основное мероприятие 3. Финансовое обеспечение оказания услуг (выполнения работ) организациями дополнительного образования</t>
  </si>
  <si>
    <t>6.2</t>
  </si>
  <si>
    <t>7.1</t>
  </si>
  <si>
    <t>Разработка и реализация вариативных моделей научно-технического творчества, исследовательской деятельности и изобретательства детей через организации дополнительного образования</t>
  </si>
  <si>
    <t>Реализация мер, направленных на воспитание (экологическое, правовое, трудовое, эстетическое и др.) обучающихся</t>
  </si>
  <si>
    <t xml:space="preserve">Организация и проведение открытых районных творческих конкурсов, выставок, фестивалей, концертов. Участие в областном фестивале детского и юношеского художественного и технического творчества "Юные таланты Московии" </t>
  </si>
  <si>
    <t>Основное мероприятие 7. Строительство и реконструкция, ремонт учреждений дополнительного образования</t>
  </si>
  <si>
    <t>7.2</t>
  </si>
  <si>
    <t xml:space="preserve">Выполнение проекта реконструкции;укрепление материально-технической базы;текущий ремонт МАОУ ДОД ДООЦ «Лесная сказка» </t>
  </si>
  <si>
    <t>Укрепление материально-технической базы и проведение капитального,текущего ремонта муниципальных организаций дополнительного образования ЩМР</t>
  </si>
  <si>
    <t>Создание условий для предоставления начального общего, основного общего, среднего общего образования по общеобразовательным программам (материально-техническое обеспечение образовательного процесса, программно - методическое, техническое, консультационное, информационно - аналитическое сопровождение образовательного процесса; предоставление детям школьного возраста зданий и иных помещений, отвечающих установленным строительным, санитарным и т. п. правилам и нормам; обеспечение содержанияи ремонта предоставленных зданий и иных помещений в соответствии со стандартами качества; обеспечение помещений услугами тепло-, электро-, водоснабжения и водоотведения; обеспечение зданий безопасными антитеррористическими и пожарными условиями; обустройство прилегающих к зданию территорий) и иные цели</t>
  </si>
  <si>
    <t>Основное мероприятие 1. Финансовое обеспечение деятельности образовательных организаций</t>
  </si>
  <si>
    <t>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</si>
  <si>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Предоставление субвенций бюджетам муниципальных образований Московской области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</si>
  <si>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Гранты общеобразовательным организациям в Московской области с высоким уровнем достижений работы педагогического коллектива по образованию и воспитанию </t>
  </si>
  <si>
    <t>Содержание МБУДПО "Учебно-методический образовательный центр ЩМР( оплата труда, материально-техническое обеспечение, обеспечение содержания и ремонта здания, обеспечение услугами тепло-, энерго-, водоснабжения, обеспечение безопасными антитеррористическими и пожарными устройствами, организация и проведение районных мероприятий)</t>
  </si>
  <si>
    <t>Создание необходимых материально-технических условий МБУДПО "Учебно-методический образовательный центр ЩМРи обеспечение современными обучающими средствами учебный процесс повышения квалификации</t>
  </si>
  <si>
    <t>Основное мероприятие 2.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</si>
  <si>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Основное мероприятие 3. Капитальный , текущий ремонт муниципального имущества муниципальных общеобразовательных организаций Московской области</t>
  </si>
  <si>
    <t>Мероприятия по проведению капитального, текущего ремонта, ремонта и установке ограждений, ремонта кровель, замену оконных конструкций, выполнению противопожарных мероприятий в муниципальных общеобразовательных организациях, иные цели</t>
  </si>
  <si>
    <t xml:space="preserve">Основное мероприятие 4. Создание новых мест в общеобразовательных организациях в Московской области в соответствии с прогнозируемой потребностью и современными условиями обучения </t>
  </si>
  <si>
    <t>4.8</t>
  </si>
  <si>
    <t>Основное мероприятие 1. Создание и развитие объектов дошкольного образования (включая реконструкцию со строительством пристроек)</t>
  </si>
  <si>
    <t>Проектирование и строительство дошкольных образовательных организаций</t>
  </si>
  <si>
    <t>Основное мероприятие 1. Организация деятельности многофункциональных центров предоставления государственных и муниципальных услуг</t>
  </si>
  <si>
    <t>Проведение «Дней защиты от экологической опасности», в том числе акция «Чистая земля», направленная на ликвида-цию несанкционированных (стихийных) свалок/навалов; участие в акциях по посадке зеленых насаждений</t>
  </si>
  <si>
    <t>Предоставление субвенций бюджетам муниципальных образований Московской области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</si>
  <si>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</si>
  <si>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Конкурс детского творчества, посвящённый Дню матери</t>
  </si>
  <si>
    <t>Районный конкурс "Воспитатель года Щёлковского муниципального района"</t>
  </si>
  <si>
    <t>Финансовое обеспечение реализации прав граждан на получение общедоступного и бесплатного дошкольного образования и иные цели</t>
  </si>
  <si>
    <t xml:space="preserve">Предоставление субвенций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по очной форме обучения </t>
  </si>
  <si>
    <t>Предоставление субвенций бюджетам муниципальных образований Московской области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</si>
  <si>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Предоставление субсидий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</si>
  <si>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Предоставление субсидий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</si>
  <si>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Мероприятия по развитию жилищно-коммунального хозяйства и социально-культурной сферы</t>
  </si>
  <si>
    <t>Предоставление субвенций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</si>
  <si>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Выплата грантов Губернатора Московской области лучшим образовательным организациям</t>
  </si>
  <si>
    <t>Предоставление субсидий бюджетам муниципальных образований Московской области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</si>
  <si>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Обновление состава и компетенций педагогических работников, создание механизмов мотивации педагогов к повышению качества работы и непрерывному профессиональному развитию</t>
  </si>
  <si>
    <t>Районный праздник «Международный день учителя»</t>
  </si>
  <si>
    <t>2.9.1</t>
  </si>
  <si>
    <t>Августовско-сентябрьский педагогический совет и конференция педагогической общественности</t>
  </si>
  <si>
    <t>2.9.2</t>
  </si>
  <si>
    <t>Педагогические мастерские, семинары, практикумы, научно-практические конференции, ассамблеи, мастер-классы</t>
  </si>
  <si>
    <t>2.9.3</t>
  </si>
  <si>
    <t>2.9.4</t>
  </si>
  <si>
    <t>2.9.5</t>
  </si>
  <si>
    <t>Районный конкурс "Учитель года Щёлковского муниципального района"</t>
  </si>
  <si>
    <t>Проведения конкурсных процедур при отборе лучших педагогов на участие в конкурсах: "За нравственный подвиг Учителя", "Педагог-психолог"</t>
  </si>
  <si>
    <t>Непрерывное повышение квалификации, переподготовка педагогических и руководящих кадров общеобразовательных учреждений</t>
  </si>
  <si>
    <t xml:space="preserve">Организация и проведение районных праздничных, культурно-массовых и иных мероприятий </t>
  </si>
  <si>
    <t>2.11.1</t>
  </si>
  <si>
    <t xml:space="preserve">Иные межбюджетные транcферты, предоставляемые из бюджета Московской области бюджетам муниципальных образований Московской области на приобретение оборудования для комплектования строящихся муниципальных общеобразовательных организаций Московской области </t>
  </si>
  <si>
    <t>2.11.2</t>
  </si>
  <si>
    <t>2.11.3</t>
  </si>
  <si>
    <t>2.11.4</t>
  </si>
  <si>
    <t>2.11.5</t>
  </si>
  <si>
    <t>Районный этап Всероссийской олимпиады школьников по общеобразовательным предметам. Районный праздник "Интеллектуалы 21 века"</t>
  </si>
  <si>
    <t>Участие победителей районных олимпиад в областных, всероссийских и международных олимпиадах</t>
  </si>
  <si>
    <t>Встреча Главы Щёлковского муниципального района с выпускниками общеобразовательных организаций, получивших наивысший результат при сдаче единого государственного экзамена, и выпускниками, удостоенными медалей «За особые успехи в учении»</t>
  </si>
  <si>
    <t>Участие выпускников, удостоенных медалей «За особые успехи в учении», в Губернаторском бале медалистов</t>
  </si>
  <si>
    <t>2.11.6</t>
  </si>
  <si>
    <t>Районный открытый урок «Духовные истоки земли Щёлковской», рождественские православные образовательные чтения,спортивно-тактическая игра на местности "Зарница"</t>
  </si>
  <si>
    <t>Районный открытый слет ученических научных обществ общеобразовательных организаций ЩМР</t>
  </si>
  <si>
    <t>Общеобразовательная школа на 1100 человек по адресу: Московская область,г.Щелково,мкр . "Солнечный"</t>
  </si>
  <si>
    <t>Средняя общеобразовательная школа на 1100 учащихся по адресу: Московская область, г.Щелково, мкр. «Жегалово» (ПИР и строительство)</t>
  </si>
  <si>
    <t xml:space="preserve">Щелковский муниципальный район, г. Щелково, ул. Парковая, д.3б, пристройка к СОШ № 16 </t>
  </si>
  <si>
    <t>Пристройка на 275 мест к нежилому зданию школы, расположенному по адресу: Московская область, Щелковский район, д. Медвежьи озера (ПИР и строительство)</t>
  </si>
  <si>
    <t>Школа на 275 мест по адресу : Московская область,г.Щелково,ул . Шмидта,д.11(ПИР и строительство)</t>
  </si>
  <si>
    <t>Здание начальной школы на 160 мест, с.п. Огудневское, Щелковский муниципальный район</t>
  </si>
  <si>
    <t>Средства бюджетов городских и сельских поселений</t>
  </si>
  <si>
    <t>Поддержка молочного животноводства в крестьянских (фермерских) хозяйствах</t>
  </si>
  <si>
    <t>Создание благоприятной среды и финансовая поддержка малого и среднего предпринимательства</t>
  </si>
  <si>
    <t>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t>
  </si>
  <si>
    <t>2=3+4+5+6</t>
  </si>
  <si>
    <t>7=8+9+10+11</t>
  </si>
  <si>
    <t>12=7/2</t>
  </si>
  <si>
    <t>12=13+14+15+16</t>
  </si>
  <si>
    <t>Оформление технических паспортов автодорог, паспортизация бесхозяйных объектов(автодорог)в сельских поселениях Щёлковского муниципального района:Трубинское,Медвежье-Озёрское,Гребневское,Огудневское</t>
  </si>
  <si>
    <t xml:space="preserve">Подпрограмма "Благоустройство территорий Щёлковского муниципального района"                    </t>
  </si>
  <si>
    <t>Муниципальная программа Щёлковского муниципального района "Сельское хозяйство Щёлковского муниципального района"</t>
  </si>
  <si>
    <t>Расходы на обеспечение деятельности МКУ ГОЩ "Центр управления Щёлково"</t>
  </si>
  <si>
    <t>1.12</t>
  </si>
  <si>
    <t>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</si>
  <si>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Заключение новых договоров аренды</t>
  </si>
  <si>
    <t>Развитие инфраструктуры земельных участков, предоставленных многодетным семьям</t>
  </si>
  <si>
    <t>1.4.4</t>
  </si>
  <si>
    <t>1.4.5</t>
  </si>
  <si>
    <t>рганизация работы по установлению (отнесению) земельных участков к определенной категории, у которых в ГКН данный параметр отсутствует</t>
  </si>
  <si>
    <t>1.4.6</t>
  </si>
  <si>
    <t>1.4.7</t>
  </si>
  <si>
    <t>Организация работы по установлению ВРИ земельных участков, у которых в ГКН данный параметр отсутствует</t>
  </si>
  <si>
    <t>Проведение кадастровых работ, землеустроительных и иных экспертиз касательно судебных вопросов</t>
  </si>
  <si>
    <t>Иные межбюджетные трансферты из бюджетов поселений на создание, содержание и организацию деятельности аварийно-спасательных служб на территории поселений</t>
  </si>
  <si>
    <t>Создание, развитие и обеспечение функционирования единой инфраструктуры информационно-технологического обеспечения функционирования информационных систем обеспечения деятельности ОМСУ муниципального образования Московской области (далее – ЕИТО) на принципах «частного облака», включая аренду серверных стоек на технологических площадках коммерческих дата-центров для размещения оборудования ЕИТО</t>
  </si>
  <si>
    <t>Обеспечение ОМСУ муниципального образования Московской области телефонной связью</t>
  </si>
  <si>
    <t>Основное мероприятие 6. Развитие телекоммуникационной инфраструктуры в области подвижной радиотелефонной связи на территории муниципального образования Московской области</t>
  </si>
  <si>
    <t>Создание условий для размещения радиоэлектронных средств на земельных участках в границах муниципального образования</t>
  </si>
  <si>
    <t>Создание условий для размещения радиоэлектронных средств на зданиях и сооружениях в границах муниципального образования</t>
  </si>
  <si>
    <t>Основное мероприятие 7. Развитие сети волоконно-оптических линий связи для обеспечения возможности жителей городских округов и муниципальных районов, городских и сельских поселений пользоваться услугами проводного и мобильного доступа в информационно-телекоммуникационную сеть Интернет не менее чем 2 операторами связи</t>
  </si>
  <si>
    <t>Основное мероприятие 8. Внедрение информационных технологий для повышения качества и доступности услуг населению в сфере культуры Московской области</t>
  </si>
  <si>
    <t>Основное мероприятие 9. Создание, развитие и сопровождение цифровых платформ в социально-значимых сферах деятельности</t>
  </si>
  <si>
    <t>Основное мероприятие 10. Федеральный проект «Информационная инфраструктура» Мероприятия по созданию и обеспечению функционирования комплекса информационных систем Московской области находящихся в оперативном управлении Государственного казенного учреждения Московской области "Московский областной центр информационно-коммуникационных технологий</t>
  </si>
  <si>
    <t>Основное мероприятие 11 Федеральный проект «Цифровое государственное управление»</t>
  </si>
  <si>
    <t>Основное мероприятие 12 Развитие информационно-коммуникационных технологий для повышения качества управления муниципальными финансами</t>
  </si>
  <si>
    <t>Инвентаризация кабельной канализации на территории Московской области и постановка кабельной канализации на балансовый учет</t>
  </si>
  <si>
    <t>Создание условий доступа операторам связи в многоквартирные дома и подключение подъездного видеонаблюдения</t>
  </si>
  <si>
    <t>7.3</t>
  </si>
  <si>
    <t>Формирование реестра операторов связи, оказывающих услуги по предоставлению широкополосного доступа в информационно-телекоммуникационную сеть Интернет на территории</t>
  </si>
  <si>
    <t>8.1</t>
  </si>
  <si>
    <t>9.1</t>
  </si>
  <si>
    <t>Обеспечение организаций дошкольного, начального общего,основного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сеть Интернет</t>
  </si>
  <si>
    <t>10.1</t>
  </si>
  <si>
    <t>11.1</t>
  </si>
  <si>
    <t>Предоставление доступа к электронным сервисам цифровой инфраструктуры в сфере жилищно-коммунального хозяйства</t>
  </si>
  <si>
    <t>12.1</t>
  </si>
  <si>
    <t>Мониторинг и оценка качества управления муниципальными финансами</t>
  </si>
  <si>
    <t>Годовой отчёт о ходе реализации  муниципальных программ Щёлковского муниципального района за 2019 год в разрезе мероприятий</t>
  </si>
  <si>
    <t>Разработка проекта организации дорожного движения и обустройства (знаки,разметка,искусственные дорожные неровности,ограждения) на автомобильных дорогах и вблизи детских и образовательных учреждений сельских поселений Огудневское,Гребневское,Трубинское,Медвежье-Озёрское</t>
  </si>
  <si>
    <t>Создание парковочного пространства в сельских поселениях Щёлковского муниципального района</t>
  </si>
  <si>
    <t>Сооружение перехватывающих парковок</t>
  </si>
  <si>
    <t>Капитальный ремонт и (или) ремонт автомобильных дорог общего пользования местного значения: ( Московская область,Щёлковский район, с/п Медвежье-Озёрское, д.Долгое Лёдово (участок 1), Московская область,Щёлковский район, с/п Медвежье-Озёрское, д.Долгое Лёдово (участок 2), Московская область,Щёлковский район, д. Медвежьи Озёра, ул.Сосновая,Московская область,Щёлковский район, с/п Огудневское, д.Каблуково, Московская область,Щёлковский район, с/п Огудневское, начало населённого пункта Петровское-конец населённого пункта Петровское,Московская область,Щёлковский район, с/п Трубинское, д.Мишнево, ул. Советская,Московская область,Щёлковский район, поворот от д.Новая Слобода- окраина д.Старая Слобода,Московская область,Щёлковский район</t>
  </si>
  <si>
    <t>Капитальный ремонт и (или) ремонт автомобильных дорог общего пользования местного значения в 2017 году</t>
  </si>
  <si>
    <t>Капитальный ремонт и (или) ремонт автомобильных дорог общего пользования местного значения в 2018-2024 гг.</t>
  </si>
  <si>
    <t>1.1.3</t>
  </si>
  <si>
    <t>1.1.4</t>
  </si>
  <si>
    <t>Ремонт автомобильных дорог общего пользования местного значения ( в том числе внутриквартальных дорог и проездов) военных городков на территории Щёлковского района Московской области </t>
  </si>
  <si>
    <t>Приобретение коммунальной,дорожной техники и прочего оборудования для нужд дорожного хозяйства Щёлковского муниципального района</t>
  </si>
  <si>
    <t>Основное мероприятие 5. Субсидии на обеспечение выполнения муниципального задания МБУ ЩМР "Единый диспетчерский центр</t>
  </si>
  <si>
    <t>Субсидии на обеспечение выполнения муниципального задания МБУ ЩМР "Единый диспетчерский центр</t>
  </si>
  <si>
    <t>Основное мероприятие 1. Утверждение Схемы территориального планирования городского округа Щёлково</t>
  </si>
  <si>
    <t>Обеспечение утверждения проекта схемы территориального планирования городского округа Щёлково</t>
  </si>
  <si>
    <t>Основное мероприятие 2. Утверждение Генерального плана городского округа Щёлково</t>
  </si>
  <si>
    <t>Обеспечение утверждения проекта генерального плана городского округа Щёлково</t>
  </si>
  <si>
    <t>Проведение публичных слушаний по проекту генерального плана городского округа Щёлково</t>
  </si>
  <si>
    <t>В 2019 году финансирование не предусмотрено. В Администрацию ГОЩ в целях организации и проведения публичных слушаний 14.10.2019 поступило обращение Мособлархитектуры о размещении в Ведомственной информационной системе Главного управления архитектуры и градостроительства Московской области: - материалов проекта Генерального плана городского округа Щёлково Московской области (далее - Проект ГП); В соответствии с постановлением Главы городского округа Щёлково от 16.10.2019 № 148 в период с 12.11.2019 по 30.11.2019 Администрацией проведены публичные слушания по Проекту ГП. По завершении процедуры публичных слушаний по Проекту ГП протоколы и заключение по результатам публичных слушаний направлены в адрес Мособлархитектуры письмом Администрации от 19.12.2019 № 172-01Исх-18155Т.</t>
  </si>
  <si>
    <t>В 2019 году финансирование не предусмотрено. 
В Администрацию ГОЩ в целях организации и проведения публичных слушаний 14.10.2019 и 25.10.2019 соответственно поступили обращения Мособлархитектуры о размещении в Ведомственной информационной системе Главного управления архитектуры и градостроительства Московской области:
- материалов проекта Генерального плана городского округа Щёлково Московской области (далее - Проект ГП);
- материалов Правил землепользования и застройки территории (части территории) городского округа Щёлково Московской области (далее - Проект ПЗЗ).
В соответствии с постановлениями Главы городского округа Щёлково от 16.10.2019 № 148 и от 30.10.2019 № 162 в период с 12.11.2019 по 30.11.2019 Администрацией проведены публичные слушания по Проекту ГП и Проекту ПЗЗ.
По завершении процедуры публичных слушаний по Проекту ГП протоколы и заключение по результатам публичных слушаний направлены в адрес Мособлархитектуры письмом Администрации от 19.12.2019 № 172-01Исх-18155Т.
Срок подачи в Комиссию по проведению публичных слушаний Проекту ПЗЗ заинтересованными физическими и юридическими лицами письменных предложений и замечаний в целях включения их в протокол публичных слушаний – 30.01.2019.
Планируемый срок утверждения вышеуказанных документов - по поступлении из Мособлархитектуры материалов по проектам ГП ГОЩ и ПЗЗ ГОЩ на утверждение в Совет депутатов ГОЩ.</t>
  </si>
  <si>
    <t>Основное мероприятие 3. Утверждение Правил землепользования и застройки территории городского округа Щёлково</t>
  </si>
  <si>
    <t>Обеспечение утверждения правил землепользования и застройки территории городского округа Щёлково</t>
  </si>
  <si>
    <t>Обеспечение проведения публичных слушаний по проекту правил землепользования и застройки территории городского округа Щёлково</t>
  </si>
  <si>
    <t>Основное мероприятие 4. Утверждение нормативов градостроительного проектирования городского округа Щёлково</t>
  </si>
  <si>
    <t>Разработка и утверждение нормативов градостроительного проектирования городского округа Щёлково</t>
  </si>
  <si>
    <t>На основании результатов осуществления закупки на предмет разработки нормативов градостроительного проектированиягородского округа Щёлково путем проведения электронного аукциона  с победителем  - ИП Гелашвили А.В. 20.11.2019 заключен муниципальный контракт №0848300041219001123.
Результаты исполнения указанного муниципального контракта приняты 25.12.2019.  Оплата произведена.</t>
  </si>
  <si>
    <t>Основное мероприятие 5. Обеспечение проведения публичных слушаний по проектам планировок территории и межевания территории городского округа Щёлково</t>
  </si>
  <si>
    <t>Проведение публичных слушаний по проектам планировок территории и межевания территории городского округа Щёлково</t>
  </si>
  <si>
    <t>Основное мероприятие 6. Подготовка и регистрация градостроительных планов земельных участков при осуществлении индивидуального жилищного строительства на территории городского округа Щёлково</t>
  </si>
  <si>
    <t>Подготовка и регистрация градостроительных планов земельных участков при осуществлении индивидуального жилищного строительства на территории ГПЩ</t>
  </si>
  <si>
    <t>финансирование на 2019 год не предусмотрено.
С 01.01.2019 полномочия по подготовке и регистрации градостроительных планов земельных участков при осуществлении индивидуального жилищного строительства осуществляет Комитет по архитектуре и градостроительству Московской области</t>
  </si>
  <si>
    <t>Основное мероприятие 8. Создание концепции архитектурно-художественного освещения г. Щёлково городского округа Щёлково</t>
  </si>
  <si>
    <t>Разработка концепции архитектурно-художественного освещения г.Щёлково городского округа Щёлково</t>
  </si>
  <si>
    <t>Разработка концепции архитектурно-художественного освещения г.Щёлково г.о.Щёлково в 2019 году не предусмотрена в связи с отсутствием финансового обеспечения мероприятия.</t>
  </si>
  <si>
    <t>Разработка концепции пешеходной навигации в г.Щёлково г.о.Щёлково в 2019 году не предусмотрена в связи с отсутствием финансового обеспечения мероприятия.</t>
  </si>
  <si>
    <t>Основное мероприятие 9. Создание концепции пешеходной навигации в г.Щёлково городского округа Щёлково</t>
  </si>
  <si>
    <t>Разработка концепции пешеходной навигации в г.Щёлково городского округа Щёлково</t>
  </si>
  <si>
    <t>Основное мероприятие 7. Создание архитектурно-художественного облика городского округа Щёлково</t>
  </si>
  <si>
    <t>7.4</t>
  </si>
  <si>
    <t>7.5</t>
  </si>
  <si>
    <t>7.6</t>
  </si>
  <si>
    <t>Мероприятие по обеспечению соблюдения норм градостроительного и земельного законодательства</t>
  </si>
  <si>
    <t>Недопущение строительства объектов самовольной застройки</t>
  </si>
  <si>
    <t>финансирование на 2019 год не предусмотрено. Ведется работа по заполнению дорожных карт в ИСОГД, по сбору документов с целью приведения объектов в соответствие, по снятию статуса самовольных объектов. Подано 13 исков в суд о сносе объектов самовольной застройки и приведении в соответствие</t>
  </si>
  <si>
    <t>Приведение в порядок территорий, в том числе: главных улиц, привокзальных площадей и других территорий</t>
  </si>
  <si>
    <t>финансирование на 2019 год не предусмотрено. Определены 2 территории, на которых планируется привести в порядок средства размещения информации, а именно ул.Советская и ул. Краснознаменская в г.Щёлково городского округа Щёлково.
В 4 квартале 2019 года выявлено 7 незаконных средств размещения информации по ул. Советская. Собственникам конструкций разъяснены технические требования к внешнему виду и месту размещения информационных конструкций, а также процедура получения согласования на установку и эксплуатацию средств размещения информации на территории ГОЩ. По состоянию на 09.01.2020 указанные конструкции приведены в соответствие с требованиями Административного регламента, утверждённого постановлением Администрации ЩМР от 19.12.2018 № 6489.</t>
  </si>
  <si>
    <t>Реализация проектов пешеходных улиц и общественных пространств в г.п. Щёлково г.Щелково: ул.Парковая (2 этап), ул.Шмидта (набережная вдоль р.Клязьма)</t>
  </si>
  <si>
    <t>7.3.1</t>
  </si>
  <si>
    <t>Проведение мероприятий по ликвидации долгостроев, самовольного строительства</t>
  </si>
  <si>
    <t>Проведение мероприятий по защите прав и законных интересов граждан-соинвесторов, инвестировавших денежные средства в долевое жилищное строительство</t>
  </si>
  <si>
    <t>На основании результатов осуществления закупки на предмет разработки концепции "Мероприятия по защите прав и законных интересов граждан-соинвесторов, инвестировавших денежные средства в долевое жилищное строительство" путем проведения электронного аукциона  с победителем  - ИП Карповым А.В. 26.11.2018 заключен муниципальный контракт №0848300041218001234.
Результаты исполнения указанного муниципального контракта приняты 24.12.2018. Оплата перенесена на 2019 год. Оплата произведена в 2019 году.</t>
  </si>
  <si>
    <t>7.1.1</t>
  </si>
  <si>
    <t>7.1.2</t>
  </si>
  <si>
    <t>7.1.3</t>
  </si>
  <si>
    <t>7.1.4</t>
  </si>
  <si>
    <t>7.1.5</t>
  </si>
  <si>
    <t>7.1.6</t>
  </si>
  <si>
    <t>7.1.7</t>
  </si>
  <si>
    <t>7.1.8</t>
  </si>
  <si>
    <t>7.1.9</t>
  </si>
  <si>
    <t>7.1.10</t>
  </si>
  <si>
    <t>7.1.11</t>
  </si>
  <si>
    <t>7.1.12</t>
  </si>
  <si>
    <t>7.1.13</t>
  </si>
  <si>
    <t>Подготовка проектно-сметной документации по пешеходной зоне от железнодорожной станции Монино до строящегося стадиона для игры в регби по Новинскому шоссе в гп Монино</t>
  </si>
  <si>
    <t>Подготовка архитектурно-планировочных концепций по формированию привлекательного облика г.п.Щёлково, созданию и развитию пешеходных зон и улиц</t>
  </si>
  <si>
    <t>Разработка архитектурно-планировочных решений и сметной документации по объекту: «Благоустройство набережной вдоль ул.Шмидта», г.Щёлково, Щёлковский муниципальный район, Московская область</t>
  </si>
  <si>
    <t>Подготовка архитектурно-планировочной концепции по формированию привлекательного облика г.п. Щёлково, созданию и развитию пешеходной зоны ул.Советская до детской поликлиники и р. Поныри до ул.Комарова</t>
  </si>
  <si>
    <t>Разработка проектно-сметной документации по созданию сквера городам-побратимам с размещением памятного знака на пересечении ул.Первомайской и ул.Комарова</t>
  </si>
  <si>
    <t>Разработка концепции и ПСД памятного въездного знака на въезде в г.Щёлково, посвященного перелёту экипажа В.П. Чкалова "Москва-Ванкувер" в 1937 г.</t>
  </si>
  <si>
    <t>Разработка концепции по благоустройству общественных территорий военного городка по адресу: Щёлковский муниципальный район, г.Щёлково, ул.Гагарина</t>
  </si>
  <si>
    <t>Разработка концепции парка в районе микрорайона Щёлково-7</t>
  </si>
  <si>
    <t>Разработка концепции благоустройства левой стороны набережной р.Клязьма от моста в районе ул.Пушкина до пешеходного моста в районе рынка</t>
  </si>
  <si>
    <t>Разработка концепции благоустройства с созданием пешеходной зоны от сквера им.А.С.Пушкина до железнодорожной станции «Воронок»</t>
  </si>
  <si>
    <t>Разработка проектной документации 2-го этапа строительства объекта «Магистральная улица в г.Щёлково городского поселения Щёлково Щёлковского муниципального района Московской области в границах от Щёлковского шоссе (ул.Хотовская, ул.Фабричная, через р.Клязьма и ул.Заречная) до Фряновского шоссе», а именно строительство 2-х полосной улицы от Восточной промзоны до выхода на Фряновское шоссе (участок км 3+400 – км 6+500), обустройство существующего примыкания ул.Фабричная к ул.Заводская с устройством светофорного объекта</t>
  </si>
  <si>
    <t>Разработка концепции по благоустройству территорий, прилегающих к "вылетной" магистрали А-103 «Щёлковское шоссе</t>
  </si>
  <si>
    <t>Документация для проведения открытого конкурса в электронной форме размещена 20.06.2019.
Номер извещения (закупки)  - 0848300041219000425. 
Начало торгов - 11.07.2019/
На основании результатов осуществления закупки на предмет разработки концепции по благоустройству территорий, прилегающих к «вылетной» магистрали А-103 «Щёлковское шоссе» путем проведения электронного аукциона  с победителем  - ООО "АСБ №17" 24.07.2019 заключен муниципальный контракт №0848300041219000425.
Результаты исполнения указанного муниципального контракта приняты 21.10.2019.  Оплата произведена.</t>
  </si>
  <si>
    <t>Разработка концепции двух въездных групп на участке "вылетной" магистрали А-103 "Щёлковское шоссе" в границах городского округа Щёлково</t>
  </si>
  <si>
    <t>Разработка концепции благоустройства "Чкаловского парка" в г. Щёлково городского округа Щёлково</t>
  </si>
  <si>
    <t>По мере необходимости</t>
  </si>
  <si>
    <t>Работа поселений в соответствии с «дорожной картой» постановки бесхозяйных гидротехнических сооружений на учет в Управление Росреестра по Московской области как бесхозяйных объектов</t>
  </si>
  <si>
    <t>Соответствие фактической площади озеленённых территорий согласно нормативам градостроительного проектирования</t>
  </si>
  <si>
    <t>3.6</t>
  </si>
  <si>
    <t>Информационные услуги по сопровождению (обновлению)программ для ЭВМ и баз данных, составляющих информационно-справочную систему (ИСС) "Техэксперт"</t>
  </si>
  <si>
    <t xml:space="preserve">Подпрограмма "Развитие и поддержка социально ориентированных некоммерческих организаций"                    </t>
  </si>
  <si>
    <t>Основное мероприятие 1. Осуществление финансовой поддержки социально ориентированных некоммерческих организаций</t>
  </si>
  <si>
    <t>Предоставление субсидии социально ориентированным некоммерческим организациям на реализацию программ (проектов) в сфере социальной защиты населени</t>
  </si>
  <si>
    <t>Приобретение оборудования для обеспечения антитеррористической защищенности объектов спорта и культурно-досуговых центров</t>
  </si>
  <si>
    <t>Приобретение оборудования для обеспечения антитеррористической защищенности объектов образования</t>
  </si>
  <si>
    <t>Иные межбюджетные трансферты на мероприятия  по профилактике терроризма и экстремизма, а также  минимизации и (или) ликвидации последствий проявлений терроризма и экстремизма</t>
  </si>
  <si>
    <t>Проведение круглых столов, семинаров по вопросам профилактики безнадзорности и правонарушений</t>
  </si>
  <si>
    <t>В целях предупреждения повторной преступности несовершеннолетних обеспечение межведомственного сопровождения подростков, состоящих на учёте в КДНиЗП</t>
  </si>
  <si>
    <t>Обеспечение деятельности и создание условий общественных объединений и добровольных формирований  по охране общественного порядка</t>
  </si>
  <si>
    <t>Развитие системы видеонаблюдения  в местах массового пребывания людей и социально-значимых объектов, в т.ч. поставка товаров и приобретение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t>
  </si>
  <si>
    <t>Иные межбюджетные трансферты на мероприятия по развитию системы видеонаблюдения в местах массового пребывания людей (в т.ч. поставка товаров и приобретение  услуг в целях развития системы видеонаблюдения "Безопасный регион")</t>
  </si>
  <si>
    <t>Оборудование системой видеонаблюдения                 муниципальные учреждения культуры Щёлковского муниципального района</t>
  </si>
  <si>
    <t>Осуществление мероприятий по подключению торговых центров, автозаправочных станций, оборудованных системами видеонаблюдения и подключенных к системе «Безопасный регион»</t>
  </si>
  <si>
    <t>Обновление, совершенствование системы поддержание в исправном состоянии элементов оборудования системы «Безопасный регион»</t>
  </si>
  <si>
    <t>Изготовление и распространение памяток, буклетов, социальных роликов  и т.д.</t>
  </si>
  <si>
    <t>5.5</t>
  </si>
  <si>
    <t>Внедрение профилактических антинаркотических программ в образовательных учреждениях</t>
  </si>
  <si>
    <t>Повышение квалификации специалистов и подготовка волонтёров</t>
  </si>
  <si>
    <t>Информационно-пропагандистского сопровождения антинаркотической деятельности</t>
  </si>
  <si>
    <t>Выявление лиц, потребляющих наркотические средства и психотропные вещества</t>
  </si>
  <si>
    <t>Основное мероприятие 1. Снижение рисков и смягчение последствий чрезвычайных ситуаций природного и техногенного характера</t>
  </si>
  <si>
    <t>Разработка: 
- Плана по предупреждению и ликвидации аварийных  разливов нефти и нефрепродуктов на территориигородского округа Щёлково;
- Плана действий по предупреждению и ликвидации чрезвычайных ситуаций природного и техногенного характера на территории городского округа Щёлково;
- Паспорта безопасности территории городского округа Щёлково</t>
  </si>
  <si>
    <t>Развитие и повышение эффективности системы вызова экстренных оперативных служб по единому выделенному телефонному номеру «112»</t>
  </si>
  <si>
    <t>Установка и содержание пожарных извещателей в жилых помещениях, занимаемых малообеспеченными гражданами, малообеспеченными и многодетными семьями Щёлковского муниципального района</t>
  </si>
  <si>
    <t>Основное мероприятие 3. Обеспечение пожарной безопасности</t>
  </si>
  <si>
    <t>Основное мероприятие 4. Обеспечение мероприятий гражданской обороны</t>
  </si>
  <si>
    <t>Иные межбюджетные трансферты на мероприятия по снижению рисков и смягчению последствий чрезвычайных ситуаций природного и техногенного характера</t>
  </si>
  <si>
    <t>Разработка Плана гражданской обороны и защиты населения городского округа Щёлково</t>
  </si>
  <si>
    <t>Разработка архитектурно-планировочных концепций (и рабочей документации) благоустройства общественных территорий</t>
  </si>
  <si>
    <t>Оплата кредиторской задолженности за работы выполненные в 2018 году.</t>
  </si>
  <si>
    <t>Ответственный исполнитель Отдел архитектуры и градостроительства</t>
  </si>
  <si>
    <t>Разработка генеральной схемы очистки городского округа Щёлково - схемы санитарной очистки территории</t>
  </si>
  <si>
    <t>Услуги оказаны по фактическому количеству отловленных животных, на основании обращений граждан</t>
  </si>
  <si>
    <t>Денежные средства предусмотрены для софинансирования мероприятия Государственной программы. В связи с тем, что в 2019 году Щёлковскому муниципальному району (городскому округу Щёлково) не выделена субсидия на реализацию проекта "Светлый город" денежные средства будут перемещены на другие мероприятия программы. Плановое значение будет скорректировано после внесения изменений в муниципальную программу.</t>
  </si>
  <si>
    <t>Оплата кредиторской задолженности за работы, выполненные в 2018 году</t>
  </si>
  <si>
    <t>Обследование, капитальный ремонт муниципальных квартир жилищного фонда</t>
  </si>
  <si>
    <t>Заявки и обращения жителей на замену газового оборудования не поступали. Плановое значение будет скорректировано после внесения изменений в муниципальную программу. Финансирование перенесено на другие мероприятия программы</t>
  </si>
  <si>
    <t>Ликвидация последствий чрезвычайных ситуаций в многоквартирных домах</t>
  </si>
  <si>
    <t>Мероприятие выполняется в случае ликвидации последствий чрезвычайных ситуаций. Плановое значение будет скорректировано после внесения изменений в муниципальную программу. Финансирование перенесено на другие мероприятия программы</t>
  </si>
  <si>
    <t>Основное мероприятие 3. Повышение эффективности капитального ремонта многоквартирных домов</t>
  </si>
  <si>
    <t>Мониторинг классов энергетической эффективности многоквартирных домов, прошедших комплексный капитальный ремонт</t>
  </si>
  <si>
    <t>Мероприятие реализуется без привлечения бюджетных средств</t>
  </si>
  <si>
    <t>Приобретение основных средств, библиотечного оборудования и мебели МБУК ЩМР "МЦРБ"</t>
  </si>
  <si>
    <t xml:space="preserve">Текущий ремонт  МБУК ЩМР "МЦРБ" </t>
  </si>
  <si>
    <t>Текущий ремонт МАУ ЩМР "Щёлковский районный культурный комплекс"</t>
  </si>
  <si>
    <t>Основное мероприятие 4. Проведение районных культурно-массовых мероприятий, фестивалей, конкурсов, проводимых Комитетом по культуре и туризму Администрации городского округа Щёлково и муниципальными учреждениями сферы культуры</t>
  </si>
  <si>
    <t>Проведение районных культурно-массовых мероприятий, фестивалей, конкурсов, проводимых Комитетом по культуре и туризму Администрации городского округа Щёлково</t>
  </si>
  <si>
    <t>Расходы на обеспечение деятельности (оказание услуг) МБУК ЩМР "ЩИКМ"</t>
  </si>
  <si>
    <t>Расходы на обеспечение деятельности (оказание услуг) МБУК ЩМР "ЩХГ"</t>
  </si>
  <si>
    <t>Расходы на обеспечение деятельности (оказание услуг) МБУ Историко-краеведческий музей ГП Фряново</t>
  </si>
  <si>
    <t>Ремонт эркера МБУК ЩМР "ЩИКМ"</t>
  </si>
  <si>
    <t>Основное мероприятие 4. Организация и проведение мероприятий учреждений культуры музейного типа</t>
  </si>
  <si>
    <t>Организация и проведение мероприятий МБУК ЩМР "ЩИКМ"</t>
  </si>
  <si>
    <t>Организация и проведение мероприятий МБУК ЩМР "ЩХГ"</t>
  </si>
  <si>
    <t xml:space="preserve">Подпрограмма "Развитие театральной деятельности"                    </t>
  </si>
  <si>
    <t>Основное мероприятие 1. Обеспечение выполнения функций театров Щёлковского муниципального района, в том числе по оказанию муниципальных услуг в соответствии с муниципальным заданием</t>
  </si>
  <si>
    <t>Обеспечение деятельности МАУК ЩМР "ТКЦ "Щёлковский театр"</t>
  </si>
  <si>
    <t>Основное мероприятие 2. Организация и проведение мероприятий в сфере культуры</t>
  </si>
  <si>
    <t>Основное мероприятие 3. Организация и проведение мероприятий в сфере культуры</t>
  </si>
  <si>
    <t xml:space="preserve">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</si>
  <si>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Изготовление фонограммы для Художественного коллектива русской песни "Распевы"</t>
  </si>
  <si>
    <t>Изготовление сценических костюмов для ансамбля русской песни "Распевы"</t>
  </si>
  <si>
    <t>Основное мероприятие 4. Улучшение условий в МАУК ЩМР "ТКЦ "Щёлковский театр"</t>
  </si>
  <si>
    <t>Звукоизоляция кабинета №7 для репитиций оркестра МАУК ЩМР "ТКЦ "Щёлковский театр"</t>
  </si>
  <si>
    <t>7</t>
  </si>
  <si>
    <t>Формирование перечня мест проведения ярмарок на территории района</t>
  </si>
  <si>
    <t>Содействие строительству сети магазинов  «Подмосковный фермер»</t>
  </si>
  <si>
    <t>Бани на территории городского поселения Фряново, реконструируемой в рамках губернаторской программы «100 бань Подмосковья»</t>
  </si>
  <si>
    <t>Содержание кладбищ, расположенных на территории городских поселений Щелковского района: гп Щелково, гп Фряново, гп Монино</t>
  </si>
  <si>
    <t xml:space="preserve">Организация и размещение межпоселенческого кладбища </t>
  </si>
  <si>
    <t>Транспортировка с мест обнаружения или происшествия, умерших на территории Щелковского муниципального района для производства судебно-медицинской экспертизы и патологоанатомического вскрытия</t>
  </si>
  <si>
    <t>Основное мероприятие 3. Участие в организации региональной системы защиты прав потребителей</t>
  </si>
  <si>
    <t>Рассмотрение обращений и жалоб, консультация граждан по вопросам защиты прав потребителей</t>
  </si>
  <si>
    <t>Обращения в суды по вопросу защиты прав потребителей</t>
  </si>
  <si>
    <t>Дошкольное образовательное учреждение на 180 мест 
в мкр. №5 г. Щёлково, ул. Центральная</t>
  </si>
  <si>
    <t>Дошкольное образовательное учреждение на 210 мест в мкр. "Потапово-1" г. Щёлково</t>
  </si>
  <si>
    <t>Дошкольное образовательное учреждение на 320 мест в мкр. "Жегалово" г. Щёлково</t>
  </si>
  <si>
    <t xml:space="preserve">Реконструкция детского сада №54 с увеличением проектной мощности учреждения на 60 мест в пос. РТС г. Щёлково (второй корпус МАДОУ №63) </t>
  </si>
  <si>
    <t xml:space="preserve">Основное мероприятие 2. Проведение капитального ремонта объектов дошкольного образования </t>
  </si>
  <si>
    <t>Предоставление субсидий бюджетам муниципальных образований Московской области на проведение капитального ремонта в муниципальных дошкольных образовательных организациях Московской области</t>
  </si>
  <si>
    <t>Основное мероприятие 3. Финансовое обеспечение реализации прав граждан на получение общедоступного и бесплатного дошкольного образования</t>
  </si>
  <si>
    <t xml:space="preserve"> 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</si>
  <si>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Предоставление субвенций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</si>
  <si>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3.5.1</t>
  </si>
  <si>
    <t>Оплата  труда работников, осуществляющих работу по обеспечению выплаты компенсации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</si>
  <si>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3.5.2</t>
  </si>
  <si>
    <t>Проведение районных мероприятий (профессиональных конкурсов, смотров, праздников, фестивалей среди воспитанников дошкольных образовательных учреждений)</t>
  </si>
  <si>
    <t>3.6.1</t>
  </si>
  <si>
    <t>3.6.2</t>
  </si>
  <si>
    <t>3.6.3</t>
  </si>
  <si>
    <t>Районная спартакиада дошкольников</t>
  </si>
  <si>
    <t>3.7</t>
  </si>
  <si>
    <t>Основное мероприятие 4. Обеспечение реализации федерального государственного образовательного стандарта дошкольного образования</t>
  </si>
  <si>
    <t>Основное мероприятие 5. Основное мероприятие Р2: федеральный проект "Содействие занятости женщин - создание условий дошкольного образования для детей в возрасте до трех лет "национального проекта "Образование"</t>
  </si>
  <si>
    <t>Организация деятельности многофункциональных центров предоставления государственных и муниципальных услуг, действующих на территории Московской области, по реализации мероприятий, направленных на повышение уровня удовлетворенности граждан качеством предоставления государственных и муниципальных услуг</t>
  </si>
  <si>
    <t>Основное мероприятие 1. Хранение, комплектование, учёт и использование документов Архивного фонда Московской области, муниципальных документов и других архивных документов в МБУ ЩМР «Щёлковский районный архив»</t>
  </si>
  <si>
    <t>Основное мероприятие 2.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</si>
  <si>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Софинансирование расходов на повышение заработной платы работникам муниципальных архивов</t>
  </si>
  <si>
    <t>Основное мероприятие 3. Борьба с борщевиком</t>
  </si>
  <si>
    <t>Комплексная борьба с борщевиком Сосновского</t>
  </si>
  <si>
    <t>Основное мероприятие 4. Обеспечение эпизоотического благополучия территории от заноса и распространения заразных, в том числе особо опасных болезней животных</t>
  </si>
  <si>
    <t>Осуществление отдельных переданных полномочий Московской области по оформлению в собственность Московской области сибиреязвенных скотомогильников, по обустройству и содержанию сибиреязвенных скотомогильников</t>
  </si>
  <si>
    <t>Выполнение муниципального задания МБУ ГОЩ МО «Спортивная школа» и создание условий для его выполнения</t>
  </si>
  <si>
    <t>Укрепление материально-технической базы и выполнение работ МАУ ГОЩ «УСК «Подмосковье»</t>
  </si>
  <si>
    <t>Выполнение муниципального задания МАУ ГОЩ УСК «Подмосковье»</t>
  </si>
  <si>
    <t>Укрепление матери-ально-технической базы  МБУ ГОЩ МО «Спортивная школа»</t>
  </si>
  <si>
    <t>Основное мероприятие 3. Привлечение к систематическим занятиям физической культурой и спортом лиц с ограниченными возможностями здоровья</t>
  </si>
  <si>
    <t>Выполнение муниципального задания МБУ ГОЩ ЦАФКСиТ «Спартанец»</t>
  </si>
  <si>
    <t xml:space="preserve">Предоставление  субсидий  бюджетам муниципальных образований Московской области на закупку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 </t>
  </si>
  <si>
    <t>Предоставление субсидий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</si>
  <si>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Новый корпус на 550 учащихся МБОУ СОШ № 11 им. Титова по адресу: Московская область, г. Щелково, ул. Институтская, д.5 (ПИР и строительство) (в том числе кредиторская задолженность прошлых лет)</t>
  </si>
  <si>
    <t>4.9</t>
  </si>
  <si>
    <t>Выполнение работ по прокладке дополнительных коммуникаций, приобретение и монтаж дополнительного оборудования для пристройки на 275 мест к нежилому зданию школы, расположенному по адресу: Московская область, Щёлковский район, д. Медвежьи Озёра</t>
  </si>
  <si>
    <t>Е1:Федеральный проект "Современная школа" национального проекта "Образование"</t>
  </si>
  <si>
    <t>Субсидии  на обновление материально-технической базы для формирования у обучающихся современных технологических и гуманитарных навыков</t>
  </si>
  <si>
    <t xml:space="preserve">Предоставление иных межбюджетных трансвертов бюджетам муниципальных образований Московской области  на создание   центров образования цифрового и гуманитарного профелей  </t>
  </si>
  <si>
    <t>Предоставление субсидии бюджетам муниципальных образований на мероприятия по проведению капитального ремонта в муниципальных общеобразовательных организациях в Московской области</t>
  </si>
  <si>
    <t>Участие в  Московском межрегиональном  слете-соревновании детско-юношеского движения «Школа безопасности» между  обучающимися общеобразовательных организаций</t>
  </si>
  <si>
    <t>Участие в  областных конкурсах  проектов и исследовательских работ обучающихся образовательных организаций, посвященных памятным датам военной истории</t>
  </si>
  <si>
    <t>Участие обучающихся Щёлковского муниципального района в областных,  всероссийских, международных фестивалях-конкурсах, выставках, патриотических акциях, слетах, соревнованиях, профильных сменах, сборах и др.</t>
  </si>
  <si>
    <t>Разработка и внедрение  в образовательных организациях  моделей практик социального проектирования и добровольческой (волонтерской) деятельности как средства воспитания и социализации детей и подростков </t>
  </si>
  <si>
    <t>Проведение конкурсов профессионального мастерства педагогов системы дополнительного образования и воспитания «Классная самая классная», «Сердце отдаю детям". Участие педагогов в областных конкурсах профессионального мастерства (Педагогического марафона «Учительство Подмосковья - воспитанию будущего поколения», областного конкурса педагогов дополнительного образования детей «Сердце отдаю детям», регионального  конкурса  профессионального мастерства «Педагог-психолог  Подмосковья»)</t>
  </si>
  <si>
    <t xml:space="preserve">Мероприятия по развитию жилищно-коммунального хозяйства и социально-культурной сферы </t>
  </si>
  <si>
    <t>Обеспечение функционирования модели персонифицированного финансирования дополнительного образования детей</t>
  </si>
  <si>
    <t>Основное мероприятие 4. Реализация комплекса мер, обеспечивающих развитие системы дополнительного образования детей  технической и естественнонаучной направленности</t>
  </si>
  <si>
    <t>Основное мероприятие 5. Реализация комплекса мер, обеспечивающих развитие системы дополнительного образования детей  художественной направленности</t>
  </si>
  <si>
    <t xml:space="preserve">Внедрение и  реализация экологических программ в сфере дополнительного образования детей </t>
  </si>
  <si>
    <t>Реализация районной программы по формированию социальной активности детей "Компас жизни"</t>
  </si>
  <si>
    <t>Основное мероприятие 6. Строительство и реконструкция, ремонт учреждений дополнительного образования</t>
  </si>
  <si>
    <t xml:space="preserve">Выполнение проекта реконструкции; укрепление материально-технической базы; текущий ремонт  МАОУ  ДОД ДООЦ «Лесная сказка» </t>
  </si>
  <si>
    <t>Укрепление материально-технической базы и  проведение капитального,текущего ремонта муниципальных организаций дополнительного образования ЩМР</t>
  </si>
  <si>
    <t xml:space="preserve">Основное мероприятие 1. Оплата труда, начисление на оплату труда,  материально-техническое обеспечение программно-методическое, техническое, консультационное, информационно-аналитическое сопровождение;  увеличение стоимости материальных запасов и основных средств, прочие услуги
</t>
  </si>
  <si>
    <t xml:space="preserve">Основное мероприятие 2. Оплата труда, расходы на приобретение услуг связи, материально-техническое обеспечение, консультационное, информационно-аналитическое сопровождение; - обеспечение содержания и ремонта предоставленных зданий и сооружений в соответствии со стандартами качества; - обеспечение помещений услугами тепло-, электро-, водоснабжения и водоотведения.
</t>
  </si>
  <si>
    <t>Организация и проведение районных мероприятий, направленных на содействие гражданско-патриотическому и духовному воспитанию моло-дёжи, оказание поддержки организациям гражданско-патриотической направленности</t>
  </si>
  <si>
    <t>Основное мероприятие 2. Содействие организации вре-менной занятости подростков, профориентации и трудовой адаптации молодых граждан</t>
  </si>
  <si>
    <t>Основное мероприятие 3. Увеличение вовлеченности молодых граждан в работу молодёжных общественных организаций и развитие волонтёрского движения.</t>
  </si>
  <si>
    <t xml:space="preserve">Финансовое обеспечение муни-ципального задания на оказание муниципальных услуг МБУ ГОЩ РМ "КДЦ "Навигатор" </t>
  </si>
  <si>
    <t>Укрепление материально-технической базы МБУ ГОЩ РМ «КДЦ «Навигатор»</t>
  </si>
  <si>
    <t xml:space="preserve">Финансовое обеспечение муни-ципального задания на оказание муниципальных услуг МБУ ГОЩ РМ "Клуб "Ровесник" </t>
  </si>
  <si>
    <t xml:space="preserve">Ремонт системы отопления МБУ ГОЩ РМ «Клуб «Ровес-ник» </t>
  </si>
  <si>
    <t>Основное мероприятие 2. Осуществление мер социальной поддержки отдельных категорий медицинских работников государственных учреждений здравоохранения Московской области, рас-положенных на территории Щёлковского муниципального района.</t>
  </si>
  <si>
    <t>Основное мероприятие 1. Создание безбарьерного доступа к социаль-нозначимым объектам</t>
  </si>
  <si>
    <t>Создание в дошкольных образовательных, обшеобразовательных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</si>
  <si>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Реализация заключенных и планируемых Договоров развития застроенных территори</t>
  </si>
  <si>
    <t xml:space="preserve">Основное мероприятие 2. Переселение граждан  из многоквартирных жилых домов, признанных аварийными в установленном законодательством порядке за счет внебюджетных источников финансирования </t>
  </si>
  <si>
    <t>Обеспечение жилыми помещениями граждан, проживающих в аварийном жилом  доме по адресу: г. Щёлково,  Гостинный пер., д.3</t>
  </si>
  <si>
    <t xml:space="preserve">Обеспечение жилыми помещениями граждан, проживающих в аварийном жилом доме по адресу: г. Щёлково, ул. 1-ый Советский пер., д.19
</t>
  </si>
  <si>
    <t>Исполнение обязательств по оплате муниципальных контрактов на приобретение жилых помещений для целей обеспечения жилыми  помещениями детей-сирот в связи с  отказами детей сирот от предоставления квартир</t>
  </si>
  <si>
    <t xml:space="preserve">Основное мероприятие 1. Предоставление государственной поддержки в виде компенсации на погашение основного долга по ипотечному жилищному кредиту </t>
  </si>
  <si>
    <t>Подтверждение объёмов финансирования городского поселения Щёлково,  Щёлковского муниципального района</t>
  </si>
  <si>
    <t>Основное мероприятие 2. Предоставление дополнительной социальной выплаты в случае рождения (усыновления) ребенка</t>
  </si>
  <si>
    <t>Подтверждение объемов финансирования  дополнительной социальной выплаты в случае рождения (усыновления) ребенка</t>
  </si>
  <si>
    <t>Капитальный ремонт ВЗУ производительностью 82,3 м3/сутки, ул. Соколовская, г. Щёлково, г.п. Щёлково, Щелковской м.р.</t>
  </si>
  <si>
    <t xml:space="preserve">Капитальный ремонт ВЗУ  со станцией безжелезивания ул. Розы Люксембург г.п. Загорянский  Щелковский м.р (I этап)
</t>
  </si>
  <si>
    <t xml:space="preserve">Оказание услуг по осуществлению строительного контроля за выполнением работ по капитальному ремонту ВЗУ  со станцией обезжелезивания  
ул. Розы Люксембург г.п. Загорянский  Щелковский м.р 
(I этап)
</t>
  </si>
  <si>
    <t xml:space="preserve">Приобретение, монтаж и ввод в эксплуатацию станции обезжелезивания на ВЗУ д. Старая Слобода, 
с.п. Гребневское, Щелковский м.р.
</t>
  </si>
  <si>
    <t xml:space="preserve">Основное мероприятие 1. Строительство (реконструкция) капитальный ремонт канализационных коллекторов (участков) и канализационных насосных станций </t>
  </si>
  <si>
    <t>Предоставление субсидий из бюджета Московской области бюджетам муниципальных образований Московской области на капитальный ремонт канализационных коллекторов и канализационных насосных станций</t>
  </si>
  <si>
    <t>Оказание услуг по осуществлению строительного контроля за выполнением работ по капитальному ремонту коллектора 2Д=1200мм (две нитки), проходящего в железобетонном дюкере по дну реки Клязьма и в прилегающей береговой зоне, Щелковский м.р.</t>
  </si>
  <si>
    <t>Предоставление субсидий из бюджета Московской области бюджетам муниципальных образований Московской области на строительство (реконструкцию) канализационных коллекторов, канализационных насосных станций</t>
  </si>
  <si>
    <t xml:space="preserve">Капитальный ремонт межрайонного самотечного коллектора от 
г. Королев (пл. Валентиновская) до 
г. Щелково (КНС «Соколовская») Д1500 мм Щелковский муниципальный район (2 этап)
</t>
  </si>
  <si>
    <t xml:space="preserve">Оказание услуг по осуществлению строительного контроля за выполнением работ по капитальному ремонту межрайонного самотечного коллектора от 
г. Королев (пл. Валентиновская) до 
г. Щелково (КНС "Соколовская") Д1500 мм Щелковский муниципальный район (2 этап)
</t>
  </si>
  <si>
    <t>1.3.2</t>
  </si>
  <si>
    <t xml:space="preserve">Оказание услуг по осуществлению строительного контроля за выполнением работ по модернизации КНС «Соколовская», г. Щёлково 
</t>
  </si>
  <si>
    <t>Модернизация КНС «Соколовская»  г. Щёлково</t>
  </si>
  <si>
    <t>1.3.3</t>
  </si>
  <si>
    <t>1.3.4</t>
  </si>
  <si>
    <t xml:space="preserve">Оказание услуг по проведению авторского надзора за производством работ по модернизации КНС «Соколовская», г. Щёлково
</t>
  </si>
  <si>
    <t xml:space="preserve">Оказание услуг по разработке рабочей документации для модернизации КНС «Соколовская», г. Щёлково
</t>
  </si>
  <si>
    <t>Строительство котельной мощностью 25 Мвт по адресу: г.п. Щёлково, Щёлково-4, ул. Беляева</t>
  </si>
  <si>
    <t>проектно-изыскательские работы</t>
  </si>
  <si>
    <t>Предоставление субсидий из бюджета Московской области бюджетам муниципальных образований Московской области на проведение первоочередных мероприятий по восстановлению объектов социальной и инженерной инфраструктуры военных городков, переданных из федеральной собственности</t>
  </si>
  <si>
    <t xml:space="preserve">Капитальный ремонт МБДОУ детский сад № 32 "Росинка" ЩМР МО г. Щелково-7, ул. Неделина военный городок Щелково-7, в/ч 55233
</t>
  </si>
  <si>
    <t xml:space="preserve">Капитальный ремонт и техническое переоснащение здания муниципального автономного учреждения культуры городского поселения Щелково «Дворец культуры им. В.П. Чкалова» г. Щелково, 
ул. Супруна, д. 3 военный городок Щелково 3-4
</t>
  </si>
  <si>
    <t>1.2.3</t>
  </si>
  <si>
    <t xml:space="preserve">Капитальный ремонт универсальной спортивной площадки г.п. Монино ул. Авиационная военный городок №  21/1
</t>
  </si>
  <si>
    <t>1.2.4</t>
  </si>
  <si>
    <t>1.2.5</t>
  </si>
  <si>
    <t xml:space="preserve">Капитальный ремонт котельной с.п. Медвежье-Озерское, Новый Городок в/г № 36, в/ч 45757
</t>
  </si>
  <si>
    <t>1.2.6</t>
  </si>
  <si>
    <t xml:space="preserve">Оказание услуг по осуществлению строительного контроля за проведением аварийно-восстановительных работ на коллекторе диаметром 400, 600 мм, поврежденного (разрушенного) в результате обрушения сводов трубопровода, полного износа конструктивных элементов трубопровода, расположенного по адресу: Московская область, Щелковский район, г. Щелково (Щелково-4, 
ул. Беляева) - с.п. Анискинское (д. Леониха) - г. Щелково (Щелково-3), в том числе:
</t>
  </si>
  <si>
    <t>погашение кредиторской задолженности</t>
  </si>
  <si>
    <t>Предоставление субсидии из бюджета Щёлковского муниципального района муниципальным предприятиям городского округа Щёлково в целях финансового обеспечения затрат в связи с выполнением работ по ремонту объектов теплоснабжения</t>
  </si>
  <si>
    <t>Ремонт теплотрассы от котельной Новый Городок от ТК-13 до здания № 96 (санчасть) и монтажу теплотехнического оборудования в котельной п.Новый Городок</t>
  </si>
  <si>
    <t>Разработка схемы теплоснабжения городского округа Щёлково</t>
  </si>
  <si>
    <t>Разработка схемы водоснабжения и водоотведения городского округа Щёлково</t>
  </si>
  <si>
    <t xml:space="preserve">Основное мероприятие 3. Организация обеспечения
надежного тепло,-водоснабжения, водоотведения населения
</t>
  </si>
  <si>
    <t>Предоставление субсидии юридическим лицам на финансовое обеспечение затрат, связанных с обеспечением надежного теплоснабжения населения на территории Щёлковского муниципального района</t>
  </si>
  <si>
    <t>Компенсация выпадающих доходов организациям (за исключением бюджетных и автономных учреждений), поставляющим коммунальные ресурсы для оказания коммунальных услуг населению</t>
  </si>
  <si>
    <t>Основное мероприятие 4. Создание экономических условий для повышение эффективности работы организаций жилищно-коммунального хозяйства</t>
  </si>
  <si>
    <t xml:space="preserve">Установка, замена, поверка приборов учёта энергетических ресурсов в многоквартирных домах  </t>
  </si>
  <si>
    <t xml:space="preserve">Модернизация трубопроводов и арматуры системы ГВС </t>
  </si>
  <si>
    <t>Основное мероприятие 1. Социальная поддержка граждан Российской Федерации</t>
  </si>
  <si>
    <t xml:space="preserve">Обеспечение выполнения 
функций по предоставлению субсидий на оплату жилого помещения и коммунальных услуг гражданам Российской Федерации, имеющим место жительства в Щёлковском муниципальном районе
</t>
  </si>
  <si>
    <t>Предоставление субсидий на оплату жилого помещения и коммунальных услуг гражданам Российской Федерации, имеющим место жительства в Щёлковском муниципальном районе</t>
  </si>
  <si>
    <t>Выполнение работ по содержанию автомобильных дорог городских поселений Щёлковского муниципального района, Монино, Фряново, Щёлково, Загорянский</t>
  </si>
  <si>
    <t>-</t>
  </si>
  <si>
    <t>Мероприятия исполнены. Остаток финансовых средств обусловлен образовавшейся кредиторской задолженностью, образовавшейся на момент 01.01.2020</t>
  </si>
  <si>
    <t>Мероприятие исполнено. Остаток финансовых средств обусловлен возникшей кредиторской задолженностью на конец 2019 года</t>
  </si>
  <si>
    <t>Мероприятие исполнено. Остаток финансовых средств обусловлен образовавшейся кредиторской задолженностью на 01.01.2020</t>
  </si>
  <si>
    <t>В 2019 году финансирование не предусмотрено. В Администрацию ГОЩ в целях организации и проведения публичных слушаний 25.10.2019 поступило обращение Мособлархитектуры о размещении в Ведомственной информационной системе Главного управления архитектуры и градостроительства Московской области: - материалов Правил землепользования и застройки территории (части территории) городского округа Щёлково Московской области (далее - Проект ПЗЗ). В соответствии с постановлением Главы городского округа Щёлково от 30.10.2019 № 162 в период с 12.11.2019 по 30.11.2019 Администрацией проведены публичные слушания по Проекту ПЗЗ. По завершении процедуры публичных слушаний по Проекту ПЗЗ протоколы и заключение по результатам публичных слушаний направлены в адрес Мособлархитектуры письмом Администрации от 06.02.2020 № 172-01Исх-1453С. Планируемый срок утверждения вышеуказанных документов - по поступлении из Мособлархитектуры материалов по проекту ПЗЗ ГОЩ на утверждение в Совет депутатов ГОЩ.</t>
  </si>
  <si>
    <t>финансирование не предусмотрено</t>
  </si>
  <si>
    <t>В 2019 году разработаны: - концепция по благоустройству территорий, прилегающих к «вылетной» магистрали А-103 «Щёлковское шоссе»; - концепции двух въездных групп на участке «вылетной» магистрали А-103 «Щёлковское шоссе».</t>
  </si>
  <si>
    <t>Документация для проведения открытого конкурса в электронной форме размещена 27.06.2019. Номер извещения (закупки) - 0848300041219000519. Рассмотрение вторых частей заявок - 25.07.2019. На основании результатов осуществления закупки на предмет разработки концепции двух въездных групп на участке «вылетной» магистрали А-103 «Щёлковское шоссе» в границах городского округа Щёлково путем проведения электронного аукциона с победителем - ООО "Инжиниринговая компания "Артвиль" 06.08.2019 заключен муниципальный контракт №0848300041219000519. Результаты исполнения указанного муниципального контракта приняты 25.12.2019. Оплата произведена.</t>
  </si>
  <si>
    <t>Посредством системы ИСОГД "Объекты незавершенного строительства" к учету приняты 65 объектов. 2. В системе подготовлены 14 "Дорожных карт" в целях дальнейшего приведения объектов в соответствие проектной документации в установленные ДК сроки. По состоянию на 01.01.2020 из Перечня объектов незавершенного строительства / объектов самовольного строительства исключены 27 объекта.</t>
  </si>
  <si>
    <t>незавершенное строительство</t>
  </si>
  <si>
    <t>исполнено по фактически предоставленным документам</t>
  </si>
  <si>
    <t>экономия от торгов</t>
  </si>
  <si>
    <t>исполнено по фактическому поступлению платы за посещение ребенком дошкольного учреждения</t>
  </si>
  <si>
    <t>исполнено по фактическому поступлению средств от платных услуг</t>
  </si>
  <si>
    <t>исполнено по фактически предоставленным проездным документам</t>
  </si>
  <si>
    <t>расторжение контракта</t>
  </si>
  <si>
    <t>экономия фонда заработной платы за счет больничных листов</t>
  </si>
  <si>
    <t xml:space="preserve">Иные межбюджетные трансферты из бюджета Московской области на дополнительные мероприятия по развитию жилищно-коммунального хозяйства и социально-культурной сферы (наказы) </t>
  </si>
  <si>
    <t>Заключено соглашенин от 30.01.2019 № 1701-66-19 и доп. Соглашение от 26.02.2019</t>
  </si>
  <si>
    <t>Основное мероприятие 1. Обеспечение выполнения функций Комитета по физической культуре, спорту и работе с молодёжью Администрации городского округа Щёлково.</t>
  </si>
  <si>
    <t>Выполнение функций   Комитета по физической культуре, спорту и работе с молодёжью Администрации городского округа Щёлково</t>
  </si>
  <si>
    <t>экономия по итогам конкурсных процедур</t>
  </si>
  <si>
    <t>Финансовое выполнение 77% от запланированного. Выплаты получили все дружинники, представившие необходимые документы в соответствии с Постановлением Администрации ГОЩ от 26.09.2019 № 3982 
Материальное поощрение дружинникам производится исходя из количества дежурств, осуществленных в течении года. Выплаты произведены по фактически предоставленным документам</t>
  </si>
  <si>
    <t>Выполнено 100%, экономия по итогам конкурсных процедур</t>
  </si>
  <si>
    <t>Максимальная сумма страховой выплаты в случае возникновения ЧС 5 млн рублей Выполнено 100%
Произведено страхование имущественных интересов в случае возникновения ЧС природного и техногенного характера</t>
  </si>
  <si>
    <t>Финансовое обеспечение деятельности МКУ ГОЩ "Центр гражданской защиты"</t>
  </si>
  <si>
    <t>Оплата произведена за фактически выполненные работы</t>
  </si>
  <si>
    <t>Фактическое начисление взноса за капитальный ремонт по муниципальному имуществу МКД</t>
  </si>
  <si>
    <t>Финансирование перенесено на другие мероприятия программы</t>
  </si>
  <si>
    <t>108,5 % от плана затрачено с/х товаропроизводителями на посевную компанию (ООО "Агрофирма "Восток", ИП ГКФХ Цветков В.Н., КФХ Ларинское", КФХ "ТексельФарм") проведены культуртехнические работы на площади 40 га КФХ "Ларинское"</t>
  </si>
  <si>
    <t>ИП ГКФХ Цветков В.Н. (субсидии на реализованное молоко, высокобелкового корма и приобретение молочных счётчиков), приобретения овец молочной породы КФХ "Тексель Фарм"</t>
  </si>
  <si>
    <t>КФХ "Ларинское"</t>
  </si>
  <si>
    <t>Проведены две обработки, подписаны акты и оплачены контракты.</t>
  </si>
  <si>
    <t>Снижение темпов роста в рамках реализации инвестиционных контрактов</t>
  </si>
  <si>
    <t>Проводятся мероприятия по оценке и изъятию зем участка и всех жил помещений для муниципальных нужд, формирование зем участка и постановка его на кадастровый учет в судебном порядке</t>
  </si>
  <si>
    <t>Выполнено. Квартиры приобретены по аукциону за меньшую стоимость.</t>
  </si>
  <si>
    <t>Отсутствие свободных участков под размещение нового кладбища, на которое были запланированы денежные средства</t>
  </si>
  <si>
    <t>Строительство нового производственного корпуса по производству ВИЧ препартов ЗАО "Канонфарма Продакшн" завершено</t>
  </si>
  <si>
    <t>Понижение цены в электронном магазине.</t>
  </si>
  <si>
    <t>Перенос денежных средств на мероприятие 1.3</t>
  </si>
  <si>
    <t>Поставщик не определен в электронном магазине.</t>
  </si>
  <si>
    <t>Погашение кредиторской задолженности за выполненные работы в 2018 году</t>
  </si>
  <si>
    <t>Кредиторская задолженность за счет средств бюджета Московской области</t>
  </si>
  <si>
    <t>Авансирование работ в соответствии с условиями контракта № 0148200005419000379 от 27.09.2019</t>
  </si>
  <si>
    <t>Отсутствует исполнительная документация по строительному контролю в связи с отсутствием выполненных работ по модернизации КНС Соколовская</t>
  </si>
  <si>
    <t>Одностороннее расторжение контракта с Исполнителем</t>
  </si>
  <si>
    <t>100% от 1 этапа работ</t>
  </si>
  <si>
    <t>От МОГЭ получено положительные заключения на проект и сметную стоимость.Регистрация проекта в ИСОГД приостановлена. Вопрос с земельным участком решается в судебном порядке.</t>
  </si>
  <si>
    <t>Строительство котельной мощностью 25 Мвт по адресу: г.п. Щёлково, Щёлково-4, ул. Беляева, в том числе проектно-изыскательские работы</t>
  </si>
  <si>
    <t>Погашение кредиторской задолженности за 2018 год</t>
  </si>
  <si>
    <t>Планируется перенос остатка средств на 2020 год</t>
  </si>
  <si>
    <t>Кредиторская задолженность бюджета Московской области</t>
  </si>
  <si>
    <t>не реализовано</t>
  </si>
  <si>
    <t>Перенос денежных средств с мероприятия 1.6</t>
  </si>
  <si>
    <t>Транспортировка умерших по итогам аукциона 0 рублей. Экономия бюджета</t>
  </si>
  <si>
    <t>Понижение цены контракта по итогам аукциона</t>
  </si>
  <si>
    <t>Отсутствие участников в аукционе</t>
  </si>
  <si>
    <t>Зарабатная плата сотрудника выполненяющего государственные полномочия принят на работу в середине декабря 2019 года</t>
  </si>
  <si>
    <t>Приобретение с/х организациями с/х техники</t>
  </si>
  <si>
    <t xml:space="preserve">Возмещение затрат управляющим организациям за фактические выполненные работы по ремонту подъездов. </t>
  </si>
  <si>
    <t>Экономия по итогам конкурсных процедур</t>
  </si>
  <si>
    <r>
      <t>Объем финансирования на 2019 год  (тыс. руб.)
"</t>
    </r>
    <r>
      <rPr>
        <i/>
        <sz val="22"/>
        <rFont val="Times New Roman"/>
        <family val="1"/>
        <charset val="204"/>
      </rPr>
      <t>Утверждено по муниципальной программе"</t>
    </r>
  </si>
  <si>
    <r>
      <rPr>
        <b/>
        <sz val="22"/>
        <rFont val="Times New Roman"/>
        <family val="1"/>
        <charset val="204"/>
      </rPr>
      <t>Выполнено (тыс. руб.)</t>
    </r>
    <r>
      <rPr>
        <sz val="22"/>
        <rFont val="Times New Roman"/>
        <family val="1"/>
        <charset val="204"/>
      </rPr>
      <t xml:space="preserve">
</t>
    </r>
    <r>
      <rPr>
        <i/>
        <sz val="22"/>
        <rFont val="Times New Roman"/>
        <family val="1"/>
        <charset val="204"/>
      </rPr>
      <t xml:space="preserve"> "Исполнение  муниципальных программ 
(фактический расход)"</t>
    </r>
  </si>
  <si>
    <r>
      <rPr>
        <b/>
        <sz val="22"/>
        <rFont val="Times New Roman"/>
        <family val="1"/>
        <charset val="204"/>
      </rPr>
      <t>Профинансировано (тыс.руб.)</t>
    </r>
    <r>
      <rPr>
        <sz val="22"/>
        <rFont val="Times New Roman"/>
        <family val="1"/>
        <charset val="204"/>
      </rPr>
      <t xml:space="preserve">
</t>
    </r>
    <r>
      <rPr>
        <i/>
        <sz val="22"/>
        <rFont val="Times New Roman"/>
        <family val="1"/>
        <charset val="204"/>
      </rPr>
      <t>"Исполнение  муниципальных программ  
(кассовый расход)"</t>
    </r>
  </si>
  <si>
    <t>Школа на 825 мест по адресу :Московская область,  г.Щелково, микрорайон" Потапово -3А"(ПИР и строительство)</t>
  </si>
  <si>
    <t>Предоставление субсидии бюджетам муниципальных образований Московской области  на поддержку образования для детей с ограниченными возможностями здоровья  в рамках федерального проекта «Современная школа» национального проекта «Образование»</t>
  </si>
  <si>
    <t>Финансовое обеспечение предоставления дополнительного образования обеспечение образовательного процесса педагогическими кадрами и прочим персоналом; материально-техническое обеспечение образовательного процесса; программно - методическое, консультационное, информационно - аналитическое сопровождение образовательного процесса; организационно-массовая работа с детьми; предоставление зданий и иных помещений, отвечающих установленным строительным, санитарным и т. п. правилам и нормам; обеспечение содержания и ремонта предоставленных зданий и иных помещений в соответствии со стандартами качества; обеспечение помещений услугами тепло-, электро-, водоснабжения и водоотведения; обеспечение зданий безопасными антитеррористическими и пожарными условиями; обустройство прилегающих к зданию территорий, зон отдыха, физкультурно-спортивной и хозяйственной зон)</t>
  </si>
  <si>
    <t>Проведение аварийно-восстановительных работ на коллекторе диаметром 400, 600 мм, поврежденного (разрушенного) в результате обрушения сводов трубопровода, полного износа конструктивных элементов трубопровода, расположенного по адресу: Московская область, Щелковский район, г. Щелково (Щелково-4, ул. Беляева) - с.п. Анискинское (д. Леониха) - г. Щелково (Щелково-3), в том числе: погашение кредиторской задолженности</t>
  </si>
  <si>
    <t>реализуется без привлечение денежных средств</t>
  </si>
  <si>
    <t>Обеспечение муниципальных учреждений культуры доступом в информационно-телекоммуникационную сеть Интернет</t>
  </si>
  <si>
    <t>Софинансирование расходов, связанных с предоставлением доступа к электронным сервисам цифровой инфраструктуры в сфере ЖКХ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 в информационно-телекоммуникационной сети «Интернет»</t>
  </si>
  <si>
    <t>Мероприятие исполнено в части паспортизации автодорог г.п. Щёлково. Остаток финансовых средств обусловлен образовавшейся по результатм конкурентных процедур экономией</t>
  </si>
  <si>
    <t>Денежные средства заказываются по фактическому количеству получателей. Объем финансирования уменьшен Министерством здравоохраниения МО</t>
  </si>
  <si>
    <t>Фестиваль отменен Министерством образования Московской области в соответствии с письмом Союза "Агенства развития профессионального сообщества и рабочих кадров "Молодые професионалы от 11.11.2019 №1.5/WSR-3552/2019</t>
  </si>
  <si>
    <t>случаев рождения ребенка в 2019 году не было</t>
  </si>
  <si>
    <t>в связи с отсутствием технической возможности мероприятие не выполнено</t>
  </si>
  <si>
    <t>оказание услуг напрямую зависит от количества поступивших обращений</t>
  </si>
  <si>
    <t xml:space="preserve">Необходимость использования средств на обеспечение непредвиденных расходов финансовых обязательств Щёлковского муниципального района, возникших в связи с решением вопросов местного значения в 2019 году отсутствовала </t>
  </si>
  <si>
    <t xml:space="preserve">Необходимость использования средств на мероприятия по составлению (изменению) списков кандидатов в присяжные заседатели федеральных судов общей юрисдикции в Российской Федерациив 2019 году отсутствовала </t>
  </si>
  <si>
    <t xml:space="preserve">Необходимость использования средств на мероприятия по исполнению обязательств по оплате муниципальных контрактов на приобретение жилых помещений для целей обеспечения жилыми  помещениями детей-сирот в связи с  отказами детей сирот от предоставления квартир2019 году отсутствовала </t>
  </si>
  <si>
    <t>Экономия сложилась по результатам торгов (аукционов)</t>
  </si>
  <si>
    <t xml:space="preserve">выполнено в полном объеме </t>
  </si>
  <si>
    <t>Оплата кредиторской задолженности по контракту 2018 года. Остаток финансовых средств перенесен на 2020 год.</t>
  </si>
  <si>
    <t>за счет экономии фонда оплаты труда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</si>
</sst>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Red]\-#,##0.00;0.00"/>
    <numFmt numFmtId="167" formatCode="#,##0.00_ ;[Red]\-#,##0.00\ "/>
    <numFmt numFmtId="168" formatCode="#,##0.0_ ;[Red]\-#,##0.0\ "/>
  </numFmts>
  <fonts count="53">
    <font>
      <sz val="11"/>
      <color theme="1"/>
      <name val="Calibri"/>
      <family val="2"/>
      <scheme val="minor"/>
    </font>
    <font>
      <b/>
      <sz val="24"/>
      <name val="Times New Roman"/>
      <family val="1"/>
      <charset val="204"/>
    </font>
    <font>
      <sz val="13"/>
      <name val="Arial Cyr"/>
      <charset val="204"/>
    </font>
    <font>
      <sz val="14"/>
      <name val="Times New Roman"/>
      <family val="1"/>
      <charset val="204"/>
    </font>
    <font>
      <i/>
      <sz val="12"/>
      <color theme="1"/>
      <name val="Times New Roman"/>
      <family val="1"/>
      <charset val="204"/>
    </font>
    <font>
      <b/>
      <sz val="16"/>
      <name val="Times New Roman"/>
      <family val="1"/>
      <charset val="204"/>
    </font>
    <font>
      <sz val="12"/>
      <name val="Times New Roman"/>
      <family val="1"/>
      <charset val="204"/>
    </font>
    <font>
      <i/>
      <sz val="12"/>
      <name val="Times New Roman"/>
      <family val="1"/>
      <charset val="204"/>
    </font>
    <font>
      <b/>
      <sz val="12"/>
      <name val="Times New Roman"/>
      <family val="1"/>
      <charset val="204"/>
    </font>
    <font>
      <i/>
      <sz val="11"/>
      <color theme="1"/>
      <name val="Calibri"/>
      <family val="2"/>
      <scheme val="minor"/>
    </font>
    <font>
      <sz val="11"/>
      <color theme="1"/>
      <name val="Calibri"/>
      <family val="2"/>
      <scheme val="minor"/>
    </font>
    <font>
      <b/>
      <sz val="14"/>
      <color theme="1"/>
      <name val="Times New Roman"/>
      <family val="1"/>
      <charset val="204"/>
    </font>
    <font>
      <sz val="18"/>
      <name val="Times New Roman"/>
      <family val="1"/>
      <charset val="204"/>
    </font>
    <font>
      <i/>
      <sz val="18"/>
      <name val="Times New Roman"/>
      <family val="1"/>
      <charset val="204"/>
    </font>
    <font>
      <b/>
      <sz val="20"/>
      <color theme="1"/>
      <name val="Times New Roman"/>
      <family val="1"/>
      <charset val="204"/>
    </font>
    <font>
      <b/>
      <i/>
      <sz val="11"/>
      <color theme="1"/>
      <name val="Calibri"/>
      <family val="2"/>
      <scheme val="minor"/>
    </font>
    <font>
      <sz val="14"/>
      <color theme="1"/>
      <name val="Times New Roman"/>
      <family val="1"/>
      <charset val="204"/>
    </font>
    <font>
      <sz val="16"/>
      <color theme="1"/>
      <name val="Times New Roman"/>
      <family val="1"/>
      <charset val="204"/>
    </font>
    <font>
      <sz val="14"/>
      <color theme="1"/>
      <name val="Traditional Arabic"/>
      <family val="1"/>
    </font>
    <font>
      <sz val="10"/>
      <name val="Arial"/>
      <family val="2"/>
      <charset val="204"/>
    </font>
    <font>
      <sz val="16"/>
      <name val="Times New Roman"/>
      <family val="1"/>
      <charset val="204"/>
    </font>
    <font>
      <i/>
      <sz val="14"/>
      <name val="Times New Roman"/>
      <family val="1"/>
      <charset val="204"/>
    </font>
    <font>
      <i/>
      <sz val="16"/>
      <name val="Times New Roman"/>
      <family val="1"/>
      <charset val="204"/>
    </font>
    <font>
      <sz val="16"/>
      <color rgb="FF2E2E2E"/>
      <name val="PT Sans"/>
    </font>
    <font>
      <b/>
      <i/>
      <sz val="16"/>
      <name val="Times New Roman"/>
      <family val="1"/>
      <charset val="204"/>
    </font>
    <font>
      <i/>
      <sz val="16"/>
      <color rgb="FF2E2E2E"/>
      <name val="Times New Roman"/>
      <family val="1"/>
      <charset val="204"/>
    </font>
    <font>
      <i/>
      <sz val="20"/>
      <name val="Times New Roman"/>
      <family val="1"/>
      <charset val="204"/>
    </font>
    <font>
      <sz val="20"/>
      <name val="Times New Roman"/>
      <family val="1"/>
      <charset val="204"/>
    </font>
    <font>
      <i/>
      <sz val="20"/>
      <color theme="1"/>
      <name val="Times New Roman"/>
      <family val="1"/>
      <charset val="204"/>
    </font>
    <font>
      <sz val="20"/>
      <color theme="1"/>
      <name val="Times New Roman"/>
      <family val="1"/>
      <charset val="204"/>
    </font>
    <font>
      <b/>
      <sz val="22"/>
      <name val="Times New Roman"/>
      <family val="1"/>
      <charset val="204"/>
    </font>
    <font>
      <i/>
      <sz val="22"/>
      <name val="Times New Roman"/>
      <family val="1"/>
      <charset val="204"/>
    </font>
    <font>
      <sz val="22"/>
      <name val="Times New Roman"/>
      <family val="1"/>
      <charset val="204"/>
    </font>
    <font>
      <i/>
      <sz val="22"/>
      <color theme="1"/>
      <name val="Times New Roman"/>
      <family val="1"/>
      <charset val="204"/>
    </font>
    <font>
      <b/>
      <i/>
      <sz val="22"/>
      <name val="Times New Roman"/>
      <family val="1"/>
      <charset val="204"/>
    </font>
    <font>
      <sz val="22"/>
      <color indexed="8"/>
      <name val="Times New Roman"/>
      <family val="1"/>
      <charset val="204"/>
    </font>
    <font>
      <b/>
      <sz val="22"/>
      <color theme="1"/>
      <name val="Times New Roman"/>
      <family val="1"/>
      <charset val="204"/>
    </font>
    <font>
      <i/>
      <sz val="18"/>
      <color theme="1"/>
      <name val="Times New Roman"/>
      <family val="1"/>
      <charset val="204"/>
    </font>
    <font>
      <i/>
      <sz val="16"/>
      <color theme="1"/>
      <name val="Times New Roman"/>
      <family val="1"/>
      <charset val="204"/>
    </font>
    <font>
      <b/>
      <i/>
      <sz val="18"/>
      <name val="Times New Roman"/>
      <family val="1"/>
      <charset val="204"/>
    </font>
    <font>
      <i/>
      <sz val="21"/>
      <name val="Times New Roman"/>
      <family val="1"/>
      <charset val="204"/>
    </font>
    <font>
      <b/>
      <sz val="24"/>
      <color indexed="8"/>
      <name val="Times New Roman"/>
      <family val="1"/>
      <charset val="204"/>
    </font>
    <font>
      <sz val="24"/>
      <color indexed="8"/>
      <name val="Times New Roman"/>
      <family val="1"/>
      <charset val="204"/>
    </font>
    <font>
      <i/>
      <sz val="24"/>
      <color indexed="8"/>
      <name val="Times New Roman"/>
      <family val="1"/>
      <charset val="204"/>
    </font>
    <font>
      <b/>
      <sz val="26"/>
      <name val="Times New Roman"/>
      <family val="1"/>
      <charset val="204"/>
    </font>
    <font>
      <b/>
      <sz val="26"/>
      <color indexed="8"/>
      <name val="Times New Roman"/>
      <family val="1"/>
      <charset val="204"/>
    </font>
    <font>
      <sz val="26"/>
      <color indexed="8"/>
      <name val="Times New Roman"/>
      <family val="1"/>
      <charset val="204"/>
    </font>
    <font>
      <sz val="26"/>
      <name val="Times New Roman"/>
      <family val="1"/>
      <charset val="204"/>
    </font>
    <font>
      <i/>
      <sz val="26"/>
      <color indexed="8"/>
      <name val="Times New Roman"/>
      <family val="1"/>
      <charset val="204"/>
    </font>
    <font>
      <i/>
      <sz val="26"/>
      <name val="Times New Roman"/>
      <family val="1"/>
      <charset val="204"/>
    </font>
    <font>
      <b/>
      <sz val="20"/>
      <name val="Times New Roman"/>
      <family val="1"/>
      <charset val="204"/>
    </font>
    <font>
      <b/>
      <sz val="20"/>
      <color indexed="8"/>
      <name val="Times New Roman"/>
      <family val="1"/>
      <charset val="204"/>
    </font>
    <font>
      <b/>
      <sz val="24"/>
      <color theme="1"/>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0" fillId="0" borderId="0" applyFont="0" applyFill="0" applyBorder="0" applyAlignment="0" applyProtection="0"/>
    <xf numFmtId="0" fontId="19" fillId="0" borderId="0"/>
  </cellStyleXfs>
  <cellXfs count="125">
    <xf numFmtId="0" fontId="0" fillId="0" borderId="0" xfId="0"/>
    <xf numFmtId="164" fontId="2" fillId="0" borderId="0" xfId="0" applyNumberFormat="1" applyFont="1" applyFill="1"/>
    <xf numFmtId="0" fontId="4" fillId="0" borderId="1" xfId="0" applyFont="1" applyFill="1" applyBorder="1" applyAlignment="1">
      <alignment horizontal="center" vertical="center" wrapText="1"/>
    </xf>
    <xf numFmtId="165" fontId="7" fillId="0" borderId="6" xfId="0" applyNumberFormat="1" applyFont="1" applyFill="1" applyBorder="1" applyAlignment="1">
      <alignment vertical="center" wrapText="1"/>
    </xf>
    <xf numFmtId="0" fontId="0" fillId="0" borderId="0" xfId="0" applyFill="1"/>
    <xf numFmtId="165" fontId="8" fillId="0" borderId="6" xfId="0" applyNumberFormat="1" applyFont="1" applyFill="1" applyBorder="1" applyAlignment="1">
      <alignment vertical="center" wrapText="1"/>
    </xf>
    <xf numFmtId="165" fontId="6" fillId="2" borderId="5" xfId="0" applyNumberFormat="1" applyFont="1" applyFill="1" applyBorder="1" applyAlignment="1">
      <alignment vertical="center" wrapText="1"/>
    </xf>
    <xf numFmtId="164" fontId="2" fillId="2" borderId="0" xfId="0" applyNumberFormat="1" applyFont="1" applyFill="1"/>
    <xf numFmtId="49" fontId="0" fillId="0" borderId="0" xfId="0" applyNumberFormat="1"/>
    <xf numFmtId="0" fontId="9" fillId="0" borderId="0" xfId="0" applyFont="1" applyFill="1"/>
    <xf numFmtId="0" fontId="0" fillId="2" borderId="0" xfId="0" applyFill="1"/>
    <xf numFmtId="164" fontId="0" fillId="0" borderId="0" xfId="0" applyNumberFormat="1"/>
    <xf numFmtId="4" fontId="0" fillId="0" borderId="0" xfId="0" applyNumberFormat="1"/>
    <xf numFmtId="0" fontId="11" fillId="0" borderId="0" xfId="0" applyFont="1"/>
    <xf numFmtId="4" fontId="11" fillId="0" borderId="0" xfId="0" applyNumberFormat="1" applyFont="1"/>
    <xf numFmtId="0" fontId="11" fillId="0" borderId="0" xfId="0" applyFont="1" applyAlignment="1">
      <alignment horizontal="left" vertical="top" wrapText="1"/>
    </xf>
    <xf numFmtId="0" fontId="11" fillId="0" borderId="0" xfId="0" applyFont="1" applyFill="1"/>
    <xf numFmtId="4" fontId="0" fillId="0" borderId="0" xfId="0" applyNumberFormat="1" applyFill="1"/>
    <xf numFmtId="0" fontId="14" fillId="0" borderId="0" xfId="0" applyFont="1"/>
    <xf numFmtId="166" fontId="16" fillId="0" borderId="0" xfId="0" applyNumberFormat="1" applyFont="1"/>
    <xf numFmtId="0" fontId="18" fillId="0" borderId="0" xfId="0" applyFont="1" applyAlignment="1">
      <alignment wrapText="1"/>
    </xf>
    <xf numFmtId="0" fontId="17" fillId="0" borderId="0" xfId="0" applyFont="1" applyAlignment="1">
      <alignment horizontal="center" vertical="center" wrapText="1"/>
    </xf>
    <xf numFmtId="166" fontId="20" fillId="0" borderId="0" xfId="2" applyNumberFormat="1" applyFont="1" applyFill="1" applyBorder="1" applyAlignment="1" applyProtection="1">
      <alignment horizontal="center" vertical="center"/>
      <protection hidden="1"/>
    </xf>
    <xf numFmtId="166" fontId="17" fillId="0" borderId="0" xfId="0" applyNumberFormat="1" applyFont="1" applyAlignment="1">
      <alignment wrapText="1"/>
    </xf>
    <xf numFmtId="0" fontId="16" fillId="0" borderId="0" xfId="0" applyFont="1" applyFill="1"/>
    <xf numFmtId="0" fontId="16" fillId="0" borderId="0" xfId="0" applyFont="1"/>
    <xf numFmtId="167" fontId="16" fillId="0" borderId="0" xfId="0" applyNumberFormat="1" applyFont="1" applyFill="1"/>
    <xf numFmtId="167" fontId="17" fillId="0" borderId="0" xfId="0" applyNumberFormat="1" applyFont="1" applyFill="1"/>
    <xf numFmtId="167" fontId="16" fillId="0" borderId="0" xfId="0" applyNumberFormat="1" applyFont="1"/>
    <xf numFmtId="167" fontId="17" fillId="0" borderId="0" xfId="0" applyNumberFormat="1" applyFont="1"/>
    <xf numFmtId="168" fontId="16" fillId="0" borderId="0" xfId="0" applyNumberFormat="1" applyFont="1" applyFill="1"/>
    <xf numFmtId="168" fontId="16" fillId="0" borderId="0" xfId="0" applyNumberFormat="1" applyFont="1"/>
    <xf numFmtId="165" fontId="5" fillId="0" borderId="6" xfId="0" applyNumberFormat="1" applyFont="1" applyFill="1" applyBorder="1" applyAlignment="1">
      <alignment vertical="center" wrapText="1"/>
    </xf>
    <xf numFmtId="165" fontId="22" fillId="0" borderId="6" xfId="0" applyNumberFormat="1" applyFont="1" applyFill="1" applyBorder="1" applyAlignment="1">
      <alignment vertical="center" wrapText="1"/>
    </xf>
    <xf numFmtId="165" fontId="20" fillId="0" borderId="1" xfId="0" applyNumberFormat="1" applyFont="1" applyFill="1" applyBorder="1" applyAlignment="1">
      <alignment vertical="center" wrapText="1"/>
    </xf>
    <xf numFmtId="0" fontId="28" fillId="0" borderId="1" xfId="0" applyFont="1" applyFill="1" applyBorder="1" applyAlignment="1">
      <alignment horizontal="center" vertical="center" wrapText="1"/>
    </xf>
    <xf numFmtId="0" fontId="27" fillId="0" borderId="1" xfId="0" applyFont="1" applyFill="1" applyBorder="1" applyAlignment="1">
      <alignment horizontal="left" vertical="top" wrapText="1"/>
    </xf>
    <xf numFmtId="49" fontId="30"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49" fontId="30" fillId="2" borderId="1" xfId="0" applyNumberFormat="1" applyFont="1" applyFill="1" applyBorder="1" applyAlignment="1">
      <alignment horizontal="center" vertical="center"/>
    </xf>
    <xf numFmtId="164" fontId="30" fillId="2" borderId="1" xfId="0" applyNumberFormat="1" applyFont="1" applyFill="1" applyBorder="1" applyAlignment="1">
      <alignment vertical="top" wrapText="1"/>
    </xf>
    <xf numFmtId="49" fontId="31" fillId="0" borderId="1" xfId="0" applyNumberFormat="1" applyFont="1" applyFill="1" applyBorder="1" applyAlignment="1">
      <alignment horizontal="center" vertical="top" wrapText="1"/>
    </xf>
    <xf numFmtId="49" fontId="32" fillId="0" borderId="1"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top" wrapText="1"/>
    </xf>
    <xf numFmtId="164" fontId="35" fillId="0" borderId="1" xfId="0" applyNumberFormat="1" applyFont="1" applyFill="1" applyBorder="1" applyAlignment="1" applyProtection="1">
      <alignment horizontal="center" vertical="center" wrapText="1"/>
      <protection locked="0"/>
    </xf>
    <xf numFmtId="164" fontId="34" fillId="0" borderId="1" xfId="0" applyNumberFormat="1" applyFont="1" applyFill="1" applyBorder="1" applyAlignment="1">
      <alignment horizontal="left" vertical="center" wrapText="1"/>
    </xf>
    <xf numFmtId="0" fontId="32" fillId="0" borderId="1" xfId="0" applyFont="1" applyFill="1" applyBorder="1" applyAlignment="1">
      <alignment horizontal="left" vertical="top" wrapText="1"/>
    </xf>
    <xf numFmtId="164" fontId="30" fillId="0" borderId="1" xfId="0" applyNumberFormat="1" applyFont="1" applyFill="1" applyBorder="1" applyAlignment="1">
      <alignment horizontal="left" vertical="center" wrapText="1"/>
    </xf>
    <xf numFmtId="0" fontId="37"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1" fillId="0" borderId="1" xfId="0" applyFont="1" applyFill="1" applyBorder="1" applyAlignment="1">
      <alignment horizontal="left" vertical="top" wrapText="1"/>
    </xf>
    <xf numFmtId="49" fontId="30" fillId="0" borderId="1" xfId="0" applyNumberFormat="1" applyFont="1" applyFill="1" applyBorder="1" applyAlignment="1">
      <alignment horizontal="center" vertical="center"/>
    </xf>
    <xf numFmtId="164" fontId="30" fillId="0" borderId="1" xfId="0" applyNumberFormat="1" applyFont="1" applyFill="1" applyBorder="1" applyAlignment="1">
      <alignment vertical="top" wrapText="1"/>
    </xf>
    <xf numFmtId="165" fontId="6" fillId="0" borderId="5" xfId="0" applyNumberFormat="1" applyFont="1" applyFill="1" applyBorder="1" applyAlignment="1">
      <alignment vertical="center" wrapText="1"/>
    </xf>
    <xf numFmtId="165" fontId="21" fillId="0" borderId="5" xfId="0" applyNumberFormat="1" applyFont="1" applyFill="1" applyBorder="1" applyAlignment="1">
      <alignment vertical="top" wrapText="1"/>
    </xf>
    <xf numFmtId="165" fontId="22" fillId="0" borderId="6" xfId="0" applyNumberFormat="1" applyFont="1" applyFill="1" applyBorder="1" applyAlignment="1">
      <alignment vertical="top" wrapText="1"/>
    </xf>
    <xf numFmtId="165" fontId="20" fillId="0" borderId="5" xfId="0" applyNumberFormat="1" applyFont="1" applyFill="1" applyBorder="1" applyAlignment="1">
      <alignment vertical="center" wrapText="1"/>
    </xf>
    <xf numFmtId="4" fontId="22" fillId="0" borderId="6" xfId="0" applyNumberFormat="1" applyFont="1" applyFill="1" applyBorder="1" applyAlignment="1">
      <alignment vertical="center" wrapText="1"/>
    </xf>
    <xf numFmtId="165" fontId="20" fillId="0" borderId="6" xfId="0" applyNumberFormat="1" applyFont="1" applyFill="1" applyBorder="1" applyAlignment="1">
      <alignment vertical="center" wrapText="1"/>
    </xf>
    <xf numFmtId="0" fontId="23" fillId="0" borderId="0" xfId="0" applyFont="1" applyFill="1"/>
    <xf numFmtId="0" fontId="25" fillId="0" borderId="0" xfId="0" applyFont="1" applyFill="1"/>
    <xf numFmtId="0" fontId="25" fillId="0" borderId="1" xfId="0" applyFont="1" applyFill="1" applyBorder="1"/>
    <xf numFmtId="165" fontId="22" fillId="0" borderId="1" xfId="0" applyNumberFormat="1" applyFont="1" applyFill="1" applyBorder="1" applyAlignment="1">
      <alignment vertical="center" wrapText="1"/>
    </xf>
    <xf numFmtId="165" fontId="24" fillId="0" borderId="1" xfId="0" applyNumberFormat="1" applyFont="1" applyFill="1" applyBorder="1" applyAlignment="1">
      <alignment vertical="center" wrapText="1"/>
    </xf>
    <xf numFmtId="0" fontId="25" fillId="0" borderId="1" xfId="0" applyFont="1" applyFill="1" applyBorder="1" applyAlignment="1">
      <alignment wrapText="1"/>
    </xf>
    <xf numFmtId="164" fontId="32" fillId="0" borderId="1" xfId="0" applyNumberFormat="1" applyFont="1" applyFill="1" applyBorder="1" applyAlignment="1">
      <alignment horizontal="left" vertical="center" wrapText="1"/>
    </xf>
    <xf numFmtId="49" fontId="34" fillId="0" borderId="1" xfId="0" applyNumberFormat="1" applyFont="1" applyFill="1" applyBorder="1" applyAlignment="1">
      <alignment horizontal="center" vertical="top" wrapText="1"/>
    </xf>
    <xf numFmtId="0" fontId="34" fillId="0" borderId="1" xfId="0" applyFont="1" applyFill="1" applyBorder="1" applyAlignment="1">
      <alignment horizontal="left" vertical="top" wrapText="1"/>
    </xf>
    <xf numFmtId="165" fontId="24" fillId="0" borderId="6" xfId="0" applyNumberFormat="1" applyFont="1" applyFill="1" applyBorder="1" applyAlignment="1">
      <alignment vertical="center" wrapText="1"/>
    </xf>
    <xf numFmtId="0" fontId="15" fillId="0" borderId="0" xfId="0" applyFont="1" applyFill="1"/>
    <xf numFmtId="49" fontId="13" fillId="0" borderId="1" xfId="0" applyNumberFormat="1" applyFont="1" applyFill="1" applyBorder="1" applyAlignment="1">
      <alignment horizontal="center" vertical="top" wrapText="1"/>
    </xf>
    <xf numFmtId="0" fontId="26"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21" fillId="0" borderId="1" xfId="0" applyFont="1" applyFill="1" applyBorder="1" applyAlignment="1">
      <alignment horizontal="left" vertical="top" wrapText="1"/>
    </xf>
    <xf numFmtId="164" fontId="39" fillId="0" borderId="1" xfId="0" applyNumberFormat="1" applyFont="1" applyFill="1" applyBorder="1" applyAlignment="1">
      <alignment horizontal="left" vertical="center" wrapText="1"/>
    </xf>
    <xf numFmtId="49" fontId="22" fillId="0" borderId="1" xfId="0" applyNumberFormat="1" applyFont="1" applyFill="1" applyBorder="1" applyAlignment="1">
      <alignment horizontal="center" vertical="top" wrapText="1"/>
    </xf>
    <xf numFmtId="49" fontId="21" fillId="0" borderId="1" xfId="0" applyNumberFormat="1" applyFont="1" applyFill="1" applyBorder="1" applyAlignment="1">
      <alignment horizontal="center" vertical="top" wrapText="1"/>
    </xf>
    <xf numFmtId="0" fontId="12"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0" fillId="0" borderId="1" xfId="0" applyFont="1" applyFill="1" applyBorder="1" applyAlignment="1">
      <alignment horizontal="left" vertical="top" wrapText="1"/>
    </xf>
    <xf numFmtId="0" fontId="25" fillId="0" borderId="1" xfId="0" applyFont="1" applyFill="1" applyBorder="1" applyAlignment="1">
      <alignment vertical="top" wrapText="1"/>
    </xf>
    <xf numFmtId="164" fontId="1" fillId="2" borderId="1" xfId="0" applyNumberFormat="1" applyFont="1" applyFill="1" applyBorder="1" applyAlignment="1">
      <alignment horizontal="center" vertical="center"/>
    </xf>
    <xf numFmtId="164" fontId="41" fillId="0" borderId="1" xfId="0" applyNumberFormat="1" applyFont="1" applyFill="1" applyBorder="1" applyAlignment="1" applyProtection="1">
      <alignment horizontal="center" vertical="center" wrapText="1"/>
      <protection locked="0"/>
    </xf>
    <xf numFmtId="164" fontId="42" fillId="0" borderId="1" xfId="0" applyNumberFormat="1" applyFont="1" applyFill="1" applyBorder="1" applyAlignment="1" applyProtection="1">
      <alignment horizontal="center" vertical="center" wrapText="1"/>
      <protection locked="0"/>
    </xf>
    <xf numFmtId="164" fontId="43"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xf>
    <xf numFmtId="164" fontId="44" fillId="2" borderId="1" xfId="0" applyNumberFormat="1" applyFont="1" applyFill="1" applyBorder="1" applyAlignment="1">
      <alignment horizontal="center" vertical="center"/>
    </xf>
    <xf numFmtId="164" fontId="45" fillId="0" borderId="1" xfId="0" applyNumberFormat="1" applyFont="1" applyFill="1" applyBorder="1" applyAlignment="1" applyProtection="1">
      <alignment horizontal="center" vertical="center" wrapText="1"/>
      <protection locked="0"/>
    </xf>
    <xf numFmtId="164" fontId="46" fillId="0" borderId="1" xfId="0" applyNumberFormat="1" applyFont="1" applyFill="1" applyBorder="1" applyAlignment="1" applyProtection="1">
      <alignment horizontal="center" vertical="center" wrapText="1"/>
      <protection locked="0"/>
    </xf>
    <xf numFmtId="164" fontId="47" fillId="0" borderId="1" xfId="0" applyNumberFormat="1" applyFont="1" applyFill="1" applyBorder="1" applyAlignment="1">
      <alignment horizontal="center" vertical="center"/>
    </xf>
    <xf numFmtId="164" fontId="47" fillId="0" borderId="1" xfId="0" applyNumberFormat="1" applyFont="1" applyFill="1" applyBorder="1" applyAlignment="1">
      <alignment horizontal="center" vertical="center" wrapText="1"/>
    </xf>
    <xf numFmtId="164" fontId="48" fillId="0" borderId="1" xfId="0" applyNumberFormat="1" applyFont="1" applyFill="1" applyBorder="1" applyAlignment="1" applyProtection="1">
      <alignment horizontal="center" vertical="center" wrapText="1"/>
      <protection locked="0"/>
    </xf>
    <xf numFmtId="164" fontId="44" fillId="0" borderId="1" xfId="0" applyNumberFormat="1" applyFont="1" applyFill="1" applyBorder="1" applyAlignment="1">
      <alignment horizontal="center" vertical="center"/>
    </xf>
    <xf numFmtId="164" fontId="47" fillId="0" borderId="1" xfId="0" applyNumberFormat="1" applyFont="1" applyFill="1" applyBorder="1" applyAlignment="1" applyProtection="1">
      <alignment horizontal="center" vertical="center" wrapText="1"/>
      <protection locked="0"/>
    </xf>
    <xf numFmtId="164" fontId="49" fillId="0" borderId="1" xfId="0" applyNumberFormat="1" applyFont="1" applyFill="1" applyBorder="1" applyAlignment="1">
      <alignment horizontal="center" vertical="center"/>
    </xf>
    <xf numFmtId="164" fontId="49" fillId="0" borderId="1" xfId="0" applyNumberFormat="1" applyFont="1" applyFill="1" applyBorder="1" applyAlignment="1">
      <alignment horizontal="center" vertical="center" wrapText="1"/>
    </xf>
    <xf numFmtId="164" fontId="50" fillId="0" borderId="1" xfId="0" applyNumberFormat="1" applyFont="1" applyFill="1" applyBorder="1" applyAlignment="1">
      <alignment horizontal="center" vertical="center"/>
    </xf>
    <xf numFmtId="164" fontId="51" fillId="0" borderId="1" xfId="0" applyNumberFormat="1" applyFont="1" applyFill="1" applyBorder="1" applyAlignment="1" applyProtection="1">
      <alignment horizontal="center" vertical="center" wrapText="1"/>
      <protection locked="0"/>
    </xf>
    <xf numFmtId="165" fontId="29" fillId="2" borderId="5" xfId="0" applyNumberFormat="1" applyFont="1" applyFill="1" applyBorder="1" applyAlignment="1">
      <alignment horizontal="center" vertical="center" wrapText="1"/>
    </xf>
    <xf numFmtId="9" fontId="44" fillId="2" borderId="1" xfId="1" applyFont="1" applyFill="1" applyBorder="1" applyAlignment="1">
      <alignment horizontal="center" vertical="center"/>
    </xf>
    <xf numFmtId="165" fontId="13" fillId="0" borderId="6" xfId="0" applyNumberFormat="1" applyFont="1" applyFill="1" applyBorder="1" applyAlignment="1">
      <alignment vertical="center" wrapText="1"/>
    </xf>
    <xf numFmtId="0" fontId="52" fillId="0" borderId="0" xfId="0" applyFont="1" applyFill="1"/>
    <xf numFmtId="9" fontId="44" fillId="2" borderId="1" xfId="1" applyNumberFormat="1" applyFont="1" applyFill="1" applyBorder="1" applyAlignment="1">
      <alignment horizontal="center" vertical="center"/>
    </xf>
    <xf numFmtId="0" fontId="52" fillId="0" borderId="0" xfId="0" applyFont="1" applyAlignment="1">
      <alignment horizontal="left" vertical="top" wrapText="1"/>
    </xf>
    <xf numFmtId="0" fontId="36" fillId="0" borderId="7" xfId="0" applyFont="1" applyFill="1" applyBorder="1" applyAlignment="1">
      <alignment horizontal="center" vertical="center" wrapText="1"/>
    </xf>
    <xf numFmtId="0" fontId="36" fillId="0" borderId="6" xfId="0" applyFont="1" applyFill="1" applyBorder="1" applyAlignment="1">
      <alignment horizontal="center" vertical="center" wrapText="1"/>
    </xf>
    <xf numFmtId="165" fontId="21" fillId="0" borderId="2" xfId="0" applyNumberFormat="1" applyFont="1" applyFill="1" applyBorder="1" applyAlignment="1">
      <alignment horizontal="left" vertical="top" wrapText="1"/>
    </xf>
    <xf numFmtId="165" fontId="21" fillId="0" borderId="4" xfId="0" applyNumberFormat="1" applyFont="1" applyFill="1" applyBorder="1" applyAlignment="1">
      <alignment horizontal="left" vertical="top" wrapText="1"/>
    </xf>
    <xf numFmtId="165" fontId="22" fillId="0" borderId="2" xfId="0" applyNumberFormat="1" applyFont="1" applyFill="1" applyBorder="1" applyAlignment="1">
      <alignment horizontal="left" vertical="top" wrapText="1"/>
    </xf>
    <xf numFmtId="165" fontId="22" fillId="0" borderId="4" xfId="0" applyNumberFormat="1" applyFont="1" applyFill="1" applyBorder="1" applyAlignment="1">
      <alignment horizontal="lef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49" fontId="30" fillId="0" borderId="1" xfId="0" applyNumberFormat="1" applyFont="1" applyFill="1" applyBorder="1" applyAlignment="1">
      <alignment horizontal="center" vertical="center" wrapText="1"/>
    </xf>
    <xf numFmtId="164" fontId="30" fillId="0" borderId="1"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165" fontId="30" fillId="2" borderId="2" xfId="0" applyNumberFormat="1" applyFont="1" applyFill="1" applyBorder="1" applyAlignment="1">
      <alignment horizontal="center" vertical="center" wrapText="1"/>
    </xf>
    <xf numFmtId="165" fontId="30" fillId="2" borderId="3" xfId="0" applyNumberFormat="1" applyFont="1" applyFill="1" applyBorder="1" applyAlignment="1">
      <alignment horizontal="center" vertical="center" wrapText="1"/>
    </xf>
    <xf numFmtId="165" fontId="30" fillId="2" borderId="4" xfId="0" applyNumberFormat="1" applyFont="1" applyFill="1" applyBorder="1" applyAlignment="1">
      <alignment horizontal="center" vertical="center" wrapText="1"/>
    </xf>
    <xf numFmtId="165" fontId="27" fillId="0" borderId="2" xfId="0" applyNumberFormat="1" applyFont="1" applyFill="1" applyBorder="1" applyAlignment="1">
      <alignment horizontal="center" vertical="center" wrapText="1"/>
    </xf>
    <xf numFmtId="165" fontId="27" fillId="0" borderId="3" xfId="0" applyNumberFormat="1" applyFont="1" applyFill="1" applyBorder="1" applyAlignment="1">
      <alignment horizontal="center" vertical="center" wrapText="1"/>
    </xf>
    <xf numFmtId="165" fontId="27" fillId="0" borderId="4" xfId="0" applyNumberFormat="1" applyFont="1" applyFill="1" applyBorder="1" applyAlignment="1">
      <alignment horizontal="center" vertical="center" wrapText="1"/>
    </xf>
  </cellXfs>
  <cellStyles count="3">
    <cellStyle name="Обычный" xfId="0" builtinId="0"/>
    <cellStyle name="Обычный 2" xfId="2"/>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09"/>
  <sheetViews>
    <sheetView tabSelected="1" zoomScale="30" zoomScaleNormal="30" workbookViewId="0">
      <pane xSplit="2" ySplit="4" topLeftCell="C310" activePane="bottomRight" state="frozen"/>
      <selection pane="topRight" activeCell="C1" sqref="C1"/>
      <selection pane="bottomLeft" activeCell="A5" sqref="A5"/>
      <selection pane="bottomRight" activeCell="J689" sqref="J689"/>
    </sheetView>
  </sheetViews>
  <sheetFormatPr defaultRowHeight="15"/>
  <cols>
    <col min="1" max="1" width="9.28515625" style="8" customWidth="1"/>
    <col min="2" max="2" width="76.42578125" customWidth="1"/>
    <col min="3" max="3" width="22.42578125" customWidth="1"/>
    <col min="4" max="4" width="25.7109375" customWidth="1"/>
    <col min="5" max="6" width="23.5703125" customWidth="1"/>
    <col min="7" max="7" width="24" customWidth="1"/>
    <col min="8" max="8" width="22.28515625" style="10" customWidth="1"/>
    <col min="9" max="9" width="21.140625" style="10" customWidth="1"/>
    <col min="10" max="11" width="21.5703125" style="10" customWidth="1"/>
    <col min="12" max="12" width="21.140625" style="10" customWidth="1"/>
    <col min="13" max="13" width="16.42578125" style="4" customWidth="1"/>
    <col min="14" max="14" width="23" customWidth="1"/>
    <col min="15" max="15" width="24.85546875" customWidth="1"/>
    <col min="16" max="18" width="20.42578125" customWidth="1"/>
    <col min="19" max="19" width="80.140625" customWidth="1"/>
  </cols>
  <sheetData>
    <row r="1" spans="1:19" s="1" customFormat="1" ht="48.75" customHeight="1">
      <c r="A1" s="114" t="s">
        <v>543</v>
      </c>
      <c r="B1" s="115"/>
      <c r="C1" s="115"/>
      <c r="D1" s="115"/>
      <c r="E1" s="115"/>
      <c r="F1" s="115"/>
      <c r="G1" s="115"/>
      <c r="H1" s="115"/>
      <c r="I1" s="115"/>
      <c r="J1" s="115"/>
      <c r="K1" s="115"/>
      <c r="L1" s="115"/>
      <c r="M1" s="115"/>
      <c r="N1" s="115"/>
      <c r="O1" s="115"/>
      <c r="P1" s="115"/>
      <c r="Q1" s="115"/>
      <c r="R1" s="115"/>
      <c r="S1" s="115"/>
    </row>
    <row r="2" spans="1:19" s="1" customFormat="1" ht="63" customHeight="1">
      <c r="A2" s="116"/>
      <c r="B2" s="117" t="s">
        <v>0</v>
      </c>
      <c r="C2" s="117" t="s">
        <v>884</v>
      </c>
      <c r="D2" s="117"/>
      <c r="E2" s="117"/>
      <c r="F2" s="117"/>
      <c r="G2" s="117"/>
      <c r="H2" s="118" t="s">
        <v>885</v>
      </c>
      <c r="I2" s="117"/>
      <c r="J2" s="117"/>
      <c r="K2" s="117"/>
      <c r="L2" s="117"/>
      <c r="M2" s="119" t="s">
        <v>1</v>
      </c>
      <c r="N2" s="118" t="s">
        <v>886</v>
      </c>
      <c r="O2" s="118"/>
      <c r="P2" s="118"/>
      <c r="Q2" s="118"/>
      <c r="R2" s="118"/>
      <c r="S2" s="122" t="s">
        <v>2</v>
      </c>
    </row>
    <row r="3" spans="1:19" s="1" customFormat="1" ht="28.5" customHeight="1">
      <c r="A3" s="116"/>
      <c r="B3" s="117"/>
      <c r="C3" s="117"/>
      <c r="D3" s="117"/>
      <c r="E3" s="117"/>
      <c r="F3" s="117"/>
      <c r="G3" s="117"/>
      <c r="H3" s="117"/>
      <c r="I3" s="117"/>
      <c r="J3" s="117"/>
      <c r="K3" s="117"/>
      <c r="L3" s="117"/>
      <c r="M3" s="120"/>
      <c r="N3" s="118"/>
      <c r="O3" s="118"/>
      <c r="P3" s="118"/>
      <c r="Q3" s="118"/>
      <c r="R3" s="118"/>
      <c r="S3" s="123"/>
    </row>
    <row r="4" spans="1:19" s="1" customFormat="1" ht="132.75" customHeight="1">
      <c r="A4" s="116"/>
      <c r="B4" s="117"/>
      <c r="C4" s="51" t="s">
        <v>3</v>
      </c>
      <c r="D4" s="52" t="s">
        <v>4</v>
      </c>
      <c r="E4" s="52" t="s">
        <v>5</v>
      </c>
      <c r="F4" s="52" t="s">
        <v>496</v>
      </c>
      <c r="G4" s="52" t="s">
        <v>6</v>
      </c>
      <c r="H4" s="51" t="s">
        <v>3</v>
      </c>
      <c r="I4" s="52" t="s">
        <v>4</v>
      </c>
      <c r="J4" s="52" t="s">
        <v>5</v>
      </c>
      <c r="K4" s="52" t="s">
        <v>496</v>
      </c>
      <c r="L4" s="52" t="s">
        <v>6</v>
      </c>
      <c r="M4" s="121"/>
      <c r="N4" s="51" t="s">
        <v>3</v>
      </c>
      <c r="O4" s="52" t="s">
        <v>4</v>
      </c>
      <c r="P4" s="52" t="s">
        <v>5</v>
      </c>
      <c r="Q4" s="52" t="s">
        <v>496</v>
      </c>
      <c r="R4" s="52" t="s">
        <v>6</v>
      </c>
      <c r="S4" s="124"/>
    </row>
    <row r="5" spans="1:19" s="1" customFormat="1" ht="61.5" customHeight="1">
      <c r="A5" s="37"/>
      <c r="B5" s="38">
        <v>1</v>
      </c>
      <c r="C5" s="49" t="s">
        <v>500</v>
      </c>
      <c r="D5" s="38">
        <v>3</v>
      </c>
      <c r="E5" s="38">
        <v>4</v>
      </c>
      <c r="F5" s="38">
        <v>5</v>
      </c>
      <c r="G5" s="38">
        <v>6</v>
      </c>
      <c r="H5" s="35" t="s">
        <v>501</v>
      </c>
      <c r="I5" s="38">
        <v>8</v>
      </c>
      <c r="J5" s="38">
        <v>9</v>
      </c>
      <c r="K5" s="38">
        <v>10</v>
      </c>
      <c r="L5" s="38">
        <v>11</v>
      </c>
      <c r="M5" s="102" t="s">
        <v>502</v>
      </c>
      <c r="N5" s="50" t="s">
        <v>503</v>
      </c>
      <c r="O5" s="38">
        <v>13</v>
      </c>
      <c r="P5" s="38">
        <v>14</v>
      </c>
      <c r="Q5" s="38">
        <v>15</v>
      </c>
      <c r="R5" s="38">
        <v>16</v>
      </c>
      <c r="S5" s="2">
        <v>17</v>
      </c>
    </row>
    <row r="6" spans="1:19" s="7" customFormat="1" ht="193.5" customHeight="1">
      <c r="A6" s="39" t="s">
        <v>7</v>
      </c>
      <c r="B6" s="40" t="s">
        <v>26</v>
      </c>
      <c r="C6" s="90">
        <f t="shared" ref="C6:L6" si="0">C7+C22</f>
        <v>531199.6</v>
      </c>
      <c r="D6" s="90">
        <f t="shared" si="0"/>
        <v>51815.1</v>
      </c>
      <c r="E6" s="90">
        <f t="shared" si="0"/>
        <v>63999</v>
      </c>
      <c r="F6" s="90">
        <f t="shared" si="0"/>
        <v>415385.5</v>
      </c>
      <c r="G6" s="90">
        <f t="shared" si="0"/>
        <v>0</v>
      </c>
      <c r="H6" s="90">
        <f t="shared" si="0"/>
        <v>523414.3</v>
      </c>
      <c r="I6" s="90">
        <f t="shared" si="0"/>
        <v>48208.1</v>
      </c>
      <c r="J6" s="90">
        <f t="shared" si="0"/>
        <v>62716.6</v>
      </c>
      <c r="K6" s="85">
        <f t="shared" si="0"/>
        <v>412489.6</v>
      </c>
      <c r="L6" s="90">
        <f t="shared" si="0"/>
        <v>0</v>
      </c>
      <c r="M6" s="103">
        <f>H6/C6</f>
        <v>0.98534392721681263</v>
      </c>
      <c r="N6" s="90">
        <f>N7+N22</f>
        <v>512969.69999999995</v>
      </c>
      <c r="O6" s="90">
        <f>O7+O22</f>
        <v>42526.3</v>
      </c>
      <c r="P6" s="90">
        <f>P7+P22</f>
        <v>62716.6</v>
      </c>
      <c r="Q6" s="85">
        <f>Q7+Q22</f>
        <v>407726.8</v>
      </c>
      <c r="R6" s="90">
        <f>R7+R22</f>
        <v>0</v>
      </c>
      <c r="S6" s="6"/>
    </row>
    <row r="7" spans="1:19" s="4" customFormat="1" ht="93" customHeight="1">
      <c r="A7" s="42" t="s">
        <v>8</v>
      </c>
      <c r="B7" s="48" t="s">
        <v>9</v>
      </c>
      <c r="C7" s="91">
        <f t="shared" ref="C7:L7" si="1">C8+C12+C18</f>
        <v>17055.2</v>
      </c>
      <c r="D7" s="91">
        <f t="shared" si="1"/>
        <v>6591</v>
      </c>
      <c r="E7" s="91">
        <f t="shared" si="1"/>
        <v>0</v>
      </c>
      <c r="F7" s="91">
        <f t="shared" si="1"/>
        <v>10464.200000000001</v>
      </c>
      <c r="G7" s="91">
        <f t="shared" si="1"/>
        <v>0</v>
      </c>
      <c r="H7" s="91">
        <f t="shared" si="1"/>
        <v>13117.5</v>
      </c>
      <c r="I7" s="91">
        <f t="shared" si="1"/>
        <v>3328.6000000000004</v>
      </c>
      <c r="J7" s="91">
        <f t="shared" si="1"/>
        <v>0</v>
      </c>
      <c r="K7" s="91">
        <f t="shared" si="1"/>
        <v>9788.9</v>
      </c>
      <c r="L7" s="91">
        <f t="shared" si="1"/>
        <v>0</v>
      </c>
      <c r="M7" s="103">
        <f t="shared" ref="M7:M70" si="2">H7/C7</f>
        <v>0.76912026830526758</v>
      </c>
      <c r="N7" s="91">
        <f>N8+N12+N18</f>
        <v>12867.5</v>
      </c>
      <c r="O7" s="91">
        <f>O8+O12+O18</f>
        <v>3078.6000000000004</v>
      </c>
      <c r="P7" s="91">
        <f>P8+P12+P18</f>
        <v>0</v>
      </c>
      <c r="Q7" s="91">
        <f>Q8+Q12+Q18</f>
        <v>9788.9</v>
      </c>
      <c r="R7" s="91">
        <f>R8+R12+R18</f>
        <v>0</v>
      </c>
      <c r="S7" s="3"/>
    </row>
    <row r="8" spans="1:19" s="4" customFormat="1" ht="147" customHeight="1">
      <c r="A8" s="43"/>
      <c r="B8" s="46" t="s">
        <v>220</v>
      </c>
      <c r="C8" s="91">
        <f>C9+C10+C11</f>
        <v>5570</v>
      </c>
      <c r="D8" s="91">
        <f t="shared" ref="D8:R8" si="3">D9+D10+D11</f>
        <v>4591</v>
      </c>
      <c r="E8" s="91">
        <f t="shared" si="3"/>
        <v>0</v>
      </c>
      <c r="F8" s="91">
        <f t="shared" si="3"/>
        <v>979</v>
      </c>
      <c r="G8" s="91">
        <f t="shared" si="3"/>
        <v>0</v>
      </c>
      <c r="H8" s="91">
        <f t="shared" si="3"/>
        <v>2315.1999999999998</v>
      </c>
      <c r="I8" s="91">
        <f t="shared" si="3"/>
        <v>1336.2</v>
      </c>
      <c r="J8" s="91">
        <f t="shared" si="3"/>
        <v>0</v>
      </c>
      <c r="K8" s="91">
        <f t="shared" si="3"/>
        <v>979</v>
      </c>
      <c r="L8" s="91">
        <f t="shared" si="3"/>
        <v>0</v>
      </c>
      <c r="M8" s="103">
        <f t="shared" si="2"/>
        <v>0.41565529622980246</v>
      </c>
      <c r="N8" s="91">
        <f t="shared" si="3"/>
        <v>2065.1999999999998</v>
      </c>
      <c r="O8" s="91">
        <f t="shared" si="3"/>
        <v>1086.2</v>
      </c>
      <c r="P8" s="91">
        <f t="shared" si="3"/>
        <v>0</v>
      </c>
      <c r="Q8" s="91">
        <f t="shared" si="3"/>
        <v>979</v>
      </c>
      <c r="R8" s="91">
        <f t="shared" si="3"/>
        <v>0</v>
      </c>
      <c r="S8" s="5"/>
    </row>
    <row r="9" spans="1:19" s="4" customFormat="1" ht="163.5" customHeight="1">
      <c r="A9" s="44" t="s">
        <v>10</v>
      </c>
      <c r="B9" s="47" t="s">
        <v>126</v>
      </c>
      <c r="C9" s="92">
        <f>D9+E9+G9</f>
        <v>3710</v>
      </c>
      <c r="D9" s="92">
        <v>3710</v>
      </c>
      <c r="E9" s="93">
        <v>0</v>
      </c>
      <c r="F9" s="94">
        <v>0</v>
      </c>
      <c r="G9" s="94">
        <v>0</v>
      </c>
      <c r="H9" s="92">
        <f>I9+J9+L9</f>
        <v>455.2</v>
      </c>
      <c r="I9" s="92">
        <v>455.2</v>
      </c>
      <c r="J9" s="92">
        <v>0</v>
      </c>
      <c r="K9" s="92">
        <v>0</v>
      </c>
      <c r="L9" s="92">
        <v>0</v>
      </c>
      <c r="M9" s="103">
        <f t="shared" si="2"/>
        <v>0.12269541778975741</v>
      </c>
      <c r="N9" s="92">
        <f>O9+P9+R9</f>
        <v>455.2</v>
      </c>
      <c r="O9" s="93">
        <v>455.2</v>
      </c>
      <c r="P9" s="93">
        <v>0</v>
      </c>
      <c r="Q9" s="93">
        <v>0</v>
      </c>
      <c r="R9" s="93">
        <v>0</v>
      </c>
      <c r="S9" s="33" t="s">
        <v>905</v>
      </c>
    </row>
    <row r="10" spans="1:19" s="4" customFormat="1" ht="99" customHeight="1">
      <c r="A10" s="44" t="s">
        <v>99</v>
      </c>
      <c r="B10" s="47" t="s">
        <v>392</v>
      </c>
      <c r="C10" s="92">
        <f>D10+E10+G10</f>
        <v>881</v>
      </c>
      <c r="D10" s="92">
        <v>881</v>
      </c>
      <c r="E10" s="92">
        <v>0</v>
      </c>
      <c r="F10" s="92">
        <v>0</v>
      </c>
      <c r="G10" s="92">
        <v>0</v>
      </c>
      <c r="H10" s="92">
        <f>I10+J10+L10</f>
        <v>881</v>
      </c>
      <c r="I10" s="92">
        <v>881</v>
      </c>
      <c r="J10" s="92">
        <v>0</v>
      </c>
      <c r="K10" s="92">
        <v>0</v>
      </c>
      <c r="L10" s="92">
        <v>0</v>
      </c>
      <c r="M10" s="103">
        <f t="shared" si="2"/>
        <v>1</v>
      </c>
      <c r="N10" s="92">
        <f>O10+P10+R10</f>
        <v>631</v>
      </c>
      <c r="O10" s="92">
        <v>631</v>
      </c>
      <c r="P10" s="92">
        <v>0</v>
      </c>
      <c r="Q10" s="92">
        <v>0</v>
      </c>
      <c r="R10" s="92">
        <v>0</v>
      </c>
      <c r="S10" s="33" t="s">
        <v>824</v>
      </c>
    </row>
    <row r="11" spans="1:19" s="4" customFormat="1" ht="157.5" customHeight="1">
      <c r="A11" s="44" t="s">
        <v>100</v>
      </c>
      <c r="B11" s="47" t="s">
        <v>391</v>
      </c>
      <c r="C11" s="92">
        <f>D11+E11+G11+F11</f>
        <v>979</v>
      </c>
      <c r="D11" s="92">
        <v>0</v>
      </c>
      <c r="E11" s="92">
        <v>0</v>
      </c>
      <c r="F11" s="92">
        <v>979</v>
      </c>
      <c r="G11" s="92">
        <v>0</v>
      </c>
      <c r="H11" s="92">
        <f>I11+J11+L11+K11</f>
        <v>979</v>
      </c>
      <c r="I11" s="92">
        <v>0</v>
      </c>
      <c r="J11" s="92">
        <v>0</v>
      </c>
      <c r="K11" s="92">
        <v>979</v>
      </c>
      <c r="L11" s="92">
        <v>0</v>
      </c>
      <c r="M11" s="103">
        <f t="shared" si="2"/>
        <v>1</v>
      </c>
      <c r="N11" s="92">
        <f>O11+P11+R11+Q11</f>
        <v>979</v>
      </c>
      <c r="O11" s="92">
        <v>0</v>
      </c>
      <c r="P11" s="92">
        <v>0</v>
      </c>
      <c r="Q11" s="92">
        <v>979</v>
      </c>
      <c r="R11" s="92">
        <v>0</v>
      </c>
      <c r="S11" s="3"/>
    </row>
    <row r="12" spans="1:19" s="4" customFormat="1" ht="67.5" customHeight="1">
      <c r="A12" s="43"/>
      <c r="B12" s="46" t="s">
        <v>221</v>
      </c>
      <c r="C12" s="91">
        <f>C13</f>
        <v>7576.9</v>
      </c>
      <c r="D12" s="91">
        <f t="shared" ref="D12:R12" si="4">D13</f>
        <v>2000</v>
      </c>
      <c r="E12" s="91">
        <f t="shared" si="4"/>
        <v>0</v>
      </c>
      <c r="F12" s="91">
        <f t="shared" si="4"/>
        <v>5576.9</v>
      </c>
      <c r="G12" s="91">
        <f t="shared" si="4"/>
        <v>0</v>
      </c>
      <c r="H12" s="91">
        <f t="shared" si="4"/>
        <v>7003.6</v>
      </c>
      <c r="I12" s="91">
        <f t="shared" si="4"/>
        <v>1992.4</v>
      </c>
      <c r="J12" s="91">
        <f t="shared" si="4"/>
        <v>0</v>
      </c>
      <c r="K12" s="91">
        <f t="shared" si="4"/>
        <v>5011.2</v>
      </c>
      <c r="L12" s="91">
        <f t="shared" si="4"/>
        <v>0</v>
      </c>
      <c r="M12" s="103">
        <f t="shared" si="2"/>
        <v>0.92433581015982802</v>
      </c>
      <c r="N12" s="91">
        <f t="shared" si="4"/>
        <v>7003.6</v>
      </c>
      <c r="O12" s="91">
        <f t="shared" si="4"/>
        <v>1992.4</v>
      </c>
      <c r="P12" s="91">
        <f t="shared" si="4"/>
        <v>0</v>
      </c>
      <c r="Q12" s="91">
        <f t="shared" si="4"/>
        <v>5011.2</v>
      </c>
      <c r="R12" s="91">
        <f t="shared" si="4"/>
        <v>0</v>
      </c>
      <c r="S12" s="5"/>
    </row>
    <row r="13" spans="1:19" s="4" customFormat="1" ht="118.5" customHeight="1">
      <c r="A13" s="44" t="s">
        <v>87</v>
      </c>
      <c r="B13" s="47" t="s">
        <v>393</v>
      </c>
      <c r="C13" s="92">
        <f>C14+C15+C16+C17</f>
        <v>7576.9</v>
      </c>
      <c r="D13" s="92">
        <f t="shared" ref="D13:R13" si="5">D14+D15+D16+D17</f>
        <v>2000</v>
      </c>
      <c r="E13" s="92">
        <f t="shared" si="5"/>
        <v>0</v>
      </c>
      <c r="F13" s="92">
        <f t="shared" si="5"/>
        <v>5576.9</v>
      </c>
      <c r="G13" s="92">
        <f t="shared" si="5"/>
        <v>0</v>
      </c>
      <c r="H13" s="92">
        <f t="shared" si="5"/>
        <v>7003.6</v>
      </c>
      <c r="I13" s="92">
        <f t="shared" si="5"/>
        <v>1992.4</v>
      </c>
      <c r="J13" s="92">
        <f t="shared" si="5"/>
        <v>0</v>
      </c>
      <c r="K13" s="92">
        <f t="shared" si="5"/>
        <v>5011.2</v>
      </c>
      <c r="L13" s="92">
        <f t="shared" si="5"/>
        <v>0</v>
      </c>
      <c r="M13" s="103">
        <f t="shared" si="2"/>
        <v>0.92433581015982802</v>
      </c>
      <c r="N13" s="92">
        <f t="shared" si="5"/>
        <v>7003.6</v>
      </c>
      <c r="O13" s="92">
        <f t="shared" si="5"/>
        <v>1992.4</v>
      </c>
      <c r="P13" s="92">
        <f t="shared" si="5"/>
        <v>0</v>
      </c>
      <c r="Q13" s="92">
        <f t="shared" si="5"/>
        <v>5011.2</v>
      </c>
      <c r="R13" s="92">
        <f t="shared" si="5"/>
        <v>0</v>
      </c>
      <c r="S13" s="3"/>
    </row>
    <row r="14" spans="1:19" s="9" customFormat="1" ht="159" customHeight="1">
      <c r="A14" s="73" t="s">
        <v>183</v>
      </c>
      <c r="B14" s="53" t="s">
        <v>394</v>
      </c>
      <c r="C14" s="95">
        <f>D14+E14+G14</f>
        <v>2000</v>
      </c>
      <c r="D14" s="95">
        <v>2000</v>
      </c>
      <c r="E14" s="95">
        <v>0</v>
      </c>
      <c r="F14" s="95">
        <v>0</v>
      </c>
      <c r="G14" s="95">
        <v>0</v>
      </c>
      <c r="H14" s="95">
        <f>I14+J14+L14</f>
        <v>1992.4</v>
      </c>
      <c r="I14" s="95">
        <v>1992.4</v>
      </c>
      <c r="J14" s="95">
        <v>0</v>
      </c>
      <c r="K14" s="95">
        <v>0</v>
      </c>
      <c r="L14" s="95">
        <v>0</v>
      </c>
      <c r="M14" s="103">
        <f t="shared" si="2"/>
        <v>0.99620000000000009</v>
      </c>
      <c r="N14" s="95">
        <f>O14+P14+R14</f>
        <v>1992.4</v>
      </c>
      <c r="O14" s="95">
        <v>1992.4</v>
      </c>
      <c r="P14" s="95">
        <v>0</v>
      </c>
      <c r="Q14" s="95">
        <v>0</v>
      </c>
      <c r="R14" s="95">
        <v>0</v>
      </c>
      <c r="S14" s="3"/>
    </row>
    <row r="15" spans="1:19" s="9" customFormat="1" ht="159" customHeight="1">
      <c r="A15" s="73" t="s">
        <v>185</v>
      </c>
      <c r="B15" s="53" t="s">
        <v>395</v>
      </c>
      <c r="C15" s="95">
        <f>D15+E15+G15+F15</f>
        <v>3579.4</v>
      </c>
      <c r="D15" s="95">
        <v>0</v>
      </c>
      <c r="E15" s="95">
        <v>0</v>
      </c>
      <c r="F15" s="95">
        <v>3579.4</v>
      </c>
      <c r="G15" s="95">
        <v>0</v>
      </c>
      <c r="H15" s="95">
        <f>I15+J15+L15+K15</f>
        <v>3568.9</v>
      </c>
      <c r="I15" s="95">
        <v>0</v>
      </c>
      <c r="J15" s="95">
        <v>0</v>
      </c>
      <c r="K15" s="95">
        <v>3568.9</v>
      </c>
      <c r="L15" s="95">
        <v>0</v>
      </c>
      <c r="M15" s="103">
        <f t="shared" si="2"/>
        <v>0.99706654746605572</v>
      </c>
      <c r="N15" s="95">
        <f>O15+P15+R15+Q15</f>
        <v>3568.9</v>
      </c>
      <c r="O15" s="95">
        <v>0</v>
      </c>
      <c r="P15" s="95">
        <v>0</v>
      </c>
      <c r="Q15" s="95">
        <v>3568.9</v>
      </c>
      <c r="R15" s="95">
        <v>0</v>
      </c>
      <c r="S15" s="3"/>
    </row>
    <row r="16" spans="1:19" s="9" customFormat="1" ht="274.5" hidden="1" customHeight="1">
      <c r="A16" s="73" t="s">
        <v>187</v>
      </c>
      <c r="B16" s="53" t="s">
        <v>544</v>
      </c>
      <c r="C16" s="95">
        <f>D16+E16+G16+F16</f>
        <v>0</v>
      </c>
      <c r="D16" s="95">
        <v>0</v>
      </c>
      <c r="E16" s="95">
        <v>0</v>
      </c>
      <c r="F16" s="95">
        <v>0</v>
      </c>
      <c r="G16" s="95">
        <v>0</v>
      </c>
      <c r="H16" s="95">
        <f>I16+J16+L16+K16</f>
        <v>0</v>
      </c>
      <c r="I16" s="95">
        <v>0</v>
      </c>
      <c r="J16" s="95">
        <v>0</v>
      </c>
      <c r="K16" s="95">
        <v>0</v>
      </c>
      <c r="L16" s="95">
        <v>0</v>
      </c>
      <c r="M16" s="103" t="s">
        <v>823</v>
      </c>
      <c r="N16" s="95">
        <f>O16+P16+R16+Q16</f>
        <v>0</v>
      </c>
      <c r="O16" s="95">
        <v>0</v>
      </c>
      <c r="P16" s="95">
        <v>0</v>
      </c>
      <c r="Q16" s="95">
        <v>0</v>
      </c>
      <c r="R16" s="95">
        <v>0</v>
      </c>
      <c r="S16" s="3"/>
    </row>
    <row r="17" spans="1:19" s="9" customFormat="1" ht="156" customHeight="1">
      <c r="A17" s="73" t="s">
        <v>414</v>
      </c>
      <c r="B17" s="53" t="s">
        <v>396</v>
      </c>
      <c r="C17" s="95">
        <f>D17+E17+G17+F17</f>
        <v>1997.5</v>
      </c>
      <c r="D17" s="95">
        <v>0</v>
      </c>
      <c r="E17" s="95">
        <v>0</v>
      </c>
      <c r="F17" s="95">
        <v>1997.5</v>
      </c>
      <c r="G17" s="95">
        <v>0</v>
      </c>
      <c r="H17" s="95">
        <f>I17+J17+L17+K17</f>
        <v>1442.3</v>
      </c>
      <c r="I17" s="95">
        <v>0</v>
      </c>
      <c r="J17" s="95">
        <v>0</v>
      </c>
      <c r="K17" s="95">
        <v>1442.3</v>
      </c>
      <c r="L17" s="95">
        <v>0</v>
      </c>
      <c r="M17" s="103">
        <f t="shared" si="2"/>
        <v>0.72205256570713394</v>
      </c>
      <c r="N17" s="95">
        <f>O17+P17+R17+Q17</f>
        <v>1442.3</v>
      </c>
      <c r="O17" s="95">
        <v>0</v>
      </c>
      <c r="P17" s="95">
        <v>0</v>
      </c>
      <c r="Q17" s="95">
        <v>1442.3</v>
      </c>
      <c r="R17" s="95">
        <v>0</v>
      </c>
      <c r="S17" s="33" t="s">
        <v>825</v>
      </c>
    </row>
    <row r="18" spans="1:19" s="4" customFormat="1" ht="84" customHeight="1">
      <c r="A18" s="43"/>
      <c r="B18" s="46" t="s">
        <v>222</v>
      </c>
      <c r="C18" s="91">
        <f>C19+C20+C21</f>
        <v>3908.3</v>
      </c>
      <c r="D18" s="91">
        <f t="shared" ref="D18:R18" si="6">D19+D20+D21</f>
        <v>0</v>
      </c>
      <c r="E18" s="91">
        <f t="shared" si="6"/>
        <v>0</v>
      </c>
      <c r="F18" s="91">
        <f t="shared" si="6"/>
        <v>3908.3</v>
      </c>
      <c r="G18" s="91">
        <f t="shared" si="6"/>
        <v>0</v>
      </c>
      <c r="H18" s="91">
        <f t="shared" si="6"/>
        <v>3798.7</v>
      </c>
      <c r="I18" s="91">
        <f t="shared" si="6"/>
        <v>0</v>
      </c>
      <c r="J18" s="91">
        <f t="shared" si="6"/>
        <v>0</v>
      </c>
      <c r="K18" s="91">
        <f t="shared" si="6"/>
        <v>3798.7</v>
      </c>
      <c r="L18" s="91">
        <f t="shared" si="6"/>
        <v>0</v>
      </c>
      <c r="M18" s="103">
        <f t="shared" si="2"/>
        <v>0.97195711690504816</v>
      </c>
      <c r="N18" s="91">
        <f t="shared" si="6"/>
        <v>3798.7</v>
      </c>
      <c r="O18" s="91">
        <f t="shared" si="6"/>
        <v>0</v>
      </c>
      <c r="P18" s="91">
        <f t="shared" si="6"/>
        <v>0</v>
      </c>
      <c r="Q18" s="91">
        <f t="shared" si="6"/>
        <v>3798.7</v>
      </c>
      <c r="R18" s="91">
        <f t="shared" si="6"/>
        <v>0</v>
      </c>
      <c r="S18" s="5"/>
    </row>
    <row r="19" spans="1:19" s="4" customFormat="1" ht="103.5" hidden="1" customHeight="1">
      <c r="A19" s="44" t="s">
        <v>86</v>
      </c>
      <c r="B19" s="47" t="s">
        <v>545</v>
      </c>
      <c r="C19" s="92">
        <f>D19+E19+G19+F19</f>
        <v>0</v>
      </c>
      <c r="D19" s="92">
        <v>0</v>
      </c>
      <c r="E19" s="92">
        <v>0</v>
      </c>
      <c r="F19" s="92">
        <v>0</v>
      </c>
      <c r="G19" s="92">
        <v>0</v>
      </c>
      <c r="H19" s="92">
        <f>I19+J19+L19+K19</f>
        <v>0</v>
      </c>
      <c r="I19" s="92">
        <v>0</v>
      </c>
      <c r="J19" s="92">
        <v>0</v>
      </c>
      <c r="K19" s="92">
        <v>0</v>
      </c>
      <c r="L19" s="92">
        <v>0</v>
      </c>
      <c r="M19" s="103" t="s">
        <v>823</v>
      </c>
      <c r="N19" s="92">
        <f>O19+P19+R19+Q19</f>
        <v>0</v>
      </c>
      <c r="O19" s="92">
        <v>0</v>
      </c>
      <c r="P19" s="92">
        <v>0</v>
      </c>
      <c r="Q19" s="92">
        <v>0</v>
      </c>
      <c r="R19" s="92">
        <v>0</v>
      </c>
      <c r="S19" s="3"/>
    </row>
    <row r="20" spans="1:19" s="4" customFormat="1" ht="69" customHeight="1">
      <c r="A20" s="44" t="s">
        <v>264</v>
      </c>
      <c r="B20" s="47" t="s">
        <v>397</v>
      </c>
      <c r="C20" s="92">
        <f>D20+E20+G20+F20</f>
        <v>3908.3</v>
      </c>
      <c r="D20" s="92">
        <v>0</v>
      </c>
      <c r="E20" s="92">
        <v>0</v>
      </c>
      <c r="F20" s="92">
        <v>3908.3</v>
      </c>
      <c r="G20" s="92">
        <v>0</v>
      </c>
      <c r="H20" s="92">
        <f>I20+J20+L20+K20</f>
        <v>3798.7</v>
      </c>
      <c r="I20" s="92">
        <v>0</v>
      </c>
      <c r="J20" s="92">
        <v>0</v>
      </c>
      <c r="K20" s="92">
        <v>3798.7</v>
      </c>
      <c r="L20" s="92">
        <v>0</v>
      </c>
      <c r="M20" s="103">
        <f t="shared" si="2"/>
        <v>0.97195711690504816</v>
      </c>
      <c r="N20" s="92">
        <f>O20+P20+R20+Q20</f>
        <v>3798.7</v>
      </c>
      <c r="O20" s="92">
        <v>0</v>
      </c>
      <c r="P20" s="92">
        <v>0</v>
      </c>
      <c r="Q20" s="92">
        <v>3798.7</v>
      </c>
      <c r="R20" s="92">
        <v>0</v>
      </c>
      <c r="S20" s="3"/>
    </row>
    <row r="21" spans="1:19" s="4" customFormat="1" ht="39" hidden="1" customHeight="1">
      <c r="A21" s="44" t="s">
        <v>309</v>
      </c>
      <c r="B21" s="47" t="s">
        <v>546</v>
      </c>
      <c r="C21" s="92">
        <f>D21+E21+G21+F21</f>
        <v>0</v>
      </c>
      <c r="D21" s="92">
        <v>0</v>
      </c>
      <c r="E21" s="92">
        <v>0</v>
      </c>
      <c r="F21" s="92">
        <v>0</v>
      </c>
      <c r="G21" s="92">
        <v>0</v>
      </c>
      <c r="H21" s="92">
        <f>I21+J21+L21+K21</f>
        <v>0</v>
      </c>
      <c r="I21" s="92">
        <v>0</v>
      </c>
      <c r="J21" s="92">
        <v>0</v>
      </c>
      <c r="K21" s="92">
        <v>0</v>
      </c>
      <c r="L21" s="92">
        <v>0</v>
      </c>
      <c r="M21" s="103" t="s">
        <v>823</v>
      </c>
      <c r="N21" s="92">
        <f>O21+P21+R21+Q21</f>
        <v>0</v>
      </c>
      <c r="O21" s="92">
        <v>0</v>
      </c>
      <c r="P21" s="92">
        <v>0</v>
      </c>
      <c r="Q21" s="92">
        <v>0</v>
      </c>
      <c r="R21" s="92">
        <v>0</v>
      </c>
      <c r="S21" s="3"/>
    </row>
    <row r="22" spans="1:19" s="4" customFormat="1" ht="67.5" customHeight="1">
      <c r="A22" s="42" t="s">
        <v>40</v>
      </c>
      <c r="B22" s="48" t="s">
        <v>41</v>
      </c>
      <c r="C22" s="91">
        <f t="shared" ref="C22:L22" si="7">C23+C32+C37+C39+C41</f>
        <v>514144.39999999997</v>
      </c>
      <c r="D22" s="91">
        <f t="shared" si="7"/>
        <v>45224.1</v>
      </c>
      <c r="E22" s="91">
        <f t="shared" si="7"/>
        <v>63999</v>
      </c>
      <c r="F22" s="91">
        <f t="shared" si="7"/>
        <v>404921.3</v>
      </c>
      <c r="G22" s="91">
        <f t="shared" si="7"/>
        <v>0</v>
      </c>
      <c r="H22" s="91">
        <f t="shared" si="7"/>
        <v>510296.8</v>
      </c>
      <c r="I22" s="91">
        <f t="shared" si="7"/>
        <v>44879.5</v>
      </c>
      <c r="J22" s="91">
        <f t="shared" si="7"/>
        <v>62716.6</v>
      </c>
      <c r="K22" s="86">
        <f t="shared" si="7"/>
        <v>402700.69999999995</v>
      </c>
      <c r="L22" s="91">
        <f t="shared" si="7"/>
        <v>0</v>
      </c>
      <c r="M22" s="103">
        <f t="shared" si="2"/>
        <v>0.99251649925585117</v>
      </c>
      <c r="N22" s="91">
        <f>N23+N32+N37+N39+N41</f>
        <v>500102.19999999995</v>
      </c>
      <c r="O22" s="91">
        <f>O23+O32+O37+O39+O41</f>
        <v>39447.700000000004</v>
      </c>
      <c r="P22" s="91">
        <f>P23+P32+P37+P39+P41</f>
        <v>62716.6</v>
      </c>
      <c r="Q22" s="86">
        <f>Q23+Q32+Q37+Q39+Q41</f>
        <v>397937.89999999997</v>
      </c>
      <c r="R22" s="91">
        <f>R23+R32+R37+R39+R41</f>
        <v>0</v>
      </c>
      <c r="S22" s="3"/>
    </row>
    <row r="23" spans="1:19" s="4" customFormat="1" ht="121.5" customHeight="1">
      <c r="A23" s="43"/>
      <c r="B23" s="46" t="s">
        <v>223</v>
      </c>
      <c r="C23" s="91">
        <f>C24+C29+C30+C31</f>
        <v>91358.2</v>
      </c>
      <c r="D23" s="91">
        <f t="shared" ref="D23:R23" si="8">D24+D29+D30+D31</f>
        <v>17000</v>
      </c>
      <c r="E23" s="91">
        <f t="shared" si="8"/>
        <v>63999</v>
      </c>
      <c r="F23" s="91">
        <f t="shared" si="8"/>
        <v>10359.200000000001</v>
      </c>
      <c r="G23" s="91">
        <f t="shared" si="8"/>
        <v>0</v>
      </c>
      <c r="H23" s="91">
        <f t="shared" si="8"/>
        <v>89257.10000000002</v>
      </c>
      <c r="I23" s="91">
        <f t="shared" si="8"/>
        <v>16655.400000000001</v>
      </c>
      <c r="J23" s="91">
        <f t="shared" si="8"/>
        <v>62716.6</v>
      </c>
      <c r="K23" s="91">
        <f t="shared" si="8"/>
        <v>9885.1</v>
      </c>
      <c r="L23" s="91">
        <f t="shared" si="8"/>
        <v>0</v>
      </c>
      <c r="M23" s="103">
        <f t="shared" si="2"/>
        <v>0.97700151710519711</v>
      </c>
      <c r="N23" s="91">
        <f t="shared" si="8"/>
        <v>89257.10000000002</v>
      </c>
      <c r="O23" s="91">
        <f t="shared" si="8"/>
        <v>16655.400000000001</v>
      </c>
      <c r="P23" s="91">
        <f t="shared" si="8"/>
        <v>62716.6</v>
      </c>
      <c r="Q23" s="91">
        <f t="shared" si="8"/>
        <v>9885.1</v>
      </c>
      <c r="R23" s="91">
        <f t="shared" si="8"/>
        <v>0</v>
      </c>
      <c r="S23" s="5"/>
    </row>
    <row r="24" spans="1:19" s="4" customFormat="1" ht="91.5" customHeight="1">
      <c r="A24" s="44" t="s">
        <v>10</v>
      </c>
      <c r="B24" s="47" t="s">
        <v>398</v>
      </c>
      <c r="C24" s="92">
        <f>C25+C26+C27+C28</f>
        <v>79344</v>
      </c>
      <c r="D24" s="92">
        <f t="shared" ref="D24:R24" si="9">D25+D26+D27+D28</f>
        <v>15345</v>
      </c>
      <c r="E24" s="92">
        <f t="shared" si="9"/>
        <v>63999</v>
      </c>
      <c r="F24" s="92">
        <f t="shared" si="9"/>
        <v>0</v>
      </c>
      <c r="G24" s="92">
        <f t="shared" si="9"/>
        <v>0</v>
      </c>
      <c r="H24" s="92">
        <f t="shared" si="9"/>
        <v>77848.700000000012</v>
      </c>
      <c r="I24" s="92">
        <f t="shared" si="9"/>
        <v>15132.1</v>
      </c>
      <c r="J24" s="92">
        <f t="shared" si="9"/>
        <v>62716.6</v>
      </c>
      <c r="K24" s="92">
        <f t="shared" si="9"/>
        <v>0</v>
      </c>
      <c r="L24" s="92">
        <f t="shared" si="9"/>
        <v>0</v>
      </c>
      <c r="M24" s="103">
        <f t="shared" si="2"/>
        <v>0.98115421455938712</v>
      </c>
      <c r="N24" s="92">
        <f t="shared" si="9"/>
        <v>77848.700000000012</v>
      </c>
      <c r="O24" s="92">
        <f t="shared" si="9"/>
        <v>15132.1</v>
      </c>
      <c r="P24" s="92">
        <f t="shared" si="9"/>
        <v>62716.6</v>
      </c>
      <c r="Q24" s="92">
        <f t="shared" si="9"/>
        <v>0</v>
      </c>
      <c r="R24" s="92">
        <f t="shared" si="9"/>
        <v>0</v>
      </c>
      <c r="S24" s="3"/>
    </row>
    <row r="25" spans="1:19" s="9" customFormat="1" ht="300.75" customHeight="1">
      <c r="A25" s="73" t="s">
        <v>123</v>
      </c>
      <c r="B25" s="76" t="s">
        <v>547</v>
      </c>
      <c r="C25" s="95">
        <f>D25+E25+G25</f>
        <v>67799.7</v>
      </c>
      <c r="D25" s="95">
        <v>3800.7</v>
      </c>
      <c r="E25" s="95">
        <v>63999</v>
      </c>
      <c r="F25" s="95">
        <v>0</v>
      </c>
      <c r="G25" s="95">
        <v>0</v>
      </c>
      <c r="H25" s="95">
        <f>I25+J25+L25</f>
        <v>66422.600000000006</v>
      </c>
      <c r="I25" s="95">
        <v>3706</v>
      </c>
      <c r="J25" s="95">
        <v>62716.6</v>
      </c>
      <c r="K25" s="95">
        <v>0</v>
      </c>
      <c r="L25" s="95">
        <v>0</v>
      </c>
      <c r="M25" s="103">
        <f t="shared" si="2"/>
        <v>0.97968870068746627</v>
      </c>
      <c r="N25" s="95">
        <f>O25+P25+R25</f>
        <v>66422.600000000006</v>
      </c>
      <c r="O25" s="95">
        <v>3706</v>
      </c>
      <c r="P25" s="95">
        <v>62716.6</v>
      </c>
      <c r="Q25" s="95">
        <v>0</v>
      </c>
      <c r="R25" s="95">
        <v>0</v>
      </c>
      <c r="S25" s="3"/>
    </row>
    <row r="26" spans="1:19" s="9" customFormat="1" ht="121.5" hidden="1" customHeight="1">
      <c r="A26" s="73" t="s">
        <v>124</v>
      </c>
      <c r="B26" s="53" t="s">
        <v>548</v>
      </c>
      <c r="C26" s="95">
        <f>D26+E26+G26</f>
        <v>0</v>
      </c>
      <c r="D26" s="95">
        <v>0</v>
      </c>
      <c r="E26" s="95">
        <v>0</v>
      </c>
      <c r="F26" s="95">
        <v>0</v>
      </c>
      <c r="G26" s="95">
        <v>0</v>
      </c>
      <c r="H26" s="95">
        <f>I26+J26+L26</f>
        <v>0</v>
      </c>
      <c r="I26" s="95">
        <v>0</v>
      </c>
      <c r="J26" s="95">
        <v>0</v>
      </c>
      <c r="K26" s="95">
        <v>0</v>
      </c>
      <c r="L26" s="95">
        <v>0</v>
      </c>
      <c r="M26" s="103" t="s">
        <v>823</v>
      </c>
      <c r="N26" s="95">
        <f>O26+P26+R26</f>
        <v>0</v>
      </c>
      <c r="O26" s="95">
        <v>0</v>
      </c>
      <c r="P26" s="95">
        <v>0</v>
      </c>
      <c r="Q26" s="95">
        <v>0</v>
      </c>
      <c r="R26" s="95">
        <v>0</v>
      </c>
      <c r="S26" s="3"/>
    </row>
    <row r="27" spans="1:19" s="9" customFormat="1" ht="277.5" hidden="1" customHeight="1">
      <c r="A27" s="73" t="s">
        <v>550</v>
      </c>
      <c r="B27" s="75" t="s">
        <v>399</v>
      </c>
      <c r="C27" s="95">
        <f>D27+E27+G27</f>
        <v>0</v>
      </c>
      <c r="D27" s="95">
        <v>0</v>
      </c>
      <c r="E27" s="95">
        <v>0</v>
      </c>
      <c r="F27" s="95">
        <v>0</v>
      </c>
      <c r="G27" s="95">
        <v>0</v>
      </c>
      <c r="H27" s="95">
        <v>0</v>
      </c>
      <c r="I27" s="95">
        <v>0</v>
      </c>
      <c r="J27" s="95">
        <v>0</v>
      </c>
      <c r="K27" s="95">
        <v>0</v>
      </c>
      <c r="L27" s="95">
        <v>0</v>
      </c>
      <c r="M27" s="103" t="s">
        <v>823</v>
      </c>
      <c r="N27" s="95">
        <f>O27+P27+R27</f>
        <v>0</v>
      </c>
      <c r="O27" s="95">
        <v>0</v>
      </c>
      <c r="P27" s="95">
        <v>0</v>
      </c>
      <c r="Q27" s="95">
        <v>0</v>
      </c>
      <c r="R27" s="95">
        <v>0</v>
      </c>
      <c r="S27" s="3"/>
    </row>
    <row r="28" spans="1:19" s="9" customFormat="1" ht="117" customHeight="1">
      <c r="A28" s="73" t="s">
        <v>551</v>
      </c>
      <c r="B28" s="53" t="s">
        <v>549</v>
      </c>
      <c r="C28" s="95">
        <f>D28+E28+G28</f>
        <v>11544.3</v>
      </c>
      <c r="D28" s="95">
        <v>11544.3</v>
      </c>
      <c r="E28" s="95">
        <v>0</v>
      </c>
      <c r="F28" s="95">
        <v>0</v>
      </c>
      <c r="G28" s="95">
        <v>0</v>
      </c>
      <c r="H28" s="95">
        <f>I28+J28+K28+L28</f>
        <v>11426.1</v>
      </c>
      <c r="I28" s="95">
        <v>11426.1</v>
      </c>
      <c r="J28" s="95">
        <v>0</v>
      </c>
      <c r="K28" s="95">
        <v>0</v>
      </c>
      <c r="L28" s="95">
        <v>0</v>
      </c>
      <c r="M28" s="103">
        <f t="shared" si="2"/>
        <v>0.98976118084249376</v>
      </c>
      <c r="N28" s="95">
        <f>O28+P28+R28</f>
        <v>11426.1</v>
      </c>
      <c r="O28" s="95">
        <v>11426.1</v>
      </c>
      <c r="P28" s="95">
        <v>0</v>
      </c>
      <c r="Q28" s="95">
        <v>0</v>
      </c>
      <c r="R28" s="95">
        <v>0</v>
      </c>
      <c r="S28" s="3"/>
    </row>
    <row r="29" spans="1:19" s="4" customFormat="1" ht="180" customHeight="1">
      <c r="A29" s="44" t="s">
        <v>99</v>
      </c>
      <c r="B29" s="47" t="s">
        <v>400</v>
      </c>
      <c r="C29" s="92">
        <f>D29+E29+G29</f>
        <v>1655</v>
      </c>
      <c r="D29" s="92">
        <v>1655</v>
      </c>
      <c r="E29" s="92">
        <v>0</v>
      </c>
      <c r="F29" s="92">
        <v>0</v>
      </c>
      <c r="G29" s="92">
        <v>0</v>
      </c>
      <c r="H29" s="92">
        <f>I29+J29+L29</f>
        <v>1523.3</v>
      </c>
      <c r="I29" s="92">
        <v>1523.3</v>
      </c>
      <c r="J29" s="92">
        <v>0</v>
      </c>
      <c r="K29" s="92">
        <v>0</v>
      </c>
      <c r="L29" s="92">
        <v>0</v>
      </c>
      <c r="M29" s="103">
        <f t="shared" si="2"/>
        <v>0.92042296072507546</v>
      </c>
      <c r="N29" s="92">
        <f>O29+P29+R29</f>
        <v>1523.3</v>
      </c>
      <c r="O29" s="92">
        <v>1523.3</v>
      </c>
      <c r="P29" s="92">
        <v>0</v>
      </c>
      <c r="Q29" s="92">
        <v>0</v>
      </c>
      <c r="R29" s="92">
        <v>0</v>
      </c>
      <c r="S29" s="3"/>
    </row>
    <row r="30" spans="1:19" s="4" customFormat="1" ht="157.5" customHeight="1">
      <c r="A30" s="44" t="s">
        <v>100</v>
      </c>
      <c r="B30" s="47" t="s">
        <v>401</v>
      </c>
      <c r="C30" s="92">
        <f>D30+E30+G30+F30</f>
        <v>10359.200000000001</v>
      </c>
      <c r="D30" s="92">
        <v>0</v>
      </c>
      <c r="E30" s="92">
        <v>0</v>
      </c>
      <c r="F30" s="92">
        <v>10359.200000000001</v>
      </c>
      <c r="G30" s="92">
        <v>0</v>
      </c>
      <c r="H30" s="92">
        <f>I30+J30+L30+K30</f>
        <v>9885.1</v>
      </c>
      <c r="I30" s="92">
        <v>0</v>
      </c>
      <c r="J30" s="92">
        <v>0</v>
      </c>
      <c r="K30" s="92">
        <v>9885.1</v>
      </c>
      <c r="L30" s="92">
        <v>0</v>
      </c>
      <c r="M30" s="103">
        <f t="shared" si="2"/>
        <v>0.95423391767704069</v>
      </c>
      <c r="N30" s="92">
        <f>O30+P30+R30+Q30</f>
        <v>9885.1</v>
      </c>
      <c r="O30" s="92">
        <v>0</v>
      </c>
      <c r="P30" s="92">
        <v>0</v>
      </c>
      <c r="Q30" s="92">
        <v>9885.1</v>
      </c>
      <c r="R30" s="92">
        <v>0</v>
      </c>
      <c r="S30" s="3"/>
    </row>
    <row r="31" spans="1:19" s="4" customFormat="1" ht="186" hidden="1" customHeight="1">
      <c r="A31" s="44" t="s">
        <v>101</v>
      </c>
      <c r="B31" s="47" t="s">
        <v>552</v>
      </c>
      <c r="C31" s="92">
        <f>D31+E31+G31+F31</f>
        <v>0</v>
      </c>
      <c r="D31" s="92">
        <v>0</v>
      </c>
      <c r="E31" s="92">
        <v>0</v>
      </c>
      <c r="F31" s="92">
        <v>0</v>
      </c>
      <c r="G31" s="92">
        <v>0</v>
      </c>
      <c r="H31" s="92">
        <v>0</v>
      </c>
      <c r="I31" s="92">
        <v>0</v>
      </c>
      <c r="J31" s="92">
        <v>0</v>
      </c>
      <c r="K31" s="92">
        <v>0</v>
      </c>
      <c r="L31" s="92">
        <v>0</v>
      </c>
      <c r="M31" s="103" t="s">
        <v>823</v>
      </c>
      <c r="N31" s="92">
        <f>O31+P31+R31+Q31</f>
        <v>0</v>
      </c>
      <c r="O31" s="92">
        <v>0</v>
      </c>
      <c r="P31" s="92">
        <v>0</v>
      </c>
      <c r="Q31" s="92">
        <v>0</v>
      </c>
      <c r="R31" s="92">
        <v>0</v>
      </c>
      <c r="S31" s="3"/>
    </row>
    <row r="32" spans="1:19" s="4" customFormat="1" ht="102" customHeight="1">
      <c r="A32" s="43"/>
      <c r="B32" s="46" t="s">
        <v>224</v>
      </c>
      <c r="C32" s="91">
        <f>C33+C34+C35+C36</f>
        <v>100894.5</v>
      </c>
      <c r="D32" s="91">
        <f t="shared" ref="D32:R32" si="10">D33+D34+D35+D36</f>
        <v>22000</v>
      </c>
      <c r="E32" s="91">
        <f t="shared" si="10"/>
        <v>0</v>
      </c>
      <c r="F32" s="91">
        <f t="shared" si="10"/>
        <v>78894.5</v>
      </c>
      <c r="G32" s="91">
        <f t="shared" si="10"/>
        <v>0</v>
      </c>
      <c r="H32" s="91">
        <f t="shared" si="10"/>
        <v>99400</v>
      </c>
      <c r="I32" s="91">
        <f t="shared" si="10"/>
        <v>22000</v>
      </c>
      <c r="J32" s="91">
        <f t="shared" si="10"/>
        <v>0</v>
      </c>
      <c r="K32" s="91">
        <f t="shared" si="10"/>
        <v>77400</v>
      </c>
      <c r="L32" s="91">
        <f t="shared" si="10"/>
        <v>0</v>
      </c>
      <c r="M32" s="103">
        <f t="shared" si="2"/>
        <v>0.98518749783189374</v>
      </c>
      <c r="N32" s="91">
        <f t="shared" si="10"/>
        <v>89205.4</v>
      </c>
      <c r="O32" s="91">
        <f t="shared" si="10"/>
        <v>16568.2</v>
      </c>
      <c r="P32" s="91">
        <f t="shared" si="10"/>
        <v>0</v>
      </c>
      <c r="Q32" s="91">
        <f t="shared" si="10"/>
        <v>72637.2</v>
      </c>
      <c r="R32" s="91">
        <f t="shared" si="10"/>
        <v>0</v>
      </c>
      <c r="S32" s="5"/>
    </row>
    <row r="33" spans="1:19" s="4" customFormat="1" ht="163.5" customHeight="1">
      <c r="A33" s="44" t="s">
        <v>87</v>
      </c>
      <c r="B33" s="47" t="s">
        <v>402</v>
      </c>
      <c r="C33" s="92">
        <f>D33+E33+G33</f>
        <v>22000</v>
      </c>
      <c r="D33" s="92">
        <v>22000</v>
      </c>
      <c r="E33" s="92">
        <v>0</v>
      </c>
      <c r="F33" s="92">
        <v>0</v>
      </c>
      <c r="G33" s="92">
        <v>0</v>
      </c>
      <c r="H33" s="92">
        <f>I33+J33+L33</f>
        <v>22000</v>
      </c>
      <c r="I33" s="92">
        <v>22000</v>
      </c>
      <c r="J33" s="92">
        <v>0</v>
      </c>
      <c r="K33" s="92">
        <v>0</v>
      </c>
      <c r="L33" s="92">
        <v>0</v>
      </c>
      <c r="M33" s="103">
        <f t="shared" si="2"/>
        <v>1</v>
      </c>
      <c r="N33" s="92">
        <f>O33+P33+R33</f>
        <v>16568.2</v>
      </c>
      <c r="O33" s="92">
        <v>16568.2</v>
      </c>
      <c r="P33" s="92">
        <v>0</v>
      </c>
      <c r="Q33" s="92">
        <v>0</v>
      </c>
      <c r="R33" s="92">
        <v>0</v>
      </c>
      <c r="S33" s="3"/>
    </row>
    <row r="34" spans="1:19" s="4" customFormat="1" ht="148.5" customHeight="1">
      <c r="A34" s="44" t="s">
        <v>88</v>
      </c>
      <c r="B34" s="47" t="s">
        <v>822</v>
      </c>
      <c r="C34" s="92">
        <f>D34+E34+G34+F34</f>
        <v>58400</v>
      </c>
      <c r="D34" s="92">
        <v>0</v>
      </c>
      <c r="E34" s="92">
        <v>0</v>
      </c>
      <c r="F34" s="92">
        <v>58400</v>
      </c>
      <c r="G34" s="92">
        <v>0</v>
      </c>
      <c r="H34" s="92">
        <f>I34+J34+L34+K34</f>
        <v>58400</v>
      </c>
      <c r="I34" s="92">
        <v>0</v>
      </c>
      <c r="J34" s="92">
        <v>0</v>
      </c>
      <c r="K34" s="92">
        <v>58400</v>
      </c>
      <c r="L34" s="92">
        <v>0</v>
      </c>
      <c r="M34" s="103">
        <f t="shared" si="2"/>
        <v>1</v>
      </c>
      <c r="N34" s="92">
        <f>O34+P34+R34+Q34</f>
        <v>58400</v>
      </c>
      <c r="O34" s="92">
        <v>0</v>
      </c>
      <c r="P34" s="92">
        <v>0</v>
      </c>
      <c r="Q34" s="92">
        <v>58400</v>
      </c>
      <c r="R34" s="92">
        <v>0</v>
      </c>
      <c r="S34" s="3"/>
    </row>
    <row r="35" spans="1:19" s="4" customFormat="1" ht="130.5" hidden="1" customHeight="1">
      <c r="A35" s="44" t="s">
        <v>89</v>
      </c>
      <c r="B35" s="47" t="s">
        <v>553</v>
      </c>
      <c r="C35" s="92">
        <v>0</v>
      </c>
      <c r="D35" s="92">
        <v>0</v>
      </c>
      <c r="E35" s="92">
        <v>0</v>
      </c>
      <c r="F35" s="92">
        <v>0</v>
      </c>
      <c r="G35" s="92">
        <v>0</v>
      </c>
      <c r="H35" s="92">
        <v>0</v>
      </c>
      <c r="I35" s="92">
        <v>0</v>
      </c>
      <c r="J35" s="92">
        <v>0</v>
      </c>
      <c r="K35" s="92">
        <v>0</v>
      </c>
      <c r="L35" s="92">
        <v>0</v>
      </c>
      <c r="M35" s="103" t="s">
        <v>823</v>
      </c>
      <c r="N35" s="92">
        <f>O35+P35+R35+Q35</f>
        <v>0</v>
      </c>
      <c r="O35" s="92">
        <v>0</v>
      </c>
      <c r="P35" s="92">
        <v>0</v>
      </c>
      <c r="Q35" s="92">
        <v>0</v>
      </c>
      <c r="R35" s="92">
        <v>0</v>
      </c>
      <c r="S35" s="3"/>
    </row>
    <row r="36" spans="1:19" s="4" customFormat="1" ht="126" customHeight="1">
      <c r="A36" s="44" t="s">
        <v>90</v>
      </c>
      <c r="B36" s="47" t="s">
        <v>403</v>
      </c>
      <c r="C36" s="92">
        <f>D36+E36+F36+G36</f>
        <v>20494.5</v>
      </c>
      <c r="D36" s="92">
        <v>0</v>
      </c>
      <c r="E36" s="92">
        <v>0</v>
      </c>
      <c r="F36" s="92">
        <v>20494.5</v>
      </c>
      <c r="G36" s="92">
        <v>0</v>
      </c>
      <c r="H36" s="92">
        <f>I36+J36+K36+L36</f>
        <v>19000</v>
      </c>
      <c r="I36" s="92">
        <v>0</v>
      </c>
      <c r="J36" s="92">
        <v>0</v>
      </c>
      <c r="K36" s="92">
        <v>19000</v>
      </c>
      <c r="L36" s="92">
        <v>0</v>
      </c>
      <c r="M36" s="103">
        <f t="shared" si="2"/>
        <v>0.92707799653565592</v>
      </c>
      <c r="N36" s="92">
        <f>O36+P36+R36+Q36</f>
        <v>14237.2</v>
      </c>
      <c r="O36" s="92">
        <v>0</v>
      </c>
      <c r="P36" s="92">
        <v>0</v>
      </c>
      <c r="Q36" s="92">
        <v>14237.2</v>
      </c>
      <c r="R36" s="92">
        <v>0</v>
      </c>
      <c r="S36" s="33" t="s">
        <v>826</v>
      </c>
    </row>
    <row r="37" spans="1:19" s="4" customFormat="1" ht="109.5" customHeight="1">
      <c r="A37" s="43"/>
      <c r="B37" s="46" t="s">
        <v>225</v>
      </c>
      <c r="C37" s="91">
        <f>C38</f>
        <v>500</v>
      </c>
      <c r="D37" s="91">
        <f t="shared" ref="D37:R37" si="11">D38</f>
        <v>0</v>
      </c>
      <c r="E37" s="91">
        <f t="shared" si="11"/>
        <v>0</v>
      </c>
      <c r="F37" s="91">
        <f t="shared" si="11"/>
        <v>500</v>
      </c>
      <c r="G37" s="91">
        <f t="shared" si="11"/>
        <v>0</v>
      </c>
      <c r="H37" s="91">
        <f t="shared" si="11"/>
        <v>248</v>
      </c>
      <c r="I37" s="91">
        <f t="shared" si="11"/>
        <v>0</v>
      </c>
      <c r="J37" s="91">
        <f t="shared" si="11"/>
        <v>0</v>
      </c>
      <c r="K37" s="91">
        <f t="shared" si="11"/>
        <v>248</v>
      </c>
      <c r="L37" s="91">
        <f t="shared" si="11"/>
        <v>0</v>
      </c>
      <c r="M37" s="103">
        <f t="shared" si="2"/>
        <v>0.496</v>
      </c>
      <c r="N37" s="91">
        <f t="shared" si="11"/>
        <v>248</v>
      </c>
      <c r="O37" s="91">
        <f t="shared" si="11"/>
        <v>0</v>
      </c>
      <c r="P37" s="91">
        <f t="shared" si="11"/>
        <v>0</v>
      </c>
      <c r="Q37" s="91">
        <f t="shared" si="11"/>
        <v>248</v>
      </c>
      <c r="R37" s="91">
        <f t="shared" si="11"/>
        <v>0</v>
      </c>
      <c r="S37" s="5"/>
    </row>
    <row r="38" spans="1:19" s="4" customFormat="1" ht="193.5" customHeight="1">
      <c r="A38" s="44" t="s">
        <v>86</v>
      </c>
      <c r="B38" s="47" t="s">
        <v>504</v>
      </c>
      <c r="C38" s="92">
        <f>D38+E38+G38+F38</f>
        <v>500</v>
      </c>
      <c r="D38" s="92">
        <v>0</v>
      </c>
      <c r="E38" s="92">
        <v>0</v>
      </c>
      <c r="F38" s="92">
        <v>500</v>
      </c>
      <c r="G38" s="92">
        <v>0</v>
      </c>
      <c r="H38" s="92">
        <f>I38+J38+L38+K38</f>
        <v>248</v>
      </c>
      <c r="I38" s="92">
        <v>0</v>
      </c>
      <c r="J38" s="92">
        <v>0</v>
      </c>
      <c r="K38" s="92">
        <v>248</v>
      </c>
      <c r="L38" s="92">
        <v>0</v>
      </c>
      <c r="M38" s="103">
        <f t="shared" si="2"/>
        <v>0.496</v>
      </c>
      <c r="N38" s="92">
        <f>O38+P38+R38+Q38</f>
        <v>248</v>
      </c>
      <c r="O38" s="92">
        <v>0</v>
      </c>
      <c r="P38" s="92">
        <v>0</v>
      </c>
      <c r="Q38" s="92">
        <v>248</v>
      </c>
      <c r="R38" s="92">
        <v>0</v>
      </c>
      <c r="S38" s="33" t="s">
        <v>894</v>
      </c>
    </row>
    <row r="39" spans="1:19" s="4" customFormat="1" ht="168" customHeight="1">
      <c r="A39" s="43"/>
      <c r="B39" s="46" t="s">
        <v>226</v>
      </c>
      <c r="C39" s="91">
        <f>C40</f>
        <v>315167.59999999998</v>
      </c>
      <c r="D39" s="91">
        <f t="shared" ref="D39:R41" si="12">D40</f>
        <v>0</v>
      </c>
      <c r="E39" s="91">
        <f t="shared" si="12"/>
        <v>0</v>
      </c>
      <c r="F39" s="91">
        <f t="shared" si="12"/>
        <v>315167.59999999998</v>
      </c>
      <c r="G39" s="91">
        <f t="shared" si="12"/>
        <v>0</v>
      </c>
      <c r="H39" s="91">
        <f t="shared" si="12"/>
        <v>315167.59999999998</v>
      </c>
      <c r="I39" s="91">
        <f t="shared" si="12"/>
        <v>0</v>
      </c>
      <c r="J39" s="91">
        <f t="shared" si="12"/>
        <v>0</v>
      </c>
      <c r="K39" s="86">
        <f t="shared" si="12"/>
        <v>315167.59999999998</v>
      </c>
      <c r="L39" s="91">
        <f t="shared" si="12"/>
        <v>0</v>
      </c>
      <c r="M39" s="103">
        <f t="shared" si="2"/>
        <v>1</v>
      </c>
      <c r="N39" s="91">
        <f t="shared" si="12"/>
        <v>315167.59999999998</v>
      </c>
      <c r="O39" s="91">
        <f t="shared" si="12"/>
        <v>0</v>
      </c>
      <c r="P39" s="91">
        <f t="shared" si="12"/>
        <v>0</v>
      </c>
      <c r="Q39" s="86">
        <f t="shared" si="12"/>
        <v>315167.59999999998</v>
      </c>
      <c r="R39" s="91">
        <f t="shared" si="12"/>
        <v>0</v>
      </c>
      <c r="S39" s="5"/>
    </row>
    <row r="40" spans="1:19" s="4" customFormat="1" ht="148.5" customHeight="1">
      <c r="A40" s="44" t="s">
        <v>144</v>
      </c>
      <c r="B40" s="47" t="s">
        <v>404</v>
      </c>
      <c r="C40" s="92">
        <f>D40+E40+G40+F40</f>
        <v>315167.59999999998</v>
      </c>
      <c r="D40" s="92">
        <v>0</v>
      </c>
      <c r="E40" s="92">
        <v>0</v>
      </c>
      <c r="F40" s="92">
        <v>315167.59999999998</v>
      </c>
      <c r="G40" s="92">
        <v>0</v>
      </c>
      <c r="H40" s="92">
        <f>I40+J40+L40+K40</f>
        <v>315167.59999999998</v>
      </c>
      <c r="I40" s="92">
        <v>0</v>
      </c>
      <c r="J40" s="92">
        <v>0</v>
      </c>
      <c r="K40" s="87">
        <v>315167.59999999998</v>
      </c>
      <c r="L40" s="92">
        <v>0</v>
      </c>
      <c r="M40" s="103">
        <f t="shared" si="2"/>
        <v>1</v>
      </c>
      <c r="N40" s="92">
        <f>O40+P40+R40+Q40</f>
        <v>315167.59999999998</v>
      </c>
      <c r="O40" s="92">
        <v>0</v>
      </c>
      <c r="P40" s="92">
        <v>0</v>
      </c>
      <c r="Q40" s="87">
        <v>315167.59999999998</v>
      </c>
      <c r="R40" s="92">
        <v>0</v>
      </c>
      <c r="S40" s="3"/>
    </row>
    <row r="41" spans="1:19" s="4" customFormat="1" ht="124.5" customHeight="1">
      <c r="A41" s="43"/>
      <c r="B41" s="46" t="s">
        <v>554</v>
      </c>
      <c r="C41" s="91">
        <f>C42</f>
        <v>6224.1</v>
      </c>
      <c r="D41" s="91">
        <f t="shared" si="12"/>
        <v>6224.1</v>
      </c>
      <c r="E41" s="91">
        <f t="shared" si="12"/>
        <v>0</v>
      </c>
      <c r="F41" s="91">
        <f t="shared" si="12"/>
        <v>0</v>
      </c>
      <c r="G41" s="91">
        <f t="shared" si="12"/>
        <v>0</v>
      </c>
      <c r="H41" s="91">
        <f t="shared" si="12"/>
        <v>6224.1</v>
      </c>
      <c r="I41" s="91">
        <f t="shared" si="12"/>
        <v>6224.1</v>
      </c>
      <c r="J41" s="91">
        <f t="shared" si="12"/>
        <v>0</v>
      </c>
      <c r="K41" s="91">
        <f t="shared" si="12"/>
        <v>0</v>
      </c>
      <c r="L41" s="91">
        <f t="shared" si="12"/>
        <v>0</v>
      </c>
      <c r="M41" s="103">
        <f t="shared" si="2"/>
        <v>1</v>
      </c>
      <c r="N41" s="91">
        <f t="shared" si="12"/>
        <v>6224.1</v>
      </c>
      <c r="O41" s="91">
        <f t="shared" si="12"/>
        <v>6224.1</v>
      </c>
      <c r="P41" s="91">
        <f t="shared" si="12"/>
        <v>0</v>
      </c>
      <c r="Q41" s="91">
        <f t="shared" si="12"/>
        <v>0</v>
      </c>
      <c r="R41" s="91">
        <f t="shared" si="12"/>
        <v>0</v>
      </c>
      <c r="S41" s="5"/>
    </row>
    <row r="42" spans="1:19" s="4" customFormat="1" ht="100.5" customHeight="1">
      <c r="A42" s="44" t="s">
        <v>133</v>
      </c>
      <c r="B42" s="47" t="s">
        <v>555</v>
      </c>
      <c r="C42" s="92">
        <f>D42+E42+G42+F42</f>
        <v>6224.1</v>
      </c>
      <c r="D42" s="92">
        <v>6224.1</v>
      </c>
      <c r="E42" s="92">
        <v>0</v>
      </c>
      <c r="F42" s="92">
        <v>0</v>
      </c>
      <c r="G42" s="92">
        <v>0</v>
      </c>
      <c r="H42" s="92">
        <f>I42+J42+L42+K42</f>
        <v>6224.1</v>
      </c>
      <c r="I42" s="92">
        <v>6224.1</v>
      </c>
      <c r="J42" s="92">
        <v>0</v>
      </c>
      <c r="K42" s="92">
        <v>0</v>
      </c>
      <c r="L42" s="92">
        <v>0</v>
      </c>
      <c r="M42" s="103">
        <f t="shared" si="2"/>
        <v>1</v>
      </c>
      <c r="N42" s="92">
        <f>O42+P42+R42+Q42</f>
        <v>6224.1</v>
      </c>
      <c r="O42" s="92">
        <v>6224.1</v>
      </c>
      <c r="P42" s="92">
        <v>0</v>
      </c>
      <c r="Q42" s="92">
        <v>0</v>
      </c>
      <c r="R42" s="92">
        <v>0</v>
      </c>
      <c r="S42" s="3"/>
    </row>
    <row r="43" spans="1:19" s="1" customFormat="1" ht="147" customHeight="1">
      <c r="A43" s="54" t="s">
        <v>11</v>
      </c>
      <c r="B43" s="55" t="s">
        <v>27</v>
      </c>
      <c r="C43" s="96">
        <f>C52+C58</f>
        <v>1814</v>
      </c>
      <c r="D43" s="96">
        <f>D52+D58</f>
        <v>779</v>
      </c>
      <c r="E43" s="96">
        <f>E52+E58</f>
        <v>0</v>
      </c>
      <c r="F43" s="96">
        <f>F52+F58</f>
        <v>1035</v>
      </c>
      <c r="G43" s="96">
        <f>G52+G58</f>
        <v>0</v>
      </c>
      <c r="H43" s="96">
        <f t="shared" ref="H43:L43" si="13">H44+H46+H49+H52+H54+H56+H58+H79+H81</f>
        <v>1284.4000000000001</v>
      </c>
      <c r="I43" s="96">
        <f t="shared" si="13"/>
        <v>749</v>
      </c>
      <c r="J43" s="96">
        <f t="shared" si="13"/>
        <v>0</v>
      </c>
      <c r="K43" s="96">
        <f t="shared" si="13"/>
        <v>535.41999999999996</v>
      </c>
      <c r="L43" s="96">
        <f t="shared" si="13"/>
        <v>0</v>
      </c>
      <c r="M43" s="103">
        <f t="shared" si="2"/>
        <v>0.70804851157662629</v>
      </c>
      <c r="N43" s="96">
        <f>N44+N46+N49+N52+N54+N56+N58+N79+N81</f>
        <v>1284.42</v>
      </c>
      <c r="O43" s="96">
        <f>O44+O46+O49+O52+O54+O56+O58+O79+O81</f>
        <v>749</v>
      </c>
      <c r="P43" s="96">
        <f>P44+P46+P49+P52+P54+P56+P58+P79+P81</f>
        <v>0</v>
      </c>
      <c r="Q43" s="96">
        <f>Q44+Q46+Q49+Q52+Q54+Q56+Q58+Q79+Q81</f>
        <v>535.41999999999996</v>
      </c>
      <c r="R43" s="96">
        <f>R44+R46+R49+R52+R54+R56+R58+R79+R81</f>
        <v>0</v>
      </c>
      <c r="S43" s="56"/>
    </row>
    <row r="44" spans="1:19" s="4" customFormat="1" ht="123" customHeight="1">
      <c r="A44" s="43"/>
      <c r="B44" s="46" t="s">
        <v>556</v>
      </c>
      <c r="C44" s="91">
        <f>C45</f>
        <v>0</v>
      </c>
      <c r="D44" s="91">
        <f t="shared" ref="D44:R44" si="14">D45</f>
        <v>0</v>
      </c>
      <c r="E44" s="91">
        <f t="shared" si="14"/>
        <v>0</v>
      </c>
      <c r="F44" s="91">
        <f t="shared" si="14"/>
        <v>0</v>
      </c>
      <c r="G44" s="91">
        <f t="shared" si="14"/>
        <v>0</v>
      </c>
      <c r="H44" s="91">
        <f t="shared" si="14"/>
        <v>0</v>
      </c>
      <c r="I44" s="91">
        <f t="shared" si="14"/>
        <v>0</v>
      </c>
      <c r="J44" s="91">
        <f t="shared" si="14"/>
        <v>0</v>
      </c>
      <c r="K44" s="91">
        <f t="shared" si="14"/>
        <v>0</v>
      </c>
      <c r="L44" s="91">
        <f t="shared" si="14"/>
        <v>0</v>
      </c>
      <c r="M44" s="103" t="s">
        <v>823</v>
      </c>
      <c r="N44" s="91">
        <f t="shared" si="14"/>
        <v>0</v>
      </c>
      <c r="O44" s="91">
        <f t="shared" si="14"/>
        <v>0</v>
      </c>
      <c r="P44" s="91">
        <f t="shared" si="14"/>
        <v>0</v>
      </c>
      <c r="Q44" s="91">
        <f t="shared" si="14"/>
        <v>0</v>
      </c>
      <c r="R44" s="91">
        <f t="shared" si="14"/>
        <v>0</v>
      </c>
      <c r="S44" s="5"/>
    </row>
    <row r="45" spans="1:19" s="4" customFormat="1" ht="103.5" customHeight="1">
      <c r="A45" s="44" t="s">
        <v>10</v>
      </c>
      <c r="B45" s="47" t="s">
        <v>557</v>
      </c>
      <c r="C45" s="92">
        <f>D45+E45+G45+F45</f>
        <v>0</v>
      </c>
      <c r="D45" s="92">
        <v>0</v>
      </c>
      <c r="E45" s="92">
        <v>0</v>
      </c>
      <c r="F45" s="92">
        <v>0</v>
      </c>
      <c r="G45" s="92">
        <v>0</v>
      </c>
      <c r="H45" s="92">
        <f>I45+J45+L45+K45</f>
        <v>0</v>
      </c>
      <c r="I45" s="92">
        <v>0</v>
      </c>
      <c r="J45" s="92">
        <v>0</v>
      </c>
      <c r="K45" s="92">
        <v>0</v>
      </c>
      <c r="L45" s="92">
        <v>0</v>
      </c>
      <c r="M45" s="103" t="s">
        <v>823</v>
      </c>
      <c r="N45" s="92">
        <f>O45+P45+R45</f>
        <v>0</v>
      </c>
      <c r="O45" s="92">
        <v>0</v>
      </c>
      <c r="P45" s="92">
        <v>0</v>
      </c>
      <c r="Q45" s="92">
        <v>0</v>
      </c>
      <c r="R45" s="92">
        <v>0</v>
      </c>
      <c r="S45" s="3"/>
    </row>
    <row r="46" spans="1:19" s="4" customFormat="1" ht="322.5" customHeight="1">
      <c r="A46" s="43"/>
      <c r="B46" s="46" t="s">
        <v>558</v>
      </c>
      <c r="C46" s="91">
        <f>C47</f>
        <v>0</v>
      </c>
      <c r="D46" s="91">
        <f t="shared" ref="D46:R46" si="15">D47</f>
        <v>0</v>
      </c>
      <c r="E46" s="91">
        <f t="shared" si="15"/>
        <v>0</v>
      </c>
      <c r="F46" s="91">
        <f t="shared" si="15"/>
        <v>0</v>
      </c>
      <c r="G46" s="91">
        <f t="shared" si="15"/>
        <v>0</v>
      </c>
      <c r="H46" s="91">
        <f t="shared" si="15"/>
        <v>0</v>
      </c>
      <c r="I46" s="91">
        <f t="shared" si="15"/>
        <v>0</v>
      </c>
      <c r="J46" s="91">
        <f t="shared" si="15"/>
        <v>0</v>
      </c>
      <c r="K46" s="91">
        <f t="shared" si="15"/>
        <v>0</v>
      </c>
      <c r="L46" s="91">
        <f t="shared" si="15"/>
        <v>0</v>
      </c>
      <c r="M46" s="103" t="s">
        <v>823</v>
      </c>
      <c r="N46" s="91">
        <f t="shared" si="15"/>
        <v>0</v>
      </c>
      <c r="O46" s="91">
        <f t="shared" si="15"/>
        <v>0</v>
      </c>
      <c r="P46" s="91">
        <f t="shared" si="15"/>
        <v>0</v>
      </c>
      <c r="Q46" s="91">
        <f t="shared" si="15"/>
        <v>0</v>
      </c>
      <c r="R46" s="91">
        <f t="shared" si="15"/>
        <v>0</v>
      </c>
      <c r="S46" s="110" t="s">
        <v>562</v>
      </c>
    </row>
    <row r="47" spans="1:19" s="4" customFormat="1" ht="200.1" customHeight="1">
      <c r="A47" s="44" t="s">
        <v>87</v>
      </c>
      <c r="B47" s="47" t="s">
        <v>559</v>
      </c>
      <c r="C47" s="92">
        <f>D47+E47+G47+F47</f>
        <v>0</v>
      </c>
      <c r="D47" s="92">
        <v>0</v>
      </c>
      <c r="E47" s="92">
        <v>0</v>
      </c>
      <c r="F47" s="92">
        <v>0</v>
      </c>
      <c r="G47" s="92">
        <v>0</v>
      </c>
      <c r="H47" s="92">
        <f>I47+J47+L47+K47</f>
        <v>0</v>
      </c>
      <c r="I47" s="92">
        <v>0</v>
      </c>
      <c r="J47" s="92">
        <v>0</v>
      </c>
      <c r="K47" s="92">
        <v>0</v>
      </c>
      <c r="L47" s="92">
        <v>0</v>
      </c>
      <c r="M47" s="103" t="s">
        <v>823</v>
      </c>
      <c r="N47" s="92">
        <f>O47+P47+R47</f>
        <v>0</v>
      </c>
      <c r="O47" s="92">
        <v>0</v>
      </c>
      <c r="P47" s="92">
        <v>0</v>
      </c>
      <c r="Q47" s="92">
        <v>0</v>
      </c>
      <c r="R47" s="92">
        <v>0</v>
      </c>
      <c r="S47" s="111"/>
    </row>
    <row r="48" spans="1:19" s="4" customFormat="1" ht="318" customHeight="1">
      <c r="A48" s="44" t="s">
        <v>88</v>
      </c>
      <c r="B48" s="47" t="s">
        <v>560</v>
      </c>
      <c r="C48" s="92">
        <f>D48+E48+G48+F48</f>
        <v>0</v>
      </c>
      <c r="D48" s="92">
        <v>0</v>
      </c>
      <c r="E48" s="92">
        <v>0</v>
      </c>
      <c r="F48" s="92">
        <v>0</v>
      </c>
      <c r="G48" s="92">
        <v>0</v>
      </c>
      <c r="H48" s="92">
        <f>I48+J48+L48+K48</f>
        <v>0</v>
      </c>
      <c r="I48" s="92">
        <v>0</v>
      </c>
      <c r="J48" s="92">
        <v>0</v>
      </c>
      <c r="K48" s="92">
        <v>0</v>
      </c>
      <c r="L48" s="92">
        <v>0</v>
      </c>
      <c r="M48" s="103" t="s">
        <v>823</v>
      </c>
      <c r="N48" s="92">
        <f>O48+P48+R48</f>
        <v>0</v>
      </c>
      <c r="O48" s="92">
        <v>0</v>
      </c>
      <c r="P48" s="92">
        <v>0</v>
      </c>
      <c r="Q48" s="92">
        <v>0</v>
      </c>
      <c r="R48" s="92">
        <v>0</v>
      </c>
      <c r="S48" s="57" t="s">
        <v>561</v>
      </c>
    </row>
    <row r="49" spans="1:19" s="4" customFormat="1" ht="162" customHeight="1">
      <c r="A49" s="43"/>
      <c r="B49" s="46" t="s">
        <v>563</v>
      </c>
      <c r="C49" s="91">
        <f>C50</f>
        <v>0</v>
      </c>
      <c r="D49" s="91">
        <f t="shared" ref="D49:R49" si="16">D50</f>
        <v>0</v>
      </c>
      <c r="E49" s="91">
        <f t="shared" si="16"/>
        <v>0</v>
      </c>
      <c r="F49" s="91">
        <f t="shared" si="16"/>
        <v>0</v>
      </c>
      <c r="G49" s="91">
        <f t="shared" si="16"/>
        <v>0</v>
      </c>
      <c r="H49" s="91">
        <f t="shared" si="16"/>
        <v>0</v>
      </c>
      <c r="I49" s="91">
        <f t="shared" si="16"/>
        <v>0</v>
      </c>
      <c r="J49" s="91">
        <f t="shared" si="16"/>
        <v>0</v>
      </c>
      <c r="K49" s="91">
        <f t="shared" si="16"/>
        <v>0</v>
      </c>
      <c r="L49" s="91">
        <f t="shared" si="16"/>
        <v>0</v>
      </c>
      <c r="M49" s="103" t="s">
        <v>823</v>
      </c>
      <c r="N49" s="91">
        <f t="shared" si="16"/>
        <v>0</v>
      </c>
      <c r="O49" s="91">
        <f t="shared" si="16"/>
        <v>0</v>
      </c>
      <c r="P49" s="91">
        <f t="shared" si="16"/>
        <v>0</v>
      </c>
      <c r="Q49" s="91">
        <f t="shared" si="16"/>
        <v>0</v>
      </c>
      <c r="R49" s="91">
        <f t="shared" si="16"/>
        <v>0</v>
      </c>
      <c r="S49" s="32"/>
    </row>
    <row r="50" spans="1:19" s="4" customFormat="1" ht="288" customHeight="1">
      <c r="A50" s="44" t="s">
        <v>86</v>
      </c>
      <c r="B50" s="47" t="s">
        <v>564</v>
      </c>
      <c r="C50" s="92">
        <f>D50+E50+G50+F50</f>
        <v>0</v>
      </c>
      <c r="D50" s="92">
        <v>0</v>
      </c>
      <c r="E50" s="92">
        <v>0</v>
      </c>
      <c r="F50" s="92">
        <v>0</v>
      </c>
      <c r="G50" s="92">
        <v>0</v>
      </c>
      <c r="H50" s="92">
        <f>I50+J50+L50+K50</f>
        <v>0</v>
      </c>
      <c r="I50" s="92">
        <v>0</v>
      </c>
      <c r="J50" s="92">
        <v>0</v>
      </c>
      <c r="K50" s="92">
        <v>0</v>
      </c>
      <c r="L50" s="92">
        <v>0</v>
      </c>
      <c r="M50" s="103" t="s">
        <v>823</v>
      </c>
      <c r="N50" s="92">
        <f>O50+P50+R50</f>
        <v>0</v>
      </c>
      <c r="O50" s="92">
        <v>0</v>
      </c>
      <c r="P50" s="92">
        <v>0</v>
      </c>
      <c r="Q50" s="92">
        <v>0</v>
      </c>
      <c r="R50" s="92">
        <v>0</v>
      </c>
      <c r="S50" s="112" t="s">
        <v>827</v>
      </c>
    </row>
    <row r="51" spans="1:19" s="4" customFormat="1" ht="189" customHeight="1">
      <c r="A51" s="44" t="s">
        <v>264</v>
      </c>
      <c r="B51" s="47" t="s">
        <v>565</v>
      </c>
      <c r="C51" s="92">
        <f>D51+E51+G51+F51</f>
        <v>0</v>
      </c>
      <c r="D51" s="92">
        <v>0</v>
      </c>
      <c r="E51" s="92">
        <v>0</v>
      </c>
      <c r="F51" s="92">
        <v>0</v>
      </c>
      <c r="G51" s="92">
        <v>0</v>
      </c>
      <c r="H51" s="92">
        <f>I51+J51+L51+K51</f>
        <v>0</v>
      </c>
      <c r="I51" s="92">
        <v>0</v>
      </c>
      <c r="J51" s="92">
        <v>0</v>
      </c>
      <c r="K51" s="92">
        <v>0</v>
      </c>
      <c r="L51" s="92">
        <v>0</v>
      </c>
      <c r="M51" s="103" t="s">
        <v>823</v>
      </c>
      <c r="N51" s="92">
        <f>O51+P51+R51</f>
        <v>0</v>
      </c>
      <c r="O51" s="92">
        <v>0</v>
      </c>
      <c r="P51" s="92">
        <v>0</v>
      </c>
      <c r="Q51" s="92">
        <v>0</v>
      </c>
      <c r="R51" s="92">
        <v>0</v>
      </c>
      <c r="S51" s="113"/>
    </row>
    <row r="52" spans="1:19" s="4" customFormat="1" ht="123" customHeight="1">
      <c r="A52" s="43"/>
      <c r="B52" s="46" t="s">
        <v>566</v>
      </c>
      <c r="C52" s="91">
        <f>C53</f>
        <v>520</v>
      </c>
      <c r="D52" s="91">
        <f>D53</f>
        <v>0</v>
      </c>
      <c r="E52" s="91">
        <f>E53</f>
        <v>0</v>
      </c>
      <c r="F52" s="91">
        <f>F53</f>
        <v>520</v>
      </c>
      <c r="G52" s="91">
        <f>G53</f>
        <v>0</v>
      </c>
      <c r="H52" s="91">
        <v>20.399999999999999</v>
      </c>
      <c r="I52" s="91">
        <f>I53</f>
        <v>0</v>
      </c>
      <c r="J52" s="91">
        <f>J53</f>
        <v>0</v>
      </c>
      <c r="K52" s="91">
        <f>K53</f>
        <v>20.420000000000002</v>
      </c>
      <c r="L52" s="91">
        <f>L53</f>
        <v>0</v>
      </c>
      <c r="M52" s="103">
        <f t="shared" si="2"/>
        <v>3.9230769230769229E-2</v>
      </c>
      <c r="N52" s="91">
        <f>N53</f>
        <v>20.420000000000002</v>
      </c>
      <c r="O52" s="91">
        <f>O53</f>
        <v>0</v>
      </c>
      <c r="P52" s="91">
        <f>P53</f>
        <v>0</v>
      </c>
      <c r="Q52" s="91">
        <f>Q53</f>
        <v>20.420000000000002</v>
      </c>
      <c r="R52" s="91">
        <f>R53</f>
        <v>0</v>
      </c>
      <c r="S52" s="32"/>
    </row>
    <row r="53" spans="1:19" s="4" customFormat="1" ht="228" customHeight="1">
      <c r="A53" s="44" t="s">
        <v>144</v>
      </c>
      <c r="B53" s="47" t="s">
        <v>567</v>
      </c>
      <c r="C53" s="92">
        <f>D53+E53+G53+F53</f>
        <v>520</v>
      </c>
      <c r="D53" s="92">
        <v>0</v>
      </c>
      <c r="E53" s="92">
        <v>0</v>
      </c>
      <c r="F53" s="92">
        <v>520</v>
      </c>
      <c r="G53" s="92">
        <v>0</v>
      </c>
      <c r="H53" s="92">
        <f>I53+J53+L53+K53</f>
        <v>20.420000000000002</v>
      </c>
      <c r="I53" s="92">
        <v>0</v>
      </c>
      <c r="J53" s="92">
        <v>0</v>
      </c>
      <c r="K53" s="92">
        <v>20.420000000000002</v>
      </c>
      <c r="L53" s="92">
        <v>0</v>
      </c>
      <c r="M53" s="103">
        <f t="shared" si="2"/>
        <v>3.9269230769230772E-2</v>
      </c>
      <c r="N53" s="92">
        <f>O53+P53+R53+Q53</f>
        <v>20.420000000000002</v>
      </c>
      <c r="O53" s="92">
        <v>0</v>
      </c>
      <c r="P53" s="92">
        <v>0</v>
      </c>
      <c r="Q53" s="92">
        <v>20.420000000000002</v>
      </c>
      <c r="R53" s="92">
        <v>0</v>
      </c>
      <c r="S53" s="58" t="s">
        <v>568</v>
      </c>
    </row>
    <row r="54" spans="1:19" s="4" customFormat="1" ht="200.1" customHeight="1">
      <c r="A54" s="43"/>
      <c r="B54" s="46" t="s">
        <v>569</v>
      </c>
      <c r="C54" s="91">
        <f t="shared" ref="C54:L54" si="17">C55</f>
        <v>0</v>
      </c>
      <c r="D54" s="91">
        <f t="shared" si="17"/>
        <v>0</v>
      </c>
      <c r="E54" s="91">
        <f t="shared" si="17"/>
        <v>0</v>
      </c>
      <c r="F54" s="91">
        <f t="shared" si="17"/>
        <v>0</v>
      </c>
      <c r="G54" s="91">
        <f t="shared" si="17"/>
        <v>0</v>
      </c>
      <c r="H54" s="91">
        <f t="shared" si="17"/>
        <v>0</v>
      </c>
      <c r="I54" s="91">
        <f t="shared" si="17"/>
        <v>0</v>
      </c>
      <c r="J54" s="91">
        <f t="shared" si="17"/>
        <v>0</v>
      </c>
      <c r="K54" s="91">
        <f t="shared" si="17"/>
        <v>0</v>
      </c>
      <c r="L54" s="91">
        <f t="shared" si="17"/>
        <v>0</v>
      </c>
      <c r="M54" s="103" t="s">
        <v>823</v>
      </c>
      <c r="N54" s="91">
        <f>N55</f>
        <v>0</v>
      </c>
      <c r="O54" s="91">
        <f>O55</f>
        <v>0</v>
      </c>
      <c r="P54" s="91">
        <f>P55</f>
        <v>0</v>
      </c>
      <c r="Q54" s="91">
        <f>Q55</f>
        <v>0</v>
      </c>
      <c r="R54" s="91">
        <f>R55</f>
        <v>0</v>
      </c>
      <c r="S54" s="32"/>
    </row>
    <row r="55" spans="1:19" s="4" customFormat="1" ht="126.75" customHeight="1">
      <c r="A55" s="44" t="s">
        <v>133</v>
      </c>
      <c r="B55" s="47" t="s">
        <v>570</v>
      </c>
      <c r="C55" s="92">
        <f>D55+E55+G55+F55</f>
        <v>0</v>
      </c>
      <c r="D55" s="92">
        <v>0</v>
      </c>
      <c r="E55" s="92">
        <v>0</v>
      </c>
      <c r="F55" s="92">
        <v>0</v>
      </c>
      <c r="G55" s="92">
        <v>0</v>
      </c>
      <c r="H55" s="92">
        <f>I55+J55+L55+K55</f>
        <v>0</v>
      </c>
      <c r="I55" s="92">
        <v>0</v>
      </c>
      <c r="J55" s="92">
        <v>0</v>
      </c>
      <c r="K55" s="92">
        <v>0</v>
      </c>
      <c r="L55" s="92">
        <v>0</v>
      </c>
      <c r="M55" s="103" t="s">
        <v>823</v>
      </c>
      <c r="N55" s="92">
        <f>O55+P55+R55</f>
        <v>0</v>
      </c>
      <c r="O55" s="92">
        <v>0</v>
      </c>
      <c r="P55" s="92">
        <v>0</v>
      </c>
      <c r="Q55" s="92">
        <v>0</v>
      </c>
      <c r="R55" s="92">
        <v>0</v>
      </c>
      <c r="S55" s="58" t="s">
        <v>828</v>
      </c>
    </row>
    <row r="56" spans="1:19" s="4" customFormat="1" ht="157.5" customHeight="1">
      <c r="A56" s="43"/>
      <c r="B56" s="77" t="s">
        <v>571</v>
      </c>
      <c r="C56" s="91">
        <f t="shared" ref="C56:L56" si="18">C57</f>
        <v>0</v>
      </c>
      <c r="D56" s="91">
        <f t="shared" si="18"/>
        <v>0</v>
      </c>
      <c r="E56" s="91">
        <f t="shared" si="18"/>
        <v>0</v>
      </c>
      <c r="F56" s="91">
        <f t="shared" si="18"/>
        <v>0</v>
      </c>
      <c r="G56" s="91">
        <f t="shared" si="18"/>
        <v>0</v>
      </c>
      <c r="H56" s="91">
        <f t="shared" si="18"/>
        <v>0</v>
      </c>
      <c r="I56" s="91">
        <f t="shared" si="18"/>
        <v>0</v>
      </c>
      <c r="J56" s="91">
        <f t="shared" si="18"/>
        <v>0</v>
      </c>
      <c r="K56" s="91">
        <f t="shared" si="18"/>
        <v>0</v>
      </c>
      <c r="L56" s="91">
        <f t="shared" si="18"/>
        <v>0</v>
      </c>
      <c r="M56" s="103" t="s">
        <v>823</v>
      </c>
      <c r="N56" s="91">
        <f>N57</f>
        <v>0</v>
      </c>
      <c r="O56" s="91">
        <f>O57</f>
        <v>0</v>
      </c>
      <c r="P56" s="91">
        <f>P57</f>
        <v>0</v>
      </c>
      <c r="Q56" s="91">
        <f>Q57</f>
        <v>0</v>
      </c>
      <c r="R56" s="91">
        <f>R57</f>
        <v>0</v>
      </c>
      <c r="S56" s="32"/>
    </row>
    <row r="57" spans="1:19" s="4" customFormat="1" ht="200.1" customHeight="1">
      <c r="A57" s="44" t="s">
        <v>167</v>
      </c>
      <c r="B57" s="47" t="s">
        <v>572</v>
      </c>
      <c r="C57" s="92">
        <f>D57+E57+G57+F57</f>
        <v>0</v>
      </c>
      <c r="D57" s="92">
        <v>0</v>
      </c>
      <c r="E57" s="92">
        <v>0</v>
      </c>
      <c r="F57" s="92">
        <v>0</v>
      </c>
      <c r="G57" s="92">
        <v>0</v>
      </c>
      <c r="H57" s="92">
        <f>I57+J57+L57+K57</f>
        <v>0</v>
      </c>
      <c r="I57" s="92">
        <v>0</v>
      </c>
      <c r="J57" s="92">
        <v>0</v>
      </c>
      <c r="K57" s="92">
        <v>0</v>
      </c>
      <c r="L57" s="92">
        <v>0</v>
      </c>
      <c r="M57" s="103" t="s">
        <v>823</v>
      </c>
      <c r="N57" s="92">
        <f>O57+P57+R57</f>
        <v>0</v>
      </c>
      <c r="O57" s="92">
        <v>0</v>
      </c>
      <c r="P57" s="92">
        <v>0</v>
      </c>
      <c r="Q57" s="92">
        <v>0</v>
      </c>
      <c r="R57" s="92">
        <v>0</v>
      </c>
      <c r="S57" s="58" t="s">
        <v>573</v>
      </c>
    </row>
    <row r="58" spans="1:19" s="4" customFormat="1" ht="120" customHeight="1">
      <c r="A58" s="43"/>
      <c r="B58" s="46" t="s">
        <v>580</v>
      </c>
      <c r="C58" s="91">
        <f>C74+C78+C59</f>
        <v>1294</v>
      </c>
      <c r="D58" s="91">
        <f>D74+D78+D59</f>
        <v>779</v>
      </c>
      <c r="E58" s="91">
        <f>E74+E78+E59</f>
        <v>0</v>
      </c>
      <c r="F58" s="91">
        <f>F74+F78+F59</f>
        <v>515</v>
      </c>
      <c r="G58" s="91">
        <f>G74+G78+G59</f>
        <v>0</v>
      </c>
      <c r="H58" s="91">
        <f t="shared" ref="H58:N58" si="19">H59+H73+H74+H76+H77+H78</f>
        <v>1264</v>
      </c>
      <c r="I58" s="91">
        <f t="shared" si="19"/>
        <v>749</v>
      </c>
      <c r="J58" s="91">
        <f t="shared" si="19"/>
        <v>0</v>
      </c>
      <c r="K58" s="91">
        <f t="shared" si="19"/>
        <v>515</v>
      </c>
      <c r="L58" s="91">
        <f t="shared" si="19"/>
        <v>0</v>
      </c>
      <c r="M58" s="103">
        <f t="shared" si="2"/>
        <v>0.97681607418856264</v>
      </c>
      <c r="N58" s="91">
        <f t="shared" si="19"/>
        <v>1264</v>
      </c>
      <c r="O58" s="91">
        <f>O59+O73+O74+O76+O77+O78</f>
        <v>749</v>
      </c>
      <c r="P58" s="91">
        <f>P59+P73+P74+P76+P77+P78</f>
        <v>0</v>
      </c>
      <c r="Q58" s="91">
        <f>Q59+Q73+Q74+Q76+Q77+Q78</f>
        <v>515</v>
      </c>
      <c r="R58" s="91">
        <f>R59+R73+R74+R76+R77+R78</f>
        <v>0</v>
      </c>
      <c r="S58" s="32"/>
    </row>
    <row r="59" spans="1:19" s="4" customFormat="1" ht="154.5" customHeight="1">
      <c r="A59" s="44" t="s">
        <v>427</v>
      </c>
      <c r="B59" s="47" t="s">
        <v>608</v>
      </c>
      <c r="C59" s="92">
        <f>D59+E59+G59+F59</f>
        <v>700</v>
      </c>
      <c r="D59" s="92">
        <f>D70+D71</f>
        <v>700</v>
      </c>
      <c r="E59" s="92">
        <f>E70+E71</f>
        <v>0</v>
      </c>
      <c r="F59" s="92">
        <f>F70+F71</f>
        <v>0</v>
      </c>
      <c r="G59" s="92">
        <f>G70+G71</f>
        <v>0</v>
      </c>
      <c r="H59" s="92">
        <f>I59+J59+L59+K59</f>
        <v>670</v>
      </c>
      <c r="I59" s="92">
        <v>670</v>
      </c>
      <c r="J59" s="92">
        <v>0</v>
      </c>
      <c r="K59" s="92">
        <v>0</v>
      </c>
      <c r="L59" s="92">
        <v>0</v>
      </c>
      <c r="M59" s="103">
        <f t="shared" si="2"/>
        <v>0.95714285714285718</v>
      </c>
      <c r="N59" s="92">
        <f>N60+N61+N63+N62+N64+N65+N66+N67+N68+N69+N70+N71+N72</f>
        <v>670</v>
      </c>
      <c r="O59" s="92">
        <f>O60+O61+O63+O62+O64+O65+O66+O67+O68+O69+O70+O71+O72</f>
        <v>670</v>
      </c>
      <c r="P59" s="92">
        <f>P60+P61+P63+P62+P64+P65+P66+P67+P68+P69+P70+P71+P72</f>
        <v>0</v>
      </c>
      <c r="Q59" s="92">
        <f>Q60+Q61+Q63+Q62+Q64+Q65+Q66+Q67+Q68+Q69+Q70+Q71+Q72</f>
        <v>0</v>
      </c>
      <c r="R59" s="92">
        <f>R60+R61+R63+R62+R64+R65+R66+R67+R68+R69+R70+R71+R72</f>
        <v>0</v>
      </c>
      <c r="S59" s="58" t="s">
        <v>829</v>
      </c>
    </row>
    <row r="60" spans="1:19" s="9" customFormat="1" ht="200.1" hidden="1" customHeight="1">
      <c r="A60" s="73" t="s">
        <v>594</v>
      </c>
      <c r="B60" s="53" t="s">
        <v>607</v>
      </c>
      <c r="C60" s="95">
        <v>0</v>
      </c>
      <c r="D60" s="95">
        <v>0</v>
      </c>
      <c r="E60" s="95">
        <v>0</v>
      </c>
      <c r="F60" s="95">
        <v>0</v>
      </c>
      <c r="G60" s="95">
        <v>0</v>
      </c>
      <c r="H60" s="95">
        <v>0</v>
      </c>
      <c r="I60" s="95">
        <v>0</v>
      </c>
      <c r="J60" s="95">
        <v>0</v>
      </c>
      <c r="K60" s="95">
        <v>0</v>
      </c>
      <c r="L60" s="95">
        <v>0</v>
      </c>
      <c r="M60" s="103" t="s">
        <v>823</v>
      </c>
      <c r="N60" s="95">
        <f>O60+P60+R60</f>
        <v>0</v>
      </c>
      <c r="O60" s="95">
        <v>0</v>
      </c>
      <c r="P60" s="95">
        <v>0</v>
      </c>
      <c r="Q60" s="95">
        <v>0</v>
      </c>
      <c r="R60" s="95">
        <v>0</v>
      </c>
      <c r="S60" s="58"/>
    </row>
    <row r="61" spans="1:19" s="9" customFormat="1" ht="200.1" hidden="1" customHeight="1">
      <c r="A61" s="73" t="s">
        <v>595</v>
      </c>
      <c r="B61" s="53" t="s">
        <v>609</v>
      </c>
      <c r="C61" s="95">
        <v>0</v>
      </c>
      <c r="D61" s="95">
        <v>0</v>
      </c>
      <c r="E61" s="95">
        <v>0</v>
      </c>
      <c r="F61" s="95">
        <v>0</v>
      </c>
      <c r="G61" s="95">
        <v>0</v>
      </c>
      <c r="H61" s="95">
        <v>0</v>
      </c>
      <c r="I61" s="95">
        <v>0</v>
      </c>
      <c r="J61" s="95">
        <v>0</v>
      </c>
      <c r="K61" s="95">
        <v>0</v>
      </c>
      <c r="L61" s="95">
        <v>0</v>
      </c>
      <c r="M61" s="103" t="s">
        <v>823</v>
      </c>
      <c r="N61" s="95">
        <f>O61+P61+R61</f>
        <v>0</v>
      </c>
      <c r="O61" s="95">
        <v>0</v>
      </c>
      <c r="P61" s="95">
        <v>0</v>
      </c>
      <c r="Q61" s="95">
        <v>0</v>
      </c>
      <c r="R61" s="95">
        <v>0</v>
      </c>
      <c r="S61" s="58"/>
    </row>
    <row r="62" spans="1:19" s="9" customFormat="1" ht="220.5" hidden="1" customHeight="1">
      <c r="A62" s="73" t="s">
        <v>596</v>
      </c>
      <c r="B62" s="53" t="s">
        <v>610</v>
      </c>
      <c r="C62" s="95">
        <v>0</v>
      </c>
      <c r="D62" s="95">
        <v>0</v>
      </c>
      <c r="E62" s="95">
        <v>0</v>
      </c>
      <c r="F62" s="95">
        <v>0</v>
      </c>
      <c r="G62" s="95">
        <v>0</v>
      </c>
      <c r="H62" s="95">
        <v>0</v>
      </c>
      <c r="I62" s="95">
        <v>0</v>
      </c>
      <c r="J62" s="95">
        <v>0</v>
      </c>
      <c r="K62" s="95">
        <v>0</v>
      </c>
      <c r="L62" s="95">
        <v>0</v>
      </c>
      <c r="M62" s="103" t="s">
        <v>823</v>
      </c>
      <c r="N62" s="95">
        <f t="shared" ref="N62:N77" si="20">O62+P62+R62</f>
        <v>0</v>
      </c>
      <c r="O62" s="95">
        <v>0</v>
      </c>
      <c r="P62" s="95">
        <v>0</v>
      </c>
      <c r="Q62" s="95">
        <v>0</v>
      </c>
      <c r="R62" s="95">
        <v>0</v>
      </c>
      <c r="S62" s="58"/>
    </row>
    <row r="63" spans="1:19" s="9" customFormat="1" ht="157.5" hidden="1" customHeight="1">
      <c r="A63" s="73" t="s">
        <v>597</v>
      </c>
      <c r="B63" s="53" t="s">
        <v>611</v>
      </c>
      <c r="C63" s="95">
        <v>0</v>
      </c>
      <c r="D63" s="95">
        <v>0</v>
      </c>
      <c r="E63" s="95">
        <v>0</v>
      </c>
      <c r="F63" s="95">
        <v>0</v>
      </c>
      <c r="G63" s="95">
        <v>0</v>
      </c>
      <c r="H63" s="95">
        <v>0</v>
      </c>
      <c r="I63" s="95">
        <v>0</v>
      </c>
      <c r="J63" s="95">
        <v>0</v>
      </c>
      <c r="K63" s="95">
        <v>0</v>
      </c>
      <c r="L63" s="95">
        <v>0</v>
      </c>
      <c r="M63" s="103" t="s">
        <v>823</v>
      </c>
      <c r="N63" s="95">
        <f t="shared" si="20"/>
        <v>0</v>
      </c>
      <c r="O63" s="95">
        <v>0</v>
      </c>
      <c r="P63" s="95">
        <v>0</v>
      </c>
      <c r="Q63" s="95">
        <v>0</v>
      </c>
      <c r="R63" s="95">
        <v>0</v>
      </c>
      <c r="S63" s="58"/>
    </row>
    <row r="64" spans="1:19" s="9" customFormat="1" ht="168" hidden="1" customHeight="1">
      <c r="A64" s="73" t="s">
        <v>598</v>
      </c>
      <c r="B64" s="53" t="s">
        <v>612</v>
      </c>
      <c r="C64" s="95">
        <v>0</v>
      </c>
      <c r="D64" s="95">
        <v>0</v>
      </c>
      <c r="E64" s="95">
        <v>0</v>
      </c>
      <c r="F64" s="95">
        <v>0</v>
      </c>
      <c r="G64" s="95">
        <v>0</v>
      </c>
      <c r="H64" s="95">
        <v>0</v>
      </c>
      <c r="I64" s="95">
        <v>0</v>
      </c>
      <c r="J64" s="95">
        <v>0</v>
      </c>
      <c r="K64" s="95">
        <v>0</v>
      </c>
      <c r="L64" s="95">
        <v>0</v>
      </c>
      <c r="M64" s="103" t="s">
        <v>823</v>
      </c>
      <c r="N64" s="95">
        <f t="shared" si="20"/>
        <v>0</v>
      </c>
      <c r="O64" s="95">
        <v>0</v>
      </c>
      <c r="P64" s="95">
        <v>0</v>
      </c>
      <c r="Q64" s="95">
        <v>0</v>
      </c>
      <c r="R64" s="95">
        <v>0</v>
      </c>
      <c r="S64" s="58"/>
    </row>
    <row r="65" spans="1:19" s="9" customFormat="1" ht="159" hidden="1" customHeight="1">
      <c r="A65" s="73" t="s">
        <v>599</v>
      </c>
      <c r="B65" s="53" t="s">
        <v>613</v>
      </c>
      <c r="C65" s="95">
        <v>0</v>
      </c>
      <c r="D65" s="95">
        <v>0</v>
      </c>
      <c r="E65" s="95">
        <v>0</v>
      </c>
      <c r="F65" s="95">
        <v>0</v>
      </c>
      <c r="G65" s="95">
        <v>0</v>
      </c>
      <c r="H65" s="95">
        <v>0</v>
      </c>
      <c r="I65" s="95">
        <v>0</v>
      </c>
      <c r="J65" s="95">
        <v>0</v>
      </c>
      <c r="K65" s="95">
        <v>0</v>
      </c>
      <c r="L65" s="95">
        <v>0</v>
      </c>
      <c r="M65" s="103" t="s">
        <v>823</v>
      </c>
      <c r="N65" s="95">
        <f t="shared" si="20"/>
        <v>0</v>
      </c>
      <c r="O65" s="95">
        <v>0</v>
      </c>
      <c r="P65" s="95">
        <v>0</v>
      </c>
      <c r="Q65" s="95">
        <v>0</v>
      </c>
      <c r="R65" s="95">
        <v>0</v>
      </c>
      <c r="S65" s="58"/>
    </row>
    <row r="66" spans="1:19" s="9" customFormat="1" ht="73.5" hidden="1" customHeight="1">
      <c r="A66" s="73" t="s">
        <v>600</v>
      </c>
      <c r="B66" s="53" t="s">
        <v>614</v>
      </c>
      <c r="C66" s="95">
        <v>0</v>
      </c>
      <c r="D66" s="95">
        <v>0</v>
      </c>
      <c r="E66" s="95">
        <v>0</v>
      </c>
      <c r="F66" s="95">
        <v>0</v>
      </c>
      <c r="G66" s="95">
        <v>0</v>
      </c>
      <c r="H66" s="95">
        <v>0</v>
      </c>
      <c r="I66" s="95">
        <v>0</v>
      </c>
      <c r="J66" s="95">
        <v>0</v>
      </c>
      <c r="K66" s="95">
        <v>0</v>
      </c>
      <c r="L66" s="95">
        <v>0</v>
      </c>
      <c r="M66" s="103" t="s">
        <v>823</v>
      </c>
      <c r="N66" s="95">
        <f t="shared" si="20"/>
        <v>0</v>
      </c>
      <c r="O66" s="95">
        <v>0</v>
      </c>
      <c r="P66" s="95">
        <v>0</v>
      </c>
      <c r="Q66" s="95">
        <v>0</v>
      </c>
      <c r="R66" s="95">
        <v>0</v>
      </c>
      <c r="S66" s="58"/>
    </row>
    <row r="67" spans="1:19" s="9" customFormat="1" ht="162" hidden="1" customHeight="1">
      <c r="A67" s="78" t="s">
        <v>601</v>
      </c>
      <c r="B67" s="53" t="s">
        <v>615</v>
      </c>
      <c r="C67" s="95">
        <v>0</v>
      </c>
      <c r="D67" s="95">
        <v>0</v>
      </c>
      <c r="E67" s="95">
        <v>0</v>
      </c>
      <c r="F67" s="95">
        <v>0</v>
      </c>
      <c r="G67" s="95">
        <v>0</v>
      </c>
      <c r="H67" s="95">
        <v>0</v>
      </c>
      <c r="I67" s="95">
        <v>0</v>
      </c>
      <c r="J67" s="95">
        <v>0</v>
      </c>
      <c r="K67" s="95">
        <v>0</v>
      </c>
      <c r="L67" s="95">
        <v>0</v>
      </c>
      <c r="M67" s="103" t="s">
        <v>823</v>
      </c>
      <c r="N67" s="95">
        <f t="shared" si="20"/>
        <v>0</v>
      </c>
      <c r="O67" s="95">
        <v>0</v>
      </c>
      <c r="P67" s="95">
        <v>0</v>
      </c>
      <c r="Q67" s="95">
        <v>0</v>
      </c>
      <c r="R67" s="95">
        <v>0</v>
      </c>
      <c r="S67" s="58"/>
    </row>
    <row r="68" spans="1:19" s="9" customFormat="1" ht="154.5" hidden="1" customHeight="1">
      <c r="A68" s="78" t="s">
        <v>602</v>
      </c>
      <c r="B68" s="53" t="s">
        <v>616</v>
      </c>
      <c r="C68" s="95">
        <v>0</v>
      </c>
      <c r="D68" s="95">
        <v>0</v>
      </c>
      <c r="E68" s="95">
        <v>0</v>
      </c>
      <c r="F68" s="95">
        <v>0</v>
      </c>
      <c r="G68" s="95">
        <v>0</v>
      </c>
      <c r="H68" s="95">
        <v>0</v>
      </c>
      <c r="I68" s="95">
        <v>0</v>
      </c>
      <c r="J68" s="95">
        <v>0</v>
      </c>
      <c r="K68" s="95">
        <v>0</v>
      </c>
      <c r="L68" s="95">
        <v>0</v>
      </c>
      <c r="M68" s="103" t="s">
        <v>823</v>
      </c>
      <c r="N68" s="95">
        <f t="shared" si="20"/>
        <v>0</v>
      </c>
      <c r="O68" s="95">
        <v>0</v>
      </c>
      <c r="P68" s="95">
        <v>0</v>
      </c>
      <c r="Q68" s="95">
        <v>0</v>
      </c>
      <c r="R68" s="95">
        <v>0</v>
      </c>
      <c r="S68" s="58"/>
    </row>
    <row r="69" spans="1:19" s="9" customFormat="1" ht="409.5" hidden="1">
      <c r="A69" s="78" t="s">
        <v>603</v>
      </c>
      <c r="B69" s="74" t="s">
        <v>617</v>
      </c>
      <c r="C69" s="95">
        <v>0</v>
      </c>
      <c r="D69" s="95">
        <v>0</v>
      </c>
      <c r="E69" s="95">
        <v>0</v>
      </c>
      <c r="F69" s="95">
        <v>0</v>
      </c>
      <c r="G69" s="95">
        <v>0</v>
      </c>
      <c r="H69" s="95">
        <v>0</v>
      </c>
      <c r="I69" s="95">
        <v>0</v>
      </c>
      <c r="J69" s="95">
        <v>0</v>
      </c>
      <c r="K69" s="95">
        <v>0</v>
      </c>
      <c r="L69" s="95">
        <v>0</v>
      </c>
      <c r="M69" s="103" t="s">
        <v>823</v>
      </c>
      <c r="N69" s="95">
        <f t="shared" si="20"/>
        <v>0</v>
      </c>
      <c r="O69" s="95">
        <v>0</v>
      </c>
      <c r="P69" s="95">
        <v>0</v>
      </c>
      <c r="Q69" s="95">
        <v>0</v>
      </c>
      <c r="R69" s="95">
        <v>0</v>
      </c>
      <c r="S69" s="58"/>
    </row>
    <row r="70" spans="1:19" s="9" customFormat="1" ht="200.1" customHeight="1">
      <c r="A70" s="78" t="s">
        <v>604</v>
      </c>
      <c r="B70" s="53" t="s">
        <v>618</v>
      </c>
      <c r="C70" s="95">
        <f>D70+E70+F70+G70</f>
        <v>400</v>
      </c>
      <c r="D70" s="95">
        <v>400</v>
      </c>
      <c r="E70" s="95">
        <v>0</v>
      </c>
      <c r="F70" s="95">
        <v>0</v>
      </c>
      <c r="G70" s="95">
        <v>0</v>
      </c>
      <c r="H70" s="95">
        <v>400</v>
      </c>
      <c r="I70" s="95">
        <v>400</v>
      </c>
      <c r="J70" s="95">
        <v>0</v>
      </c>
      <c r="K70" s="95">
        <v>0</v>
      </c>
      <c r="L70" s="95">
        <v>0</v>
      </c>
      <c r="M70" s="103">
        <f t="shared" si="2"/>
        <v>1</v>
      </c>
      <c r="N70" s="95">
        <f t="shared" si="20"/>
        <v>400</v>
      </c>
      <c r="O70" s="95">
        <v>400</v>
      </c>
      <c r="P70" s="95">
        <v>0</v>
      </c>
      <c r="Q70" s="95">
        <v>0</v>
      </c>
      <c r="R70" s="95">
        <v>0</v>
      </c>
      <c r="S70" s="58" t="s">
        <v>619</v>
      </c>
    </row>
    <row r="71" spans="1:19" s="9" customFormat="1" ht="333" customHeight="1">
      <c r="A71" s="79" t="s">
        <v>605</v>
      </c>
      <c r="B71" s="53" t="s">
        <v>620</v>
      </c>
      <c r="C71" s="95">
        <f>D71+E71+F71+G71</f>
        <v>300</v>
      </c>
      <c r="D71" s="95">
        <v>300</v>
      </c>
      <c r="E71" s="95">
        <v>0</v>
      </c>
      <c r="F71" s="95">
        <v>0</v>
      </c>
      <c r="G71" s="95">
        <v>0</v>
      </c>
      <c r="H71" s="95">
        <v>270</v>
      </c>
      <c r="I71" s="95">
        <v>270</v>
      </c>
      <c r="J71" s="95">
        <v>0</v>
      </c>
      <c r="K71" s="95">
        <v>0</v>
      </c>
      <c r="L71" s="95">
        <v>0</v>
      </c>
      <c r="M71" s="103">
        <f t="shared" ref="M71:M134" si="21">H71/C71</f>
        <v>0.9</v>
      </c>
      <c r="N71" s="95">
        <f t="shared" si="20"/>
        <v>270</v>
      </c>
      <c r="O71" s="95">
        <v>270</v>
      </c>
      <c r="P71" s="95">
        <v>0</v>
      </c>
      <c r="Q71" s="95">
        <v>0</v>
      </c>
      <c r="R71" s="95">
        <v>0</v>
      </c>
      <c r="S71" s="58" t="s">
        <v>830</v>
      </c>
    </row>
    <row r="72" spans="1:19" s="9" customFormat="1" ht="200.1" hidden="1" customHeight="1">
      <c r="A72" s="78" t="s">
        <v>606</v>
      </c>
      <c r="B72" s="53" t="s">
        <v>621</v>
      </c>
      <c r="C72" s="95">
        <v>0</v>
      </c>
      <c r="D72" s="95">
        <v>0</v>
      </c>
      <c r="E72" s="95">
        <v>0</v>
      </c>
      <c r="F72" s="95">
        <v>0</v>
      </c>
      <c r="G72" s="95">
        <v>0</v>
      </c>
      <c r="H72" s="95">
        <v>0</v>
      </c>
      <c r="I72" s="95">
        <v>0</v>
      </c>
      <c r="J72" s="95">
        <v>0</v>
      </c>
      <c r="K72" s="95">
        <v>0</v>
      </c>
      <c r="L72" s="95">
        <v>0</v>
      </c>
      <c r="M72" s="103" t="s">
        <v>823</v>
      </c>
      <c r="N72" s="95">
        <f t="shared" si="20"/>
        <v>0</v>
      </c>
      <c r="O72" s="95">
        <v>0</v>
      </c>
      <c r="P72" s="95">
        <v>0</v>
      </c>
      <c r="Q72" s="95">
        <v>0</v>
      </c>
      <c r="R72" s="95">
        <v>0</v>
      </c>
      <c r="S72" s="58"/>
    </row>
    <row r="73" spans="1:19" s="4" customFormat="1" ht="84" hidden="1" customHeight="1">
      <c r="A73" s="44" t="s">
        <v>432</v>
      </c>
      <c r="B73" s="47" t="s">
        <v>589</v>
      </c>
      <c r="C73" s="92">
        <v>0</v>
      </c>
      <c r="D73" s="92">
        <v>0</v>
      </c>
      <c r="E73" s="92">
        <v>0</v>
      </c>
      <c r="F73" s="92">
        <v>0</v>
      </c>
      <c r="G73" s="92">
        <v>0</v>
      </c>
      <c r="H73" s="92">
        <v>0</v>
      </c>
      <c r="I73" s="92">
        <v>0</v>
      </c>
      <c r="J73" s="92">
        <v>0</v>
      </c>
      <c r="K73" s="92">
        <v>0</v>
      </c>
      <c r="L73" s="92">
        <v>0</v>
      </c>
      <c r="M73" s="103" t="s">
        <v>823</v>
      </c>
      <c r="N73" s="92">
        <f t="shared" si="20"/>
        <v>0</v>
      </c>
      <c r="O73" s="92">
        <v>0</v>
      </c>
      <c r="P73" s="92">
        <v>0</v>
      </c>
      <c r="Q73" s="92">
        <v>0</v>
      </c>
      <c r="R73" s="92">
        <v>0</v>
      </c>
      <c r="S73" s="58"/>
    </row>
    <row r="74" spans="1:19" s="4" customFormat="1" ht="225" customHeight="1">
      <c r="A74" s="44" t="s">
        <v>533</v>
      </c>
      <c r="B74" s="47" t="s">
        <v>591</v>
      </c>
      <c r="C74" s="92">
        <f>D74+E74+F74+G74</f>
        <v>480</v>
      </c>
      <c r="D74" s="92">
        <v>0</v>
      </c>
      <c r="E74" s="92">
        <v>0</v>
      </c>
      <c r="F74" s="92">
        <v>480</v>
      </c>
      <c r="G74" s="92">
        <v>0</v>
      </c>
      <c r="H74" s="92">
        <v>480</v>
      </c>
      <c r="I74" s="92">
        <v>0</v>
      </c>
      <c r="J74" s="92">
        <v>0</v>
      </c>
      <c r="K74" s="92">
        <v>480</v>
      </c>
      <c r="L74" s="92">
        <v>0</v>
      </c>
      <c r="M74" s="103">
        <f t="shared" si="21"/>
        <v>1</v>
      </c>
      <c r="N74" s="92">
        <f>N75</f>
        <v>480</v>
      </c>
      <c r="O74" s="92">
        <f>O75</f>
        <v>0</v>
      </c>
      <c r="P74" s="92">
        <f>P75</f>
        <v>0</v>
      </c>
      <c r="Q74" s="92">
        <f>Q75</f>
        <v>480</v>
      </c>
      <c r="R74" s="92">
        <f>R75</f>
        <v>0</v>
      </c>
      <c r="S74" s="58" t="s">
        <v>831</v>
      </c>
    </row>
    <row r="75" spans="1:19" s="9" customFormat="1" ht="270" customHeight="1">
      <c r="A75" s="73" t="s">
        <v>590</v>
      </c>
      <c r="B75" s="53" t="s">
        <v>592</v>
      </c>
      <c r="C75" s="92">
        <f>D75+E75+F75+G75</f>
        <v>480</v>
      </c>
      <c r="D75" s="95">
        <v>0</v>
      </c>
      <c r="E75" s="95">
        <v>0</v>
      </c>
      <c r="F75" s="95">
        <v>480</v>
      </c>
      <c r="G75" s="95">
        <v>0</v>
      </c>
      <c r="H75" s="95">
        <v>480</v>
      </c>
      <c r="I75" s="95">
        <v>0</v>
      </c>
      <c r="J75" s="95">
        <v>0</v>
      </c>
      <c r="K75" s="95">
        <v>480</v>
      </c>
      <c r="L75" s="95">
        <v>0</v>
      </c>
      <c r="M75" s="103">
        <f t="shared" si="21"/>
        <v>1</v>
      </c>
      <c r="N75" s="95">
        <f>O75+P75+R75+Q75</f>
        <v>480</v>
      </c>
      <c r="O75" s="95">
        <v>0</v>
      </c>
      <c r="P75" s="95">
        <v>0</v>
      </c>
      <c r="Q75" s="95">
        <v>480</v>
      </c>
      <c r="R75" s="95">
        <v>0</v>
      </c>
      <c r="S75" s="58" t="s">
        <v>593</v>
      </c>
    </row>
    <row r="76" spans="1:19" s="4" customFormat="1" ht="409.5" customHeight="1">
      <c r="A76" s="44" t="s">
        <v>581</v>
      </c>
      <c r="B76" s="47" t="s">
        <v>587</v>
      </c>
      <c r="C76" s="92">
        <v>0</v>
      </c>
      <c r="D76" s="92">
        <v>0</v>
      </c>
      <c r="E76" s="92">
        <v>0</v>
      </c>
      <c r="F76" s="92">
        <v>0</v>
      </c>
      <c r="G76" s="92">
        <v>0</v>
      </c>
      <c r="H76" s="92">
        <v>0</v>
      </c>
      <c r="I76" s="92">
        <v>0</v>
      </c>
      <c r="J76" s="92">
        <v>0</v>
      </c>
      <c r="K76" s="92">
        <v>0</v>
      </c>
      <c r="L76" s="92">
        <v>0</v>
      </c>
      <c r="M76" s="103" t="s">
        <v>823</v>
      </c>
      <c r="N76" s="92">
        <f t="shared" si="20"/>
        <v>0</v>
      </c>
      <c r="O76" s="92">
        <v>0</v>
      </c>
      <c r="P76" s="92">
        <v>0</v>
      </c>
      <c r="Q76" s="92">
        <v>0</v>
      </c>
      <c r="R76" s="92">
        <v>0</v>
      </c>
      <c r="S76" s="58" t="s">
        <v>588</v>
      </c>
    </row>
    <row r="77" spans="1:19" s="4" customFormat="1" ht="162" customHeight="1">
      <c r="A77" s="44" t="s">
        <v>582</v>
      </c>
      <c r="B77" s="47" t="s">
        <v>585</v>
      </c>
      <c r="C77" s="92">
        <v>0</v>
      </c>
      <c r="D77" s="92">
        <v>0</v>
      </c>
      <c r="E77" s="92">
        <v>0</v>
      </c>
      <c r="F77" s="92">
        <v>0</v>
      </c>
      <c r="G77" s="92">
        <v>0</v>
      </c>
      <c r="H77" s="92">
        <v>0</v>
      </c>
      <c r="I77" s="92">
        <v>0</v>
      </c>
      <c r="J77" s="92">
        <v>0</v>
      </c>
      <c r="K77" s="92">
        <v>0</v>
      </c>
      <c r="L77" s="92">
        <v>0</v>
      </c>
      <c r="M77" s="103" t="s">
        <v>823</v>
      </c>
      <c r="N77" s="92">
        <f t="shared" si="20"/>
        <v>0</v>
      </c>
      <c r="O77" s="92">
        <v>0</v>
      </c>
      <c r="P77" s="92">
        <v>0</v>
      </c>
      <c r="Q77" s="92">
        <v>0</v>
      </c>
      <c r="R77" s="92">
        <v>0</v>
      </c>
      <c r="S77" s="58" t="s">
        <v>586</v>
      </c>
    </row>
    <row r="78" spans="1:19" s="4" customFormat="1" ht="108" customHeight="1">
      <c r="A78" s="44" t="s">
        <v>583</v>
      </c>
      <c r="B78" s="47" t="s">
        <v>584</v>
      </c>
      <c r="C78" s="92">
        <f>D78+E78+F78+G78</f>
        <v>114</v>
      </c>
      <c r="D78" s="92">
        <v>79</v>
      </c>
      <c r="E78" s="92">
        <v>0</v>
      </c>
      <c r="F78" s="92">
        <v>35</v>
      </c>
      <c r="G78" s="92">
        <v>0</v>
      </c>
      <c r="H78" s="92">
        <v>114</v>
      </c>
      <c r="I78" s="92">
        <v>79</v>
      </c>
      <c r="J78" s="92">
        <v>0</v>
      </c>
      <c r="K78" s="92">
        <v>35</v>
      </c>
      <c r="L78" s="92">
        <v>0</v>
      </c>
      <c r="M78" s="103">
        <f t="shared" si="21"/>
        <v>1</v>
      </c>
      <c r="N78" s="92">
        <f>O78+P78+Q78+R78</f>
        <v>114</v>
      </c>
      <c r="O78" s="92">
        <v>79</v>
      </c>
      <c r="P78" s="92">
        <v>0</v>
      </c>
      <c r="Q78" s="92">
        <v>35</v>
      </c>
      <c r="R78" s="92">
        <v>0</v>
      </c>
      <c r="S78" s="58"/>
    </row>
    <row r="79" spans="1:19" s="4" customFormat="1" ht="138" customHeight="1">
      <c r="A79" s="43"/>
      <c r="B79" s="46" t="s">
        <v>574</v>
      </c>
      <c r="C79" s="91">
        <f t="shared" ref="C79:L79" si="22">C80</f>
        <v>0</v>
      </c>
      <c r="D79" s="91">
        <f t="shared" si="22"/>
        <v>0</v>
      </c>
      <c r="E79" s="91">
        <f t="shared" si="22"/>
        <v>0</v>
      </c>
      <c r="F79" s="91">
        <f t="shared" si="22"/>
        <v>0</v>
      </c>
      <c r="G79" s="91">
        <f t="shared" si="22"/>
        <v>0</v>
      </c>
      <c r="H79" s="91">
        <f t="shared" si="22"/>
        <v>0</v>
      </c>
      <c r="I79" s="91">
        <f t="shared" si="22"/>
        <v>0</v>
      </c>
      <c r="J79" s="91">
        <f t="shared" si="22"/>
        <v>0</v>
      </c>
      <c r="K79" s="91">
        <f t="shared" si="22"/>
        <v>0</v>
      </c>
      <c r="L79" s="91">
        <f t="shared" si="22"/>
        <v>0</v>
      </c>
      <c r="M79" s="103" t="s">
        <v>823</v>
      </c>
      <c r="N79" s="91">
        <f>N80</f>
        <v>0</v>
      </c>
      <c r="O79" s="91">
        <f>O80</f>
        <v>0</v>
      </c>
      <c r="P79" s="91">
        <f>P80</f>
        <v>0</v>
      </c>
      <c r="Q79" s="91">
        <f>Q80</f>
        <v>0</v>
      </c>
      <c r="R79" s="91">
        <f>R80</f>
        <v>0</v>
      </c>
      <c r="S79" s="32"/>
    </row>
    <row r="80" spans="1:19" s="4" customFormat="1" ht="114" customHeight="1">
      <c r="A80" s="44" t="s">
        <v>535</v>
      </c>
      <c r="B80" s="47" t="s">
        <v>575</v>
      </c>
      <c r="C80" s="92">
        <f>D80+E80+G80+F80</f>
        <v>0</v>
      </c>
      <c r="D80" s="92">
        <v>0</v>
      </c>
      <c r="E80" s="92">
        <v>0</v>
      </c>
      <c r="F80" s="92">
        <v>0</v>
      </c>
      <c r="G80" s="92">
        <v>0</v>
      </c>
      <c r="H80" s="92">
        <f>I80+J80+L80+K80</f>
        <v>0</v>
      </c>
      <c r="I80" s="92">
        <v>0</v>
      </c>
      <c r="J80" s="92">
        <v>0</v>
      </c>
      <c r="K80" s="92">
        <v>0</v>
      </c>
      <c r="L80" s="92">
        <v>0</v>
      </c>
      <c r="M80" s="103" t="s">
        <v>823</v>
      </c>
      <c r="N80" s="92">
        <f>O80+P80+R80</f>
        <v>0</v>
      </c>
      <c r="O80" s="92">
        <v>0</v>
      </c>
      <c r="P80" s="92">
        <v>0</v>
      </c>
      <c r="Q80" s="92">
        <v>0</v>
      </c>
      <c r="R80" s="92">
        <v>0</v>
      </c>
      <c r="S80" s="58" t="s">
        <v>576</v>
      </c>
    </row>
    <row r="81" spans="1:19" s="4" customFormat="1" ht="106.5" customHeight="1">
      <c r="A81" s="43"/>
      <c r="B81" s="46" t="s">
        <v>578</v>
      </c>
      <c r="C81" s="91">
        <f t="shared" ref="C81:L81" si="23">C82</f>
        <v>0</v>
      </c>
      <c r="D81" s="91">
        <f t="shared" si="23"/>
        <v>0</v>
      </c>
      <c r="E81" s="91">
        <f t="shared" si="23"/>
        <v>0</v>
      </c>
      <c r="F81" s="91">
        <f t="shared" si="23"/>
        <v>0</v>
      </c>
      <c r="G81" s="91">
        <f t="shared" si="23"/>
        <v>0</v>
      </c>
      <c r="H81" s="91">
        <f t="shared" si="23"/>
        <v>0</v>
      </c>
      <c r="I81" s="91">
        <f t="shared" si="23"/>
        <v>0</v>
      </c>
      <c r="J81" s="91">
        <f t="shared" si="23"/>
        <v>0</v>
      </c>
      <c r="K81" s="91">
        <f t="shared" si="23"/>
        <v>0</v>
      </c>
      <c r="L81" s="91">
        <f t="shared" si="23"/>
        <v>0</v>
      </c>
      <c r="M81" s="103" t="s">
        <v>823</v>
      </c>
      <c r="N81" s="91">
        <f>N82</f>
        <v>0</v>
      </c>
      <c r="O81" s="91">
        <f>O82</f>
        <v>0</v>
      </c>
      <c r="P81" s="91">
        <f>P82</f>
        <v>0</v>
      </c>
      <c r="Q81" s="91">
        <f>Q82</f>
        <v>0</v>
      </c>
      <c r="R81" s="91">
        <f>R82</f>
        <v>0</v>
      </c>
      <c r="S81" s="32"/>
    </row>
    <row r="82" spans="1:19" s="4" customFormat="1" ht="105" customHeight="1">
      <c r="A82" s="44" t="s">
        <v>536</v>
      </c>
      <c r="B82" s="47" t="s">
        <v>579</v>
      </c>
      <c r="C82" s="92">
        <f>D82+E82+G82+F82</f>
        <v>0</v>
      </c>
      <c r="D82" s="92">
        <v>0</v>
      </c>
      <c r="E82" s="92">
        <v>0</v>
      </c>
      <c r="F82" s="92">
        <v>0</v>
      </c>
      <c r="G82" s="92">
        <v>0</v>
      </c>
      <c r="H82" s="92">
        <f>I82+J82+L82+K82</f>
        <v>0</v>
      </c>
      <c r="I82" s="92">
        <v>0</v>
      </c>
      <c r="J82" s="92">
        <v>0</v>
      </c>
      <c r="K82" s="92">
        <v>0</v>
      </c>
      <c r="L82" s="92">
        <v>0</v>
      </c>
      <c r="M82" s="103" t="s">
        <v>823</v>
      </c>
      <c r="N82" s="92">
        <f>O82+P82+R82</f>
        <v>0</v>
      </c>
      <c r="O82" s="92">
        <v>0</v>
      </c>
      <c r="P82" s="92">
        <v>0</v>
      </c>
      <c r="Q82" s="92">
        <v>0</v>
      </c>
      <c r="R82" s="92">
        <v>0</v>
      </c>
      <c r="S82" s="58" t="s">
        <v>577</v>
      </c>
    </row>
    <row r="83" spans="1:19" s="4" customFormat="1" ht="123" customHeight="1">
      <c r="A83" s="54" t="s">
        <v>12</v>
      </c>
      <c r="B83" s="55" t="s">
        <v>28</v>
      </c>
      <c r="C83" s="100">
        <f>C84+C109+C158+C193</f>
        <v>6549048.7000000011</v>
      </c>
      <c r="D83" s="89">
        <f>D84+D109+D158+D193</f>
        <v>1718298.7000000002</v>
      </c>
      <c r="E83" s="89">
        <f>E84+E109+E158+E193</f>
        <v>4157669.6999999997</v>
      </c>
      <c r="F83" s="96">
        <v>0</v>
      </c>
      <c r="G83" s="96">
        <f t="shared" ref="G83:L83" si="24">G84+G109+G158+G193</f>
        <v>673080.3</v>
      </c>
      <c r="H83" s="100">
        <f t="shared" si="24"/>
        <v>5679036.4000000004</v>
      </c>
      <c r="I83" s="100">
        <f t="shared" si="24"/>
        <v>1666353.4</v>
      </c>
      <c r="J83" s="100">
        <f t="shared" si="24"/>
        <v>3852630.5999999996</v>
      </c>
      <c r="K83" s="96">
        <f t="shared" si="24"/>
        <v>0</v>
      </c>
      <c r="L83" s="89">
        <f t="shared" si="24"/>
        <v>160052.4</v>
      </c>
      <c r="M83" s="106">
        <f t="shared" si="21"/>
        <v>0.86715440060783167</v>
      </c>
      <c r="N83" s="89">
        <f>N84+N109+N158+N193</f>
        <v>5679036.5</v>
      </c>
      <c r="O83" s="89">
        <f>O84+O109+O158+O193</f>
        <v>1666353.5</v>
      </c>
      <c r="P83" s="100">
        <f>P84+P109+P158+P193</f>
        <v>3852630.5999999996</v>
      </c>
      <c r="Q83" s="96">
        <f>Q84+Q109+Q158+Q193</f>
        <v>0</v>
      </c>
      <c r="R83" s="89">
        <f>R84+R109+R158+R193</f>
        <v>160052.4</v>
      </c>
      <c r="S83" s="59"/>
    </row>
    <row r="84" spans="1:19" s="4" customFormat="1" ht="97.5" customHeight="1">
      <c r="A84" s="42" t="s">
        <v>8</v>
      </c>
      <c r="B84" s="48" t="s">
        <v>47</v>
      </c>
      <c r="C84" s="101">
        <f t="shared" ref="C84:L84" si="25">C85+C91+C93+C105+C107</f>
        <v>2280040.8000000003</v>
      </c>
      <c r="D84" s="91">
        <f t="shared" si="25"/>
        <v>633001.80000000005</v>
      </c>
      <c r="E84" s="86">
        <f t="shared" si="25"/>
        <v>1315163</v>
      </c>
      <c r="F84" s="91">
        <f t="shared" si="25"/>
        <v>0</v>
      </c>
      <c r="G84" s="91">
        <f t="shared" si="25"/>
        <v>331876</v>
      </c>
      <c r="H84" s="101">
        <f t="shared" si="25"/>
        <v>1961773.9</v>
      </c>
      <c r="I84" s="86">
        <f t="shared" si="25"/>
        <v>628602.69999999995</v>
      </c>
      <c r="J84" s="101">
        <f t="shared" si="25"/>
        <v>1308090.5999999999</v>
      </c>
      <c r="K84" s="91">
        <f t="shared" si="25"/>
        <v>0</v>
      </c>
      <c r="L84" s="91">
        <f t="shared" si="25"/>
        <v>25080.6</v>
      </c>
      <c r="M84" s="103">
        <f t="shared" si="21"/>
        <v>0.86041175228092392</v>
      </c>
      <c r="N84" s="86">
        <f>N85+N91+N93+N105+N107</f>
        <v>1961773.9</v>
      </c>
      <c r="O84" s="91">
        <f>O85+O91+O93+O105+O107</f>
        <v>628602.69999999995</v>
      </c>
      <c r="P84" s="101">
        <f>P85+P91+P93+P105+P107</f>
        <v>1308090.5999999999</v>
      </c>
      <c r="Q84" s="91">
        <f>Q85+Q91+Q93+Q105+Q107</f>
        <v>0</v>
      </c>
      <c r="R84" s="91">
        <f>R85+R91+R93+R105+R107</f>
        <v>25080.6</v>
      </c>
      <c r="S84" s="33"/>
    </row>
    <row r="85" spans="1:19" s="4" customFormat="1" ht="145.5" customHeight="1">
      <c r="A85" s="43"/>
      <c r="B85" s="46" t="s">
        <v>447</v>
      </c>
      <c r="C85" s="91">
        <f>C86</f>
        <v>311800</v>
      </c>
      <c r="D85" s="91">
        <f t="shared" ref="D85:R85" si="26">D86</f>
        <v>0</v>
      </c>
      <c r="E85" s="91">
        <f t="shared" si="26"/>
        <v>0</v>
      </c>
      <c r="F85" s="91">
        <v>0</v>
      </c>
      <c r="G85" s="91">
        <f t="shared" si="26"/>
        <v>311800</v>
      </c>
      <c r="H85" s="91">
        <f t="shared" si="26"/>
        <v>0</v>
      </c>
      <c r="I85" s="91">
        <f t="shared" si="26"/>
        <v>0</v>
      </c>
      <c r="J85" s="91">
        <f t="shared" si="26"/>
        <v>0</v>
      </c>
      <c r="K85" s="91">
        <f t="shared" si="26"/>
        <v>0</v>
      </c>
      <c r="L85" s="91">
        <f t="shared" si="26"/>
        <v>0</v>
      </c>
      <c r="M85" s="103">
        <f t="shared" si="21"/>
        <v>0</v>
      </c>
      <c r="N85" s="91">
        <f t="shared" si="26"/>
        <v>0</v>
      </c>
      <c r="O85" s="91">
        <f t="shared" si="26"/>
        <v>0</v>
      </c>
      <c r="P85" s="91">
        <f t="shared" si="26"/>
        <v>0</v>
      </c>
      <c r="Q85" s="91">
        <f t="shared" si="26"/>
        <v>0</v>
      </c>
      <c r="R85" s="91">
        <f t="shared" si="26"/>
        <v>0</v>
      </c>
      <c r="S85" s="32"/>
    </row>
    <row r="86" spans="1:19" s="4" customFormat="1" ht="105" customHeight="1">
      <c r="A86" s="44" t="s">
        <v>10</v>
      </c>
      <c r="B86" s="47" t="s">
        <v>448</v>
      </c>
      <c r="C86" s="97">
        <f>C87+C88+C89+C90</f>
        <v>311800</v>
      </c>
      <c r="D86" s="97">
        <f t="shared" ref="D86:R86" si="27">D87+D88+D89+D90</f>
        <v>0</v>
      </c>
      <c r="E86" s="97">
        <f t="shared" si="27"/>
        <v>0</v>
      </c>
      <c r="F86" s="97">
        <f t="shared" si="27"/>
        <v>0</v>
      </c>
      <c r="G86" s="97">
        <f t="shared" si="27"/>
        <v>311800</v>
      </c>
      <c r="H86" s="97">
        <f t="shared" si="27"/>
        <v>0</v>
      </c>
      <c r="I86" s="97">
        <f t="shared" si="27"/>
        <v>0</v>
      </c>
      <c r="J86" s="97">
        <f t="shared" si="27"/>
        <v>0</v>
      </c>
      <c r="K86" s="97">
        <f t="shared" si="27"/>
        <v>0</v>
      </c>
      <c r="L86" s="97">
        <f t="shared" si="27"/>
        <v>0</v>
      </c>
      <c r="M86" s="103">
        <f t="shared" si="21"/>
        <v>0</v>
      </c>
      <c r="N86" s="97">
        <f t="shared" si="27"/>
        <v>0</v>
      </c>
      <c r="O86" s="97">
        <f t="shared" si="27"/>
        <v>0</v>
      </c>
      <c r="P86" s="97">
        <f t="shared" si="27"/>
        <v>0</v>
      </c>
      <c r="Q86" s="97">
        <f t="shared" si="27"/>
        <v>0</v>
      </c>
      <c r="R86" s="97">
        <f t="shared" si="27"/>
        <v>0</v>
      </c>
      <c r="S86" s="33"/>
    </row>
    <row r="87" spans="1:19" s="9" customFormat="1" ht="130.5" customHeight="1">
      <c r="A87" s="73" t="s">
        <v>123</v>
      </c>
      <c r="B87" s="53" t="s">
        <v>701</v>
      </c>
      <c r="C87" s="88">
        <f>D87+E87+G87</f>
        <v>136800</v>
      </c>
      <c r="D87" s="95">
        <v>0</v>
      </c>
      <c r="E87" s="95">
        <v>0</v>
      </c>
      <c r="F87" s="95">
        <v>0</v>
      </c>
      <c r="G87" s="95">
        <v>136800</v>
      </c>
      <c r="H87" s="95">
        <f>I87+J87+L87</f>
        <v>0</v>
      </c>
      <c r="I87" s="95">
        <v>0</v>
      </c>
      <c r="J87" s="95">
        <v>0</v>
      </c>
      <c r="K87" s="95">
        <v>0</v>
      </c>
      <c r="L87" s="95">
        <v>0</v>
      </c>
      <c r="M87" s="103">
        <f t="shared" si="21"/>
        <v>0</v>
      </c>
      <c r="N87" s="95">
        <f>O87+P87+R87</f>
        <v>0</v>
      </c>
      <c r="O87" s="95">
        <v>0</v>
      </c>
      <c r="P87" s="95">
        <v>0</v>
      </c>
      <c r="Q87" s="95">
        <v>0</v>
      </c>
      <c r="R87" s="95">
        <v>0</v>
      </c>
      <c r="S87" s="33" t="s">
        <v>832</v>
      </c>
    </row>
    <row r="88" spans="1:19" s="9" customFormat="1" ht="109.5" customHeight="1">
      <c r="A88" s="73" t="s">
        <v>124</v>
      </c>
      <c r="B88" s="53" t="s">
        <v>702</v>
      </c>
      <c r="C88" s="95">
        <f>D88+E88+G88</f>
        <v>50000</v>
      </c>
      <c r="D88" s="95">
        <v>0</v>
      </c>
      <c r="E88" s="95">
        <v>0</v>
      </c>
      <c r="F88" s="95">
        <v>0</v>
      </c>
      <c r="G88" s="95">
        <v>50000</v>
      </c>
      <c r="H88" s="95">
        <f>I88+J88+L88</f>
        <v>0</v>
      </c>
      <c r="I88" s="95">
        <v>0</v>
      </c>
      <c r="J88" s="95">
        <v>0</v>
      </c>
      <c r="K88" s="95">
        <v>0</v>
      </c>
      <c r="L88" s="95">
        <v>0</v>
      </c>
      <c r="M88" s="103">
        <f t="shared" si="21"/>
        <v>0</v>
      </c>
      <c r="N88" s="95">
        <f>O88+P88+R88</f>
        <v>0</v>
      </c>
      <c r="O88" s="95">
        <v>0</v>
      </c>
      <c r="P88" s="95">
        <v>0</v>
      </c>
      <c r="Q88" s="95">
        <v>0</v>
      </c>
      <c r="R88" s="95">
        <v>0</v>
      </c>
      <c r="S88" s="33" t="s">
        <v>832</v>
      </c>
    </row>
    <row r="89" spans="1:19" s="9" customFormat="1" ht="102" customHeight="1">
      <c r="A89" s="73" t="s">
        <v>550</v>
      </c>
      <c r="B89" s="53" t="s">
        <v>703</v>
      </c>
      <c r="C89" s="95">
        <f>D89+E89+G89</f>
        <v>75000</v>
      </c>
      <c r="D89" s="95">
        <v>0</v>
      </c>
      <c r="E89" s="95">
        <v>0</v>
      </c>
      <c r="F89" s="95">
        <v>0</v>
      </c>
      <c r="G89" s="95">
        <v>75000</v>
      </c>
      <c r="H89" s="95">
        <f>I89+J89+L89</f>
        <v>0</v>
      </c>
      <c r="I89" s="95">
        <v>0</v>
      </c>
      <c r="J89" s="95">
        <v>0</v>
      </c>
      <c r="K89" s="95">
        <v>0</v>
      </c>
      <c r="L89" s="95">
        <v>0</v>
      </c>
      <c r="M89" s="103">
        <f t="shared" si="21"/>
        <v>0</v>
      </c>
      <c r="N89" s="95">
        <f>O89+P89+R89</f>
        <v>0</v>
      </c>
      <c r="O89" s="95">
        <v>0</v>
      </c>
      <c r="P89" s="95">
        <v>0</v>
      </c>
      <c r="Q89" s="95">
        <v>0</v>
      </c>
      <c r="R89" s="95">
        <v>0</v>
      </c>
      <c r="S89" s="33" t="s">
        <v>832</v>
      </c>
    </row>
    <row r="90" spans="1:19" s="9" customFormat="1" ht="162" customHeight="1">
      <c r="A90" s="73" t="s">
        <v>551</v>
      </c>
      <c r="B90" s="53" t="s">
        <v>704</v>
      </c>
      <c r="C90" s="95">
        <f>D90+E90+G90</f>
        <v>50000</v>
      </c>
      <c r="D90" s="95">
        <v>0</v>
      </c>
      <c r="E90" s="95">
        <v>0</v>
      </c>
      <c r="F90" s="95">
        <v>0</v>
      </c>
      <c r="G90" s="95">
        <v>50000</v>
      </c>
      <c r="H90" s="95">
        <f>I90+J90+L90</f>
        <v>0</v>
      </c>
      <c r="I90" s="95">
        <v>0</v>
      </c>
      <c r="J90" s="95">
        <v>0</v>
      </c>
      <c r="K90" s="95">
        <v>0</v>
      </c>
      <c r="L90" s="95">
        <v>0</v>
      </c>
      <c r="M90" s="103">
        <f t="shared" si="21"/>
        <v>0</v>
      </c>
      <c r="N90" s="95">
        <f>O90+P90+R90</f>
        <v>0</v>
      </c>
      <c r="O90" s="95">
        <v>0</v>
      </c>
      <c r="P90" s="95">
        <v>0</v>
      </c>
      <c r="Q90" s="95">
        <v>0</v>
      </c>
      <c r="R90" s="95">
        <v>0</v>
      </c>
      <c r="S90" s="33" t="s">
        <v>832</v>
      </c>
    </row>
    <row r="91" spans="1:19" s="4" customFormat="1" ht="84" customHeight="1">
      <c r="A91" s="43"/>
      <c r="B91" s="46" t="s">
        <v>705</v>
      </c>
      <c r="C91" s="91">
        <f>C92</f>
        <v>18997</v>
      </c>
      <c r="D91" s="91">
        <f t="shared" ref="D91:R91" si="28">D92</f>
        <v>951</v>
      </c>
      <c r="E91" s="91">
        <f t="shared" si="28"/>
        <v>18046</v>
      </c>
      <c r="F91" s="91">
        <f t="shared" si="28"/>
        <v>0</v>
      </c>
      <c r="G91" s="91">
        <f t="shared" si="28"/>
        <v>0</v>
      </c>
      <c r="H91" s="91">
        <f t="shared" si="28"/>
        <v>18997</v>
      </c>
      <c r="I91" s="91">
        <f t="shared" si="28"/>
        <v>951</v>
      </c>
      <c r="J91" s="91">
        <f t="shared" si="28"/>
        <v>18046</v>
      </c>
      <c r="K91" s="91">
        <f t="shared" si="28"/>
        <v>0</v>
      </c>
      <c r="L91" s="91">
        <f t="shared" si="28"/>
        <v>0</v>
      </c>
      <c r="M91" s="103">
        <f t="shared" si="21"/>
        <v>1</v>
      </c>
      <c r="N91" s="91">
        <f t="shared" si="28"/>
        <v>18997</v>
      </c>
      <c r="O91" s="91">
        <f t="shared" si="28"/>
        <v>951</v>
      </c>
      <c r="P91" s="91">
        <f t="shared" si="28"/>
        <v>18046</v>
      </c>
      <c r="Q91" s="91">
        <f t="shared" si="28"/>
        <v>0</v>
      </c>
      <c r="R91" s="91">
        <f t="shared" si="28"/>
        <v>0</v>
      </c>
      <c r="S91" s="32"/>
    </row>
    <row r="92" spans="1:19" s="4" customFormat="1" ht="200.1" customHeight="1">
      <c r="A92" s="44" t="s">
        <v>87</v>
      </c>
      <c r="B92" s="47" t="s">
        <v>706</v>
      </c>
      <c r="C92" s="92">
        <f>D92+E92+G92</f>
        <v>18997</v>
      </c>
      <c r="D92" s="92">
        <v>951</v>
      </c>
      <c r="E92" s="92">
        <v>18046</v>
      </c>
      <c r="F92" s="92">
        <v>0</v>
      </c>
      <c r="G92" s="92">
        <v>0</v>
      </c>
      <c r="H92" s="92">
        <f>I92+J92+L92</f>
        <v>18997</v>
      </c>
      <c r="I92" s="92">
        <v>951</v>
      </c>
      <c r="J92" s="92">
        <v>18046</v>
      </c>
      <c r="K92" s="92">
        <v>0</v>
      </c>
      <c r="L92" s="92">
        <v>0</v>
      </c>
      <c r="M92" s="103">
        <f t="shared" si="21"/>
        <v>1</v>
      </c>
      <c r="N92" s="92">
        <f>O92+P92+R92</f>
        <v>18997</v>
      </c>
      <c r="O92" s="92">
        <v>951</v>
      </c>
      <c r="P92" s="92">
        <v>18046</v>
      </c>
      <c r="Q92" s="92">
        <v>0</v>
      </c>
      <c r="R92" s="92">
        <v>0</v>
      </c>
      <c r="S92" s="33"/>
    </row>
    <row r="93" spans="1:19" s="4" customFormat="1" ht="141" customHeight="1">
      <c r="A93" s="43"/>
      <c r="B93" s="46" t="s">
        <v>707</v>
      </c>
      <c r="C93" s="101">
        <f t="shared" ref="C93:H93" si="29">C94+C95+C96+C97+C100+C104</f>
        <v>1937673.8000000003</v>
      </c>
      <c r="D93" s="91">
        <f t="shared" si="29"/>
        <v>631305.80000000005</v>
      </c>
      <c r="E93" s="86">
        <f t="shared" si="29"/>
        <v>1286292</v>
      </c>
      <c r="F93" s="91">
        <f t="shared" si="29"/>
        <v>0</v>
      </c>
      <c r="G93" s="91">
        <f t="shared" si="29"/>
        <v>20076</v>
      </c>
      <c r="H93" s="101">
        <f t="shared" si="29"/>
        <v>1931358.9</v>
      </c>
      <c r="I93" s="86">
        <f t="shared" ref="I93:R93" si="30">I94+I95+I96+I97+I100+I104</f>
        <v>627058.69999999995</v>
      </c>
      <c r="J93" s="101">
        <f t="shared" si="30"/>
        <v>1279219.5999999999</v>
      </c>
      <c r="K93" s="91">
        <f t="shared" si="30"/>
        <v>0</v>
      </c>
      <c r="L93" s="91">
        <f t="shared" si="30"/>
        <v>25080.6</v>
      </c>
      <c r="M93" s="103">
        <f t="shared" si="21"/>
        <v>0.99674098911798237</v>
      </c>
      <c r="N93" s="86">
        <f t="shared" si="30"/>
        <v>1931358.9</v>
      </c>
      <c r="O93" s="91">
        <f t="shared" si="30"/>
        <v>627058.69999999995</v>
      </c>
      <c r="P93" s="101">
        <f t="shared" si="30"/>
        <v>1279219.5999999999</v>
      </c>
      <c r="Q93" s="91">
        <f t="shared" si="30"/>
        <v>0</v>
      </c>
      <c r="R93" s="91">
        <f t="shared" si="30"/>
        <v>25080.6</v>
      </c>
      <c r="S93" s="32"/>
    </row>
    <row r="94" spans="1:19" s="4" customFormat="1" ht="409.5" customHeight="1">
      <c r="A94" s="44" t="s">
        <v>86</v>
      </c>
      <c r="B94" s="36" t="s">
        <v>708</v>
      </c>
      <c r="C94" s="45">
        <f t="shared" ref="C94:C99" si="31">D94+E94+G94</f>
        <v>1436897.6</v>
      </c>
      <c r="D94" s="92">
        <v>237439.6</v>
      </c>
      <c r="E94" s="87">
        <v>1199458</v>
      </c>
      <c r="F94" s="92">
        <v>0</v>
      </c>
      <c r="G94" s="92">
        <v>0</v>
      </c>
      <c r="H94" s="45">
        <f t="shared" ref="H94:H99" si="32">I94+J94+L94</f>
        <v>1434306.6</v>
      </c>
      <c r="I94" s="87">
        <v>237439.6</v>
      </c>
      <c r="J94" s="45">
        <v>1196867</v>
      </c>
      <c r="K94" s="92">
        <v>0</v>
      </c>
      <c r="L94" s="92">
        <v>0</v>
      </c>
      <c r="M94" s="103">
        <f t="shared" si="21"/>
        <v>0.99819680957084211</v>
      </c>
      <c r="N94" s="87">
        <f t="shared" ref="N94:N99" si="33">O94+P94+R94</f>
        <v>1434306.6</v>
      </c>
      <c r="O94" s="92">
        <v>237439.6</v>
      </c>
      <c r="P94" s="45">
        <v>1196867</v>
      </c>
      <c r="Q94" s="92">
        <v>0</v>
      </c>
      <c r="R94" s="92">
        <v>0</v>
      </c>
      <c r="S94" s="33"/>
    </row>
    <row r="95" spans="1:19" s="4" customFormat="1" ht="378" customHeight="1">
      <c r="A95" s="44" t="s">
        <v>264</v>
      </c>
      <c r="B95" s="47" t="s">
        <v>709</v>
      </c>
      <c r="C95" s="92">
        <f t="shared" si="31"/>
        <v>13975</v>
      </c>
      <c r="D95" s="92">
        <v>0</v>
      </c>
      <c r="E95" s="92">
        <v>13975</v>
      </c>
      <c r="F95" s="92">
        <v>0</v>
      </c>
      <c r="G95" s="92">
        <v>0</v>
      </c>
      <c r="H95" s="92">
        <f t="shared" si="32"/>
        <v>12230</v>
      </c>
      <c r="I95" s="92">
        <v>0</v>
      </c>
      <c r="J95" s="92">
        <v>12230</v>
      </c>
      <c r="K95" s="92">
        <v>0</v>
      </c>
      <c r="L95" s="92">
        <v>0</v>
      </c>
      <c r="M95" s="103">
        <f t="shared" si="21"/>
        <v>0.87513416815742395</v>
      </c>
      <c r="N95" s="92">
        <f t="shared" si="33"/>
        <v>12230</v>
      </c>
      <c r="O95" s="92">
        <v>0</v>
      </c>
      <c r="P95" s="92">
        <v>12230</v>
      </c>
      <c r="Q95" s="92">
        <v>0</v>
      </c>
      <c r="R95" s="92">
        <v>0</v>
      </c>
      <c r="S95" s="33" t="s">
        <v>833</v>
      </c>
    </row>
    <row r="96" spans="1:19" s="4" customFormat="1" ht="100.5" customHeight="1">
      <c r="A96" s="44" t="s">
        <v>309</v>
      </c>
      <c r="B96" s="47" t="s">
        <v>460</v>
      </c>
      <c r="C96" s="92">
        <f t="shared" si="31"/>
        <v>1550</v>
      </c>
      <c r="D96" s="92">
        <v>0</v>
      </c>
      <c r="E96" s="92">
        <v>1550</v>
      </c>
      <c r="F96" s="92">
        <v>0</v>
      </c>
      <c r="G96" s="92">
        <v>0</v>
      </c>
      <c r="H96" s="92">
        <f t="shared" si="32"/>
        <v>1399.9</v>
      </c>
      <c r="I96" s="92">
        <v>0</v>
      </c>
      <c r="J96" s="92">
        <v>1399.9</v>
      </c>
      <c r="K96" s="92">
        <v>0</v>
      </c>
      <c r="L96" s="92">
        <v>0</v>
      </c>
      <c r="M96" s="103">
        <f t="shared" si="21"/>
        <v>0.90316129032258075</v>
      </c>
      <c r="N96" s="92">
        <f t="shared" si="33"/>
        <v>1399.9</v>
      </c>
      <c r="O96" s="92">
        <v>0</v>
      </c>
      <c r="P96" s="92">
        <v>1399.9</v>
      </c>
      <c r="Q96" s="92">
        <v>0</v>
      </c>
      <c r="R96" s="92">
        <v>0</v>
      </c>
      <c r="S96" s="33" t="s">
        <v>834</v>
      </c>
    </row>
    <row r="97" spans="1:19" s="4" customFormat="1" ht="291" customHeight="1">
      <c r="A97" s="44" t="s">
        <v>311</v>
      </c>
      <c r="B97" s="47" t="s">
        <v>451</v>
      </c>
      <c r="C97" s="92">
        <f t="shared" si="31"/>
        <v>71309</v>
      </c>
      <c r="D97" s="92">
        <v>0</v>
      </c>
      <c r="E97" s="92">
        <v>71309</v>
      </c>
      <c r="F97" s="92">
        <v>0</v>
      </c>
      <c r="G97" s="92">
        <v>0</v>
      </c>
      <c r="H97" s="92">
        <f t="shared" si="32"/>
        <v>68722.7</v>
      </c>
      <c r="I97" s="92">
        <v>0</v>
      </c>
      <c r="J97" s="92">
        <v>68722.7</v>
      </c>
      <c r="K97" s="92">
        <v>0</v>
      </c>
      <c r="L97" s="92">
        <v>0</v>
      </c>
      <c r="M97" s="103">
        <f t="shared" si="21"/>
        <v>0.96373108583769229</v>
      </c>
      <c r="N97" s="92">
        <f t="shared" si="33"/>
        <v>68722.7</v>
      </c>
      <c r="O97" s="92">
        <v>0</v>
      </c>
      <c r="P97" s="92">
        <v>68722.7</v>
      </c>
      <c r="Q97" s="92">
        <v>0</v>
      </c>
      <c r="R97" s="92">
        <v>0</v>
      </c>
      <c r="S97" s="33" t="s">
        <v>835</v>
      </c>
    </row>
    <row r="98" spans="1:19" s="9" customFormat="1" ht="237" customHeight="1">
      <c r="A98" s="73" t="s">
        <v>710</v>
      </c>
      <c r="B98" s="53" t="s">
        <v>452</v>
      </c>
      <c r="C98" s="95">
        <f t="shared" si="31"/>
        <v>68252</v>
      </c>
      <c r="D98" s="95">
        <v>0</v>
      </c>
      <c r="E98" s="95">
        <v>68252</v>
      </c>
      <c r="F98" s="95">
        <v>0</v>
      </c>
      <c r="G98" s="95">
        <v>0</v>
      </c>
      <c r="H98" s="95">
        <f t="shared" si="32"/>
        <v>65665.7</v>
      </c>
      <c r="I98" s="95">
        <v>0</v>
      </c>
      <c r="J98" s="95">
        <v>65665.7</v>
      </c>
      <c r="K98" s="95">
        <v>0</v>
      </c>
      <c r="L98" s="95">
        <v>0</v>
      </c>
      <c r="M98" s="103">
        <f t="shared" si="21"/>
        <v>0.96210660493465394</v>
      </c>
      <c r="N98" s="95">
        <f t="shared" si="33"/>
        <v>65665.7</v>
      </c>
      <c r="O98" s="95">
        <v>0</v>
      </c>
      <c r="P98" s="95">
        <v>65665.7</v>
      </c>
      <c r="Q98" s="95">
        <v>0</v>
      </c>
      <c r="R98" s="95">
        <v>0</v>
      </c>
      <c r="S98" s="33"/>
    </row>
    <row r="99" spans="1:19" s="9" customFormat="1" ht="277.5" customHeight="1">
      <c r="A99" s="73" t="s">
        <v>712</v>
      </c>
      <c r="B99" s="53" t="s">
        <v>711</v>
      </c>
      <c r="C99" s="95">
        <f t="shared" si="31"/>
        <v>3057</v>
      </c>
      <c r="D99" s="95">
        <v>0</v>
      </c>
      <c r="E99" s="95">
        <v>3057</v>
      </c>
      <c r="F99" s="95">
        <v>0</v>
      </c>
      <c r="G99" s="95">
        <v>0</v>
      </c>
      <c r="H99" s="95">
        <f t="shared" si="32"/>
        <v>3057</v>
      </c>
      <c r="I99" s="95">
        <v>0</v>
      </c>
      <c r="J99" s="95">
        <v>3057</v>
      </c>
      <c r="K99" s="95">
        <v>0</v>
      </c>
      <c r="L99" s="95">
        <v>0</v>
      </c>
      <c r="M99" s="103">
        <f t="shared" si="21"/>
        <v>1</v>
      </c>
      <c r="N99" s="95">
        <f t="shared" si="33"/>
        <v>3057</v>
      </c>
      <c r="O99" s="95">
        <v>0</v>
      </c>
      <c r="P99" s="95">
        <v>3057</v>
      </c>
      <c r="Q99" s="95">
        <v>0</v>
      </c>
      <c r="R99" s="95">
        <v>0</v>
      </c>
      <c r="S99" s="33"/>
    </row>
    <row r="100" spans="1:19" s="4" customFormat="1" ht="154.5" customHeight="1">
      <c r="A100" s="44" t="s">
        <v>625</v>
      </c>
      <c r="B100" s="47" t="s">
        <v>713</v>
      </c>
      <c r="C100" s="92">
        <f>C101+C102+C103</f>
        <v>289.60000000000002</v>
      </c>
      <c r="D100" s="92">
        <v>289.60000000000002</v>
      </c>
      <c r="E100" s="92">
        <f t="shared" ref="E100:L100" si="34">E101+E102+E103</f>
        <v>0</v>
      </c>
      <c r="F100" s="92">
        <v>0</v>
      </c>
      <c r="G100" s="92">
        <f t="shared" si="34"/>
        <v>0</v>
      </c>
      <c r="H100" s="92">
        <v>289.60000000000002</v>
      </c>
      <c r="I100" s="92">
        <v>289.60000000000002</v>
      </c>
      <c r="J100" s="92">
        <f t="shared" si="34"/>
        <v>0</v>
      </c>
      <c r="K100" s="92">
        <f t="shared" si="34"/>
        <v>0</v>
      </c>
      <c r="L100" s="92">
        <f t="shared" si="34"/>
        <v>0</v>
      </c>
      <c r="M100" s="103">
        <f t="shared" si="21"/>
        <v>1</v>
      </c>
      <c r="N100" s="92">
        <v>289.60000000000002</v>
      </c>
      <c r="O100" s="92">
        <v>289.60000000000002</v>
      </c>
      <c r="P100" s="92">
        <v>0</v>
      </c>
      <c r="Q100" s="92">
        <v>0</v>
      </c>
      <c r="R100" s="92">
        <v>0</v>
      </c>
      <c r="S100" s="60"/>
    </row>
    <row r="101" spans="1:19" s="9" customFormat="1" ht="72" customHeight="1">
      <c r="A101" s="73" t="s">
        <v>714</v>
      </c>
      <c r="B101" s="53" t="s">
        <v>453</v>
      </c>
      <c r="C101" s="95">
        <f>D101+E101+G101</f>
        <v>30</v>
      </c>
      <c r="D101" s="95">
        <v>30</v>
      </c>
      <c r="E101" s="95">
        <v>0</v>
      </c>
      <c r="F101" s="95">
        <v>0</v>
      </c>
      <c r="G101" s="95">
        <v>0</v>
      </c>
      <c r="H101" s="95">
        <f>I101+J101+L101</f>
        <v>30</v>
      </c>
      <c r="I101" s="95">
        <v>30</v>
      </c>
      <c r="J101" s="95">
        <v>0</v>
      </c>
      <c r="K101" s="95">
        <v>0</v>
      </c>
      <c r="L101" s="95">
        <v>0</v>
      </c>
      <c r="M101" s="103">
        <f t="shared" si="21"/>
        <v>1</v>
      </c>
      <c r="N101" s="95">
        <f>O101+P101+R101</f>
        <v>30</v>
      </c>
      <c r="O101" s="95">
        <v>30</v>
      </c>
      <c r="P101" s="95">
        <v>0</v>
      </c>
      <c r="Q101" s="95">
        <v>0</v>
      </c>
      <c r="R101" s="95">
        <v>0</v>
      </c>
      <c r="S101" s="33"/>
    </row>
    <row r="102" spans="1:19" s="9" customFormat="1" ht="37.5" customHeight="1">
      <c r="A102" s="73" t="s">
        <v>715</v>
      </c>
      <c r="B102" s="53" t="s">
        <v>717</v>
      </c>
      <c r="C102" s="95">
        <f>D102+E102+G102</f>
        <v>100</v>
      </c>
      <c r="D102" s="95">
        <v>100</v>
      </c>
      <c r="E102" s="95">
        <v>0</v>
      </c>
      <c r="F102" s="95">
        <v>0</v>
      </c>
      <c r="G102" s="95">
        <v>0</v>
      </c>
      <c r="H102" s="95">
        <f>I102+J102+L102</f>
        <v>100</v>
      </c>
      <c r="I102" s="95">
        <v>100</v>
      </c>
      <c r="J102" s="95">
        <v>0</v>
      </c>
      <c r="K102" s="95">
        <v>0</v>
      </c>
      <c r="L102" s="95">
        <v>0</v>
      </c>
      <c r="M102" s="103">
        <f t="shared" si="21"/>
        <v>1</v>
      </c>
      <c r="N102" s="95">
        <f>O102+P102+R102</f>
        <v>100</v>
      </c>
      <c r="O102" s="95">
        <v>100</v>
      </c>
      <c r="P102" s="95">
        <v>0</v>
      </c>
      <c r="Q102" s="95">
        <v>0</v>
      </c>
      <c r="R102" s="95">
        <v>0</v>
      </c>
      <c r="S102" s="33"/>
    </row>
    <row r="103" spans="1:19" s="9" customFormat="1" ht="78" customHeight="1">
      <c r="A103" s="73" t="s">
        <v>716</v>
      </c>
      <c r="B103" s="53" t="s">
        <v>454</v>
      </c>
      <c r="C103" s="95">
        <f>D103+E103+G103</f>
        <v>159.6</v>
      </c>
      <c r="D103" s="95">
        <v>159.6</v>
      </c>
      <c r="E103" s="95">
        <v>0</v>
      </c>
      <c r="F103" s="95">
        <v>0</v>
      </c>
      <c r="G103" s="95">
        <v>0</v>
      </c>
      <c r="H103" s="95">
        <f>I103+J103+L103</f>
        <v>159.6</v>
      </c>
      <c r="I103" s="95">
        <v>159.6</v>
      </c>
      <c r="J103" s="95">
        <v>0</v>
      </c>
      <c r="K103" s="95">
        <v>0</v>
      </c>
      <c r="L103" s="95">
        <v>0</v>
      </c>
      <c r="M103" s="103">
        <f t="shared" si="21"/>
        <v>1</v>
      </c>
      <c r="N103" s="95">
        <f>O103+P103+R103</f>
        <v>159.6</v>
      </c>
      <c r="O103" s="95">
        <v>159.6</v>
      </c>
      <c r="P103" s="95">
        <v>0</v>
      </c>
      <c r="Q103" s="95">
        <v>0</v>
      </c>
      <c r="R103" s="95">
        <v>0</v>
      </c>
      <c r="S103" s="33"/>
    </row>
    <row r="104" spans="1:19" s="4" customFormat="1" ht="129" customHeight="1">
      <c r="A104" s="44" t="s">
        <v>718</v>
      </c>
      <c r="B104" s="47" t="s">
        <v>455</v>
      </c>
      <c r="C104" s="92">
        <f>D104+E104+G104</f>
        <v>413652.6</v>
      </c>
      <c r="D104" s="92">
        <v>393576.6</v>
      </c>
      <c r="E104" s="92">
        <v>0</v>
      </c>
      <c r="F104" s="92">
        <v>0</v>
      </c>
      <c r="G104" s="92">
        <v>20076</v>
      </c>
      <c r="H104" s="92">
        <f>I104+J104+L104</f>
        <v>414410.1</v>
      </c>
      <c r="I104" s="87">
        <v>389329.5</v>
      </c>
      <c r="J104" s="92">
        <v>0</v>
      </c>
      <c r="K104" s="92">
        <v>0</v>
      </c>
      <c r="L104" s="92">
        <v>25080.6</v>
      </c>
      <c r="M104" s="103">
        <f t="shared" si="21"/>
        <v>1.0018312467998509</v>
      </c>
      <c r="N104" s="92">
        <f>O104+P104+R104</f>
        <v>414410.1</v>
      </c>
      <c r="O104" s="92">
        <v>389329.5</v>
      </c>
      <c r="P104" s="92">
        <v>0</v>
      </c>
      <c r="Q104" s="92">
        <v>0</v>
      </c>
      <c r="R104" s="92">
        <v>25080.6</v>
      </c>
      <c r="S104" s="33"/>
    </row>
    <row r="105" spans="1:19" s="4" customFormat="1" ht="123" customHeight="1">
      <c r="A105" s="43"/>
      <c r="B105" s="46" t="s">
        <v>719</v>
      </c>
      <c r="C105" s="91">
        <f>C106</f>
        <v>550</v>
      </c>
      <c r="D105" s="91">
        <f>D106</f>
        <v>50</v>
      </c>
      <c r="E105" s="91">
        <f>E106</f>
        <v>500</v>
      </c>
      <c r="F105" s="91">
        <f>F106</f>
        <v>0</v>
      </c>
      <c r="G105" s="91">
        <f>G106</f>
        <v>0</v>
      </c>
      <c r="H105" s="91">
        <v>550</v>
      </c>
      <c r="I105" s="91">
        <v>50</v>
      </c>
      <c r="J105" s="91">
        <v>500</v>
      </c>
      <c r="K105" s="91">
        <f>K107</f>
        <v>0</v>
      </c>
      <c r="L105" s="91">
        <f>L107</f>
        <v>0</v>
      </c>
      <c r="M105" s="103">
        <f t="shared" si="21"/>
        <v>1</v>
      </c>
      <c r="N105" s="91">
        <v>550</v>
      </c>
      <c r="O105" s="91">
        <v>50</v>
      </c>
      <c r="P105" s="91">
        <v>500</v>
      </c>
      <c r="Q105" s="91">
        <f>Q107</f>
        <v>0</v>
      </c>
      <c r="R105" s="91">
        <f>R107</f>
        <v>0</v>
      </c>
      <c r="S105" s="32"/>
    </row>
    <row r="106" spans="1:19" s="4" customFormat="1" ht="274.5" customHeight="1">
      <c r="A106" s="44" t="s">
        <v>144</v>
      </c>
      <c r="B106" s="47" t="s">
        <v>735</v>
      </c>
      <c r="C106" s="92">
        <f>D106+E106+G106</f>
        <v>550</v>
      </c>
      <c r="D106" s="92">
        <v>50</v>
      </c>
      <c r="E106" s="92">
        <v>500</v>
      </c>
      <c r="F106" s="92">
        <v>0</v>
      </c>
      <c r="G106" s="92">
        <v>0</v>
      </c>
      <c r="H106" s="92">
        <f>I106+J106+L106</f>
        <v>550</v>
      </c>
      <c r="I106" s="92">
        <v>50</v>
      </c>
      <c r="J106" s="92">
        <v>500</v>
      </c>
      <c r="K106" s="92">
        <v>0</v>
      </c>
      <c r="L106" s="92">
        <v>0</v>
      </c>
      <c r="M106" s="103">
        <f t="shared" si="21"/>
        <v>1</v>
      </c>
      <c r="N106" s="92">
        <f>O106+P106+R106</f>
        <v>550</v>
      </c>
      <c r="O106" s="92">
        <v>50</v>
      </c>
      <c r="P106" s="92">
        <v>500</v>
      </c>
      <c r="Q106" s="92">
        <v>0</v>
      </c>
      <c r="R106" s="92">
        <v>0</v>
      </c>
      <c r="S106" s="33"/>
    </row>
    <row r="107" spans="1:19" s="4" customFormat="1" ht="220.5" customHeight="1">
      <c r="A107" s="43"/>
      <c r="B107" s="46" t="s">
        <v>720</v>
      </c>
      <c r="C107" s="91">
        <f>C108</f>
        <v>11020</v>
      </c>
      <c r="D107" s="91">
        <f>D108</f>
        <v>695</v>
      </c>
      <c r="E107" s="91">
        <f>E108</f>
        <v>10325</v>
      </c>
      <c r="F107" s="91">
        <f>F108</f>
        <v>0</v>
      </c>
      <c r="G107" s="91">
        <f>G108</f>
        <v>0</v>
      </c>
      <c r="H107" s="91">
        <v>10868</v>
      </c>
      <c r="I107" s="91">
        <v>543</v>
      </c>
      <c r="J107" s="91">
        <v>10325</v>
      </c>
      <c r="K107" s="91">
        <f>K109</f>
        <v>0</v>
      </c>
      <c r="L107" s="91">
        <v>0</v>
      </c>
      <c r="M107" s="103">
        <f t="shared" si="21"/>
        <v>0.98620689655172411</v>
      </c>
      <c r="N107" s="91">
        <f>N108</f>
        <v>10868</v>
      </c>
      <c r="O107" s="91">
        <v>543</v>
      </c>
      <c r="P107" s="91">
        <v>10325</v>
      </c>
      <c r="Q107" s="91">
        <f>Q109</f>
        <v>0</v>
      </c>
      <c r="R107" s="91">
        <v>0</v>
      </c>
      <c r="S107" s="32"/>
    </row>
    <row r="108" spans="1:19" s="4" customFormat="1" ht="286.5" customHeight="1">
      <c r="A108" s="44" t="s">
        <v>133</v>
      </c>
      <c r="B108" s="47" t="s">
        <v>736</v>
      </c>
      <c r="C108" s="92">
        <f>D108+E108+F108+G108</f>
        <v>11020</v>
      </c>
      <c r="D108" s="92">
        <v>695</v>
      </c>
      <c r="E108" s="92">
        <v>10325</v>
      </c>
      <c r="F108" s="92">
        <v>0</v>
      </c>
      <c r="G108" s="92">
        <v>0</v>
      </c>
      <c r="H108" s="92">
        <f>I108+J108+L108</f>
        <v>10868</v>
      </c>
      <c r="I108" s="92">
        <v>543</v>
      </c>
      <c r="J108" s="92">
        <v>10325</v>
      </c>
      <c r="K108" s="92">
        <v>0</v>
      </c>
      <c r="L108" s="92">
        <v>0</v>
      </c>
      <c r="M108" s="103">
        <f t="shared" si="21"/>
        <v>0.98620689655172411</v>
      </c>
      <c r="N108" s="92">
        <f>O108+P108+R108</f>
        <v>10868</v>
      </c>
      <c r="O108" s="92">
        <v>543</v>
      </c>
      <c r="P108" s="92">
        <v>10325</v>
      </c>
      <c r="Q108" s="92">
        <v>0</v>
      </c>
      <c r="R108" s="92">
        <v>0</v>
      </c>
      <c r="S108" s="33"/>
    </row>
    <row r="109" spans="1:19" s="4" customFormat="1" ht="75" customHeight="1">
      <c r="A109" s="42" t="s">
        <v>42</v>
      </c>
      <c r="B109" s="48" t="s">
        <v>48</v>
      </c>
      <c r="C109" s="101">
        <f t="shared" ref="C109:H109" si="35">C110+C117++C141+C144+C154</f>
        <v>3498492.4000000004</v>
      </c>
      <c r="D109" s="91">
        <f t="shared" si="35"/>
        <v>404839.69999999995</v>
      </c>
      <c r="E109" s="86">
        <f t="shared" si="35"/>
        <v>2832264.6999999997</v>
      </c>
      <c r="F109" s="91">
        <f t="shared" si="35"/>
        <v>0</v>
      </c>
      <c r="G109" s="91">
        <f t="shared" si="35"/>
        <v>261388</v>
      </c>
      <c r="H109" s="101">
        <f t="shared" si="35"/>
        <v>2956129.1</v>
      </c>
      <c r="I109" s="86">
        <f t="shared" ref="I109:R109" si="36">I110+I117++I141+I144+I154</f>
        <v>367412.7</v>
      </c>
      <c r="J109" s="101">
        <f t="shared" si="36"/>
        <v>2534298</v>
      </c>
      <c r="K109" s="91">
        <f t="shared" si="36"/>
        <v>0</v>
      </c>
      <c r="L109" s="91">
        <f t="shared" si="36"/>
        <v>54418.400000000001</v>
      </c>
      <c r="M109" s="103">
        <f t="shared" si="21"/>
        <v>0.84497228005983371</v>
      </c>
      <c r="N109" s="86">
        <f t="shared" si="36"/>
        <v>2956129.1</v>
      </c>
      <c r="O109" s="91">
        <f t="shared" si="36"/>
        <v>367412.7</v>
      </c>
      <c r="P109" s="101">
        <f t="shared" si="36"/>
        <v>2534298</v>
      </c>
      <c r="Q109" s="91">
        <f t="shared" si="36"/>
        <v>0</v>
      </c>
      <c r="R109" s="91">
        <f t="shared" si="36"/>
        <v>54418.400000000001</v>
      </c>
      <c r="S109" s="33"/>
    </row>
    <row r="110" spans="1:19" s="4" customFormat="1" ht="109.5" customHeight="1">
      <c r="A110" s="43"/>
      <c r="B110" s="46" t="s">
        <v>436</v>
      </c>
      <c r="C110" s="101">
        <f>C111+C112+C113+C114+C115+C116</f>
        <v>1825379.6</v>
      </c>
      <c r="D110" s="91">
        <f t="shared" ref="D110:R110" si="37">D111+D112+D113+D114+D115+D116</f>
        <v>219752.6</v>
      </c>
      <c r="E110" s="86">
        <f t="shared" si="37"/>
        <v>1552139</v>
      </c>
      <c r="F110" s="91">
        <v>0</v>
      </c>
      <c r="G110" s="91">
        <f t="shared" si="37"/>
        <v>53488</v>
      </c>
      <c r="H110" s="101">
        <f t="shared" si="37"/>
        <v>1824358</v>
      </c>
      <c r="I110" s="86">
        <f t="shared" si="37"/>
        <v>218537.4</v>
      </c>
      <c r="J110" s="101">
        <f t="shared" si="37"/>
        <v>1551402.2</v>
      </c>
      <c r="K110" s="91">
        <f t="shared" si="37"/>
        <v>0</v>
      </c>
      <c r="L110" s="91">
        <f t="shared" si="37"/>
        <v>54418.400000000001</v>
      </c>
      <c r="M110" s="103">
        <f t="shared" si="21"/>
        <v>0.99944033558827983</v>
      </c>
      <c r="N110" s="86">
        <f t="shared" si="37"/>
        <v>1824358</v>
      </c>
      <c r="O110" s="91">
        <f t="shared" si="37"/>
        <v>218537.4</v>
      </c>
      <c r="P110" s="101">
        <f t="shared" si="37"/>
        <v>1551402.2</v>
      </c>
      <c r="Q110" s="91">
        <f t="shared" si="37"/>
        <v>0</v>
      </c>
      <c r="R110" s="91">
        <f t="shared" si="37"/>
        <v>54418.400000000001</v>
      </c>
      <c r="S110" s="32"/>
    </row>
    <row r="111" spans="1:19" s="4" customFormat="1" ht="409.5" customHeight="1">
      <c r="A111" s="44" t="s">
        <v>10</v>
      </c>
      <c r="B111" s="81" t="s">
        <v>435</v>
      </c>
      <c r="C111" s="92">
        <f t="shared" ref="C111:C116" si="38">D111+E111+G111</f>
        <v>250939.1</v>
      </c>
      <c r="D111" s="92">
        <v>197451.1</v>
      </c>
      <c r="E111" s="92">
        <v>0</v>
      </c>
      <c r="F111" s="92">
        <v>0</v>
      </c>
      <c r="G111" s="92">
        <v>53488</v>
      </c>
      <c r="H111" s="92">
        <f t="shared" ref="H111:H116" si="39">I111+J111+L111</f>
        <v>250731.19999999998</v>
      </c>
      <c r="I111" s="87">
        <v>196312.8</v>
      </c>
      <c r="J111" s="92">
        <v>0</v>
      </c>
      <c r="K111" s="92">
        <v>0</v>
      </c>
      <c r="L111" s="92">
        <v>54418.400000000001</v>
      </c>
      <c r="M111" s="103">
        <f t="shared" si="21"/>
        <v>0.99917151213182787</v>
      </c>
      <c r="N111" s="92">
        <f t="shared" ref="N111:N116" si="40">O111+P111+R111</f>
        <v>250731.19999999998</v>
      </c>
      <c r="O111" s="92">
        <v>196312.8</v>
      </c>
      <c r="P111" s="92">
        <v>0</v>
      </c>
      <c r="Q111" s="92">
        <v>0</v>
      </c>
      <c r="R111" s="92">
        <v>54418.400000000001</v>
      </c>
      <c r="S111" s="33" t="s">
        <v>836</v>
      </c>
    </row>
    <row r="112" spans="1:19" s="4" customFormat="1" ht="409.5" customHeight="1">
      <c r="A112" s="44" t="s">
        <v>99</v>
      </c>
      <c r="B112" s="80" t="s">
        <v>437</v>
      </c>
      <c r="C112" s="45">
        <f t="shared" si="38"/>
        <v>1500150</v>
      </c>
      <c r="D112" s="92">
        <v>0</v>
      </c>
      <c r="E112" s="87">
        <v>1500150</v>
      </c>
      <c r="F112" s="92">
        <v>0</v>
      </c>
      <c r="G112" s="92">
        <v>0</v>
      </c>
      <c r="H112" s="45">
        <f t="shared" si="39"/>
        <v>1499413.2</v>
      </c>
      <c r="I112" s="92">
        <v>0</v>
      </c>
      <c r="J112" s="45">
        <v>1499413.2</v>
      </c>
      <c r="K112" s="92">
        <v>0</v>
      </c>
      <c r="L112" s="92">
        <v>0</v>
      </c>
      <c r="M112" s="103">
        <f t="shared" si="21"/>
        <v>0.99950884911508842</v>
      </c>
      <c r="N112" s="87">
        <f t="shared" si="40"/>
        <v>1499413.2</v>
      </c>
      <c r="O112" s="92">
        <v>0</v>
      </c>
      <c r="P112" s="45">
        <v>1499413.2</v>
      </c>
      <c r="Q112" s="92">
        <v>0</v>
      </c>
      <c r="R112" s="92">
        <v>0</v>
      </c>
      <c r="S112" s="33"/>
    </row>
    <row r="113" spans="1:19" s="4" customFormat="1" ht="360" customHeight="1">
      <c r="A113" s="44" t="s">
        <v>100</v>
      </c>
      <c r="B113" s="80" t="s">
        <v>438</v>
      </c>
      <c r="C113" s="92">
        <f t="shared" si="38"/>
        <v>51989</v>
      </c>
      <c r="D113" s="92">
        <v>0</v>
      </c>
      <c r="E113" s="92">
        <v>51989</v>
      </c>
      <c r="F113" s="92">
        <v>0</v>
      </c>
      <c r="G113" s="92">
        <v>0</v>
      </c>
      <c r="H113" s="92">
        <f t="shared" si="39"/>
        <v>51989</v>
      </c>
      <c r="I113" s="92">
        <v>0</v>
      </c>
      <c r="J113" s="92">
        <v>51989</v>
      </c>
      <c r="K113" s="92">
        <v>0</v>
      </c>
      <c r="L113" s="92">
        <v>0</v>
      </c>
      <c r="M113" s="103">
        <f t="shared" si="21"/>
        <v>1</v>
      </c>
      <c r="N113" s="92">
        <f t="shared" si="40"/>
        <v>51989</v>
      </c>
      <c r="O113" s="92">
        <v>0</v>
      </c>
      <c r="P113" s="92">
        <v>51989</v>
      </c>
      <c r="Q113" s="92">
        <v>0</v>
      </c>
      <c r="R113" s="92">
        <v>0</v>
      </c>
      <c r="S113" s="33"/>
    </row>
    <row r="114" spans="1:19" s="4" customFormat="1" ht="162" customHeight="1">
      <c r="A114" s="44" t="s">
        <v>101</v>
      </c>
      <c r="B114" s="47" t="s">
        <v>439</v>
      </c>
      <c r="C114" s="92">
        <f t="shared" si="38"/>
        <v>0</v>
      </c>
      <c r="D114" s="92">
        <v>0</v>
      </c>
      <c r="E114" s="92">
        <v>0</v>
      </c>
      <c r="F114" s="92">
        <v>0</v>
      </c>
      <c r="G114" s="92">
        <v>0</v>
      </c>
      <c r="H114" s="92">
        <f t="shared" si="39"/>
        <v>0</v>
      </c>
      <c r="I114" s="92">
        <v>0</v>
      </c>
      <c r="J114" s="92">
        <v>0</v>
      </c>
      <c r="K114" s="92">
        <v>0</v>
      </c>
      <c r="L114" s="92">
        <v>0</v>
      </c>
      <c r="M114" s="103" t="s">
        <v>823</v>
      </c>
      <c r="N114" s="92">
        <f t="shared" si="40"/>
        <v>0</v>
      </c>
      <c r="O114" s="92">
        <v>0</v>
      </c>
      <c r="P114" s="92">
        <v>0</v>
      </c>
      <c r="Q114" s="92">
        <v>0</v>
      </c>
      <c r="R114" s="92">
        <v>0</v>
      </c>
      <c r="S114" s="33"/>
    </row>
    <row r="115" spans="1:19" s="4" customFormat="1" ht="313.5" customHeight="1">
      <c r="A115" s="44" t="s">
        <v>102</v>
      </c>
      <c r="B115" s="47" t="s">
        <v>440</v>
      </c>
      <c r="C115" s="92">
        <f t="shared" si="38"/>
        <v>21655.1</v>
      </c>
      <c r="D115" s="92">
        <v>21655.1</v>
      </c>
      <c r="E115" s="92">
        <v>0</v>
      </c>
      <c r="F115" s="92">
        <v>0</v>
      </c>
      <c r="G115" s="92">
        <v>0</v>
      </c>
      <c r="H115" s="92">
        <f t="shared" si="39"/>
        <v>21655.1</v>
      </c>
      <c r="I115" s="92">
        <v>21655.1</v>
      </c>
      <c r="J115" s="92">
        <v>0</v>
      </c>
      <c r="K115" s="92">
        <v>0</v>
      </c>
      <c r="L115" s="92">
        <v>0</v>
      </c>
      <c r="M115" s="103">
        <f t="shared" si="21"/>
        <v>1</v>
      </c>
      <c r="N115" s="92">
        <f t="shared" si="40"/>
        <v>21655.1</v>
      </c>
      <c r="O115" s="92">
        <v>21655.1</v>
      </c>
      <c r="P115" s="92">
        <v>0</v>
      </c>
      <c r="Q115" s="92">
        <v>0</v>
      </c>
      <c r="R115" s="92">
        <v>0</v>
      </c>
      <c r="S115" s="33"/>
    </row>
    <row r="116" spans="1:19" s="4" customFormat="1" ht="200.1" customHeight="1">
      <c r="A116" s="44" t="s">
        <v>103</v>
      </c>
      <c r="B116" s="47" t="s">
        <v>441</v>
      </c>
      <c r="C116" s="92">
        <f t="shared" si="38"/>
        <v>646.4</v>
      </c>
      <c r="D116" s="92">
        <v>646.4</v>
      </c>
      <c r="E116" s="92">
        <v>0</v>
      </c>
      <c r="F116" s="92">
        <v>0</v>
      </c>
      <c r="G116" s="92">
        <v>0</v>
      </c>
      <c r="H116" s="92">
        <f t="shared" si="39"/>
        <v>569.5</v>
      </c>
      <c r="I116" s="92">
        <v>569.5</v>
      </c>
      <c r="J116" s="92">
        <v>0</v>
      </c>
      <c r="K116" s="92">
        <v>0</v>
      </c>
      <c r="L116" s="92">
        <v>0</v>
      </c>
      <c r="M116" s="103">
        <f t="shared" si="21"/>
        <v>0.88103341584158423</v>
      </c>
      <c r="N116" s="92">
        <f t="shared" si="40"/>
        <v>569.5</v>
      </c>
      <c r="O116" s="92">
        <v>569.5</v>
      </c>
      <c r="P116" s="92">
        <v>0</v>
      </c>
      <c r="Q116" s="92">
        <v>0</v>
      </c>
      <c r="R116" s="92">
        <v>0</v>
      </c>
      <c r="S116" s="33" t="s">
        <v>834</v>
      </c>
    </row>
    <row r="117" spans="1:19" s="4" customFormat="1" ht="255" customHeight="1">
      <c r="A117" s="43"/>
      <c r="B117" s="46" t="s">
        <v>442</v>
      </c>
      <c r="C117" s="91">
        <f>C118+C119+C120+C121+C122+C123+C124+C125+C126+C132+C133+C140</f>
        <v>145959.90000000002</v>
      </c>
      <c r="D117" s="91">
        <f t="shared" ref="D117:R117" si="41">D118+D119+D120+D121+D122+D123+D124+D125+D126+D132+D133+D140</f>
        <v>15319.900000000001</v>
      </c>
      <c r="E117" s="91">
        <f t="shared" si="41"/>
        <v>130640</v>
      </c>
      <c r="F117" s="91">
        <v>0</v>
      </c>
      <c r="G117" s="91">
        <f t="shared" si="41"/>
        <v>0</v>
      </c>
      <c r="H117" s="91">
        <f t="shared" si="41"/>
        <v>141624</v>
      </c>
      <c r="I117" s="91">
        <f t="shared" si="41"/>
        <v>12807.6</v>
      </c>
      <c r="J117" s="86">
        <f t="shared" si="41"/>
        <v>128816.40000000001</v>
      </c>
      <c r="K117" s="91">
        <f t="shared" si="41"/>
        <v>0</v>
      </c>
      <c r="L117" s="91">
        <f t="shared" si="41"/>
        <v>0</v>
      </c>
      <c r="M117" s="103">
        <f t="shared" si="21"/>
        <v>0.97029389578918579</v>
      </c>
      <c r="N117" s="91">
        <f t="shared" si="41"/>
        <v>141624</v>
      </c>
      <c r="O117" s="91">
        <f t="shared" si="41"/>
        <v>12807.6</v>
      </c>
      <c r="P117" s="86">
        <f t="shared" si="41"/>
        <v>128816.40000000001</v>
      </c>
      <c r="Q117" s="91">
        <f t="shared" si="41"/>
        <v>0</v>
      </c>
      <c r="R117" s="91">
        <f t="shared" si="41"/>
        <v>0</v>
      </c>
      <c r="S117" s="32"/>
    </row>
    <row r="118" spans="1:19" s="4" customFormat="1" ht="387" customHeight="1">
      <c r="A118" s="44" t="s">
        <v>87</v>
      </c>
      <c r="B118" s="36" t="s">
        <v>456</v>
      </c>
      <c r="C118" s="92">
        <f t="shared" ref="C118:C125" si="42">D118+E118+G118</f>
        <v>111138.7</v>
      </c>
      <c r="D118" s="92">
        <v>2641.7</v>
      </c>
      <c r="E118" s="92">
        <v>108497</v>
      </c>
      <c r="F118" s="92">
        <v>0</v>
      </c>
      <c r="G118" s="92">
        <v>0</v>
      </c>
      <c r="H118" s="92">
        <f t="shared" ref="H118:H125" si="43">I118+J118+L118</f>
        <v>110452.8</v>
      </c>
      <c r="I118" s="92">
        <v>1957.7</v>
      </c>
      <c r="J118" s="87">
        <v>108495.1</v>
      </c>
      <c r="K118" s="92">
        <v>0</v>
      </c>
      <c r="L118" s="92">
        <v>0</v>
      </c>
      <c r="M118" s="103">
        <f t="shared" si="21"/>
        <v>0.99382843240023511</v>
      </c>
      <c r="N118" s="92">
        <f t="shared" ref="N118:N125" si="44">O118+P118+R118</f>
        <v>110452.8</v>
      </c>
      <c r="O118" s="92">
        <v>1957.7</v>
      </c>
      <c r="P118" s="87">
        <v>108495.1</v>
      </c>
      <c r="Q118" s="92">
        <v>0</v>
      </c>
      <c r="R118" s="92">
        <v>0</v>
      </c>
      <c r="S118" s="33"/>
    </row>
    <row r="119" spans="1:19" s="4" customFormat="1" ht="261" customHeight="1">
      <c r="A119" s="44" t="s">
        <v>88</v>
      </c>
      <c r="B119" s="36" t="s">
        <v>457</v>
      </c>
      <c r="C119" s="92">
        <f t="shared" si="42"/>
        <v>86</v>
      </c>
      <c r="D119" s="92">
        <v>0</v>
      </c>
      <c r="E119" s="92">
        <v>86</v>
      </c>
      <c r="F119" s="92">
        <v>0</v>
      </c>
      <c r="G119" s="92">
        <v>0</v>
      </c>
      <c r="H119" s="92">
        <f t="shared" si="43"/>
        <v>59.7</v>
      </c>
      <c r="I119" s="92">
        <v>0</v>
      </c>
      <c r="J119" s="92">
        <v>59.7</v>
      </c>
      <c r="K119" s="92">
        <v>0</v>
      </c>
      <c r="L119" s="92">
        <v>0</v>
      </c>
      <c r="M119" s="103">
        <f t="shared" si="21"/>
        <v>0.69418604651162796</v>
      </c>
      <c r="N119" s="92">
        <f t="shared" si="44"/>
        <v>59.7</v>
      </c>
      <c r="O119" s="92">
        <v>0</v>
      </c>
      <c r="P119" s="92">
        <v>59.7</v>
      </c>
      <c r="Q119" s="92">
        <v>0</v>
      </c>
      <c r="R119" s="92">
        <v>0</v>
      </c>
      <c r="S119" s="60" t="s">
        <v>837</v>
      </c>
    </row>
    <row r="120" spans="1:19" s="4" customFormat="1" ht="200.1" customHeight="1">
      <c r="A120" s="44" t="s">
        <v>89</v>
      </c>
      <c r="B120" s="36" t="s">
        <v>458</v>
      </c>
      <c r="C120" s="92">
        <f t="shared" si="42"/>
        <v>12006</v>
      </c>
      <c r="D120" s="92">
        <v>9220</v>
      </c>
      <c r="E120" s="92">
        <v>2786</v>
      </c>
      <c r="F120" s="92">
        <v>0</v>
      </c>
      <c r="G120" s="92">
        <v>0</v>
      </c>
      <c r="H120" s="92">
        <f t="shared" si="43"/>
        <v>10677.9</v>
      </c>
      <c r="I120" s="92">
        <v>7891.9</v>
      </c>
      <c r="J120" s="92">
        <v>2786</v>
      </c>
      <c r="K120" s="92">
        <v>0</v>
      </c>
      <c r="L120" s="92">
        <v>0</v>
      </c>
      <c r="M120" s="103">
        <f t="shared" si="21"/>
        <v>0.88938030984507743</v>
      </c>
      <c r="N120" s="92">
        <f t="shared" si="44"/>
        <v>10677.9</v>
      </c>
      <c r="O120" s="92">
        <v>7891.9</v>
      </c>
      <c r="P120" s="92">
        <v>2786</v>
      </c>
      <c r="Q120" s="92">
        <v>0</v>
      </c>
      <c r="R120" s="92">
        <v>0</v>
      </c>
      <c r="S120" s="33" t="s">
        <v>837</v>
      </c>
    </row>
    <row r="121" spans="1:19" s="4" customFormat="1" ht="200.1" customHeight="1">
      <c r="A121" s="44" t="s">
        <v>90</v>
      </c>
      <c r="B121" s="36" t="s">
        <v>459</v>
      </c>
      <c r="C121" s="92">
        <f t="shared" si="42"/>
        <v>2100</v>
      </c>
      <c r="D121" s="92">
        <v>420</v>
      </c>
      <c r="E121" s="92">
        <v>1680</v>
      </c>
      <c r="F121" s="92">
        <v>0</v>
      </c>
      <c r="G121" s="92">
        <v>0</v>
      </c>
      <c r="H121" s="92">
        <f t="shared" si="43"/>
        <v>0</v>
      </c>
      <c r="I121" s="92">
        <v>0</v>
      </c>
      <c r="J121" s="92">
        <v>0</v>
      </c>
      <c r="K121" s="92">
        <v>0</v>
      </c>
      <c r="L121" s="92">
        <v>0</v>
      </c>
      <c r="M121" s="103">
        <f t="shared" si="21"/>
        <v>0</v>
      </c>
      <c r="N121" s="92">
        <f t="shared" si="44"/>
        <v>0</v>
      </c>
      <c r="O121" s="92">
        <v>0</v>
      </c>
      <c r="P121" s="92">
        <v>0</v>
      </c>
      <c r="Q121" s="92">
        <v>0</v>
      </c>
      <c r="R121" s="92">
        <v>0</v>
      </c>
      <c r="S121" s="60" t="s">
        <v>838</v>
      </c>
    </row>
    <row r="122" spans="1:19" s="4" customFormat="1" ht="96" customHeight="1">
      <c r="A122" s="44" t="s">
        <v>91</v>
      </c>
      <c r="B122" s="47" t="s">
        <v>460</v>
      </c>
      <c r="C122" s="92">
        <f t="shared" si="42"/>
        <v>5700</v>
      </c>
      <c r="D122" s="92">
        <v>0</v>
      </c>
      <c r="E122" s="92">
        <v>5700</v>
      </c>
      <c r="F122" s="92">
        <v>0</v>
      </c>
      <c r="G122" s="92">
        <v>0</v>
      </c>
      <c r="H122" s="92">
        <f t="shared" si="43"/>
        <v>5584.6</v>
      </c>
      <c r="I122" s="92">
        <v>0</v>
      </c>
      <c r="J122" s="92">
        <v>5584.6</v>
      </c>
      <c r="K122" s="92">
        <v>0</v>
      </c>
      <c r="L122" s="92">
        <v>0</v>
      </c>
      <c r="M122" s="103">
        <f t="shared" si="21"/>
        <v>0.97975438596491238</v>
      </c>
      <c r="N122" s="92">
        <f t="shared" si="44"/>
        <v>5584.6</v>
      </c>
      <c r="O122" s="92">
        <v>0</v>
      </c>
      <c r="P122" s="92">
        <v>5584.6</v>
      </c>
      <c r="Q122" s="92">
        <v>0</v>
      </c>
      <c r="R122" s="92">
        <v>0</v>
      </c>
      <c r="S122" s="33"/>
    </row>
    <row r="123" spans="1:19" s="4" customFormat="1" ht="309" customHeight="1">
      <c r="A123" s="44" t="s">
        <v>92</v>
      </c>
      <c r="B123" s="47" t="s">
        <v>461</v>
      </c>
      <c r="C123" s="92">
        <f t="shared" si="42"/>
        <v>11891</v>
      </c>
      <c r="D123" s="92">
        <v>0</v>
      </c>
      <c r="E123" s="92">
        <v>11891</v>
      </c>
      <c r="F123" s="92">
        <v>0</v>
      </c>
      <c r="G123" s="92">
        <v>0</v>
      </c>
      <c r="H123" s="92">
        <f t="shared" si="43"/>
        <v>11891</v>
      </c>
      <c r="I123" s="92">
        <v>0</v>
      </c>
      <c r="J123" s="92">
        <v>11891</v>
      </c>
      <c r="K123" s="92">
        <v>0</v>
      </c>
      <c r="L123" s="92">
        <v>0</v>
      </c>
      <c r="M123" s="103">
        <f t="shared" si="21"/>
        <v>1</v>
      </c>
      <c r="N123" s="92">
        <f t="shared" si="44"/>
        <v>11891</v>
      </c>
      <c r="O123" s="92">
        <v>0</v>
      </c>
      <c r="P123" s="92">
        <v>11891</v>
      </c>
      <c r="Q123" s="92">
        <v>0</v>
      </c>
      <c r="R123" s="92">
        <v>0</v>
      </c>
      <c r="S123" s="33"/>
    </row>
    <row r="124" spans="1:19" s="4" customFormat="1" ht="100.5" customHeight="1">
      <c r="A124" s="44" t="s">
        <v>193</v>
      </c>
      <c r="B124" s="47" t="s">
        <v>462</v>
      </c>
      <c r="C124" s="92">
        <f t="shared" si="42"/>
        <v>0</v>
      </c>
      <c r="D124" s="92">
        <v>0</v>
      </c>
      <c r="E124" s="92">
        <v>0</v>
      </c>
      <c r="F124" s="92">
        <v>0</v>
      </c>
      <c r="G124" s="92">
        <v>0</v>
      </c>
      <c r="H124" s="92">
        <f t="shared" si="43"/>
        <v>0</v>
      </c>
      <c r="I124" s="92">
        <v>0</v>
      </c>
      <c r="J124" s="92">
        <v>0</v>
      </c>
      <c r="K124" s="92">
        <v>0</v>
      </c>
      <c r="L124" s="92">
        <v>0</v>
      </c>
      <c r="M124" s="103" t="s">
        <v>823</v>
      </c>
      <c r="N124" s="92">
        <f t="shared" si="44"/>
        <v>0</v>
      </c>
      <c r="O124" s="92">
        <v>0</v>
      </c>
      <c r="P124" s="92">
        <v>0</v>
      </c>
      <c r="Q124" s="92">
        <v>0</v>
      </c>
      <c r="R124" s="92">
        <v>0</v>
      </c>
      <c r="S124" s="33"/>
    </row>
    <row r="125" spans="1:19" s="4" customFormat="1" ht="282" customHeight="1">
      <c r="A125" s="44" t="s">
        <v>194</v>
      </c>
      <c r="B125" s="47" t="s">
        <v>463</v>
      </c>
      <c r="C125" s="92">
        <f t="shared" si="42"/>
        <v>0</v>
      </c>
      <c r="D125" s="92">
        <v>0</v>
      </c>
      <c r="E125" s="92">
        <v>0</v>
      </c>
      <c r="F125" s="92">
        <v>0</v>
      </c>
      <c r="G125" s="92">
        <v>0</v>
      </c>
      <c r="H125" s="92">
        <f t="shared" si="43"/>
        <v>0</v>
      </c>
      <c r="I125" s="92">
        <v>0</v>
      </c>
      <c r="J125" s="92">
        <v>0</v>
      </c>
      <c r="K125" s="92">
        <v>0</v>
      </c>
      <c r="L125" s="92">
        <v>0</v>
      </c>
      <c r="M125" s="103" t="s">
        <v>823</v>
      </c>
      <c r="N125" s="92">
        <f t="shared" si="44"/>
        <v>0</v>
      </c>
      <c r="O125" s="92">
        <v>0</v>
      </c>
      <c r="P125" s="92">
        <v>0</v>
      </c>
      <c r="Q125" s="92">
        <v>0</v>
      </c>
      <c r="R125" s="92">
        <v>0</v>
      </c>
      <c r="S125" s="33"/>
    </row>
    <row r="126" spans="1:19" s="4" customFormat="1" ht="200.1" customHeight="1">
      <c r="A126" s="44" t="s">
        <v>195</v>
      </c>
      <c r="B126" s="47" t="s">
        <v>464</v>
      </c>
      <c r="C126" s="92">
        <f>C127+C128+C129+C130+C131</f>
        <v>670.1</v>
      </c>
      <c r="D126" s="92">
        <f t="shared" ref="D126:R126" si="45">D127+D128+D129+D130+D131</f>
        <v>670.1</v>
      </c>
      <c r="E126" s="92">
        <f t="shared" si="45"/>
        <v>0</v>
      </c>
      <c r="F126" s="92">
        <v>0</v>
      </c>
      <c r="G126" s="92">
        <f t="shared" si="45"/>
        <v>0</v>
      </c>
      <c r="H126" s="92">
        <f t="shared" si="45"/>
        <v>670</v>
      </c>
      <c r="I126" s="92">
        <f t="shared" si="45"/>
        <v>670</v>
      </c>
      <c r="J126" s="92">
        <f t="shared" si="45"/>
        <v>0</v>
      </c>
      <c r="K126" s="92">
        <f t="shared" si="45"/>
        <v>0</v>
      </c>
      <c r="L126" s="92">
        <f t="shared" si="45"/>
        <v>0</v>
      </c>
      <c r="M126" s="103">
        <f t="shared" si="21"/>
        <v>0.99985076854200861</v>
      </c>
      <c r="N126" s="92">
        <f t="shared" si="45"/>
        <v>670</v>
      </c>
      <c r="O126" s="92">
        <f t="shared" si="45"/>
        <v>670</v>
      </c>
      <c r="P126" s="92">
        <f t="shared" si="45"/>
        <v>0</v>
      </c>
      <c r="Q126" s="92">
        <f t="shared" si="45"/>
        <v>0</v>
      </c>
      <c r="R126" s="92">
        <f t="shared" si="45"/>
        <v>0</v>
      </c>
      <c r="S126" s="60"/>
    </row>
    <row r="127" spans="1:19" s="9" customFormat="1" ht="70.5" customHeight="1">
      <c r="A127" s="73" t="s">
        <v>466</v>
      </c>
      <c r="B127" s="53" t="s">
        <v>465</v>
      </c>
      <c r="C127" s="95">
        <f t="shared" ref="C127:C139" si="46">D127+E127+G127</f>
        <v>42</v>
      </c>
      <c r="D127" s="95">
        <v>42</v>
      </c>
      <c r="E127" s="95">
        <v>0</v>
      </c>
      <c r="F127" s="95">
        <v>0</v>
      </c>
      <c r="G127" s="95">
        <v>0</v>
      </c>
      <c r="H127" s="95">
        <f t="shared" ref="H127:H132" si="47">I127+J127+L127</f>
        <v>41.9</v>
      </c>
      <c r="I127" s="95">
        <v>41.9</v>
      </c>
      <c r="J127" s="95">
        <v>0</v>
      </c>
      <c r="K127" s="95">
        <v>0</v>
      </c>
      <c r="L127" s="95">
        <v>0</v>
      </c>
      <c r="M127" s="103">
        <f t="shared" si="21"/>
        <v>0.99761904761904763</v>
      </c>
      <c r="N127" s="95">
        <f t="shared" ref="N127:N132" si="48">O127+P127+R127</f>
        <v>41.9</v>
      </c>
      <c r="O127" s="95">
        <v>41.9</v>
      </c>
      <c r="P127" s="95">
        <v>0</v>
      </c>
      <c r="Q127" s="95">
        <v>0</v>
      </c>
      <c r="R127" s="95">
        <v>0</v>
      </c>
      <c r="S127" s="60"/>
    </row>
    <row r="128" spans="1:19" s="9" customFormat="1" ht="117" customHeight="1">
      <c r="A128" s="73" t="s">
        <v>468</v>
      </c>
      <c r="B128" s="53" t="s">
        <v>467</v>
      </c>
      <c r="C128" s="95">
        <f t="shared" si="46"/>
        <v>0</v>
      </c>
      <c r="D128" s="95">
        <v>0</v>
      </c>
      <c r="E128" s="95">
        <v>0</v>
      </c>
      <c r="F128" s="95">
        <v>0</v>
      </c>
      <c r="G128" s="95">
        <v>0</v>
      </c>
      <c r="H128" s="95">
        <f t="shared" si="47"/>
        <v>0</v>
      </c>
      <c r="I128" s="95">
        <v>0</v>
      </c>
      <c r="J128" s="95">
        <v>0</v>
      </c>
      <c r="K128" s="95">
        <v>0</v>
      </c>
      <c r="L128" s="95">
        <v>0</v>
      </c>
      <c r="M128" s="103" t="s">
        <v>823</v>
      </c>
      <c r="N128" s="95">
        <f t="shared" si="48"/>
        <v>0</v>
      </c>
      <c r="O128" s="95">
        <v>0</v>
      </c>
      <c r="P128" s="95">
        <v>0</v>
      </c>
      <c r="Q128" s="95">
        <v>0</v>
      </c>
      <c r="R128" s="95">
        <v>0</v>
      </c>
      <c r="S128" s="33"/>
    </row>
    <row r="129" spans="1:19" s="9" customFormat="1" ht="138" customHeight="1">
      <c r="A129" s="73" t="s">
        <v>470</v>
      </c>
      <c r="B129" s="53" t="s">
        <v>469</v>
      </c>
      <c r="C129" s="95">
        <f t="shared" si="46"/>
        <v>10</v>
      </c>
      <c r="D129" s="95">
        <v>10</v>
      </c>
      <c r="E129" s="95">
        <v>0</v>
      </c>
      <c r="F129" s="95">
        <v>0</v>
      </c>
      <c r="G129" s="95">
        <v>0</v>
      </c>
      <c r="H129" s="95">
        <f t="shared" si="47"/>
        <v>10</v>
      </c>
      <c r="I129" s="95">
        <v>10</v>
      </c>
      <c r="J129" s="95">
        <v>0</v>
      </c>
      <c r="K129" s="95">
        <v>0</v>
      </c>
      <c r="L129" s="95">
        <v>0</v>
      </c>
      <c r="M129" s="103">
        <f t="shared" si="21"/>
        <v>1</v>
      </c>
      <c r="N129" s="95">
        <f t="shared" si="48"/>
        <v>10</v>
      </c>
      <c r="O129" s="95">
        <v>10</v>
      </c>
      <c r="P129" s="95">
        <v>0</v>
      </c>
      <c r="Q129" s="95">
        <v>0</v>
      </c>
      <c r="R129" s="95">
        <v>0</v>
      </c>
      <c r="S129" s="33"/>
    </row>
    <row r="130" spans="1:19" s="9" customFormat="1" ht="79.5" customHeight="1">
      <c r="A130" s="73" t="s">
        <v>471</v>
      </c>
      <c r="B130" s="53" t="s">
        <v>473</v>
      </c>
      <c r="C130" s="95">
        <f t="shared" si="46"/>
        <v>598.6</v>
      </c>
      <c r="D130" s="95">
        <v>598.6</v>
      </c>
      <c r="E130" s="95">
        <v>0</v>
      </c>
      <c r="F130" s="95">
        <v>0</v>
      </c>
      <c r="G130" s="95">
        <v>0</v>
      </c>
      <c r="H130" s="95">
        <f t="shared" si="47"/>
        <v>598.6</v>
      </c>
      <c r="I130" s="95">
        <v>598.6</v>
      </c>
      <c r="J130" s="95">
        <v>0</v>
      </c>
      <c r="K130" s="95">
        <v>0</v>
      </c>
      <c r="L130" s="95">
        <v>0</v>
      </c>
      <c r="M130" s="103">
        <f t="shared" si="21"/>
        <v>1</v>
      </c>
      <c r="N130" s="95">
        <f t="shared" si="48"/>
        <v>598.6</v>
      </c>
      <c r="O130" s="95">
        <v>598.6</v>
      </c>
      <c r="P130" s="95">
        <v>0</v>
      </c>
      <c r="Q130" s="95">
        <v>0</v>
      </c>
      <c r="R130" s="95">
        <v>0</v>
      </c>
      <c r="S130" s="33"/>
    </row>
    <row r="131" spans="1:19" s="9" customFormat="1" ht="127.5" customHeight="1">
      <c r="A131" s="73" t="s">
        <v>472</v>
      </c>
      <c r="B131" s="53" t="s">
        <v>474</v>
      </c>
      <c r="C131" s="95">
        <f t="shared" si="46"/>
        <v>19.5</v>
      </c>
      <c r="D131" s="95">
        <v>19.5</v>
      </c>
      <c r="E131" s="95">
        <v>0</v>
      </c>
      <c r="F131" s="95">
        <v>0</v>
      </c>
      <c r="G131" s="95">
        <v>0</v>
      </c>
      <c r="H131" s="95">
        <f t="shared" si="47"/>
        <v>19.5</v>
      </c>
      <c r="I131" s="95">
        <v>19.5</v>
      </c>
      <c r="J131" s="95">
        <v>0</v>
      </c>
      <c r="K131" s="95">
        <v>0</v>
      </c>
      <c r="L131" s="95">
        <v>0</v>
      </c>
      <c r="M131" s="103">
        <f t="shared" si="21"/>
        <v>1</v>
      </c>
      <c r="N131" s="95">
        <f t="shared" si="48"/>
        <v>19.5</v>
      </c>
      <c r="O131" s="95">
        <v>19.5</v>
      </c>
      <c r="P131" s="95">
        <v>0</v>
      </c>
      <c r="Q131" s="95">
        <v>0</v>
      </c>
      <c r="R131" s="95">
        <v>0</v>
      </c>
      <c r="S131" s="60"/>
    </row>
    <row r="132" spans="1:19" s="4" customFormat="1" ht="123" customHeight="1">
      <c r="A132" s="44" t="s">
        <v>201</v>
      </c>
      <c r="B132" s="47" t="s">
        <v>475</v>
      </c>
      <c r="C132" s="92">
        <f t="shared" si="46"/>
        <v>0</v>
      </c>
      <c r="D132" s="92">
        <v>0</v>
      </c>
      <c r="E132" s="95">
        <v>0</v>
      </c>
      <c r="F132" s="95">
        <v>0</v>
      </c>
      <c r="G132" s="95">
        <v>0</v>
      </c>
      <c r="H132" s="92">
        <f t="shared" si="47"/>
        <v>0</v>
      </c>
      <c r="I132" s="92">
        <v>0</v>
      </c>
      <c r="J132" s="92">
        <v>0</v>
      </c>
      <c r="K132" s="92">
        <v>0</v>
      </c>
      <c r="L132" s="92">
        <v>0</v>
      </c>
      <c r="M132" s="103" t="s">
        <v>823</v>
      </c>
      <c r="N132" s="92">
        <f t="shared" si="48"/>
        <v>0</v>
      </c>
      <c r="O132" s="92">
        <v>0</v>
      </c>
      <c r="P132" s="92">
        <v>0</v>
      </c>
      <c r="Q132" s="92">
        <v>0</v>
      </c>
      <c r="R132" s="92">
        <v>0</v>
      </c>
      <c r="S132" s="60"/>
    </row>
    <row r="133" spans="1:19" s="4" customFormat="1" ht="100.5" customHeight="1">
      <c r="A133" s="44" t="s">
        <v>418</v>
      </c>
      <c r="B133" s="47" t="s">
        <v>476</v>
      </c>
      <c r="C133" s="92">
        <f>C134+C135+C136+C137+C138+C139</f>
        <v>2368.1</v>
      </c>
      <c r="D133" s="92">
        <f t="shared" ref="D133:R133" si="49">D134+D135+D136+D137+D138+D139</f>
        <v>2368.1</v>
      </c>
      <c r="E133" s="92">
        <f t="shared" si="49"/>
        <v>0</v>
      </c>
      <c r="F133" s="92">
        <v>0</v>
      </c>
      <c r="G133" s="92">
        <f t="shared" si="49"/>
        <v>0</v>
      </c>
      <c r="H133" s="92">
        <f t="shared" si="49"/>
        <v>2288</v>
      </c>
      <c r="I133" s="92">
        <f t="shared" si="49"/>
        <v>2288</v>
      </c>
      <c r="J133" s="92">
        <f t="shared" si="49"/>
        <v>0</v>
      </c>
      <c r="K133" s="92">
        <f t="shared" si="49"/>
        <v>0</v>
      </c>
      <c r="L133" s="92">
        <f t="shared" si="49"/>
        <v>0</v>
      </c>
      <c r="M133" s="103">
        <f t="shared" si="21"/>
        <v>0.96617541488957392</v>
      </c>
      <c r="N133" s="92">
        <f t="shared" si="49"/>
        <v>2288</v>
      </c>
      <c r="O133" s="92">
        <f t="shared" si="49"/>
        <v>2288</v>
      </c>
      <c r="P133" s="92">
        <f t="shared" si="49"/>
        <v>0</v>
      </c>
      <c r="Q133" s="92">
        <f t="shared" si="49"/>
        <v>0</v>
      </c>
      <c r="R133" s="92">
        <f t="shared" si="49"/>
        <v>0</v>
      </c>
      <c r="S133" s="33"/>
    </row>
    <row r="134" spans="1:19" s="9" customFormat="1" ht="165" customHeight="1">
      <c r="A134" s="41" t="s">
        <v>477</v>
      </c>
      <c r="B134" s="53" t="s">
        <v>483</v>
      </c>
      <c r="C134" s="92">
        <f t="shared" si="46"/>
        <v>36.1</v>
      </c>
      <c r="D134" s="95">
        <v>36.1</v>
      </c>
      <c r="E134" s="95">
        <v>0</v>
      </c>
      <c r="F134" s="95">
        <v>0</v>
      </c>
      <c r="G134" s="95">
        <v>0</v>
      </c>
      <c r="H134" s="95">
        <f t="shared" ref="H134:H139" si="50">I134+J134+L134</f>
        <v>36</v>
      </c>
      <c r="I134" s="95">
        <v>36</v>
      </c>
      <c r="J134" s="95">
        <v>0</v>
      </c>
      <c r="K134" s="95">
        <v>0</v>
      </c>
      <c r="L134" s="95">
        <v>0</v>
      </c>
      <c r="M134" s="103">
        <f t="shared" si="21"/>
        <v>0.99722991689750684</v>
      </c>
      <c r="N134" s="95">
        <f t="shared" ref="N134:N139" si="51">O134+P134+R134</f>
        <v>36</v>
      </c>
      <c r="O134" s="95">
        <v>36</v>
      </c>
      <c r="P134" s="95">
        <v>0</v>
      </c>
      <c r="Q134" s="95">
        <v>0</v>
      </c>
      <c r="R134" s="95">
        <v>0</v>
      </c>
      <c r="S134" s="60"/>
    </row>
    <row r="135" spans="1:19" s="9" customFormat="1" ht="102" customHeight="1">
      <c r="A135" s="41" t="s">
        <v>479</v>
      </c>
      <c r="B135" s="53" t="s">
        <v>484</v>
      </c>
      <c r="C135" s="92">
        <f t="shared" si="46"/>
        <v>80</v>
      </c>
      <c r="D135" s="95">
        <v>80</v>
      </c>
      <c r="E135" s="95">
        <v>0</v>
      </c>
      <c r="F135" s="95">
        <v>0</v>
      </c>
      <c r="G135" s="95">
        <v>0</v>
      </c>
      <c r="H135" s="95">
        <f t="shared" si="50"/>
        <v>0</v>
      </c>
      <c r="I135" s="95">
        <v>0</v>
      </c>
      <c r="J135" s="95">
        <v>0</v>
      </c>
      <c r="K135" s="95">
        <v>0</v>
      </c>
      <c r="L135" s="95">
        <v>0</v>
      </c>
      <c r="M135" s="103">
        <f t="shared" ref="M135:M198" si="52">H135/C135</f>
        <v>0</v>
      </c>
      <c r="N135" s="95">
        <f t="shared" si="51"/>
        <v>0</v>
      </c>
      <c r="O135" s="95">
        <v>0</v>
      </c>
      <c r="P135" s="95">
        <v>0</v>
      </c>
      <c r="Q135" s="95">
        <v>0</v>
      </c>
      <c r="R135" s="95">
        <v>0</v>
      </c>
      <c r="S135" s="60" t="s">
        <v>896</v>
      </c>
    </row>
    <row r="136" spans="1:19" s="9" customFormat="1" ht="250.5" customHeight="1">
      <c r="A136" s="41" t="s">
        <v>480</v>
      </c>
      <c r="B136" s="53" t="s">
        <v>485</v>
      </c>
      <c r="C136" s="92">
        <f t="shared" si="46"/>
        <v>2100</v>
      </c>
      <c r="D136" s="95">
        <v>2100</v>
      </c>
      <c r="E136" s="95">
        <v>0</v>
      </c>
      <c r="F136" s="95">
        <v>0</v>
      </c>
      <c r="G136" s="95">
        <v>0</v>
      </c>
      <c r="H136" s="95">
        <f t="shared" si="50"/>
        <v>2100</v>
      </c>
      <c r="I136" s="95">
        <v>2100</v>
      </c>
      <c r="J136" s="95">
        <v>0</v>
      </c>
      <c r="K136" s="95">
        <v>0</v>
      </c>
      <c r="L136" s="95">
        <v>0</v>
      </c>
      <c r="M136" s="103">
        <f t="shared" si="52"/>
        <v>1</v>
      </c>
      <c r="N136" s="95">
        <f t="shared" si="51"/>
        <v>2100</v>
      </c>
      <c r="O136" s="95">
        <v>2100</v>
      </c>
      <c r="P136" s="95">
        <v>0</v>
      </c>
      <c r="Q136" s="95">
        <v>0</v>
      </c>
      <c r="R136" s="95">
        <v>0</v>
      </c>
      <c r="S136" s="33"/>
    </row>
    <row r="137" spans="1:19" s="9" customFormat="1" ht="91.5" customHeight="1">
      <c r="A137" s="41" t="s">
        <v>481</v>
      </c>
      <c r="B137" s="53" t="s">
        <v>486</v>
      </c>
      <c r="C137" s="92">
        <f t="shared" si="46"/>
        <v>0</v>
      </c>
      <c r="D137" s="95">
        <v>0</v>
      </c>
      <c r="E137" s="95">
        <v>0</v>
      </c>
      <c r="F137" s="95">
        <v>0</v>
      </c>
      <c r="G137" s="95">
        <v>0</v>
      </c>
      <c r="H137" s="95">
        <f t="shared" si="50"/>
        <v>0</v>
      </c>
      <c r="I137" s="95">
        <v>0</v>
      </c>
      <c r="J137" s="95">
        <v>0</v>
      </c>
      <c r="K137" s="95">
        <v>0</v>
      </c>
      <c r="L137" s="95">
        <v>0</v>
      </c>
      <c r="M137" s="103" t="s">
        <v>823</v>
      </c>
      <c r="N137" s="95">
        <f t="shared" si="51"/>
        <v>0</v>
      </c>
      <c r="O137" s="95">
        <v>0</v>
      </c>
      <c r="P137" s="95">
        <v>0</v>
      </c>
      <c r="Q137" s="95">
        <v>0</v>
      </c>
      <c r="R137" s="95">
        <v>0</v>
      </c>
      <c r="S137" s="60"/>
    </row>
    <row r="138" spans="1:19" s="9" customFormat="1" ht="200.1" customHeight="1">
      <c r="A138" s="41" t="s">
        <v>482</v>
      </c>
      <c r="B138" s="53" t="s">
        <v>488</v>
      </c>
      <c r="C138" s="92">
        <f t="shared" si="46"/>
        <v>96.2</v>
      </c>
      <c r="D138" s="95">
        <v>96.2</v>
      </c>
      <c r="E138" s="95">
        <v>0</v>
      </c>
      <c r="F138" s="95">
        <v>0</v>
      </c>
      <c r="G138" s="95">
        <v>0</v>
      </c>
      <c r="H138" s="95">
        <f t="shared" si="50"/>
        <v>96.2</v>
      </c>
      <c r="I138" s="95">
        <v>96.2</v>
      </c>
      <c r="J138" s="95">
        <v>0</v>
      </c>
      <c r="K138" s="95">
        <v>0</v>
      </c>
      <c r="L138" s="95">
        <v>0</v>
      </c>
      <c r="M138" s="103">
        <f t="shared" si="52"/>
        <v>1</v>
      </c>
      <c r="N138" s="95">
        <f t="shared" si="51"/>
        <v>96.2</v>
      </c>
      <c r="O138" s="95">
        <v>96.2</v>
      </c>
      <c r="P138" s="95">
        <v>0</v>
      </c>
      <c r="Q138" s="95">
        <v>0</v>
      </c>
      <c r="R138" s="95">
        <v>0</v>
      </c>
      <c r="S138" s="60"/>
    </row>
    <row r="139" spans="1:19" s="9" customFormat="1" ht="133.5" customHeight="1">
      <c r="A139" s="41" t="s">
        <v>487</v>
      </c>
      <c r="B139" s="53" t="s">
        <v>489</v>
      </c>
      <c r="C139" s="92">
        <f t="shared" si="46"/>
        <v>55.8</v>
      </c>
      <c r="D139" s="95">
        <v>55.8</v>
      </c>
      <c r="E139" s="95">
        <v>0</v>
      </c>
      <c r="F139" s="95">
        <v>0</v>
      </c>
      <c r="G139" s="95">
        <v>0</v>
      </c>
      <c r="H139" s="95">
        <f t="shared" si="50"/>
        <v>55.8</v>
      </c>
      <c r="I139" s="95">
        <v>55.8</v>
      </c>
      <c r="J139" s="95">
        <v>0</v>
      </c>
      <c r="K139" s="95">
        <v>0</v>
      </c>
      <c r="L139" s="95">
        <v>0</v>
      </c>
      <c r="M139" s="103">
        <f t="shared" si="52"/>
        <v>1</v>
      </c>
      <c r="N139" s="95">
        <f t="shared" si="51"/>
        <v>55.8</v>
      </c>
      <c r="O139" s="95">
        <v>55.8</v>
      </c>
      <c r="P139" s="95">
        <v>0</v>
      </c>
      <c r="Q139" s="95">
        <v>0</v>
      </c>
      <c r="R139" s="95">
        <v>0</v>
      </c>
      <c r="S139" s="33"/>
    </row>
    <row r="140" spans="1:19" s="4" customFormat="1" ht="247.5" customHeight="1">
      <c r="A140" s="44" t="s">
        <v>419</v>
      </c>
      <c r="B140" s="47" t="s">
        <v>478</v>
      </c>
      <c r="C140" s="92">
        <f>D140+E140+G140</f>
        <v>0</v>
      </c>
      <c r="D140" s="92">
        <v>0</v>
      </c>
      <c r="E140" s="92">
        <v>0</v>
      </c>
      <c r="F140" s="92">
        <v>0</v>
      </c>
      <c r="G140" s="92">
        <v>0</v>
      </c>
      <c r="H140" s="92">
        <f>I140+J140+L140</f>
        <v>0</v>
      </c>
      <c r="I140" s="92">
        <v>0</v>
      </c>
      <c r="J140" s="92">
        <v>0</v>
      </c>
      <c r="K140" s="92">
        <v>0</v>
      </c>
      <c r="L140" s="92">
        <v>0</v>
      </c>
      <c r="M140" s="103" t="s">
        <v>823</v>
      </c>
      <c r="N140" s="92">
        <f>O140+P140+R140</f>
        <v>0</v>
      </c>
      <c r="O140" s="92">
        <v>0</v>
      </c>
      <c r="P140" s="92">
        <v>0</v>
      </c>
      <c r="Q140" s="92">
        <v>0</v>
      </c>
      <c r="R140" s="92">
        <v>0</v>
      </c>
      <c r="S140" s="33"/>
    </row>
    <row r="141" spans="1:19" s="4" customFormat="1" ht="200.1" customHeight="1">
      <c r="A141" s="43"/>
      <c r="B141" s="46" t="s">
        <v>443</v>
      </c>
      <c r="C141" s="91">
        <f t="shared" ref="C141:J141" si="53">C142+C143</f>
        <v>152174.1</v>
      </c>
      <c r="D141" s="91">
        <f t="shared" si="53"/>
        <v>71817.100000000006</v>
      </c>
      <c r="E141" s="91">
        <f t="shared" si="53"/>
        <v>80357</v>
      </c>
      <c r="F141" s="91">
        <f t="shared" si="53"/>
        <v>0</v>
      </c>
      <c r="G141" s="91">
        <f t="shared" si="53"/>
        <v>0</v>
      </c>
      <c r="H141" s="91">
        <f t="shared" si="53"/>
        <v>142755.29999999999</v>
      </c>
      <c r="I141" s="91">
        <f t="shared" si="53"/>
        <v>68860.399999999994</v>
      </c>
      <c r="J141" s="91">
        <f t="shared" si="53"/>
        <v>73894.899999999994</v>
      </c>
      <c r="K141" s="91">
        <f>K142</f>
        <v>0</v>
      </c>
      <c r="L141" s="91">
        <f>L142</f>
        <v>0</v>
      </c>
      <c r="M141" s="103">
        <f t="shared" si="52"/>
        <v>0.93810510461372854</v>
      </c>
      <c r="N141" s="91">
        <f>N142+N143</f>
        <v>142755.29999999999</v>
      </c>
      <c r="O141" s="91">
        <f>O142+O143</f>
        <v>68860.399999999994</v>
      </c>
      <c r="P141" s="91">
        <f>P142+P143</f>
        <v>73894.899999999994</v>
      </c>
      <c r="Q141" s="91">
        <f>Q142+Q143</f>
        <v>0</v>
      </c>
      <c r="R141" s="91">
        <f>R142+R143</f>
        <v>0</v>
      </c>
      <c r="S141" s="32"/>
    </row>
    <row r="142" spans="1:19" s="4" customFormat="1" ht="252" customHeight="1">
      <c r="A142" s="44" t="s">
        <v>86</v>
      </c>
      <c r="B142" s="47" t="s">
        <v>444</v>
      </c>
      <c r="C142" s="92">
        <f>D142+E142+G142</f>
        <v>52207.1</v>
      </c>
      <c r="D142" s="92">
        <v>52207.1</v>
      </c>
      <c r="E142" s="92">
        <v>0</v>
      </c>
      <c r="F142" s="92">
        <v>0</v>
      </c>
      <c r="G142" s="92">
        <v>0</v>
      </c>
      <c r="H142" s="92">
        <f>I142+J142+L142</f>
        <v>50380.3</v>
      </c>
      <c r="I142" s="92">
        <v>50380.3</v>
      </c>
      <c r="J142" s="92">
        <v>0</v>
      </c>
      <c r="K142" s="92">
        <v>0</v>
      </c>
      <c r="L142" s="92">
        <v>0</v>
      </c>
      <c r="M142" s="103">
        <f t="shared" si="52"/>
        <v>0.96500859078554457</v>
      </c>
      <c r="N142" s="92">
        <f>O142+P142+R142</f>
        <v>50380.3</v>
      </c>
      <c r="O142" s="92">
        <v>50380.3</v>
      </c>
      <c r="P142" s="92">
        <v>0</v>
      </c>
      <c r="Q142" s="92">
        <v>0</v>
      </c>
      <c r="R142" s="92">
        <v>0</v>
      </c>
      <c r="S142" s="33" t="s">
        <v>834</v>
      </c>
    </row>
    <row r="143" spans="1:19" s="4" customFormat="1" ht="200.1" customHeight="1">
      <c r="A143" s="44" t="s">
        <v>264</v>
      </c>
      <c r="B143" s="47" t="s">
        <v>743</v>
      </c>
      <c r="C143" s="92">
        <f>D143+E143+G143</f>
        <v>99967</v>
      </c>
      <c r="D143" s="92">
        <v>19610</v>
      </c>
      <c r="E143" s="92">
        <v>80357</v>
      </c>
      <c r="F143" s="92">
        <v>0</v>
      </c>
      <c r="G143" s="92">
        <v>0</v>
      </c>
      <c r="H143" s="92">
        <f>I143+J143+L143</f>
        <v>92375</v>
      </c>
      <c r="I143" s="92">
        <v>18480.099999999999</v>
      </c>
      <c r="J143" s="92">
        <v>73894.899999999994</v>
      </c>
      <c r="K143" s="92">
        <v>0</v>
      </c>
      <c r="L143" s="92">
        <v>0</v>
      </c>
      <c r="M143" s="103">
        <f t="shared" si="52"/>
        <v>0.92405493812958273</v>
      </c>
      <c r="N143" s="92">
        <f>O143+P143+R143</f>
        <v>92375</v>
      </c>
      <c r="O143" s="92">
        <v>18480.099999999999</v>
      </c>
      <c r="P143" s="92">
        <v>73894.899999999994</v>
      </c>
      <c r="Q143" s="92">
        <v>0</v>
      </c>
      <c r="R143" s="92">
        <v>0</v>
      </c>
      <c r="S143" s="33" t="s">
        <v>834</v>
      </c>
    </row>
    <row r="144" spans="1:19" s="4" customFormat="1" ht="200.1" customHeight="1">
      <c r="A144" s="43"/>
      <c r="B144" s="46" t="s">
        <v>445</v>
      </c>
      <c r="C144" s="101">
        <f t="shared" ref="C144:I144" si="54">C145+C146+C147+C148+C149+C150+C151+C152+C153</f>
        <v>1368095.7000000002</v>
      </c>
      <c r="D144" s="91">
        <f t="shared" si="54"/>
        <v>97062.3</v>
      </c>
      <c r="E144" s="86">
        <f t="shared" si="54"/>
        <v>1063133.3999999999</v>
      </c>
      <c r="F144" s="91">
        <f t="shared" si="54"/>
        <v>0</v>
      </c>
      <c r="G144" s="91">
        <f t="shared" si="54"/>
        <v>207900</v>
      </c>
      <c r="H144" s="91">
        <f t="shared" si="54"/>
        <v>840510.40000000014</v>
      </c>
      <c r="I144" s="91">
        <f t="shared" si="54"/>
        <v>66320</v>
      </c>
      <c r="J144" s="86">
        <f t="shared" ref="J144:R144" si="55">J145+J146+J147+J148+J149+J150+J151+J152</f>
        <v>774190.4</v>
      </c>
      <c r="K144" s="91">
        <f t="shared" si="55"/>
        <v>0</v>
      </c>
      <c r="L144" s="91">
        <f t="shared" si="55"/>
        <v>0</v>
      </c>
      <c r="M144" s="103">
        <f t="shared" si="52"/>
        <v>0.61436520851574927</v>
      </c>
      <c r="N144" s="91">
        <f>N145+N146+N147+N148+N149+N150+N151+N152+N153</f>
        <v>840510.40000000014</v>
      </c>
      <c r="O144" s="91">
        <f>O145+O146+O147+O148+O149+O150+O151+O152+O153</f>
        <v>66320</v>
      </c>
      <c r="P144" s="86">
        <f>P145+P146+P147+P148+P149+P150+P151+P152+P153</f>
        <v>774190.4</v>
      </c>
      <c r="Q144" s="91">
        <f>Q145+Q146+Q147+Q148+Q149+Q150+Q151+Q152+Q153</f>
        <v>0</v>
      </c>
      <c r="R144" s="91">
        <f t="shared" si="55"/>
        <v>0</v>
      </c>
      <c r="S144" s="61"/>
    </row>
    <row r="145" spans="1:19" s="4" customFormat="1" ht="103.5" customHeight="1">
      <c r="A145" s="44" t="s">
        <v>144</v>
      </c>
      <c r="B145" s="47" t="s">
        <v>490</v>
      </c>
      <c r="C145" s="92">
        <f>D145+E145+G145</f>
        <v>468551.60000000003</v>
      </c>
      <c r="D145" s="92">
        <v>43223.9</v>
      </c>
      <c r="E145" s="92">
        <v>425327.7</v>
      </c>
      <c r="F145" s="92">
        <v>0</v>
      </c>
      <c r="G145" s="92">
        <v>0</v>
      </c>
      <c r="H145" s="92">
        <f>I145+J145+L145</f>
        <v>292378.10000000003</v>
      </c>
      <c r="I145" s="92">
        <v>27279.200000000001</v>
      </c>
      <c r="J145" s="87">
        <v>265098.90000000002</v>
      </c>
      <c r="K145" s="92">
        <v>0</v>
      </c>
      <c r="L145" s="92">
        <v>0</v>
      </c>
      <c r="M145" s="103">
        <f t="shared" si="52"/>
        <v>0.6240040584644253</v>
      </c>
      <c r="N145" s="92">
        <f>O145+P145+R145</f>
        <v>292378.10000000003</v>
      </c>
      <c r="O145" s="92">
        <v>27279.200000000001</v>
      </c>
      <c r="P145" s="87">
        <v>265098.90000000002</v>
      </c>
      <c r="Q145" s="92">
        <v>0</v>
      </c>
      <c r="R145" s="92">
        <v>0</v>
      </c>
      <c r="S145" s="33" t="s">
        <v>832</v>
      </c>
    </row>
    <row r="146" spans="1:19" s="4" customFormat="1" ht="132" customHeight="1">
      <c r="A146" s="44" t="s">
        <v>130</v>
      </c>
      <c r="B146" s="47" t="s">
        <v>491</v>
      </c>
      <c r="C146" s="92">
        <f t="shared" ref="C146:C152" si="56">D146+E146+G146</f>
        <v>434639.7</v>
      </c>
      <c r="D146" s="92">
        <v>21732</v>
      </c>
      <c r="E146" s="92">
        <v>412907.7</v>
      </c>
      <c r="F146" s="92">
        <v>0</v>
      </c>
      <c r="G146" s="92">
        <v>0</v>
      </c>
      <c r="H146" s="92">
        <f t="shared" ref="H146:H154" si="57">I146+J146+L146</f>
        <v>382363</v>
      </c>
      <c r="I146" s="92">
        <v>19118.099999999999</v>
      </c>
      <c r="J146" s="87">
        <v>363244.9</v>
      </c>
      <c r="K146" s="92">
        <v>0</v>
      </c>
      <c r="L146" s="92">
        <v>0</v>
      </c>
      <c r="M146" s="103">
        <f t="shared" si="52"/>
        <v>0.87972405650013097</v>
      </c>
      <c r="N146" s="92">
        <f t="shared" ref="N146:N154" si="58">O146+P146+R146</f>
        <v>382363</v>
      </c>
      <c r="O146" s="92">
        <v>19118.099999999999</v>
      </c>
      <c r="P146" s="87">
        <v>363244.9</v>
      </c>
      <c r="Q146" s="92">
        <v>0</v>
      </c>
      <c r="R146" s="92">
        <v>0</v>
      </c>
      <c r="S146" s="33"/>
    </row>
    <row r="147" spans="1:19" s="4" customFormat="1" ht="106.5" customHeight="1">
      <c r="A147" s="44" t="s">
        <v>132</v>
      </c>
      <c r="B147" s="47" t="s">
        <v>492</v>
      </c>
      <c r="C147" s="92">
        <f t="shared" si="56"/>
        <v>137500</v>
      </c>
      <c r="D147" s="92">
        <v>0</v>
      </c>
      <c r="E147" s="92">
        <v>0</v>
      </c>
      <c r="F147" s="92">
        <v>0</v>
      </c>
      <c r="G147" s="92">
        <v>137500</v>
      </c>
      <c r="H147" s="92">
        <f t="shared" si="57"/>
        <v>0</v>
      </c>
      <c r="I147" s="92">
        <v>0</v>
      </c>
      <c r="J147" s="92">
        <v>0</v>
      </c>
      <c r="K147" s="92">
        <v>0</v>
      </c>
      <c r="L147" s="92">
        <v>0</v>
      </c>
      <c r="M147" s="103">
        <f t="shared" si="52"/>
        <v>0</v>
      </c>
      <c r="N147" s="92">
        <f t="shared" si="58"/>
        <v>0</v>
      </c>
      <c r="O147" s="92">
        <v>0</v>
      </c>
      <c r="P147" s="92">
        <v>0</v>
      </c>
      <c r="Q147" s="92">
        <v>0</v>
      </c>
      <c r="R147" s="92">
        <v>0</v>
      </c>
      <c r="S147" s="33" t="s">
        <v>832</v>
      </c>
    </row>
    <row r="148" spans="1:19" s="4" customFormat="1" ht="157.5" customHeight="1">
      <c r="A148" s="44" t="s">
        <v>349</v>
      </c>
      <c r="B148" s="47" t="s">
        <v>493</v>
      </c>
      <c r="C148" s="92">
        <f t="shared" si="56"/>
        <v>157865.29999999999</v>
      </c>
      <c r="D148" s="92">
        <v>18117.3</v>
      </c>
      <c r="E148" s="92">
        <v>139748</v>
      </c>
      <c r="F148" s="92">
        <v>0</v>
      </c>
      <c r="G148" s="92">
        <v>0</v>
      </c>
      <c r="H148" s="92">
        <f t="shared" si="57"/>
        <v>143443.69999999998</v>
      </c>
      <c r="I148" s="92">
        <v>18117.3</v>
      </c>
      <c r="J148" s="87">
        <v>125326.39999999999</v>
      </c>
      <c r="K148" s="92">
        <v>0</v>
      </c>
      <c r="L148" s="92">
        <v>0</v>
      </c>
      <c r="M148" s="103">
        <f t="shared" si="52"/>
        <v>0.90864616860069947</v>
      </c>
      <c r="N148" s="92">
        <f t="shared" si="58"/>
        <v>143443.69999999998</v>
      </c>
      <c r="O148" s="92">
        <v>18117.3</v>
      </c>
      <c r="P148" s="87">
        <v>125326.39999999999</v>
      </c>
      <c r="Q148" s="92">
        <v>0</v>
      </c>
      <c r="R148" s="92">
        <v>0</v>
      </c>
      <c r="S148" s="33" t="s">
        <v>832</v>
      </c>
    </row>
    <row r="149" spans="1:19" s="4" customFormat="1" ht="200.1" customHeight="1">
      <c r="A149" s="44" t="s">
        <v>350</v>
      </c>
      <c r="B149" s="47" t="s">
        <v>737</v>
      </c>
      <c r="C149" s="92">
        <f t="shared" si="56"/>
        <v>70189.100000000006</v>
      </c>
      <c r="D149" s="92">
        <v>10689.1</v>
      </c>
      <c r="E149" s="92">
        <v>59500</v>
      </c>
      <c r="F149" s="92">
        <v>0</v>
      </c>
      <c r="G149" s="92">
        <v>0</v>
      </c>
      <c r="H149" s="92">
        <f t="shared" si="57"/>
        <v>9471.8000000000011</v>
      </c>
      <c r="I149" s="92">
        <v>189.1</v>
      </c>
      <c r="J149" s="92">
        <v>9282.7000000000007</v>
      </c>
      <c r="K149" s="92">
        <v>0</v>
      </c>
      <c r="L149" s="92">
        <v>0</v>
      </c>
      <c r="M149" s="103">
        <f t="shared" si="52"/>
        <v>0.13494687921628856</v>
      </c>
      <c r="N149" s="92">
        <f t="shared" si="58"/>
        <v>9471.8000000000011</v>
      </c>
      <c r="O149" s="92">
        <v>189.1</v>
      </c>
      <c r="P149" s="92">
        <v>9282.7000000000007</v>
      </c>
      <c r="Q149" s="92">
        <v>0</v>
      </c>
      <c r="R149" s="92">
        <v>0</v>
      </c>
      <c r="S149" s="33" t="s">
        <v>832</v>
      </c>
    </row>
    <row r="150" spans="1:19" s="4" customFormat="1" ht="132" customHeight="1">
      <c r="A150" s="44" t="s">
        <v>351</v>
      </c>
      <c r="B150" s="47" t="s">
        <v>887</v>
      </c>
      <c r="C150" s="92">
        <f t="shared" si="56"/>
        <v>12000</v>
      </c>
      <c r="D150" s="92">
        <v>600</v>
      </c>
      <c r="E150" s="92">
        <v>11400</v>
      </c>
      <c r="F150" s="92">
        <v>0</v>
      </c>
      <c r="G150" s="92">
        <v>0</v>
      </c>
      <c r="H150" s="92">
        <f t="shared" si="57"/>
        <v>6877.2</v>
      </c>
      <c r="I150" s="92">
        <v>343.9</v>
      </c>
      <c r="J150" s="92">
        <v>6533.3</v>
      </c>
      <c r="K150" s="92">
        <v>0</v>
      </c>
      <c r="L150" s="92">
        <v>0</v>
      </c>
      <c r="M150" s="103">
        <f t="shared" si="52"/>
        <v>0.57309999999999994</v>
      </c>
      <c r="N150" s="92">
        <f t="shared" si="58"/>
        <v>6877.2</v>
      </c>
      <c r="O150" s="92">
        <v>343.9</v>
      </c>
      <c r="P150" s="92">
        <v>6533.3</v>
      </c>
      <c r="Q150" s="92">
        <v>0</v>
      </c>
      <c r="R150" s="92">
        <v>0</v>
      </c>
      <c r="S150" s="33" t="s">
        <v>832</v>
      </c>
    </row>
    <row r="151" spans="1:19" s="4" customFormat="1" ht="93" customHeight="1">
      <c r="A151" s="44" t="s">
        <v>352</v>
      </c>
      <c r="B151" s="47" t="s">
        <v>494</v>
      </c>
      <c r="C151" s="92">
        <f t="shared" si="56"/>
        <v>15000</v>
      </c>
      <c r="D151" s="92">
        <v>750</v>
      </c>
      <c r="E151" s="92">
        <v>14250</v>
      </c>
      <c r="F151" s="92">
        <v>0</v>
      </c>
      <c r="G151" s="92">
        <v>0</v>
      </c>
      <c r="H151" s="92">
        <f t="shared" si="57"/>
        <v>4951.8</v>
      </c>
      <c r="I151" s="92">
        <v>247.6</v>
      </c>
      <c r="J151" s="92">
        <v>4704.2</v>
      </c>
      <c r="K151" s="92">
        <v>0</v>
      </c>
      <c r="L151" s="92">
        <v>0</v>
      </c>
      <c r="M151" s="103">
        <f t="shared" si="52"/>
        <v>0.33012000000000002</v>
      </c>
      <c r="N151" s="92">
        <f t="shared" si="58"/>
        <v>4951.8</v>
      </c>
      <c r="O151" s="92">
        <v>247.6</v>
      </c>
      <c r="P151" s="92">
        <v>4704.2</v>
      </c>
      <c r="Q151" s="92">
        <v>0</v>
      </c>
      <c r="R151" s="92">
        <v>0</v>
      </c>
      <c r="S151" s="33" t="s">
        <v>832</v>
      </c>
    </row>
    <row r="152" spans="1:19" s="4" customFormat="1" ht="117" customHeight="1">
      <c r="A152" s="44" t="s">
        <v>446</v>
      </c>
      <c r="B152" s="47" t="s">
        <v>495</v>
      </c>
      <c r="C152" s="92">
        <f t="shared" si="56"/>
        <v>70400</v>
      </c>
      <c r="D152" s="92">
        <v>0</v>
      </c>
      <c r="E152" s="92">
        <v>0</v>
      </c>
      <c r="F152" s="92">
        <v>0</v>
      </c>
      <c r="G152" s="92">
        <v>70400</v>
      </c>
      <c r="H152" s="92">
        <f t="shared" si="57"/>
        <v>0</v>
      </c>
      <c r="I152" s="92">
        <v>0</v>
      </c>
      <c r="J152" s="92">
        <v>0</v>
      </c>
      <c r="K152" s="92">
        <v>0</v>
      </c>
      <c r="L152" s="92">
        <v>0</v>
      </c>
      <c r="M152" s="103">
        <f t="shared" si="52"/>
        <v>0</v>
      </c>
      <c r="N152" s="92">
        <f t="shared" si="58"/>
        <v>0</v>
      </c>
      <c r="O152" s="92">
        <v>0</v>
      </c>
      <c r="P152" s="92">
        <v>0</v>
      </c>
      <c r="Q152" s="92">
        <v>0</v>
      </c>
      <c r="R152" s="92">
        <v>0</v>
      </c>
      <c r="S152" s="33" t="s">
        <v>832</v>
      </c>
    </row>
    <row r="153" spans="1:19" s="4" customFormat="1" ht="255" customHeight="1">
      <c r="A153" s="44" t="s">
        <v>738</v>
      </c>
      <c r="B153" s="47" t="s">
        <v>739</v>
      </c>
      <c r="C153" s="92">
        <f>D153+E153+F153+G153</f>
        <v>1950</v>
      </c>
      <c r="D153" s="92">
        <v>1950</v>
      </c>
      <c r="E153" s="92">
        <v>0</v>
      </c>
      <c r="F153" s="92">
        <v>0</v>
      </c>
      <c r="G153" s="92">
        <v>0</v>
      </c>
      <c r="H153" s="92">
        <f t="shared" si="57"/>
        <v>1024.8</v>
      </c>
      <c r="I153" s="92">
        <v>1024.8</v>
      </c>
      <c r="J153" s="92">
        <v>0</v>
      </c>
      <c r="K153" s="92">
        <v>0</v>
      </c>
      <c r="L153" s="92">
        <v>0</v>
      </c>
      <c r="M153" s="103">
        <f t="shared" si="52"/>
        <v>0.52553846153846151</v>
      </c>
      <c r="N153" s="92">
        <f t="shared" si="58"/>
        <v>1024.8</v>
      </c>
      <c r="O153" s="92">
        <v>1024.8</v>
      </c>
      <c r="P153" s="92">
        <v>0</v>
      </c>
      <c r="Q153" s="92">
        <v>0</v>
      </c>
      <c r="R153" s="92">
        <v>0</v>
      </c>
      <c r="S153" s="33" t="s">
        <v>833</v>
      </c>
    </row>
    <row r="154" spans="1:19" s="4" customFormat="1" ht="94.5" customHeight="1">
      <c r="A154" s="43"/>
      <c r="B154" s="46" t="s">
        <v>740</v>
      </c>
      <c r="C154" s="91">
        <f>C155+C156+C157</f>
        <v>6883.0999999999995</v>
      </c>
      <c r="D154" s="91">
        <f>D155+D156+D157</f>
        <v>887.80000000000007</v>
      </c>
      <c r="E154" s="91">
        <f>E155+E156+E157</f>
        <v>5995.2999999999993</v>
      </c>
      <c r="F154" s="91">
        <f>F155+F156+F157</f>
        <v>0</v>
      </c>
      <c r="G154" s="91">
        <f>G155+G156+G157</f>
        <v>0</v>
      </c>
      <c r="H154" s="91">
        <f t="shared" si="57"/>
        <v>6881.4000000000005</v>
      </c>
      <c r="I154" s="91">
        <v>887.3</v>
      </c>
      <c r="J154" s="91">
        <v>5994.1</v>
      </c>
      <c r="K154" s="91">
        <v>0</v>
      </c>
      <c r="L154" s="91">
        <v>0</v>
      </c>
      <c r="M154" s="103">
        <f t="shared" si="52"/>
        <v>0.99975301826212037</v>
      </c>
      <c r="N154" s="91">
        <f t="shared" si="58"/>
        <v>6881.4000000000005</v>
      </c>
      <c r="O154" s="91">
        <v>887.3</v>
      </c>
      <c r="P154" s="91">
        <v>5994.1</v>
      </c>
      <c r="Q154" s="91">
        <v>0</v>
      </c>
      <c r="R154" s="91">
        <v>0</v>
      </c>
      <c r="S154" s="61"/>
    </row>
    <row r="155" spans="1:19" s="4" customFormat="1" ht="157.5" customHeight="1">
      <c r="A155" s="44" t="s">
        <v>133</v>
      </c>
      <c r="B155" s="47" t="s">
        <v>741</v>
      </c>
      <c r="C155" s="92">
        <f>D155+E155+F155+G155</f>
        <v>1645.1999999999998</v>
      </c>
      <c r="D155" s="92">
        <v>40.1</v>
      </c>
      <c r="E155" s="92">
        <f>1203.8+401.3</f>
        <v>1605.1</v>
      </c>
      <c r="F155" s="92">
        <v>0</v>
      </c>
      <c r="G155" s="92">
        <v>0</v>
      </c>
      <c r="H155" s="92">
        <v>1645.1</v>
      </c>
      <c r="I155" s="92">
        <v>40.1</v>
      </c>
      <c r="J155" s="92">
        <v>1605</v>
      </c>
      <c r="K155" s="92">
        <v>0</v>
      </c>
      <c r="L155" s="92">
        <v>0</v>
      </c>
      <c r="M155" s="103">
        <f t="shared" si="52"/>
        <v>0.99993921711646006</v>
      </c>
      <c r="N155" s="92">
        <v>1645.1</v>
      </c>
      <c r="O155" s="92">
        <v>40.1</v>
      </c>
      <c r="P155" s="92">
        <v>1605</v>
      </c>
      <c r="Q155" s="92">
        <v>0</v>
      </c>
      <c r="R155" s="92">
        <v>0</v>
      </c>
      <c r="S155" s="61"/>
    </row>
    <row r="156" spans="1:19" s="4" customFormat="1" ht="159" customHeight="1">
      <c r="A156" s="44" t="s">
        <v>160</v>
      </c>
      <c r="B156" s="47" t="s">
        <v>742</v>
      </c>
      <c r="C156" s="92">
        <f>D156+E156+F156+G156</f>
        <v>993.2</v>
      </c>
      <c r="D156" s="92">
        <v>744.2</v>
      </c>
      <c r="E156" s="92">
        <v>249</v>
      </c>
      <c r="F156" s="92">
        <v>0</v>
      </c>
      <c r="G156" s="92">
        <v>0</v>
      </c>
      <c r="H156" s="92">
        <v>991.6</v>
      </c>
      <c r="I156" s="92">
        <v>743.7</v>
      </c>
      <c r="J156" s="92">
        <v>247.9</v>
      </c>
      <c r="K156" s="92">
        <v>0</v>
      </c>
      <c r="L156" s="92">
        <v>0</v>
      </c>
      <c r="M156" s="103">
        <f t="shared" si="52"/>
        <v>0.99838904550946439</v>
      </c>
      <c r="N156" s="92">
        <v>991.6</v>
      </c>
      <c r="O156" s="92">
        <v>743.7</v>
      </c>
      <c r="P156" s="92">
        <v>247.9</v>
      </c>
      <c r="Q156" s="92">
        <v>0</v>
      </c>
      <c r="R156" s="92">
        <v>0</v>
      </c>
      <c r="S156" s="61"/>
    </row>
    <row r="157" spans="1:19" s="4" customFormat="1" ht="222" customHeight="1">
      <c r="A157" s="44" t="s">
        <v>161</v>
      </c>
      <c r="B157" s="47" t="s">
        <v>888</v>
      </c>
      <c r="C157" s="92">
        <f>D157+E157+F157+G157</f>
        <v>4244.7</v>
      </c>
      <c r="D157" s="92">
        <v>103.5</v>
      </c>
      <c r="E157" s="92">
        <f>3105.9+1035.3</f>
        <v>4141.2</v>
      </c>
      <c r="F157" s="92">
        <v>0</v>
      </c>
      <c r="G157" s="92">
        <v>0</v>
      </c>
      <c r="H157" s="92">
        <v>4244.7</v>
      </c>
      <c r="I157" s="92">
        <v>103.5</v>
      </c>
      <c r="J157" s="92">
        <v>4141.2</v>
      </c>
      <c r="K157" s="92">
        <v>0</v>
      </c>
      <c r="L157" s="92">
        <v>0</v>
      </c>
      <c r="M157" s="103">
        <f t="shared" si="52"/>
        <v>1</v>
      </c>
      <c r="N157" s="92">
        <v>4244.7</v>
      </c>
      <c r="O157" s="92">
        <v>103.5</v>
      </c>
      <c r="P157" s="92">
        <v>4141.2</v>
      </c>
      <c r="Q157" s="92">
        <v>0</v>
      </c>
      <c r="R157" s="92">
        <v>0</v>
      </c>
      <c r="S157" s="61"/>
    </row>
    <row r="158" spans="1:19" s="4" customFormat="1" ht="133.5" customHeight="1">
      <c r="A158" s="42" t="s">
        <v>43</v>
      </c>
      <c r="B158" s="48" t="s">
        <v>49</v>
      </c>
      <c r="C158" s="91">
        <f>C159+C163+C176+C180+C182+C187+C190</f>
        <v>678664.50000000012</v>
      </c>
      <c r="D158" s="91">
        <f>D159+D163+D176+D180+D182+D187+D190</f>
        <v>588606.20000000007</v>
      </c>
      <c r="E158" s="91">
        <f>E159+E163+E176+E180+E182+E187+E190</f>
        <v>10242</v>
      </c>
      <c r="F158" s="91">
        <v>0</v>
      </c>
      <c r="G158" s="91">
        <f t="shared" ref="G158:L158" si="59">G159+G163+G176+G180+G182+G187+G190</f>
        <v>79816.3</v>
      </c>
      <c r="H158" s="91">
        <f t="shared" si="59"/>
        <v>679049.2</v>
      </c>
      <c r="I158" s="86">
        <f t="shared" si="59"/>
        <v>588253.80000000005</v>
      </c>
      <c r="J158" s="91">
        <f t="shared" si="59"/>
        <v>10242</v>
      </c>
      <c r="K158" s="91">
        <f t="shared" si="59"/>
        <v>0</v>
      </c>
      <c r="L158" s="91">
        <f t="shared" si="59"/>
        <v>80553.399999999994</v>
      </c>
      <c r="M158" s="103">
        <f t="shared" si="52"/>
        <v>1.000566848568033</v>
      </c>
      <c r="N158" s="91">
        <f>N159+N163+N176+N180+N182+N187+N190</f>
        <v>679049.2</v>
      </c>
      <c r="O158" s="91">
        <f>O159+O163+O176+O180+O182+O187+O190</f>
        <v>588253.80000000005</v>
      </c>
      <c r="P158" s="91">
        <f>P159+P163+P176+P180+P182+P187+P190</f>
        <v>10242</v>
      </c>
      <c r="Q158" s="91">
        <f>Q159+Q163+Q176+Q180+Q182+Q187+Q190</f>
        <v>0</v>
      </c>
      <c r="R158" s="91">
        <f>R159+R163+R176+R180+R182+R187+R190</f>
        <v>80553.399999999994</v>
      </c>
      <c r="S158" s="33"/>
    </row>
    <row r="159" spans="1:19" s="4" customFormat="1" ht="200.1" customHeight="1">
      <c r="A159" s="43"/>
      <c r="B159" s="46" t="s">
        <v>405</v>
      </c>
      <c r="C159" s="91">
        <f>C160</f>
        <v>48749.3</v>
      </c>
      <c r="D159" s="91">
        <f t="shared" ref="D159:R159" si="60">D160</f>
        <v>18000</v>
      </c>
      <c r="E159" s="91">
        <f t="shared" si="60"/>
        <v>9842</v>
      </c>
      <c r="F159" s="91">
        <v>0</v>
      </c>
      <c r="G159" s="91">
        <f t="shared" si="60"/>
        <v>20907.3</v>
      </c>
      <c r="H159" s="91">
        <f t="shared" si="60"/>
        <v>48418.600000000006</v>
      </c>
      <c r="I159" s="91">
        <f t="shared" si="60"/>
        <v>17669.3</v>
      </c>
      <c r="J159" s="91">
        <f t="shared" si="60"/>
        <v>9842</v>
      </c>
      <c r="K159" s="91">
        <f t="shared" si="60"/>
        <v>0</v>
      </c>
      <c r="L159" s="91">
        <f t="shared" si="60"/>
        <v>20907.3</v>
      </c>
      <c r="M159" s="103">
        <f t="shared" si="52"/>
        <v>0.99321631284962042</v>
      </c>
      <c r="N159" s="91">
        <f t="shared" si="60"/>
        <v>48418.600000000006</v>
      </c>
      <c r="O159" s="91">
        <f t="shared" si="60"/>
        <v>17669.3</v>
      </c>
      <c r="P159" s="91">
        <f t="shared" si="60"/>
        <v>9842</v>
      </c>
      <c r="Q159" s="91">
        <f t="shared" si="60"/>
        <v>0</v>
      </c>
      <c r="R159" s="91">
        <f t="shared" si="60"/>
        <v>20907.3</v>
      </c>
      <c r="S159" s="61"/>
    </row>
    <row r="160" spans="1:19" s="4" customFormat="1" ht="73.5" customHeight="1">
      <c r="A160" s="44" t="s">
        <v>10</v>
      </c>
      <c r="B160" s="47" t="s">
        <v>406</v>
      </c>
      <c r="C160" s="92">
        <f>C161+C162</f>
        <v>48749.3</v>
      </c>
      <c r="D160" s="92">
        <f t="shared" ref="D160:Q160" si="61">D161+D162</f>
        <v>18000</v>
      </c>
      <c r="E160" s="92">
        <f t="shared" si="61"/>
        <v>9842</v>
      </c>
      <c r="F160" s="92">
        <v>0</v>
      </c>
      <c r="G160" s="92">
        <f t="shared" si="61"/>
        <v>20907.3</v>
      </c>
      <c r="H160" s="92">
        <f t="shared" si="61"/>
        <v>48418.600000000006</v>
      </c>
      <c r="I160" s="92">
        <v>17669.3</v>
      </c>
      <c r="J160" s="92">
        <v>9842</v>
      </c>
      <c r="K160" s="92">
        <f t="shared" si="61"/>
        <v>0</v>
      </c>
      <c r="L160" s="92">
        <v>20907.3</v>
      </c>
      <c r="M160" s="103">
        <f t="shared" si="52"/>
        <v>0.99321631284962042</v>
      </c>
      <c r="N160" s="92">
        <f t="shared" si="61"/>
        <v>48418.600000000006</v>
      </c>
      <c r="O160" s="92">
        <v>17669.3</v>
      </c>
      <c r="P160" s="92">
        <v>9842</v>
      </c>
      <c r="Q160" s="92">
        <f t="shared" si="61"/>
        <v>0</v>
      </c>
      <c r="R160" s="92">
        <v>20907.3</v>
      </c>
      <c r="S160" s="33"/>
    </row>
    <row r="161" spans="1:19" s="4" customFormat="1" ht="78" customHeight="1">
      <c r="A161" s="73" t="s">
        <v>123</v>
      </c>
      <c r="B161" s="53" t="s">
        <v>407</v>
      </c>
      <c r="C161" s="95">
        <f>D161+E161+G161</f>
        <v>35842.5</v>
      </c>
      <c r="D161" s="95">
        <v>10950.4</v>
      </c>
      <c r="E161" s="95">
        <v>3984.8</v>
      </c>
      <c r="F161" s="95">
        <v>0</v>
      </c>
      <c r="G161" s="95">
        <v>20907.3</v>
      </c>
      <c r="H161" s="95">
        <f>I161+J161+L161</f>
        <v>35511.800000000003</v>
      </c>
      <c r="I161" s="95">
        <v>10619.7</v>
      </c>
      <c r="J161" s="95">
        <v>3984.8</v>
      </c>
      <c r="K161" s="95">
        <v>0</v>
      </c>
      <c r="L161" s="95">
        <v>20907.3</v>
      </c>
      <c r="M161" s="103">
        <f t="shared" si="52"/>
        <v>0.99077352305224253</v>
      </c>
      <c r="N161" s="95">
        <f>O161+P161+R161</f>
        <v>35511.800000000003</v>
      </c>
      <c r="O161" s="95">
        <v>10619.7</v>
      </c>
      <c r="P161" s="95">
        <v>3984.8</v>
      </c>
      <c r="Q161" s="95">
        <v>0</v>
      </c>
      <c r="R161" s="95">
        <v>20907.3</v>
      </c>
      <c r="S161" s="33"/>
    </row>
    <row r="162" spans="1:19" s="4" customFormat="1" ht="99" customHeight="1">
      <c r="A162" s="73" t="s">
        <v>124</v>
      </c>
      <c r="B162" s="53" t="s">
        <v>408</v>
      </c>
      <c r="C162" s="95">
        <f>D162+E162+G162</f>
        <v>12906.8</v>
      </c>
      <c r="D162" s="95">
        <v>7049.6</v>
      </c>
      <c r="E162" s="95">
        <v>5857.2</v>
      </c>
      <c r="F162" s="95">
        <v>0</v>
      </c>
      <c r="G162" s="95">
        <v>0</v>
      </c>
      <c r="H162" s="95">
        <f>I162+J162+L162</f>
        <v>12906.8</v>
      </c>
      <c r="I162" s="95">
        <v>7049.6</v>
      </c>
      <c r="J162" s="95">
        <v>5857.2</v>
      </c>
      <c r="K162" s="95">
        <v>0</v>
      </c>
      <c r="L162" s="95">
        <v>0</v>
      </c>
      <c r="M162" s="103">
        <f t="shared" si="52"/>
        <v>1</v>
      </c>
      <c r="N162" s="95">
        <f>O162+P162+R162</f>
        <v>12906.8</v>
      </c>
      <c r="O162" s="95">
        <v>7049.6</v>
      </c>
      <c r="P162" s="95">
        <v>5857.2</v>
      </c>
      <c r="Q162" s="95">
        <v>0</v>
      </c>
      <c r="R162" s="95">
        <v>0</v>
      </c>
      <c r="S162" s="33"/>
    </row>
    <row r="163" spans="1:19" s="4" customFormat="1" ht="232.5" customHeight="1">
      <c r="A163" s="43"/>
      <c r="B163" s="46" t="s">
        <v>409</v>
      </c>
      <c r="C163" s="91">
        <f>C164+C169+C174</f>
        <v>3863.5</v>
      </c>
      <c r="D163" s="91">
        <f t="shared" ref="D163:R163" si="62">D164+D169+D174</f>
        <v>3863.5</v>
      </c>
      <c r="E163" s="91">
        <f t="shared" si="62"/>
        <v>0</v>
      </c>
      <c r="F163" s="91">
        <v>0</v>
      </c>
      <c r="G163" s="91">
        <f t="shared" si="62"/>
        <v>0</v>
      </c>
      <c r="H163" s="91">
        <f t="shared" si="62"/>
        <v>3844</v>
      </c>
      <c r="I163" s="91">
        <f t="shared" si="62"/>
        <v>3844</v>
      </c>
      <c r="J163" s="91">
        <f t="shared" si="62"/>
        <v>0</v>
      </c>
      <c r="K163" s="91">
        <f t="shared" si="62"/>
        <v>0</v>
      </c>
      <c r="L163" s="91">
        <f t="shared" si="62"/>
        <v>0</v>
      </c>
      <c r="M163" s="103">
        <f t="shared" si="52"/>
        <v>0.99495276303869551</v>
      </c>
      <c r="N163" s="91">
        <f t="shared" si="62"/>
        <v>3844</v>
      </c>
      <c r="O163" s="91">
        <f t="shared" si="62"/>
        <v>3844</v>
      </c>
      <c r="P163" s="91">
        <f t="shared" si="62"/>
        <v>0</v>
      </c>
      <c r="Q163" s="91">
        <f t="shared" si="62"/>
        <v>0</v>
      </c>
      <c r="R163" s="91">
        <f t="shared" si="62"/>
        <v>0</v>
      </c>
      <c r="S163" s="32"/>
    </row>
    <row r="164" spans="1:19" s="4" customFormat="1" ht="126" customHeight="1">
      <c r="A164" s="44" t="s">
        <v>87</v>
      </c>
      <c r="B164" s="47" t="s">
        <v>410</v>
      </c>
      <c r="C164" s="92">
        <f>C165+C166+C167+C168</f>
        <v>1490</v>
      </c>
      <c r="D164" s="92">
        <f t="shared" ref="D164:R164" si="63">D165+D166+D167+D168</f>
        <v>1490</v>
      </c>
      <c r="E164" s="92">
        <f t="shared" si="63"/>
        <v>0</v>
      </c>
      <c r="F164" s="92">
        <v>0</v>
      </c>
      <c r="G164" s="92">
        <f t="shared" si="63"/>
        <v>0</v>
      </c>
      <c r="H164" s="92">
        <f t="shared" si="63"/>
        <v>1470.5</v>
      </c>
      <c r="I164" s="92">
        <f t="shared" si="63"/>
        <v>1470.5</v>
      </c>
      <c r="J164" s="92">
        <f t="shared" si="63"/>
        <v>0</v>
      </c>
      <c r="K164" s="92">
        <f t="shared" si="63"/>
        <v>0</v>
      </c>
      <c r="L164" s="92">
        <f t="shared" si="63"/>
        <v>0</v>
      </c>
      <c r="M164" s="103">
        <f t="shared" si="52"/>
        <v>0.98691275167785231</v>
      </c>
      <c r="N164" s="92">
        <f t="shared" si="63"/>
        <v>1470.5</v>
      </c>
      <c r="O164" s="92">
        <f t="shared" si="63"/>
        <v>1470.5</v>
      </c>
      <c r="P164" s="92">
        <f t="shared" si="63"/>
        <v>0</v>
      </c>
      <c r="Q164" s="92">
        <f t="shared" si="63"/>
        <v>0</v>
      </c>
      <c r="R164" s="92">
        <f t="shared" si="63"/>
        <v>0</v>
      </c>
      <c r="S164" s="33"/>
    </row>
    <row r="165" spans="1:19" s="9" customFormat="1" ht="102" customHeight="1">
      <c r="A165" s="73" t="s">
        <v>183</v>
      </c>
      <c r="B165" s="53" t="s">
        <v>411</v>
      </c>
      <c r="C165" s="95">
        <f>D165+E165+G165</f>
        <v>90</v>
      </c>
      <c r="D165" s="95">
        <v>90</v>
      </c>
      <c r="E165" s="95">
        <v>0</v>
      </c>
      <c r="F165" s="95">
        <v>0</v>
      </c>
      <c r="G165" s="95">
        <v>0</v>
      </c>
      <c r="H165" s="95">
        <f>I165+J165+L165</f>
        <v>90</v>
      </c>
      <c r="I165" s="95">
        <v>90</v>
      </c>
      <c r="J165" s="95">
        <v>0</v>
      </c>
      <c r="K165" s="95">
        <v>0</v>
      </c>
      <c r="L165" s="95">
        <v>0</v>
      </c>
      <c r="M165" s="103">
        <f t="shared" si="52"/>
        <v>1</v>
      </c>
      <c r="N165" s="95">
        <f>O165+P165+R165</f>
        <v>90</v>
      </c>
      <c r="O165" s="95">
        <v>90</v>
      </c>
      <c r="P165" s="95">
        <v>0</v>
      </c>
      <c r="Q165" s="95">
        <v>0</v>
      </c>
      <c r="R165" s="95">
        <v>0</v>
      </c>
      <c r="S165" s="33"/>
    </row>
    <row r="166" spans="1:19" s="9" customFormat="1" ht="200.1" customHeight="1">
      <c r="A166" s="73" t="s">
        <v>185</v>
      </c>
      <c r="B166" s="53" t="s">
        <v>744</v>
      </c>
      <c r="C166" s="95">
        <f>D166+E166+G166</f>
        <v>100</v>
      </c>
      <c r="D166" s="95">
        <v>100</v>
      </c>
      <c r="E166" s="95">
        <v>0</v>
      </c>
      <c r="F166" s="95">
        <v>0</v>
      </c>
      <c r="G166" s="95">
        <v>0</v>
      </c>
      <c r="H166" s="95">
        <f>I166+J166+L166</f>
        <v>100</v>
      </c>
      <c r="I166" s="95">
        <v>100</v>
      </c>
      <c r="J166" s="95">
        <v>0</v>
      </c>
      <c r="K166" s="95">
        <v>0</v>
      </c>
      <c r="L166" s="95">
        <v>0</v>
      </c>
      <c r="M166" s="103">
        <f t="shared" si="52"/>
        <v>1</v>
      </c>
      <c r="N166" s="95">
        <f>O166+P166+R166</f>
        <v>100</v>
      </c>
      <c r="O166" s="95">
        <v>100</v>
      </c>
      <c r="P166" s="95">
        <v>0</v>
      </c>
      <c r="Q166" s="95">
        <v>0</v>
      </c>
      <c r="R166" s="95">
        <v>0</v>
      </c>
      <c r="S166" s="33"/>
    </row>
    <row r="167" spans="1:19" s="9" customFormat="1" ht="103.5" customHeight="1">
      <c r="A167" s="73" t="s">
        <v>187</v>
      </c>
      <c r="B167" s="53" t="s">
        <v>412</v>
      </c>
      <c r="C167" s="95">
        <f>D167+E167+G167</f>
        <v>50</v>
      </c>
      <c r="D167" s="95">
        <v>50</v>
      </c>
      <c r="E167" s="95">
        <v>0</v>
      </c>
      <c r="F167" s="95">
        <v>0</v>
      </c>
      <c r="G167" s="95">
        <v>0</v>
      </c>
      <c r="H167" s="95">
        <f>I167+J167+L167</f>
        <v>50</v>
      </c>
      <c r="I167" s="95">
        <v>50</v>
      </c>
      <c r="J167" s="95">
        <v>0</v>
      </c>
      <c r="K167" s="95">
        <v>0</v>
      </c>
      <c r="L167" s="95">
        <v>0</v>
      </c>
      <c r="M167" s="103">
        <f t="shared" si="52"/>
        <v>1</v>
      </c>
      <c r="N167" s="95">
        <f>O167+P167+R167</f>
        <v>50</v>
      </c>
      <c r="O167" s="95">
        <v>50</v>
      </c>
      <c r="P167" s="95">
        <v>0</v>
      </c>
      <c r="Q167" s="95">
        <v>0</v>
      </c>
      <c r="R167" s="95">
        <v>0</v>
      </c>
      <c r="S167" s="33"/>
    </row>
    <row r="168" spans="1:19" s="9" customFormat="1" ht="402" customHeight="1">
      <c r="A168" s="73" t="s">
        <v>414</v>
      </c>
      <c r="B168" s="53" t="s">
        <v>413</v>
      </c>
      <c r="C168" s="95">
        <f>D168+E168+G168</f>
        <v>1250</v>
      </c>
      <c r="D168" s="95">
        <v>1250</v>
      </c>
      <c r="E168" s="95">
        <v>0</v>
      </c>
      <c r="F168" s="95">
        <v>0</v>
      </c>
      <c r="G168" s="95">
        <v>0</v>
      </c>
      <c r="H168" s="95">
        <f>I168+J168+L168</f>
        <v>1230.5</v>
      </c>
      <c r="I168" s="95">
        <v>1230.5</v>
      </c>
      <c r="J168" s="95">
        <v>0</v>
      </c>
      <c r="K168" s="95">
        <v>0</v>
      </c>
      <c r="L168" s="95">
        <v>0</v>
      </c>
      <c r="M168" s="103">
        <f t="shared" si="52"/>
        <v>0.98440000000000005</v>
      </c>
      <c r="N168" s="95">
        <f>O168+P168+R168</f>
        <v>1230.5</v>
      </c>
      <c r="O168" s="95">
        <v>1230.5</v>
      </c>
      <c r="P168" s="95">
        <v>0</v>
      </c>
      <c r="Q168" s="95">
        <v>0</v>
      </c>
      <c r="R168" s="95">
        <v>0</v>
      </c>
      <c r="S168" s="33"/>
    </row>
    <row r="169" spans="1:19" s="4" customFormat="1" ht="103.5" customHeight="1">
      <c r="A169" s="44" t="s">
        <v>88</v>
      </c>
      <c r="B169" s="47" t="s">
        <v>415</v>
      </c>
      <c r="C169" s="92">
        <f>C170+C171+C172+C173</f>
        <v>2343.5</v>
      </c>
      <c r="D169" s="92">
        <f t="shared" ref="D169:R169" si="64">D170+D171+D172+D173</f>
        <v>2343.5</v>
      </c>
      <c r="E169" s="92">
        <f t="shared" si="64"/>
        <v>0</v>
      </c>
      <c r="F169" s="92">
        <v>0</v>
      </c>
      <c r="G169" s="92">
        <f t="shared" si="64"/>
        <v>0</v>
      </c>
      <c r="H169" s="92">
        <f t="shared" si="64"/>
        <v>2343.5</v>
      </c>
      <c r="I169" s="92">
        <f t="shared" si="64"/>
        <v>2343.5</v>
      </c>
      <c r="J169" s="92">
        <f t="shared" si="64"/>
        <v>0</v>
      </c>
      <c r="K169" s="92">
        <f t="shared" si="64"/>
        <v>0</v>
      </c>
      <c r="L169" s="92">
        <f t="shared" si="64"/>
        <v>0</v>
      </c>
      <c r="M169" s="103">
        <f t="shared" si="52"/>
        <v>1</v>
      </c>
      <c r="N169" s="92">
        <f t="shared" si="64"/>
        <v>2343.5</v>
      </c>
      <c r="O169" s="92">
        <f t="shared" si="64"/>
        <v>2343.5</v>
      </c>
      <c r="P169" s="92">
        <f t="shared" si="64"/>
        <v>0</v>
      </c>
      <c r="Q169" s="92">
        <f t="shared" si="64"/>
        <v>0</v>
      </c>
      <c r="R169" s="92">
        <f t="shared" si="64"/>
        <v>0</v>
      </c>
      <c r="S169" s="33"/>
    </row>
    <row r="170" spans="1:19" s="9" customFormat="1" ht="159" customHeight="1">
      <c r="A170" s="73" t="s">
        <v>416</v>
      </c>
      <c r="B170" s="53" t="s">
        <v>745</v>
      </c>
      <c r="C170" s="95">
        <f>D170+E170+G170</f>
        <v>30</v>
      </c>
      <c r="D170" s="95">
        <v>30</v>
      </c>
      <c r="E170" s="95">
        <v>0</v>
      </c>
      <c r="F170" s="95">
        <v>0</v>
      </c>
      <c r="G170" s="95">
        <v>0</v>
      </c>
      <c r="H170" s="95">
        <f>I170+J170+L170</f>
        <v>30</v>
      </c>
      <c r="I170" s="95">
        <v>30</v>
      </c>
      <c r="J170" s="95">
        <v>0</v>
      </c>
      <c r="K170" s="95">
        <v>0</v>
      </c>
      <c r="L170" s="95">
        <v>0</v>
      </c>
      <c r="M170" s="103">
        <f t="shared" si="52"/>
        <v>1</v>
      </c>
      <c r="N170" s="95">
        <f>O170+P170+R170</f>
        <v>30</v>
      </c>
      <c r="O170" s="95">
        <v>30</v>
      </c>
      <c r="P170" s="95">
        <v>0</v>
      </c>
      <c r="Q170" s="95">
        <v>0</v>
      </c>
      <c r="R170" s="95">
        <v>0</v>
      </c>
      <c r="S170" s="33"/>
    </row>
    <row r="171" spans="1:19" s="9" customFormat="1" ht="214.5" customHeight="1">
      <c r="A171" s="73" t="s">
        <v>417</v>
      </c>
      <c r="B171" s="53" t="s">
        <v>746</v>
      </c>
      <c r="C171" s="95">
        <f>D171+E171+G171</f>
        <v>336</v>
      </c>
      <c r="D171" s="95">
        <v>336</v>
      </c>
      <c r="E171" s="95">
        <v>0</v>
      </c>
      <c r="F171" s="95">
        <v>0</v>
      </c>
      <c r="G171" s="95">
        <v>0</v>
      </c>
      <c r="H171" s="95">
        <f>I171+J171+L171</f>
        <v>336</v>
      </c>
      <c r="I171" s="95">
        <v>336</v>
      </c>
      <c r="J171" s="95">
        <v>0</v>
      </c>
      <c r="K171" s="95">
        <v>0</v>
      </c>
      <c r="L171" s="95">
        <v>0</v>
      </c>
      <c r="M171" s="103">
        <f t="shared" si="52"/>
        <v>1</v>
      </c>
      <c r="N171" s="95">
        <f>O171+P171+R171</f>
        <v>336</v>
      </c>
      <c r="O171" s="95">
        <v>336</v>
      </c>
      <c r="P171" s="95">
        <v>0</v>
      </c>
      <c r="Q171" s="95">
        <v>0</v>
      </c>
      <c r="R171" s="95">
        <v>0</v>
      </c>
      <c r="S171" s="33"/>
    </row>
    <row r="172" spans="1:19" s="9" customFormat="1" ht="211.5" customHeight="1">
      <c r="A172" s="73" t="s">
        <v>420</v>
      </c>
      <c r="B172" s="53" t="s">
        <v>747</v>
      </c>
      <c r="C172" s="95">
        <f>D172+E172+G172</f>
        <v>1977.5</v>
      </c>
      <c r="D172" s="95">
        <v>1977.5</v>
      </c>
      <c r="E172" s="95">
        <v>0</v>
      </c>
      <c r="F172" s="95">
        <v>0</v>
      </c>
      <c r="G172" s="95">
        <v>0</v>
      </c>
      <c r="H172" s="95">
        <f>I172+J172+L172</f>
        <v>1977.5</v>
      </c>
      <c r="I172" s="95">
        <v>1977.5</v>
      </c>
      <c r="J172" s="95">
        <v>0</v>
      </c>
      <c r="K172" s="95">
        <v>0</v>
      </c>
      <c r="L172" s="95">
        <v>0</v>
      </c>
      <c r="M172" s="103">
        <f t="shared" si="52"/>
        <v>1</v>
      </c>
      <c r="N172" s="95">
        <f>O172+P172+R172</f>
        <v>1977.5</v>
      </c>
      <c r="O172" s="95">
        <v>1977.5</v>
      </c>
      <c r="P172" s="95">
        <v>0</v>
      </c>
      <c r="Q172" s="95">
        <v>0</v>
      </c>
      <c r="R172" s="95">
        <v>0</v>
      </c>
      <c r="S172" s="33"/>
    </row>
    <row r="173" spans="1:19" s="9" customFormat="1" ht="367.5" customHeight="1">
      <c r="A173" s="73" t="s">
        <v>421</v>
      </c>
      <c r="B173" s="74" t="s">
        <v>748</v>
      </c>
      <c r="C173" s="95">
        <f>D173+E173+G173</f>
        <v>0</v>
      </c>
      <c r="D173" s="95">
        <v>0</v>
      </c>
      <c r="E173" s="95">
        <v>0</v>
      </c>
      <c r="F173" s="95">
        <v>0</v>
      </c>
      <c r="G173" s="95">
        <v>0</v>
      </c>
      <c r="H173" s="95">
        <v>0</v>
      </c>
      <c r="I173" s="95">
        <v>0</v>
      </c>
      <c r="J173" s="95">
        <v>0</v>
      </c>
      <c r="K173" s="95">
        <v>0</v>
      </c>
      <c r="L173" s="95">
        <v>0</v>
      </c>
      <c r="M173" s="103" t="s">
        <v>823</v>
      </c>
      <c r="N173" s="95">
        <v>0</v>
      </c>
      <c r="O173" s="95">
        <v>0</v>
      </c>
      <c r="P173" s="95">
        <v>0</v>
      </c>
      <c r="Q173" s="95">
        <v>0</v>
      </c>
      <c r="R173" s="95">
        <v>0</v>
      </c>
      <c r="S173" s="33"/>
    </row>
    <row r="174" spans="1:19" s="4" customFormat="1" ht="66" customHeight="1">
      <c r="A174" s="44" t="s">
        <v>89</v>
      </c>
      <c r="B174" s="47" t="s">
        <v>422</v>
      </c>
      <c r="C174" s="92">
        <v>30</v>
      </c>
      <c r="D174" s="92">
        <v>30</v>
      </c>
      <c r="E174" s="92">
        <f t="shared" ref="E174:R174" si="65">E175</f>
        <v>0</v>
      </c>
      <c r="F174" s="92">
        <v>0</v>
      </c>
      <c r="G174" s="92">
        <f t="shared" si="65"/>
        <v>0</v>
      </c>
      <c r="H174" s="92">
        <f t="shared" si="65"/>
        <v>30</v>
      </c>
      <c r="I174" s="92">
        <f t="shared" si="65"/>
        <v>30</v>
      </c>
      <c r="J174" s="92">
        <f t="shared" si="65"/>
        <v>0</v>
      </c>
      <c r="K174" s="92">
        <f t="shared" si="65"/>
        <v>0</v>
      </c>
      <c r="L174" s="92">
        <f t="shared" si="65"/>
        <v>0</v>
      </c>
      <c r="M174" s="103">
        <f t="shared" si="52"/>
        <v>1</v>
      </c>
      <c r="N174" s="92">
        <f t="shared" si="65"/>
        <v>30</v>
      </c>
      <c r="O174" s="92">
        <f t="shared" si="65"/>
        <v>30</v>
      </c>
      <c r="P174" s="92">
        <f t="shared" si="65"/>
        <v>0</v>
      </c>
      <c r="Q174" s="92">
        <f t="shared" si="65"/>
        <v>0</v>
      </c>
      <c r="R174" s="92">
        <f t="shared" si="65"/>
        <v>0</v>
      </c>
      <c r="S174" s="33"/>
    </row>
    <row r="175" spans="1:19" s="9" customFormat="1" ht="366" customHeight="1">
      <c r="A175" s="73" t="s">
        <v>423</v>
      </c>
      <c r="B175" s="74" t="s">
        <v>424</v>
      </c>
      <c r="C175" s="95">
        <f>D175+E175+G175</f>
        <v>30</v>
      </c>
      <c r="D175" s="95">
        <v>30</v>
      </c>
      <c r="E175" s="95">
        <v>0</v>
      </c>
      <c r="F175" s="95">
        <v>0</v>
      </c>
      <c r="G175" s="95">
        <v>0</v>
      </c>
      <c r="H175" s="95">
        <f>I175+J175+L175</f>
        <v>30</v>
      </c>
      <c r="I175" s="95">
        <v>30</v>
      </c>
      <c r="J175" s="95">
        <v>0</v>
      </c>
      <c r="K175" s="95">
        <v>0</v>
      </c>
      <c r="L175" s="95">
        <v>0</v>
      </c>
      <c r="M175" s="103">
        <f t="shared" si="52"/>
        <v>1</v>
      </c>
      <c r="N175" s="95">
        <f>O175+P175+R175</f>
        <v>30</v>
      </c>
      <c r="O175" s="95">
        <v>30</v>
      </c>
      <c r="P175" s="95">
        <v>0</v>
      </c>
      <c r="Q175" s="95">
        <v>0</v>
      </c>
      <c r="R175" s="95">
        <v>0</v>
      </c>
      <c r="S175" s="33"/>
    </row>
    <row r="176" spans="1:19" s="4" customFormat="1" ht="136.5" customHeight="1">
      <c r="A176" s="43"/>
      <c r="B176" s="46" t="s">
        <v>425</v>
      </c>
      <c r="C176" s="91">
        <f t="shared" ref="C176:L176" si="66">C177+C178+C179</f>
        <v>579474.5</v>
      </c>
      <c r="D176" s="91">
        <f t="shared" si="66"/>
        <v>520165.5</v>
      </c>
      <c r="E176" s="91">
        <f t="shared" si="66"/>
        <v>400</v>
      </c>
      <c r="F176" s="91">
        <f t="shared" si="66"/>
        <v>0</v>
      </c>
      <c r="G176" s="91">
        <f t="shared" si="66"/>
        <v>58909</v>
      </c>
      <c r="H176" s="91">
        <f t="shared" si="66"/>
        <v>580211.6</v>
      </c>
      <c r="I176" s="86">
        <f t="shared" si="66"/>
        <v>520165.5</v>
      </c>
      <c r="J176" s="91">
        <f t="shared" si="66"/>
        <v>400</v>
      </c>
      <c r="K176" s="91">
        <f t="shared" si="66"/>
        <v>0</v>
      </c>
      <c r="L176" s="91">
        <f t="shared" si="66"/>
        <v>59646.1</v>
      </c>
      <c r="M176" s="103">
        <f t="shared" si="52"/>
        <v>1.0012720145580176</v>
      </c>
      <c r="N176" s="91">
        <f>N177+N178+N179</f>
        <v>580211.6</v>
      </c>
      <c r="O176" s="91">
        <f>O177+O178+O179</f>
        <v>520165.5</v>
      </c>
      <c r="P176" s="91">
        <f>P177+P178+P179</f>
        <v>400</v>
      </c>
      <c r="Q176" s="91">
        <f>Q177+Q178+Q179</f>
        <v>0</v>
      </c>
      <c r="R176" s="91">
        <f>R177+R178+R179</f>
        <v>59646.1</v>
      </c>
      <c r="S176" s="32"/>
    </row>
    <row r="177" spans="1:19" s="4" customFormat="1" ht="318.75">
      <c r="A177" s="44" t="s">
        <v>86</v>
      </c>
      <c r="B177" s="82" t="s">
        <v>889</v>
      </c>
      <c r="C177" s="92">
        <f>D177+E177+G177</f>
        <v>547145.6</v>
      </c>
      <c r="D177" s="92">
        <v>488236.6</v>
      </c>
      <c r="E177" s="92">
        <v>0</v>
      </c>
      <c r="F177" s="92">
        <v>0</v>
      </c>
      <c r="G177" s="92">
        <v>58909</v>
      </c>
      <c r="H177" s="92">
        <f>I177+J177+L177</f>
        <v>547882.69999999995</v>
      </c>
      <c r="I177" s="87">
        <v>488236.6</v>
      </c>
      <c r="J177" s="92">
        <v>0</v>
      </c>
      <c r="K177" s="92">
        <v>0</v>
      </c>
      <c r="L177" s="92">
        <v>59646.1</v>
      </c>
      <c r="M177" s="103">
        <f t="shared" si="52"/>
        <v>1.0013471734032038</v>
      </c>
      <c r="N177" s="92">
        <f>O177+P177+R177</f>
        <v>547882.69999999995</v>
      </c>
      <c r="O177" s="92">
        <v>488236.6</v>
      </c>
      <c r="P177" s="92">
        <v>0</v>
      </c>
      <c r="Q177" s="92">
        <v>0</v>
      </c>
      <c r="R177" s="92">
        <v>59646.1</v>
      </c>
      <c r="S177" s="33" t="s">
        <v>836</v>
      </c>
    </row>
    <row r="178" spans="1:19" s="4" customFormat="1" ht="102" customHeight="1">
      <c r="A178" s="44" t="s">
        <v>264</v>
      </c>
      <c r="B178" s="47" t="s">
        <v>749</v>
      </c>
      <c r="C178" s="92">
        <f>D178+E178+G178</f>
        <v>400</v>
      </c>
      <c r="D178" s="92">
        <v>0</v>
      </c>
      <c r="E178" s="92">
        <v>400</v>
      </c>
      <c r="F178" s="92">
        <v>0</v>
      </c>
      <c r="G178" s="92">
        <v>0</v>
      </c>
      <c r="H178" s="92">
        <v>400</v>
      </c>
      <c r="I178" s="92">
        <v>0</v>
      </c>
      <c r="J178" s="92">
        <v>400</v>
      </c>
      <c r="K178" s="92">
        <v>0</v>
      </c>
      <c r="L178" s="92">
        <v>0</v>
      </c>
      <c r="M178" s="103">
        <f t="shared" si="52"/>
        <v>1</v>
      </c>
      <c r="N178" s="92">
        <v>400</v>
      </c>
      <c r="O178" s="92">
        <v>0</v>
      </c>
      <c r="P178" s="92">
        <v>400</v>
      </c>
      <c r="Q178" s="92">
        <v>0</v>
      </c>
      <c r="R178" s="92">
        <v>0</v>
      </c>
      <c r="S178" s="33"/>
    </row>
    <row r="179" spans="1:19" s="4" customFormat="1" ht="93" customHeight="1">
      <c r="A179" s="44" t="s">
        <v>309</v>
      </c>
      <c r="B179" s="47" t="s">
        <v>750</v>
      </c>
      <c r="C179" s="92">
        <f>D179+E179+G179</f>
        <v>31928.9</v>
      </c>
      <c r="D179" s="92">
        <v>31928.9</v>
      </c>
      <c r="E179" s="92">
        <v>0</v>
      </c>
      <c r="F179" s="92">
        <v>0</v>
      </c>
      <c r="G179" s="92">
        <v>0</v>
      </c>
      <c r="H179" s="92">
        <f>I179</f>
        <v>31928.9</v>
      </c>
      <c r="I179" s="92">
        <v>31928.9</v>
      </c>
      <c r="J179" s="92">
        <v>0</v>
      </c>
      <c r="K179" s="92">
        <v>0</v>
      </c>
      <c r="L179" s="92">
        <v>0</v>
      </c>
      <c r="M179" s="103">
        <f t="shared" si="52"/>
        <v>1</v>
      </c>
      <c r="N179" s="92">
        <f>O179</f>
        <v>31928.9</v>
      </c>
      <c r="O179" s="92">
        <v>31928.9</v>
      </c>
      <c r="P179" s="92">
        <v>0</v>
      </c>
      <c r="Q179" s="92">
        <v>0</v>
      </c>
      <c r="R179" s="92">
        <v>0</v>
      </c>
      <c r="S179" s="33"/>
    </row>
    <row r="180" spans="1:19" s="4" customFormat="1" ht="162">
      <c r="A180" s="43"/>
      <c r="B180" s="46" t="s">
        <v>751</v>
      </c>
      <c r="C180" s="91">
        <f>C181</f>
        <v>1393.3</v>
      </c>
      <c r="D180" s="91">
        <f t="shared" ref="D180:R180" si="67">D181</f>
        <v>1393.3</v>
      </c>
      <c r="E180" s="91">
        <f t="shared" si="67"/>
        <v>0</v>
      </c>
      <c r="F180" s="91">
        <v>0</v>
      </c>
      <c r="G180" s="91">
        <f t="shared" si="67"/>
        <v>0</v>
      </c>
      <c r="H180" s="91">
        <f t="shared" si="67"/>
        <v>1393.3</v>
      </c>
      <c r="I180" s="91">
        <f t="shared" si="67"/>
        <v>1393.3</v>
      </c>
      <c r="J180" s="91">
        <f t="shared" si="67"/>
        <v>0</v>
      </c>
      <c r="K180" s="91">
        <f t="shared" si="67"/>
        <v>0</v>
      </c>
      <c r="L180" s="91">
        <f t="shared" si="67"/>
        <v>0</v>
      </c>
      <c r="M180" s="103">
        <f t="shared" si="52"/>
        <v>1</v>
      </c>
      <c r="N180" s="91">
        <f t="shared" si="67"/>
        <v>1393.3</v>
      </c>
      <c r="O180" s="91">
        <f t="shared" si="67"/>
        <v>1393.3</v>
      </c>
      <c r="P180" s="91">
        <f t="shared" si="67"/>
        <v>0</v>
      </c>
      <c r="Q180" s="91">
        <f t="shared" si="67"/>
        <v>0</v>
      </c>
      <c r="R180" s="91">
        <f t="shared" si="67"/>
        <v>0</v>
      </c>
      <c r="S180" s="32"/>
    </row>
    <row r="181" spans="1:19" s="4" customFormat="1" ht="187.5" customHeight="1">
      <c r="A181" s="44" t="s">
        <v>144</v>
      </c>
      <c r="B181" s="47" t="s">
        <v>428</v>
      </c>
      <c r="C181" s="92">
        <f>D181+E181+G181</f>
        <v>1393.3</v>
      </c>
      <c r="D181" s="92">
        <v>1393.3</v>
      </c>
      <c r="E181" s="92">
        <v>0</v>
      </c>
      <c r="F181" s="92">
        <v>0</v>
      </c>
      <c r="G181" s="92">
        <v>0</v>
      </c>
      <c r="H181" s="92">
        <f>I181+J181+L181</f>
        <v>1393.3</v>
      </c>
      <c r="I181" s="92">
        <v>1393.3</v>
      </c>
      <c r="J181" s="92">
        <v>0</v>
      </c>
      <c r="K181" s="92">
        <v>0</v>
      </c>
      <c r="L181" s="92">
        <v>0</v>
      </c>
      <c r="M181" s="103">
        <f t="shared" si="52"/>
        <v>1</v>
      </c>
      <c r="N181" s="92">
        <f>O181+P181+R181</f>
        <v>1393.3</v>
      </c>
      <c r="O181" s="92">
        <v>1393.3</v>
      </c>
      <c r="P181" s="92">
        <v>0</v>
      </c>
      <c r="Q181" s="92">
        <v>0</v>
      </c>
      <c r="R181" s="92">
        <v>0</v>
      </c>
      <c r="S181" s="33"/>
    </row>
    <row r="182" spans="1:19" s="4" customFormat="1" ht="135">
      <c r="A182" s="43"/>
      <c r="B182" s="46" t="s">
        <v>752</v>
      </c>
      <c r="C182" s="91">
        <f t="shared" ref="C182:L182" si="68">C183+C184+C185+C186</f>
        <v>1942.8</v>
      </c>
      <c r="D182" s="91">
        <f t="shared" si="68"/>
        <v>1942.8</v>
      </c>
      <c r="E182" s="91">
        <f t="shared" si="68"/>
        <v>0</v>
      </c>
      <c r="F182" s="91">
        <f t="shared" si="68"/>
        <v>0</v>
      </c>
      <c r="G182" s="91">
        <f t="shared" si="68"/>
        <v>0</v>
      </c>
      <c r="H182" s="91">
        <f t="shared" si="68"/>
        <v>1940.6</v>
      </c>
      <c r="I182" s="91">
        <f t="shared" si="68"/>
        <v>1940.6</v>
      </c>
      <c r="J182" s="91">
        <f t="shared" si="68"/>
        <v>0</v>
      </c>
      <c r="K182" s="91">
        <f t="shared" si="68"/>
        <v>0</v>
      </c>
      <c r="L182" s="91">
        <f t="shared" si="68"/>
        <v>0</v>
      </c>
      <c r="M182" s="103">
        <f t="shared" si="52"/>
        <v>0.99886761375334565</v>
      </c>
      <c r="N182" s="91">
        <f>N183+N184+N185+N186</f>
        <v>1940.6</v>
      </c>
      <c r="O182" s="91">
        <f>O183+O184+O185+O186</f>
        <v>1940.6</v>
      </c>
      <c r="P182" s="91">
        <f>P183+P184+P185+P186</f>
        <v>0</v>
      </c>
      <c r="Q182" s="91">
        <f>Q183+Q184+Q185+Q186</f>
        <v>0</v>
      </c>
      <c r="R182" s="91">
        <f>R183+R184+R185+R186</f>
        <v>0</v>
      </c>
      <c r="S182" s="32"/>
    </row>
    <row r="183" spans="1:19" s="4" customFormat="1" ht="83.25">
      <c r="A183" s="44" t="s">
        <v>133</v>
      </c>
      <c r="B183" s="47" t="s">
        <v>753</v>
      </c>
      <c r="C183" s="92">
        <f>D183+E183+G183</f>
        <v>20</v>
      </c>
      <c r="D183" s="92">
        <v>20</v>
      </c>
      <c r="E183" s="92">
        <v>0</v>
      </c>
      <c r="F183" s="92">
        <v>0</v>
      </c>
      <c r="G183" s="92">
        <v>0</v>
      </c>
      <c r="H183" s="92">
        <f>I183+J183+L183</f>
        <v>20</v>
      </c>
      <c r="I183" s="92">
        <v>20</v>
      </c>
      <c r="J183" s="92">
        <v>0</v>
      </c>
      <c r="K183" s="92">
        <v>0</v>
      </c>
      <c r="L183" s="92">
        <v>0</v>
      </c>
      <c r="M183" s="103">
        <f t="shared" si="52"/>
        <v>1</v>
      </c>
      <c r="N183" s="92">
        <f>O183+P183+R183</f>
        <v>20</v>
      </c>
      <c r="O183" s="92">
        <v>20</v>
      </c>
      <c r="P183" s="92">
        <v>0</v>
      </c>
      <c r="Q183" s="92">
        <v>0</v>
      </c>
      <c r="R183" s="92">
        <v>0</v>
      </c>
      <c r="S183" s="33"/>
    </row>
    <row r="184" spans="1:19" s="4" customFormat="1" ht="111">
      <c r="A184" s="44" t="s">
        <v>160</v>
      </c>
      <c r="B184" s="47" t="s">
        <v>429</v>
      </c>
      <c r="C184" s="92">
        <f>D184+E184+G184</f>
        <v>90</v>
      </c>
      <c r="D184" s="92">
        <v>90</v>
      </c>
      <c r="E184" s="92">
        <v>0</v>
      </c>
      <c r="F184" s="92">
        <v>0</v>
      </c>
      <c r="G184" s="92">
        <v>0</v>
      </c>
      <c r="H184" s="92">
        <f>I184+J184+L184</f>
        <v>89.9</v>
      </c>
      <c r="I184" s="92">
        <v>89.9</v>
      </c>
      <c r="J184" s="92">
        <v>0</v>
      </c>
      <c r="K184" s="92">
        <v>0</v>
      </c>
      <c r="L184" s="92">
        <v>0</v>
      </c>
      <c r="M184" s="103">
        <f t="shared" si="52"/>
        <v>0.99888888888888894</v>
      </c>
      <c r="N184" s="92">
        <f>O184+P184+R184</f>
        <v>89.9</v>
      </c>
      <c r="O184" s="92">
        <v>89.9</v>
      </c>
      <c r="P184" s="92">
        <v>0</v>
      </c>
      <c r="Q184" s="92">
        <v>0</v>
      </c>
      <c r="R184" s="92">
        <v>0</v>
      </c>
      <c r="S184" s="33"/>
    </row>
    <row r="185" spans="1:19" s="4" customFormat="1" ht="83.25">
      <c r="A185" s="44" t="s">
        <v>161</v>
      </c>
      <c r="B185" s="47" t="s">
        <v>754</v>
      </c>
      <c r="C185" s="92">
        <f>D185+E185+G185</f>
        <v>260</v>
      </c>
      <c r="D185" s="92">
        <v>260</v>
      </c>
      <c r="E185" s="92">
        <v>0</v>
      </c>
      <c r="F185" s="92">
        <v>0</v>
      </c>
      <c r="G185" s="92">
        <v>0</v>
      </c>
      <c r="H185" s="92">
        <f>I185+J185+L185</f>
        <v>260</v>
      </c>
      <c r="I185" s="92">
        <v>260</v>
      </c>
      <c r="J185" s="92">
        <v>0</v>
      </c>
      <c r="K185" s="92">
        <v>0</v>
      </c>
      <c r="L185" s="92">
        <v>0</v>
      </c>
      <c r="M185" s="103">
        <f t="shared" si="52"/>
        <v>1</v>
      </c>
      <c r="N185" s="92">
        <f>O185+P185+R185</f>
        <v>260</v>
      </c>
      <c r="O185" s="92">
        <v>260</v>
      </c>
      <c r="P185" s="92">
        <v>0</v>
      </c>
      <c r="Q185" s="92">
        <v>0</v>
      </c>
      <c r="R185" s="92">
        <v>0</v>
      </c>
      <c r="S185" s="33"/>
    </row>
    <row r="186" spans="1:19" s="4" customFormat="1" ht="207.75" customHeight="1">
      <c r="A186" s="44" t="s">
        <v>162</v>
      </c>
      <c r="B186" s="47" t="s">
        <v>430</v>
      </c>
      <c r="C186" s="92">
        <f>D186+E186+G186</f>
        <v>1572.8</v>
      </c>
      <c r="D186" s="92">
        <v>1572.8</v>
      </c>
      <c r="E186" s="92">
        <v>0</v>
      </c>
      <c r="F186" s="92">
        <v>0</v>
      </c>
      <c r="G186" s="92">
        <v>0</v>
      </c>
      <c r="H186" s="92">
        <f>I186+J186+L186</f>
        <v>1570.7</v>
      </c>
      <c r="I186" s="92">
        <v>1570.7</v>
      </c>
      <c r="J186" s="92">
        <v>0</v>
      </c>
      <c r="K186" s="92">
        <v>0</v>
      </c>
      <c r="L186" s="92">
        <v>0</v>
      </c>
      <c r="M186" s="103">
        <f t="shared" si="52"/>
        <v>0.99866480162767046</v>
      </c>
      <c r="N186" s="92">
        <f>O186+P186+R186</f>
        <v>1570.7</v>
      </c>
      <c r="O186" s="92">
        <v>1570.7</v>
      </c>
      <c r="P186" s="92">
        <v>0</v>
      </c>
      <c r="Q186" s="92">
        <v>0</v>
      </c>
      <c r="R186" s="92">
        <v>0</v>
      </c>
      <c r="S186" s="33"/>
    </row>
    <row r="187" spans="1:19" s="4" customFormat="1" ht="108">
      <c r="A187" s="43"/>
      <c r="B187" s="46" t="s">
        <v>755</v>
      </c>
      <c r="C187" s="91">
        <f>C188+C189</f>
        <v>43241.1</v>
      </c>
      <c r="D187" s="91">
        <f t="shared" ref="D187:R187" si="69">D188+D189</f>
        <v>43241.1</v>
      </c>
      <c r="E187" s="91">
        <f t="shared" si="69"/>
        <v>0</v>
      </c>
      <c r="F187" s="91">
        <f t="shared" si="69"/>
        <v>0</v>
      </c>
      <c r="G187" s="91">
        <f t="shared" si="69"/>
        <v>0</v>
      </c>
      <c r="H187" s="91">
        <f t="shared" si="69"/>
        <v>43241.1</v>
      </c>
      <c r="I187" s="91">
        <f t="shared" si="69"/>
        <v>43241.1</v>
      </c>
      <c r="J187" s="91">
        <f t="shared" si="69"/>
        <v>0</v>
      </c>
      <c r="K187" s="91">
        <f t="shared" si="69"/>
        <v>0</v>
      </c>
      <c r="L187" s="91">
        <f t="shared" si="69"/>
        <v>0</v>
      </c>
      <c r="M187" s="103">
        <f t="shared" si="52"/>
        <v>1</v>
      </c>
      <c r="N187" s="91">
        <f t="shared" si="69"/>
        <v>43241.1</v>
      </c>
      <c r="O187" s="91">
        <f t="shared" si="69"/>
        <v>43241.1</v>
      </c>
      <c r="P187" s="91">
        <f t="shared" si="69"/>
        <v>0</v>
      </c>
      <c r="Q187" s="91">
        <f t="shared" si="69"/>
        <v>0</v>
      </c>
      <c r="R187" s="91">
        <f t="shared" si="69"/>
        <v>0</v>
      </c>
      <c r="S187" s="32"/>
    </row>
    <row r="188" spans="1:19" s="4" customFormat="1" ht="111">
      <c r="A188" s="44" t="s">
        <v>167</v>
      </c>
      <c r="B188" s="47" t="s">
        <v>756</v>
      </c>
      <c r="C188" s="92">
        <f>D188+E188+G188</f>
        <v>7000</v>
      </c>
      <c r="D188" s="92">
        <v>7000</v>
      </c>
      <c r="E188" s="92">
        <v>0</v>
      </c>
      <c r="F188" s="92">
        <v>0</v>
      </c>
      <c r="G188" s="92">
        <v>0</v>
      </c>
      <c r="H188" s="92">
        <f>I188+J188+L188</f>
        <v>7000</v>
      </c>
      <c r="I188" s="92">
        <v>7000</v>
      </c>
      <c r="J188" s="92">
        <v>0</v>
      </c>
      <c r="K188" s="92">
        <v>0</v>
      </c>
      <c r="L188" s="92">
        <v>0</v>
      </c>
      <c r="M188" s="103">
        <f t="shared" si="52"/>
        <v>1</v>
      </c>
      <c r="N188" s="92">
        <f>O188+P188+R188</f>
        <v>7000</v>
      </c>
      <c r="O188" s="92">
        <v>7000</v>
      </c>
      <c r="P188" s="92">
        <v>0</v>
      </c>
      <c r="Q188" s="92">
        <v>0</v>
      </c>
      <c r="R188" s="92">
        <v>0</v>
      </c>
      <c r="S188" s="33"/>
    </row>
    <row r="189" spans="1:19" s="4" customFormat="1" ht="138.75">
      <c r="A189" s="44" t="s">
        <v>426</v>
      </c>
      <c r="B189" s="47" t="s">
        <v>757</v>
      </c>
      <c r="C189" s="92">
        <f>D189+E189+G189</f>
        <v>36241.1</v>
      </c>
      <c r="D189" s="92">
        <v>36241.1</v>
      </c>
      <c r="E189" s="92">
        <v>0</v>
      </c>
      <c r="F189" s="92">
        <v>0</v>
      </c>
      <c r="G189" s="92">
        <v>0</v>
      </c>
      <c r="H189" s="92">
        <f>I189+J189+L189</f>
        <v>36241.1</v>
      </c>
      <c r="I189" s="92">
        <v>36241.1</v>
      </c>
      <c r="J189" s="92">
        <v>0</v>
      </c>
      <c r="K189" s="92">
        <v>0</v>
      </c>
      <c r="L189" s="92">
        <v>0</v>
      </c>
      <c r="M189" s="103">
        <f t="shared" si="52"/>
        <v>1</v>
      </c>
      <c r="N189" s="92">
        <f>O189+P189+R189</f>
        <v>36241.1</v>
      </c>
      <c r="O189" s="92">
        <v>36241.1</v>
      </c>
      <c r="P189" s="92">
        <v>0</v>
      </c>
      <c r="Q189" s="92">
        <v>0</v>
      </c>
      <c r="R189" s="92">
        <v>0</v>
      </c>
      <c r="S189" s="33"/>
    </row>
    <row r="190" spans="1:19" s="4" customFormat="1" ht="108">
      <c r="A190" s="43"/>
      <c r="B190" s="46" t="s">
        <v>431</v>
      </c>
      <c r="C190" s="91">
        <f>C191+C192</f>
        <v>0</v>
      </c>
      <c r="D190" s="91">
        <f t="shared" ref="D190:R190" si="70">D191+D192</f>
        <v>0</v>
      </c>
      <c r="E190" s="91">
        <f t="shared" si="70"/>
        <v>0</v>
      </c>
      <c r="F190" s="91">
        <v>0</v>
      </c>
      <c r="G190" s="91">
        <f t="shared" si="70"/>
        <v>0</v>
      </c>
      <c r="H190" s="91">
        <f t="shared" si="70"/>
        <v>0</v>
      </c>
      <c r="I190" s="91">
        <f t="shared" si="70"/>
        <v>0</v>
      </c>
      <c r="J190" s="91">
        <f t="shared" si="70"/>
        <v>0</v>
      </c>
      <c r="K190" s="91">
        <f t="shared" si="70"/>
        <v>0</v>
      </c>
      <c r="L190" s="91">
        <f t="shared" si="70"/>
        <v>0</v>
      </c>
      <c r="M190" s="103" t="s">
        <v>823</v>
      </c>
      <c r="N190" s="91">
        <f t="shared" si="70"/>
        <v>0</v>
      </c>
      <c r="O190" s="91">
        <f t="shared" si="70"/>
        <v>0</v>
      </c>
      <c r="P190" s="91">
        <f t="shared" si="70"/>
        <v>0</v>
      </c>
      <c r="Q190" s="91">
        <f t="shared" si="70"/>
        <v>0</v>
      </c>
      <c r="R190" s="91">
        <f t="shared" si="70"/>
        <v>0</v>
      </c>
      <c r="S190" s="32"/>
    </row>
    <row r="191" spans="1:19" s="4" customFormat="1" ht="138.75">
      <c r="A191" s="44" t="s">
        <v>427</v>
      </c>
      <c r="B191" s="47" t="s">
        <v>433</v>
      </c>
      <c r="C191" s="92">
        <f>D191+E191+G191</f>
        <v>0</v>
      </c>
      <c r="D191" s="92">
        <v>0</v>
      </c>
      <c r="E191" s="92">
        <v>0</v>
      </c>
      <c r="F191" s="92">
        <v>0</v>
      </c>
      <c r="G191" s="92">
        <v>0</v>
      </c>
      <c r="H191" s="92">
        <f>I191+J191+L191</f>
        <v>0</v>
      </c>
      <c r="I191" s="92">
        <v>0</v>
      </c>
      <c r="J191" s="92">
        <v>0</v>
      </c>
      <c r="K191" s="92">
        <v>0</v>
      </c>
      <c r="L191" s="92">
        <v>0</v>
      </c>
      <c r="M191" s="103" t="s">
        <v>823</v>
      </c>
      <c r="N191" s="92">
        <f>O191+P191+R191</f>
        <v>0</v>
      </c>
      <c r="O191" s="92">
        <v>0</v>
      </c>
      <c r="P191" s="92">
        <v>0</v>
      </c>
      <c r="Q191" s="92">
        <v>0</v>
      </c>
      <c r="R191" s="92">
        <v>0</v>
      </c>
      <c r="S191" s="33"/>
    </row>
    <row r="192" spans="1:19" s="4" customFormat="1" ht="138.75">
      <c r="A192" s="44" t="s">
        <v>432</v>
      </c>
      <c r="B192" s="47" t="s">
        <v>434</v>
      </c>
      <c r="C192" s="92">
        <f>D192+E192+G192</f>
        <v>0</v>
      </c>
      <c r="D192" s="92">
        <v>0</v>
      </c>
      <c r="E192" s="92">
        <v>0</v>
      </c>
      <c r="F192" s="92">
        <v>0</v>
      </c>
      <c r="G192" s="92">
        <v>0</v>
      </c>
      <c r="H192" s="92">
        <f>I192+J192+L192</f>
        <v>0</v>
      </c>
      <c r="I192" s="92">
        <v>0</v>
      </c>
      <c r="J192" s="92">
        <v>0</v>
      </c>
      <c r="K192" s="92">
        <v>0</v>
      </c>
      <c r="L192" s="92">
        <v>0</v>
      </c>
      <c r="M192" s="103" t="s">
        <v>823</v>
      </c>
      <c r="N192" s="92">
        <f>O192+P192+R192</f>
        <v>0</v>
      </c>
      <c r="O192" s="92">
        <v>0</v>
      </c>
      <c r="P192" s="92">
        <v>0</v>
      </c>
      <c r="Q192" s="92">
        <v>0</v>
      </c>
      <c r="R192" s="92">
        <v>0</v>
      </c>
      <c r="S192" s="33"/>
    </row>
    <row r="193" spans="1:19" s="4" customFormat="1" ht="54">
      <c r="A193" s="42" t="s">
        <v>44</v>
      </c>
      <c r="B193" s="48" t="s">
        <v>50</v>
      </c>
      <c r="C193" s="91">
        <f>C194+C195</f>
        <v>91851</v>
      </c>
      <c r="D193" s="91">
        <f t="shared" ref="D193:R193" si="71">D194+D195</f>
        <v>91851</v>
      </c>
      <c r="E193" s="91">
        <f t="shared" si="71"/>
        <v>0</v>
      </c>
      <c r="F193" s="91">
        <v>0</v>
      </c>
      <c r="G193" s="91">
        <f t="shared" si="71"/>
        <v>0</v>
      </c>
      <c r="H193" s="91">
        <f t="shared" si="71"/>
        <v>82084.200000000012</v>
      </c>
      <c r="I193" s="91">
        <f t="shared" si="71"/>
        <v>82084.200000000012</v>
      </c>
      <c r="J193" s="91">
        <f t="shared" si="71"/>
        <v>0</v>
      </c>
      <c r="K193" s="91">
        <f t="shared" si="71"/>
        <v>0</v>
      </c>
      <c r="L193" s="91">
        <f t="shared" si="71"/>
        <v>0</v>
      </c>
      <c r="M193" s="103">
        <f t="shared" si="52"/>
        <v>0.89366691707221491</v>
      </c>
      <c r="N193" s="91">
        <f t="shared" si="71"/>
        <v>82084.3</v>
      </c>
      <c r="O193" s="91">
        <f t="shared" si="71"/>
        <v>82084.3</v>
      </c>
      <c r="P193" s="91">
        <f t="shared" si="71"/>
        <v>0</v>
      </c>
      <c r="Q193" s="91">
        <f t="shared" si="71"/>
        <v>0</v>
      </c>
      <c r="R193" s="91">
        <f t="shared" si="71"/>
        <v>0</v>
      </c>
      <c r="S193" s="33"/>
    </row>
    <row r="194" spans="1:19" s="4" customFormat="1" ht="297">
      <c r="A194" s="43"/>
      <c r="B194" s="46" t="s">
        <v>758</v>
      </c>
      <c r="C194" s="91">
        <f>D194+E194+G194</f>
        <v>36473.800000000003</v>
      </c>
      <c r="D194" s="91">
        <v>36473.800000000003</v>
      </c>
      <c r="E194" s="91">
        <v>0</v>
      </c>
      <c r="F194" s="91">
        <v>0</v>
      </c>
      <c r="G194" s="91">
        <v>0</v>
      </c>
      <c r="H194" s="91">
        <f>I194+J194+L194</f>
        <v>35374.300000000003</v>
      </c>
      <c r="I194" s="91">
        <v>35374.300000000003</v>
      </c>
      <c r="J194" s="91">
        <v>0</v>
      </c>
      <c r="K194" s="91">
        <v>0</v>
      </c>
      <c r="L194" s="91">
        <v>0</v>
      </c>
      <c r="M194" s="103">
        <f t="shared" si="52"/>
        <v>0.96985507405315596</v>
      </c>
      <c r="N194" s="91">
        <f>O194+P194+R194</f>
        <v>35374.400000000001</v>
      </c>
      <c r="O194" s="91">
        <v>35374.400000000001</v>
      </c>
      <c r="P194" s="91">
        <v>0</v>
      </c>
      <c r="Q194" s="91">
        <v>0</v>
      </c>
      <c r="R194" s="91">
        <v>0</v>
      </c>
      <c r="S194" s="33" t="s">
        <v>839</v>
      </c>
    </row>
    <row r="195" spans="1:19" s="4" customFormat="1" ht="378">
      <c r="A195" s="43"/>
      <c r="B195" s="46" t="s">
        <v>759</v>
      </c>
      <c r="C195" s="91">
        <f>D195+E195+G195</f>
        <v>55377.2</v>
      </c>
      <c r="D195" s="91">
        <v>55377.2</v>
      </c>
      <c r="E195" s="91">
        <v>0</v>
      </c>
      <c r="F195" s="91">
        <v>0</v>
      </c>
      <c r="G195" s="91">
        <v>0</v>
      </c>
      <c r="H195" s="91">
        <f>I195+J195+L195</f>
        <v>46709.9</v>
      </c>
      <c r="I195" s="91">
        <v>46709.9</v>
      </c>
      <c r="J195" s="91">
        <v>0</v>
      </c>
      <c r="K195" s="91">
        <v>0</v>
      </c>
      <c r="L195" s="91">
        <v>0</v>
      </c>
      <c r="M195" s="103">
        <f t="shared" si="52"/>
        <v>0.84348612786489752</v>
      </c>
      <c r="N195" s="91">
        <f>O195+P195+R195</f>
        <v>46709.9</v>
      </c>
      <c r="O195" s="91">
        <v>46709.9</v>
      </c>
      <c r="P195" s="91">
        <v>0</v>
      </c>
      <c r="Q195" s="91">
        <v>0</v>
      </c>
      <c r="R195" s="91">
        <v>0</v>
      </c>
      <c r="S195" s="33" t="s">
        <v>839</v>
      </c>
    </row>
    <row r="196" spans="1:19" s="4" customFormat="1" ht="200.1" customHeight="1">
      <c r="A196" s="54" t="s">
        <v>13</v>
      </c>
      <c r="B196" s="55" t="s">
        <v>29</v>
      </c>
      <c r="C196" s="96">
        <f t="shared" ref="C196:L196" si="72">C197+C204+C216+C243+C252+C254</f>
        <v>615793.70000000007</v>
      </c>
      <c r="D196" s="96">
        <f t="shared" si="72"/>
        <v>46239.839999999997</v>
      </c>
      <c r="E196" s="96">
        <f t="shared" si="72"/>
        <v>506475.38</v>
      </c>
      <c r="F196" s="96">
        <f t="shared" si="72"/>
        <v>63078.48</v>
      </c>
      <c r="G196" s="96">
        <f t="shared" si="72"/>
        <v>0</v>
      </c>
      <c r="H196" s="96">
        <f t="shared" si="72"/>
        <v>371831.2</v>
      </c>
      <c r="I196" s="96">
        <f t="shared" si="72"/>
        <v>37364.859999999993</v>
      </c>
      <c r="J196" s="89">
        <f t="shared" si="72"/>
        <v>309792.34000000003</v>
      </c>
      <c r="K196" s="96">
        <f t="shared" si="72"/>
        <v>24674</v>
      </c>
      <c r="L196" s="96">
        <f t="shared" si="72"/>
        <v>0</v>
      </c>
      <c r="M196" s="103">
        <f t="shared" si="52"/>
        <v>0.60382430024860589</v>
      </c>
      <c r="N196" s="96">
        <f>N197+N204+N216+N243+N252+N254</f>
        <v>518326.14999999997</v>
      </c>
      <c r="O196" s="96">
        <f>O197+O204+O216+O243+O252+O254</f>
        <v>40584.699999999997</v>
      </c>
      <c r="P196" s="89">
        <f>P197+P204+P216+P243+P252+P254</f>
        <v>453067.44999999995</v>
      </c>
      <c r="Q196" s="96">
        <f>Q197+Q204+Q216+Q243+Q252+Q254</f>
        <v>24674</v>
      </c>
      <c r="R196" s="96">
        <f>R197+R204+R216+R243+R252+R254</f>
        <v>0</v>
      </c>
      <c r="S196" s="59"/>
    </row>
    <row r="197" spans="1:19" s="4" customFormat="1" ht="200.1" customHeight="1">
      <c r="A197" s="42" t="s">
        <v>8</v>
      </c>
      <c r="B197" s="48" t="s">
        <v>51</v>
      </c>
      <c r="C197" s="91">
        <f>C198</f>
        <v>44818.91</v>
      </c>
      <c r="D197" s="91">
        <f t="shared" ref="D197:R197" si="73">D198</f>
        <v>0</v>
      </c>
      <c r="E197" s="91">
        <f t="shared" si="73"/>
        <v>44818.91</v>
      </c>
      <c r="F197" s="91">
        <f t="shared" si="73"/>
        <v>0</v>
      </c>
      <c r="G197" s="91">
        <f t="shared" si="73"/>
        <v>0</v>
      </c>
      <c r="H197" s="91">
        <f t="shared" si="73"/>
        <v>19599.439999999999</v>
      </c>
      <c r="I197" s="91">
        <f t="shared" si="73"/>
        <v>0</v>
      </c>
      <c r="J197" s="91">
        <f t="shared" si="73"/>
        <v>19599.439999999999</v>
      </c>
      <c r="K197" s="91">
        <f t="shared" si="73"/>
        <v>0</v>
      </c>
      <c r="L197" s="91">
        <f t="shared" si="73"/>
        <v>0</v>
      </c>
      <c r="M197" s="103">
        <f t="shared" si="52"/>
        <v>0.43730291522038345</v>
      </c>
      <c r="N197" s="91">
        <f t="shared" si="73"/>
        <v>23864.25</v>
      </c>
      <c r="O197" s="91">
        <f t="shared" si="73"/>
        <v>0</v>
      </c>
      <c r="P197" s="91">
        <f t="shared" si="73"/>
        <v>23864.25</v>
      </c>
      <c r="Q197" s="91">
        <f t="shared" si="73"/>
        <v>0</v>
      </c>
      <c r="R197" s="91">
        <f t="shared" si="73"/>
        <v>0</v>
      </c>
      <c r="S197" s="33"/>
    </row>
    <row r="198" spans="1:19" s="4" customFormat="1" ht="243">
      <c r="A198" s="43"/>
      <c r="B198" s="46" t="s">
        <v>389</v>
      </c>
      <c r="C198" s="91">
        <f>C199+C200+C201+C202+C203</f>
        <v>44818.91</v>
      </c>
      <c r="D198" s="91">
        <f t="shared" ref="D198:R198" si="74">D199+D200+D201+D202+D203</f>
        <v>0</v>
      </c>
      <c r="E198" s="91">
        <f t="shared" si="74"/>
        <v>44818.91</v>
      </c>
      <c r="F198" s="91">
        <f t="shared" si="74"/>
        <v>0</v>
      </c>
      <c r="G198" s="91">
        <f t="shared" si="74"/>
        <v>0</v>
      </c>
      <c r="H198" s="91">
        <f t="shared" si="74"/>
        <v>19599.439999999999</v>
      </c>
      <c r="I198" s="91">
        <f t="shared" si="74"/>
        <v>0</v>
      </c>
      <c r="J198" s="91">
        <f t="shared" si="74"/>
        <v>19599.439999999999</v>
      </c>
      <c r="K198" s="91">
        <f t="shared" si="74"/>
        <v>0</v>
      </c>
      <c r="L198" s="91">
        <f t="shared" si="74"/>
        <v>0</v>
      </c>
      <c r="M198" s="103">
        <f t="shared" si="52"/>
        <v>0.43730291522038345</v>
      </c>
      <c r="N198" s="91">
        <f t="shared" si="74"/>
        <v>23864.25</v>
      </c>
      <c r="O198" s="91">
        <f t="shared" si="74"/>
        <v>0</v>
      </c>
      <c r="P198" s="91">
        <f t="shared" si="74"/>
        <v>23864.25</v>
      </c>
      <c r="Q198" s="91">
        <f t="shared" si="74"/>
        <v>0</v>
      </c>
      <c r="R198" s="91">
        <f t="shared" si="74"/>
        <v>0</v>
      </c>
      <c r="S198" s="32"/>
    </row>
    <row r="199" spans="1:19" s="4" customFormat="1" ht="129" customHeight="1">
      <c r="A199" s="44" t="s">
        <v>10</v>
      </c>
      <c r="B199" s="47" t="s">
        <v>779</v>
      </c>
      <c r="C199" s="92">
        <f>D199+E199+G199</f>
        <v>14809.37</v>
      </c>
      <c r="D199" s="92">
        <v>0</v>
      </c>
      <c r="E199" s="92">
        <v>14809.37</v>
      </c>
      <c r="F199" s="92">
        <v>0</v>
      </c>
      <c r="G199" s="92">
        <v>0</v>
      </c>
      <c r="H199" s="92">
        <f>I199+J199+L199</f>
        <v>0</v>
      </c>
      <c r="I199" s="92">
        <v>0</v>
      </c>
      <c r="J199" s="92">
        <v>0</v>
      </c>
      <c r="K199" s="92">
        <v>0</v>
      </c>
      <c r="L199" s="92">
        <v>0</v>
      </c>
      <c r="M199" s="103">
        <f t="shared" ref="M199:M262" si="75">H199/C199</f>
        <v>0</v>
      </c>
      <c r="N199" s="92">
        <f>O199+P199+R199</f>
        <v>14809.37</v>
      </c>
      <c r="O199" s="92">
        <v>0</v>
      </c>
      <c r="P199" s="92">
        <v>14809.37</v>
      </c>
      <c r="Q199" s="92">
        <v>0</v>
      </c>
      <c r="R199" s="92">
        <v>0</v>
      </c>
      <c r="S199" s="33" t="s">
        <v>864</v>
      </c>
    </row>
    <row r="200" spans="1:19" s="4" customFormat="1" ht="100.5" customHeight="1">
      <c r="A200" s="44" t="s">
        <v>99</v>
      </c>
      <c r="B200" s="47" t="s">
        <v>780</v>
      </c>
      <c r="C200" s="92">
        <f>D200+E200+G200</f>
        <v>24539.9</v>
      </c>
      <c r="D200" s="92">
        <v>0</v>
      </c>
      <c r="E200" s="92">
        <f>(5061.5+19871)-392.6</f>
        <v>24539.9</v>
      </c>
      <c r="F200" s="92">
        <v>0</v>
      </c>
      <c r="G200" s="92">
        <v>0</v>
      </c>
      <c r="H200" s="92">
        <f>I200+J200+L200</f>
        <v>19373.989999999998</v>
      </c>
      <c r="I200" s="92">
        <v>0</v>
      </c>
      <c r="J200" s="92">
        <f>15440.89+3933.1</f>
        <v>19373.989999999998</v>
      </c>
      <c r="K200" s="92">
        <v>0</v>
      </c>
      <c r="L200" s="92">
        <v>0</v>
      </c>
      <c r="M200" s="103">
        <f t="shared" si="75"/>
        <v>0.78948936222233979</v>
      </c>
      <c r="N200" s="92">
        <f>O200+P200+R200</f>
        <v>3933.1</v>
      </c>
      <c r="O200" s="92">
        <v>0</v>
      </c>
      <c r="P200" s="92">
        <v>3933.1</v>
      </c>
      <c r="Q200" s="92">
        <v>0</v>
      </c>
      <c r="R200" s="92">
        <v>0</v>
      </c>
      <c r="S200" s="33" t="s">
        <v>865</v>
      </c>
    </row>
    <row r="201" spans="1:19" s="4" customFormat="1" ht="200.1" customHeight="1">
      <c r="A201" s="44" t="s">
        <v>100</v>
      </c>
      <c r="B201" s="47" t="s">
        <v>781</v>
      </c>
      <c r="C201" s="92">
        <f>D201+E201+G201</f>
        <v>392.64</v>
      </c>
      <c r="D201" s="92">
        <v>0</v>
      </c>
      <c r="E201" s="92">
        <f>312.93+79.71</f>
        <v>392.64</v>
      </c>
      <c r="F201" s="92">
        <v>0</v>
      </c>
      <c r="G201" s="92">
        <v>0</v>
      </c>
      <c r="H201" s="92">
        <f>I201+J201+L201</f>
        <v>225.45000000000002</v>
      </c>
      <c r="I201" s="92">
        <v>0</v>
      </c>
      <c r="J201" s="92">
        <f>179.68+45.77</f>
        <v>225.45000000000002</v>
      </c>
      <c r="K201" s="92">
        <v>0</v>
      </c>
      <c r="L201" s="92">
        <v>0</v>
      </c>
      <c r="M201" s="103">
        <f t="shared" si="75"/>
        <v>0.57419009779951102</v>
      </c>
      <c r="N201" s="92">
        <f>O201+P201+R201</f>
        <v>45.77</v>
      </c>
      <c r="O201" s="92">
        <v>0</v>
      </c>
      <c r="P201" s="92">
        <v>45.77</v>
      </c>
      <c r="Q201" s="92">
        <v>0</v>
      </c>
      <c r="R201" s="92">
        <v>0</v>
      </c>
      <c r="S201" s="33" t="s">
        <v>865</v>
      </c>
    </row>
    <row r="202" spans="1:19" s="4" customFormat="1" ht="130.5" customHeight="1">
      <c r="A202" s="44" t="s">
        <v>101</v>
      </c>
      <c r="B202" s="47" t="s">
        <v>782</v>
      </c>
      <c r="C202" s="92">
        <f>D202+E202+G202</f>
        <v>2527</v>
      </c>
      <c r="D202" s="92">
        <v>0</v>
      </c>
      <c r="E202" s="92">
        <v>2527</v>
      </c>
      <c r="F202" s="92">
        <v>0</v>
      </c>
      <c r="G202" s="92">
        <v>0</v>
      </c>
      <c r="H202" s="92">
        <f>I202+J202+L202</f>
        <v>0</v>
      </c>
      <c r="I202" s="92">
        <v>0</v>
      </c>
      <c r="J202" s="92">
        <v>0</v>
      </c>
      <c r="K202" s="92">
        <v>0</v>
      </c>
      <c r="L202" s="92">
        <v>0</v>
      </c>
      <c r="M202" s="103">
        <f t="shared" si="75"/>
        <v>0</v>
      </c>
      <c r="N202" s="92">
        <f>O202+P202+R202</f>
        <v>2526.77</v>
      </c>
      <c r="O202" s="92">
        <v>0</v>
      </c>
      <c r="P202" s="92">
        <v>2526.77</v>
      </c>
      <c r="Q202" s="92">
        <v>0</v>
      </c>
      <c r="R202" s="92">
        <v>0</v>
      </c>
      <c r="S202" s="33" t="s">
        <v>864</v>
      </c>
    </row>
    <row r="203" spans="1:19" s="4" customFormat="1" ht="99" customHeight="1">
      <c r="A203" s="44" t="s">
        <v>102</v>
      </c>
      <c r="B203" s="47" t="s">
        <v>390</v>
      </c>
      <c r="C203" s="92">
        <f>D203+E203+G203+F203</f>
        <v>2550</v>
      </c>
      <c r="D203" s="92">
        <v>0</v>
      </c>
      <c r="E203" s="92">
        <v>2550</v>
      </c>
      <c r="F203" s="92">
        <v>0</v>
      </c>
      <c r="G203" s="92">
        <v>0</v>
      </c>
      <c r="H203" s="92">
        <f>I203+J203+L203</f>
        <v>0</v>
      </c>
      <c r="I203" s="92">
        <v>0</v>
      </c>
      <c r="J203" s="92">
        <v>0</v>
      </c>
      <c r="K203" s="92">
        <v>0</v>
      </c>
      <c r="L203" s="92">
        <v>0</v>
      </c>
      <c r="M203" s="103">
        <f t="shared" si="75"/>
        <v>0</v>
      </c>
      <c r="N203" s="92">
        <f>O203+P203+R203</f>
        <v>2549.2399999999998</v>
      </c>
      <c r="O203" s="92">
        <v>0</v>
      </c>
      <c r="P203" s="92">
        <v>2549.2399999999998</v>
      </c>
      <c r="Q203" s="92">
        <v>0</v>
      </c>
      <c r="R203" s="92">
        <v>0</v>
      </c>
      <c r="S203" s="33" t="s">
        <v>864</v>
      </c>
    </row>
    <row r="204" spans="1:19" s="4" customFormat="1" ht="54">
      <c r="A204" s="42" t="s">
        <v>42</v>
      </c>
      <c r="B204" s="48" t="s">
        <v>52</v>
      </c>
      <c r="C204" s="91">
        <f>C205</f>
        <v>320102.64</v>
      </c>
      <c r="D204" s="91">
        <f t="shared" ref="D204:R204" si="76">D205</f>
        <v>13051.91</v>
      </c>
      <c r="E204" s="91">
        <f t="shared" si="76"/>
        <v>307050.73</v>
      </c>
      <c r="F204" s="91">
        <f t="shared" si="76"/>
        <v>0</v>
      </c>
      <c r="G204" s="91">
        <f t="shared" si="76"/>
        <v>0</v>
      </c>
      <c r="H204" s="91">
        <f t="shared" si="76"/>
        <v>166722.35</v>
      </c>
      <c r="I204" s="91">
        <f t="shared" si="76"/>
        <v>12886.49</v>
      </c>
      <c r="J204" s="86">
        <f t="shared" si="76"/>
        <v>153835.85999999999</v>
      </c>
      <c r="K204" s="91">
        <f t="shared" si="76"/>
        <v>0</v>
      </c>
      <c r="L204" s="91">
        <f t="shared" si="76"/>
        <v>0</v>
      </c>
      <c r="M204" s="103">
        <f t="shared" si="75"/>
        <v>0.52084028422883355</v>
      </c>
      <c r="N204" s="91">
        <f t="shared" si="76"/>
        <v>299489.06</v>
      </c>
      <c r="O204" s="91">
        <f t="shared" si="76"/>
        <v>12886.49</v>
      </c>
      <c r="P204" s="86">
        <f t="shared" si="76"/>
        <v>286602.56999999995</v>
      </c>
      <c r="Q204" s="91">
        <f t="shared" si="76"/>
        <v>0</v>
      </c>
      <c r="R204" s="91">
        <f t="shared" si="76"/>
        <v>0</v>
      </c>
      <c r="S204" s="33"/>
    </row>
    <row r="205" spans="1:19" s="4" customFormat="1" ht="200.1" customHeight="1">
      <c r="A205" s="43"/>
      <c r="B205" s="46" t="s">
        <v>783</v>
      </c>
      <c r="C205" s="91">
        <f t="shared" ref="C205:L205" si="77">C206+C210+C211</f>
        <v>320102.64</v>
      </c>
      <c r="D205" s="91">
        <f t="shared" si="77"/>
        <v>13051.91</v>
      </c>
      <c r="E205" s="91">
        <f t="shared" si="77"/>
        <v>307050.73</v>
      </c>
      <c r="F205" s="91">
        <f t="shared" si="77"/>
        <v>0</v>
      </c>
      <c r="G205" s="91">
        <f t="shared" si="77"/>
        <v>0</v>
      </c>
      <c r="H205" s="91">
        <f t="shared" si="77"/>
        <v>166722.35</v>
      </c>
      <c r="I205" s="91">
        <f t="shared" si="77"/>
        <v>12886.49</v>
      </c>
      <c r="J205" s="86">
        <f t="shared" si="77"/>
        <v>153835.85999999999</v>
      </c>
      <c r="K205" s="91">
        <f t="shared" si="77"/>
        <v>0</v>
      </c>
      <c r="L205" s="91">
        <f t="shared" si="77"/>
        <v>0</v>
      </c>
      <c r="M205" s="103">
        <f t="shared" si="75"/>
        <v>0.52084028422883355</v>
      </c>
      <c r="N205" s="91">
        <f>N206+N210+N211</f>
        <v>299489.06</v>
      </c>
      <c r="O205" s="91">
        <f>O206+O210+O211</f>
        <v>12886.49</v>
      </c>
      <c r="P205" s="86">
        <f>P206+P210+P211</f>
        <v>286602.56999999995</v>
      </c>
      <c r="Q205" s="91">
        <f>Q206+Q210+Q211</f>
        <v>0</v>
      </c>
      <c r="R205" s="91">
        <f>R206+R210+R211</f>
        <v>0</v>
      </c>
      <c r="S205" s="32"/>
    </row>
    <row r="206" spans="1:19" s="4" customFormat="1" ht="200.1" customHeight="1">
      <c r="A206" s="44" t="s">
        <v>10</v>
      </c>
      <c r="B206" s="47" t="s">
        <v>784</v>
      </c>
      <c r="C206" s="92">
        <f t="shared" ref="C206:L206" si="78">C207+C208+C209</f>
        <v>169611.28000000003</v>
      </c>
      <c r="D206" s="92">
        <f t="shared" si="78"/>
        <v>12948.88</v>
      </c>
      <c r="E206" s="92">
        <f t="shared" si="78"/>
        <v>156662.40000000002</v>
      </c>
      <c r="F206" s="92">
        <f t="shared" si="78"/>
        <v>0</v>
      </c>
      <c r="G206" s="92">
        <f t="shared" si="78"/>
        <v>0</v>
      </c>
      <c r="H206" s="92">
        <f t="shared" si="78"/>
        <v>166619.32</v>
      </c>
      <c r="I206" s="92">
        <f t="shared" si="78"/>
        <v>12783.46</v>
      </c>
      <c r="J206" s="87">
        <f t="shared" si="78"/>
        <v>153835.85999999999</v>
      </c>
      <c r="K206" s="92">
        <f t="shared" si="78"/>
        <v>0</v>
      </c>
      <c r="L206" s="92">
        <f t="shared" si="78"/>
        <v>0</v>
      </c>
      <c r="M206" s="103">
        <f t="shared" si="75"/>
        <v>0.98235989964818371</v>
      </c>
      <c r="N206" s="92">
        <f>N207+N208+N209</f>
        <v>166619.32</v>
      </c>
      <c r="O206" s="92">
        <f>O207+O208+O209</f>
        <v>12783.46</v>
      </c>
      <c r="P206" s="87">
        <f>P207+P208+P209</f>
        <v>153835.85999999999</v>
      </c>
      <c r="Q206" s="92">
        <f>Q207+Q208+Q209</f>
        <v>0</v>
      </c>
      <c r="R206" s="92">
        <f>R207+R208+R209</f>
        <v>0</v>
      </c>
      <c r="S206" s="33"/>
    </row>
    <row r="207" spans="1:19" s="4" customFormat="1" ht="200.1" customHeight="1">
      <c r="A207" s="41" t="s">
        <v>123</v>
      </c>
      <c r="B207" s="53" t="s">
        <v>787</v>
      </c>
      <c r="C207" s="95">
        <f>D207+E207+F207+G207</f>
        <v>88954.170000000013</v>
      </c>
      <c r="D207" s="95">
        <v>8896.2099999999991</v>
      </c>
      <c r="E207" s="95">
        <v>80057.960000000006</v>
      </c>
      <c r="F207" s="95">
        <v>0</v>
      </c>
      <c r="G207" s="95">
        <v>0</v>
      </c>
      <c r="H207" s="95">
        <f>I207+J207+K207+L207</f>
        <v>88639.3</v>
      </c>
      <c r="I207" s="95">
        <v>8864.7199999999993</v>
      </c>
      <c r="J207" s="95">
        <v>79774.58</v>
      </c>
      <c r="K207" s="95">
        <v>0</v>
      </c>
      <c r="L207" s="95">
        <v>0</v>
      </c>
      <c r="M207" s="103">
        <f t="shared" si="75"/>
        <v>0.99646031209104635</v>
      </c>
      <c r="N207" s="95">
        <f>O207+P207+Q207+R207</f>
        <v>88639.3</v>
      </c>
      <c r="O207" s="95">
        <v>8864.7199999999993</v>
      </c>
      <c r="P207" s="95">
        <v>79774.58</v>
      </c>
      <c r="Q207" s="95">
        <v>0</v>
      </c>
      <c r="R207" s="95">
        <v>0</v>
      </c>
      <c r="S207" s="33" t="s">
        <v>869</v>
      </c>
    </row>
    <row r="208" spans="1:19" s="4" customFormat="1" ht="282" customHeight="1">
      <c r="A208" s="41" t="s">
        <v>124</v>
      </c>
      <c r="B208" s="53" t="s">
        <v>788</v>
      </c>
      <c r="C208" s="95">
        <f>D208+E208+F208+G208</f>
        <v>393.83</v>
      </c>
      <c r="D208" s="95">
        <v>39.39</v>
      </c>
      <c r="E208" s="95">
        <v>354.44</v>
      </c>
      <c r="F208" s="95">
        <v>0</v>
      </c>
      <c r="G208" s="95">
        <v>0</v>
      </c>
      <c r="H208" s="95">
        <f>I208+J208+K208+L208</f>
        <v>392.44</v>
      </c>
      <c r="I208" s="95">
        <v>39.25</v>
      </c>
      <c r="J208" s="95">
        <v>353.19</v>
      </c>
      <c r="K208" s="95">
        <v>0</v>
      </c>
      <c r="L208" s="95">
        <v>0</v>
      </c>
      <c r="M208" s="103">
        <f t="shared" si="75"/>
        <v>0.99647055836274534</v>
      </c>
      <c r="N208" s="95">
        <f>O208+P208+Q208+R208</f>
        <v>392.44</v>
      </c>
      <c r="O208" s="95">
        <v>39.25</v>
      </c>
      <c r="P208" s="95">
        <v>353.19</v>
      </c>
      <c r="Q208" s="95">
        <v>0</v>
      </c>
      <c r="R208" s="95">
        <v>0</v>
      </c>
      <c r="S208" s="33"/>
    </row>
    <row r="209" spans="1:19" s="4" customFormat="1" ht="200.1" customHeight="1">
      <c r="A209" s="41" t="s">
        <v>550</v>
      </c>
      <c r="B209" s="53" t="s">
        <v>788</v>
      </c>
      <c r="C209" s="95">
        <f>D209+E209+F209+G209</f>
        <v>80263.28</v>
      </c>
      <c r="D209" s="95">
        <v>4013.28</v>
      </c>
      <c r="E209" s="95">
        <v>76250</v>
      </c>
      <c r="F209" s="95">
        <v>0</v>
      </c>
      <c r="G209" s="95">
        <v>0</v>
      </c>
      <c r="H209" s="95">
        <f>I209+J209+K209+L209</f>
        <v>77587.58</v>
      </c>
      <c r="I209" s="95">
        <v>3879.49</v>
      </c>
      <c r="J209" s="95">
        <v>73708.09</v>
      </c>
      <c r="K209" s="95">
        <v>0</v>
      </c>
      <c r="L209" s="95">
        <v>0</v>
      </c>
      <c r="M209" s="103">
        <f t="shared" si="75"/>
        <v>0.96666346055132557</v>
      </c>
      <c r="N209" s="95">
        <f>O209+P209+Q209+R209</f>
        <v>77587.58</v>
      </c>
      <c r="O209" s="95">
        <v>3879.49</v>
      </c>
      <c r="P209" s="95">
        <v>73708.09</v>
      </c>
      <c r="Q209" s="95">
        <v>0</v>
      </c>
      <c r="R209" s="95">
        <v>0</v>
      </c>
      <c r="S209" s="33" t="s">
        <v>869</v>
      </c>
    </row>
    <row r="210" spans="1:19" s="4" customFormat="1" ht="220.5" customHeight="1">
      <c r="A210" s="44" t="s">
        <v>99</v>
      </c>
      <c r="B210" s="47" t="s">
        <v>785</v>
      </c>
      <c r="C210" s="92">
        <f>D210+E210+G210</f>
        <v>103.03</v>
      </c>
      <c r="D210" s="92">
        <v>103.03</v>
      </c>
      <c r="E210" s="92">
        <v>0</v>
      </c>
      <c r="F210" s="92">
        <v>0</v>
      </c>
      <c r="G210" s="92">
        <v>0</v>
      </c>
      <c r="H210" s="92">
        <f>I210+J210+L210</f>
        <v>103.03</v>
      </c>
      <c r="I210" s="92">
        <v>103.03</v>
      </c>
      <c r="J210" s="92">
        <v>0</v>
      </c>
      <c r="K210" s="92">
        <v>0</v>
      </c>
      <c r="L210" s="92">
        <v>0</v>
      </c>
      <c r="M210" s="103">
        <f t="shared" si="75"/>
        <v>1</v>
      </c>
      <c r="N210" s="92">
        <f>O210+P210+R210</f>
        <v>103.03</v>
      </c>
      <c r="O210" s="92">
        <v>103.03</v>
      </c>
      <c r="P210" s="92">
        <v>0</v>
      </c>
      <c r="Q210" s="92">
        <v>0</v>
      </c>
      <c r="R210" s="92">
        <v>0</v>
      </c>
      <c r="S210" s="33"/>
    </row>
    <row r="211" spans="1:19" s="4" customFormat="1" ht="214.5" customHeight="1">
      <c r="A211" s="44" t="s">
        <v>100</v>
      </c>
      <c r="B211" s="47" t="s">
        <v>786</v>
      </c>
      <c r="C211" s="92">
        <f t="shared" ref="C211:L211" si="79">C212+C213+C214+C215</f>
        <v>150388.32999999999</v>
      </c>
      <c r="D211" s="92">
        <f t="shared" si="79"/>
        <v>0</v>
      </c>
      <c r="E211" s="92">
        <f t="shared" si="79"/>
        <v>150388.32999999999</v>
      </c>
      <c r="F211" s="92">
        <f t="shared" si="79"/>
        <v>0</v>
      </c>
      <c r="G211" s="92">
        <f t="shared" si="79"/>
        <v>0</v>
      </c>
      <c r="H211" s="92">
        <f t="shared" si="79"/>
        <v>0</v>
      </c>
      <c r="I211" s="92">
        <f t="shared" si="79"/>
        <v>0</v>
      </c>
      <c r="J211" s="92">
        <f t="shared" si="79"/>
        <v>0</v>
      </c>
      <c r="K211" s="92">
        <f t="shared" si="79"/>
        <v>0</v>
      </c>
      <c r="L211" s="92">
        <f t="shared" si="79"/>
        <v>0</v>
      </c>
      <c r="M211" s="103">
        <f t="shared" si="75"/>
        <v>0</v>
      </c>
      <c r="N211" s="92">
        <f>N212+N213+N214+N215</f>
        <v>132766.71</v>
      </c>
      <c r="O211" s="92">
        <f>O212+O213+O214+O215</f>
        <v>0</v>
      </c>
      <c r="P211" s="87">
        <f>P212+P213+P214+P215</f>
        <v>132766.71</v>
      </c>
      <c r="Q211" s="92">
        <f>Q212+Q213+Q214+Q215</f>
        <v>0</v>
      </c>
      <c r="R211" s="92">
        <f>R212+R213+R214+R215</f>
        <v>0</v>
      </c>
      <c r="S211" s="33"/>
    </row>
    <row r="212" spans="1:19" s="4" customFormat="1" ht="55.5">
      <c r="A212" s="41" t="s">
        <v>138</v>
      </c>
      <c r="B212" s="53" t="s">
        <v>791</v>
      </c>
      <c r="C212" s="88">
        <f>D212+E212+F212+G212</f>
        <v>136295.29</v>
      </c>
      <c r="D212" s="95">
        <v>0</v>
      </c>
      <c r="E212" s="95">
        <f>129541.09+6754.2</f>
        <v>136295.29</v>
      </c>
      <c r="F212" s="95">
        <v>0</v>
      </c>
      <c r="G212" s="95">
        <v>0</v>
      </c>
      <c r="H212" s="95">
        <f>I212+J212+K212+L212</f>
        <v>0</v>
      </c>
      <c r="I212" s="95">
        <v>0</v>
      </c>
      <c r="J212" s="95">
        <v>0</v>
      </c>
      <c r="K212" s="95">
        <v>0</v>
      </c>
      <c r="L212" s="95">
        <v>0</v>
      </c>
      <c r="M212" s="103">
        <f t="shared" si="75"/>
        <v>0</v>
      </c>
      <c r="N212" s="95">
        <f>O212+P212+Q212+R212</f>
        <v>132766.71</v>
      </c>
      <c r="O212" s="95">
        <v>0</v>
      </c>
      <c r="P212" s="88">
        <f>126187.4+6579.31</f>
        <v>132766.71</v>
      </c>
      <c r="Q212" s="95">
        <v>0</v>
      </c>
      <c r="R212" s="95">
        <v>0</v>
      </c>
      <c r="S212" s="33" t="s">
        <v>866</v>
      </c>
    </row>
    <row r="213" spans="1:19" s="4" customFormat="1" ht="138.75">
      <c r="A213" s="41" t="s">
        <v>789</v>
      </c>
      <c r="B213" s="53" t="s">
        <v>790</v>
      </c>
      <c r="C213" s="95">
        <f>D213+E213+F213+G213</f>
        <v>2144.9</v>
      </c>
      <c r="D213" s="95">
        <v>0</v>
      </c>
      <c r="E213" s="95">
        <f>2038.6+106.3</f>
        <v>2144.9</v>
      </c>
      <c r="F213" s="95">
        <v>0</v>
      </c>
      <c r="G213" s="95">
        <v>0</v>
      </c>
      <c r="H213" s="95">
        <f>I213+J213+K213+L213</f>
        <v>0</v>
      </c>
      <c r="I213" s="95">
        <v>0</v>
      </c>
      <c r="J213" s="95">
        <v>0</v>
      </c>
      <c r="K213" s="95">
        <v>0</v>
      </c>
      <c r="L213" s="95">
        <v>0</v>
      </c>
      <c r="M213" s="103">
        <f t="shared" si="75"/>
        <v>0</v>
      </c>
      <c r="N213" s="95">
        <f>O213+P213+Q213+R213</f>
        <v>0</v>
      </c>
      <c r="O213" s="95">
        <v>0</v>
      </c>
      <c r="P213" s="95">
        <v>0</v>
      </c>
      <c r="Q213" s="95">
        <v>0</v>
      </c>
      <c r="R213" s="95">
        <v>0</v>
      </c>
      <c r="S213" s="33" t="s">
        <v>867</v>
      </c>
    </row>
    <row r="214" spans="1:19" s="4" customFormat="1" ht="138.75">
      <c r="A214" s="41" t="s">
        <v>792</v>
      </c>
      <c r="B214" s="53" t="s">
        <v>794</v>
      </c>
      <c r="C214" s="95">
        <f>D214+E214+F214+G214</f>
        <v>291.86</v>
      </c>
      <c r="D214" s="95">
        <v>0</v>
      </c>
      <c r="E214" s="95">
        <f>277.36+14.5</f>
        <v>291.86</v>
      </c>
      <c r="F214" s="95">
        <v>0</v>
      </c>
      <c r="G214" s="95">
        <v>0</v>
      </c>
      <c r="H214" s="95">
        <f>I214+J214+K214+L214</f>
        <v>0</v>
      </c>
      <c r="I214" s="95">
        <v>0</v>
      </c>
      <c r="J214" s="95">
        <v>0</v>
      </c>
      <c r="K214" s="95">
        <v>0</v>
      </c>
      <c r="L214" s="95">
        <v>0</v>
      </c>
      <c r="M214" s="103">
        <f t="shared" si="75"/>
        <v>0</v>
      </c>
      <c r="N214" s="95">
        <f>O214+P214+Q214+R214</f>
        <v>0</v>
      </c>
      <c r="O214" s="95">
        <v>0</v>
      </c>
      <c r="P214" s="95">
        <v>0</v>
      </c>
      <c r="Q214" s="95">
        <v>0</v>
      </c>
      <c r="R214" s="95">
        <v>0</v>
      </c>
      <c r="S214" s="33" t="s">
        <v>867</v>
      </c>
    </row>
    <row r="215" spans="1:19" s="4" customFormat="1" ht="111">
      <c r="A215" s="41" t="s">
        <v>793</v>
      </c>
      <c r="B215" s="53" t="s">
        <v>795</v>
      </c>
      <c r="C215" s="95">
        <f>D215+E215+F215+G215</f>
        <v>11656.28</v>
      </c>
      <c r="D215" s="95">
        <v>0</v>
      </c>
      <c r="E215" s="95">
        <f>11078.68+577.6</f>
        <v>11656.28</v>
      </c>
      <c r="F215" s="95">
        <v>0</v>
      </c>
      <c r="G215" s="95">
        <v>0</v>
      </c>
      <c r="H215" s="95">
        <f>I215+J215+K215+L215</f>
        <v>0</v>
      </c>
      <c r="I215" s="95">
        <v>0</v>
      </c>
      <c r="J215" s="95">
        <v>0</v>
      </c>
      <c r="K215" s="95">
        <v>0</v>
      </c>
      <c r="L215" s="95">
        <v>0</v>
      </c>
      <c r="M215" s="103">
        <f t="shared" si="75"/>
        <v>0</v>
      </c>
      <c r="N215" s="95">
        <f>O215+P215+Q215+R215</f>
        <v>0</v>
      </c>
      <c r="O215" s="95">
        <v>0</v>
      </c>
      <c r="P215" s="95">
        <v>0</v>
      </c>
      <c r="Q215" s="95">
        <v>0</v>
      </c>
      <c r="R215" s="95">
        <v>0</v>
      </c>
      <c r="S215" s="33" t="s">
        <v>868</v>
      </c>
    </row>
    <row r="216" spans="1:19" s="4" customFormat="1" ht="108">
      <c r="A216" s="42" t="s">
        <v>43</v>
      </c>
      <c r="B216" s="48" t="s">
        <v>53</v>
      </c>
      <c r="C216" s="91">
        <f>C217+C232+C236+C238+C240+C242+C233</f>
        <v>188654.15000000002</v>
      </c>
      <c r="D216" s="91">
        <f>D217+D232+D236+D238+D240+D242+D233</f>
        <v>31520.93</v>
      </c>
      <c r="E216" s="91">
        <f>E217+E232+E236+E238+E240+E242+E233</f>
        <v>95922.74</v>
      </c>
      <c r="F216" s="91">
        <f>F217+F232+F236+F238+F240+F242+F233</f>
        <v>61210.48</v>
      </c>
      <c r="G216" s="91">
        <f>G217+G232+G236+G238+G240+G242+G233</f>
        <v>0</v>
      </c>
      <c r="H216" s="91">
        <f t="shared" ref="H216:R216" si="80">H217+H232+H236+H238+H240+H242+H233</f>
        <v>130040.21000000002</v>
      </c>
      <c r="I216" s="91">
        <f t="shared" si="80"/>
        <v>23147.17</v>
      </c>
      <c r="J216" s="91">
        <f t="shared" si="80"/>
        <v>82219.040000000023</v>
      </c>
      <c r="K216" s="91">
        <f t="shared" si="80"/>
        <v>24674</v>
      </c>
      <c r="L216" s="91">
        <f t="shared" si="80"/>
        <v>0</v>
      </c>
      <c r="M216" s="103">
        <f t="shared" si="75"/>
        <v>0.68930479398412392</v>
      </c>
      <c r="N216" s="91">
        <f t="shared" si="80"/>
        <v>139503.63999999998</v>
      </c>
      <c r="O216" s="91">
        <f t="shared" si="80"/>
        <v>26367.010000000002</v>
      </c>
      <c r="P216" s="91">
        <f t="shared" si="80"/>
        <v>88462.63</v>
      </c>
      <c r="Q216" s="91">
        <f t="shared" si="80"/>
        <v>24674</v>
      </c>
      <c r="R216" s="91">
        <f t="shared" si="80"/>
        <v>0</v>
      </c>
      <c r="S216" s="33"/>
    </row>
    <row r="217" spans="1:19" s="4" customFormat="1" ht="200.1" customHeight="1">
      <c r="A217" s="43"/>
      <c r="B217" s="46" t="s">
        <v>384</v>
      </c>
      <c r="C217" s="91">
        <f>C218+C221+C230</f>
        <v>163428.26</v>
      </c>
      <c r="D217" s="91">
        <f t="shared" ref="D217:R217" si="81">D218+D221+D230</f>
        <v>11365.78</v>
      </c>
      <c r="E217" s="91">
        <f t="shared" si="81"/>
        <v>90852</v>
      </c>
      <c r="F217" s="91">
        <f t="shared" si="81"/>
        <v>61210.48</v>
      </c>
      <c r="G217" s="91">
        <f t="shared" si="81"/>
        <v>0</v>
      </c>
      <c r="H217" s="91">
        <f t="shared" si="81"/>
        <v>112516.18000000002</v>
      </c>
      <c r="I217" s="91">
        <f t="shared" si="81"/>
        <v>7540.24</v>
      </c>
      <c r="J217" s="91">
        <f t="shared" si="81"/>
        <v>80301.940000000017</v>
      </c>
      <c r="K217" s="91">
        <f t="shared" si="81"/>
        <v>24674</v>
      </c>
      <c r="L217" s="91">
        <f t="shared" si="81"/>
        <v>0</v>
      </c>
      <c r="M217" s="103">
        <f t="shared" si="75"/>
        <v>0.6884744413236733</v>
      </c>
      <c r="N217" s="91">
        <f t="shared" si="81"/>
        <v>121979.61</v>
      </c>
      <c r="O217" s="91">
        <f t="shared" si="81"/>
        <v>10760.08</v>
      </c>
      <c r="P217" s="91">
        <f t="shared" si="81"/>
        <v>86545.53</v>
      </c>
      <c r="Q217" s="91">
        <f t="shared" si="81"/>
        <v>24674</v>
      </c>
      <c r="R217" s="91">
        <f t="shared" si="81"/>
        <v>0</v>
      </c>
      <c r="S217" s="32"/>
    </row>
    <row r="218" spans="1:19" s="4" customFormat="1" ht="123" customHeight="1">
      <c r="A218" s="44" t="s">
        <v>10</v>
      </c>
      <c r="B218" s="47" t="s">
        <v>871</v>
      </c>
      <c r="C218" s="92">
        <f>C219+C220</f>
        <v>17356.510000000002</v>
      </c>
      <c r="D218" s="92">
        <f>D219</f>
        <v>0</v>
      </c>
      <c r="E218" s="92">
        <f>E219</f>
        <v>0</v>
      </c>
      <c r="F218" s="92">
        <f>F219+F220</f>
        <v>17356.510000000002</v>
      </c>
      <c r="G218" s="92">
        <f>G219</f>
        <v>0</v>
      </c>
      <c r="H218" s="92">
        <f>I218+J218+L218</f>
        <v>0</v>
      </c>
      <c r="I218" s="92">
        <v>0</v>
      </c>
      <c r="J218" s="92">
        <v>0</v>
      </c>
      <c r="K218" s="92">
        <v>0</v>
      </c>
      <c r="L218" s="92">
        <v>0</v>
      </c>
      <c r="M218" s="103">
        <f t="shared" si="75"/>
        <v>0</v>
      </c>
      <c r="N218" s="92">
        <f>O218+P218+R218</f>
        <v>0</v>
      </c>
      <c r="O218" s="92">
        <v>0</v>
      </c>
      <c r="P218" s="92">
        <v>0</v>
      </c>
      <c r="Q218" s="92">
        <v>0</v>
      </c>
      <c r="R218" s="92">
        <v>0</v>
      </c>
      <c r="S218" s="33"/>
    </row>
    <row r="219" spans="1:19" s="4" customFormat="1" ht="83.25">
      <c r="A219" s="41" t="s">
        <v>123</v>
      </c>
      <c r="B219" s="53" t="s">
        <v>796</v>
      </c>
      <c r="C219" s="95">
        <f>D219+E219+F219+G219</f>
        <v>12856.51</v>
      </c>
      <c r="D219" s="95">
        <v>0</v>
      </c>
      <c r="E219" s="95">
        <v>0</v>
      </c>
      <c r="F219" s="95">
        <v>12856.51</v>
      </c>
      <c r="G219" s="95">
        <v>0</v>
      </c>
      <c r="H219" s="95">
        <v>0</v>
      </c>
      <c r="I219" s="95">
        <v>0</v>
      </c>
      <c r="J219" s="95">
        <v>0</v>
      </c>
      <c r="K219" s="95">
        <v>0</v>
      </c>
      <c r="L219" s="95">
        <v>0</v>
      </c>
      <c r="M219" s="103">
        <f t="shared" si="75"/>
        <v>0</v>
      </c>
      <c r="N219" s="95">
        <v>0</v>
      </c>
      <c r="O219" s="95">
        <v>0</v>
      </c>
      <c r="P219" s="95">
        <v>0</v>
      </c>
      <c r="Q219" s="95">
        <v>0</v>
      </c>
      <c r="R219" s="95">
        <v>0</v>
      </c>
      <c r="S219" s="33" t="s">
        <v>870</v>
      </c>
    </row>
    <row r="220" spans="1:19" s="4" customFormat="1" ht="81">
      <c r="A220" s="41"/>
      <c r="B220" s="53" t="s">
        <v>797</v>
      </c>
      <c r="C220" s="95">
        <f>D220+E220+F220+G220</f>
        <v>4500</v>
      </c>
      <c r="D220" s="95">
        <v>0</v>
      </c>
      <c r="E220" s="95">
        <v>0</v>
      </c>
      <c r="F220" s="95">
        <v>4500</v>
      </c>
      <c r="G220" s="95">
        <v>0</v>
      </c>
      <c r="H220" s="95">
        <v>0</v>
      </c>
      <c r="I220" s="95">
        <v>0</v>
      </c>
      <c r="J220" s="95">
        <v>0</v>
      </c>
      <c r="K220" s="95">
        <v>0</v>
      </c>
      <c r="L220" s="95">
        <v>0</v>
      </c>
      <c r="M220" s="103">
        <f t="shared" si="75"/>
        <v>0</v>
      </c>
      <c r="N220" s="95">
        <v>0</v>
      </c>
      <c r="O220" s="95">
        <v>0</v>
      </c>
      <c r="P220" s="95">
        <v>0</v>
      </c>
      <c r="Q220" s="95">
        <v>0</v>
      </c>
      <c r="R220" s="95">
        <v>0</v>
      </c>
      <c r="S220" s="33" t="s">
        <v>870</v>
      </c>
    </row>
    <row r="221" spans="1:19" s="4" customFormat="1" ht="268.5" customHeight="1">
      <c r="A221" s="44" t="s">
        <v>99</v>
      </c>
      <c r="B221" s="47" t="s">
        <v>798</v>
      </c>
      <c r="C221" s="92">
        <f>C222+C223+C224+C225+C226+C228</f>
        <v>144512.07</v>
      </c>
      <c r="D221" s="92">
        <f>D222+D223+D224+D225+D226+D228</f>
        <v>9806.1</v>
      </c>
      <c r="E221" s="92">
        <f>E222+E223+E224+E225+E226+E228</f>
        <v>90852</v>
      </c>
      <c r="F221" s="92">
        <f>F222+F223+F224+F225+F226+F228</f>
        <v>43853.97</v>
      </c>
      <c r="G221" s="92">
        <f>G222+G223+G224+G225+G226+G228</f>
        <v>0</v>
      </c>
      <c r="H221" s="92">
        <f>I221+J221+L221+K221</f>
        <v>111105.18000000002</v>
      </c>
      <c r="I221" s="92">
        <f>I222+I223+I224+I225+I226+I228</f>
        <v>6129.24</v>
      </c>
      <c r="J221" s="92">
        <f>J222+J223+J224+J225+J226+J228</f>
        <v>80301.940000000017</v>
      </c>
      <c r="K221" s="92">
        <f>K222+K223+K224+K225+K226+K228</f>
        <v>24674</v>
      </c>
      <c r="L221" s="92">
        <f>L222+L223+L224+L225+L226+L228</f>
        <v>0</v>
      </c>
      <c r="M221" s="103">
        <f t="shared" si="75"/>
        <v>0.76882975934120945</v>
      </c>
      <c r="N221" s="92">
        <f>O221+P221+R221+Q221</f>
        <v>120568.61</v>
      </c>
      <c r="O221" s="92">
        <f>O222+O223+O224+O225+O226+O227+O228+O229</f>
        <v>9349.08</v>
      </c>
      <c r="P221" s="92">
        <f>P222+P223+P224+P225+P226+P227+P228+P229</f>
        <v>86545.53</v>
      </c>
      <c r="Q221" s="92">
        <f>Q222+Q223+Q224+Q225+Q226+Q227+Q228+Q229</f>
        <v>24674</v>
      </c>
      <c r="R221" s="92">
        <f>R222+R223+R224+R225+R226+R227+R228+R229</f>
        <v>0</v>
      </c>
      <c r="S221" s="33"/>
    </row>
    <row r="222" spans="1:19" s="4" customFormat="1" ht="138.75">
      <c r="A222" s="41" t="s">
        <v>119</v>
      </c>
      <c r="B222" s="53" t="s">
        <v>799</v>
      </c>
      <c r="C222" s="95">
        <f t="shared" ref="C222:C229" si="82">D222+E222+F222+G222</f>
        <v>50319</v>
      </c>
      <c r="D222" s="95">
        <v>2530</v>
      </c>
      <c r="E222" s="95">
        <v>47789</v>
      </c>
      <c r="F222" s="95">
        <v>0</v>
      </c>
      <c r="G222" s="95">
        <v>0</v>
      </c>
      <c r="H222" s="95">
        <f>I222+K222+J222+L222</f>
        <v>50277.8</v>
      </c>
      <c r="I222" s="95">
        <v>2513.9</v>
      </c>
      <c r="J222" s="95">
        <v>47763.9</v>
      </c>
      <c r="K222" s="95">
        <v>0</v>
      </c>
      <c r="L222" s="95">
        <v>0</v>
      </c>
      <c r="M222" s="103">
        <f t="shared" si="75"/>
        <v>0.99918122379220575</v>
      </c>
      <c r="N222" s="95">
        <f>O222+Q222+P222+R222</f>
        <v>50277.8</v>
      </c>
      <c r="O222" s="95">
        <v>2513.9</v>
      </c>
      <c r="P222" s="95">
        <v>47763.9</v>
      </c>
      <c r="Q222" s="95">
        <v>0</v>
      </c>
      <c r="R222" s="95">
        <v>0</v>
      </c>
      <c r="S222" s="33"/>
    </row>
    <row r="223" spans="1:19" s="4" customFormat="1" ht="250.5" customHeight="1">
      <c r="A223" s="41" t="s">
        <v>120</v>
      </c>
      <c r="B223" s="53" t="s">
        <v>800</v>
      </c>
      <c r="C223" s="95">
        <f t="shared" si="82"/>
        <v>37678</v>
      </c>
      <c r="D223" s="95">
        <v>0</v>
      </c>
      <c r="E223" s="95">
        <v>0</v>
      </c>
      <c r="F223" s="95">
        <v>37678</v>
      </c>
      <c r="G223" s="95">
        <v>0</v>
      </c>
      <c r="H223" s="95">
        <f>I223+K223+J223+L223</f>
        <v>20872.599999999999</v>
      </c>
      <c r="I223" s="95">
        <v>0</v>
      </c>
      <c r="J223" s="95">
        <v>0</v>
      </c>
      <c r="K223" s="95">
        <v>20872.599999999999</v>
      </c>
      <c r="L223" s="95">
        <v>0</v>
      </c>
      <c r="M223" s="103">
        <f t="shared" si="75"/>
        <v>0.55397314082488447</v>
      </c>
      <c r="N223" s="95">
        <f>O223+Q223+P223+R223</f>
        <v>20872.599999999999</v>
      </c>
      <c r="O223" s="95">
        <v>0</v>
      </c>
      <c r="P223" s="95">
        <v>0</v>
      </c>
      <c r="Q223" s="95">
        <v>20872.599999999999</v>
      </c>
      <c r="R223" s="95">
        <v>0</v>
      </c>
      <c r="S223" s="33" t="s">
        <v>873</v>
      </c>
    </row>
    <row r="224" spans="1:19" s="4" customFormat="1" ht="111">
      <c r="A224" s="41" t="s">
        <v>801</v>
      </c>
      <c r="B224" s="53" t="s">
        <v>802</v>
      </c>
      <c r="C224" s="95">
        <f t="shared" si="82"/>
        <v>5601</v>
      </c>
      <c r="D224" s="95">
        <v>0</v>
      </c>
      <c r="E224" s="95">
        <v>0</v>
      </c>
      <c r="F224" s="95">
        <v>5601</v>
      </c>
      <c r="G224" s="95">
        <v>0</v>
      </c>
      <c r="H224" s="95">
        <f>I224+K224+J224+L224</f>
        <v>3801.4</v>
      </c>
      <c r="I224" s="95">
        <v>0</v>
      </c>
      <c r="J224" s="95">
        <v>0</v>
      </c>
      <c r="K224" s="95">
        <v>3801.4</v>
      </c>
      <c r="L224" s="95">
        <v>0</v>
      </c>
      <c r="M224" s="103">
        <f t="shared" si="75"/>
        <v>0.67870023210141051</v>
      </c>
      <c r="N224" s="95">
        <f>O224+Q224+P224+R224</f>
        <v>3801.4</v>
      </c>
      <c r="O224" s="95">
        <v>0</v>
      </c>
      <c r="P224" s="95">
        <v>0</v>
      </c>
      <c r="Q224" s="95">
        <v>3801.4</v>
      </c>
      <c r="R224" s="95">
        <v>0</v>
      </c>
      <c r="S224" s="33"/>
    </row>
    <row r="225" spans="1:19" s="4" customFormat="1" ht="111">
      <c r="A225" s="41" t="s">
        <v>803</v>
      </c>
      <c r="B225" s="53" t="s">
        <v>805</v>
      </c>
      <c r="C225" s="95">
        <f t="shared" si="82"/>
        <v>6552</v>
      </c>
      <c r="D225" s="95">
        <v>0</v>
      </c>
      <c r="E225" s="95">
        <v>6552</v>
      </c>
      <c r="F225" s="95">
        <v>0</v>
      </c>
      <c r="G225" s="95">
        <v>0</v>
      </c>
      <c r="H225" s="95">
        <f>I225+J225+K225+L225</f>
        <v>0</v>
      </c>
      <c r="I225" s="95">
        <v>0</v>
      </c>
      <c r="J225" s="95">
        <v>0</v>
      </c>
      <c r="K225" s="95">
        <v>0</v>
      </c>
      <c r="L225" s="95">
        <v>0</v>
      </c>
      <c r="M225" s="103">
        <f t="shared" si="75"/>
        <v>0</v>
      </c>
      <c r="N225" s="95">
        <f>O225+P225+Q225+R225</f>
        <v>6551.3</v>
      </c>
      <c r="O225" s="95">
        <v>0</v>
      </c>
      <c r="P225" s="95">
        <v>6551.3</v>
      </c>
      <c r="Q225" s="95">
        <v>0</v>
      </c>
      <c r="R225" s="95">
        <v>0</v>
      </c>
      <c r="S225" s="33" t="s">
        <v>872</v>
      </c>
    </row>
    <row r="226" spans="1:19" s="4" customFormat="1" ht="333" customHeight="1">
      <c r="A226" s="41" t="s">
        <v>804</v>
      </c>
      <c r="B226" s="83" t="s">
        <v>890</v>
      </c>
      <c r="C226" s="95">
        <f t="shared" si="82"/>
        <v>43673.09</v>
      </c>
      <c r="D226" s="95">
        <v>7162.09</v>
      </c>
      <c r="E226" s="95">
        <v>36511</v>
      </c>
      <c r="F226" s="95">
        <v>0</v>
      </c>
      <c r="G226" s="95">
        <v>0</v>
      </c>
      <c r="H226" s="95">
        <f>I226+J226+K226+L226</f>
        <v>35811.480000000003</v>
      </c>
      <c r="I226" s="95">
        <v>3581.15</v>
      </c>
      <c r="J226" s="95">
        <v>32230.33</v>
      </c>
      <c r="K226" s="95">
        <v>0</v>
      </c>
      <c r="L226" s="95">
        <v>0</v>
      </c>
      <c r="M226" s="103">
        <f t="shared" si="75"/>
        <v>0.8199896091620722</v>
      </c>
      <c r="N226" s="95">
        <f>O226+P226+Q226+R226</f>
        <v>35811.480000000003</v>
      </c>
      <c r="O226" s="95">
        <v>3581.15</v>
      </c>
      <c r="P226" s="95">
        <v>32230.33</v>
      </c>
      <c r="Q226" s="95">
        <v>0</v>
      </c>
      <c r="R226" s="95">
        <v>0</v>
      </c>
      <c r="S226" s="33"/>
    </row>
    <row r="227" spans="1:19" s="4" customFormat="1" ht="55.5">
      <c r="A227" s="41"/>
      <c r="B227" s="53" t="s">
        <v>808</v>
      </c>
      <c r="C227" s="95">
        <f t="shared" si="82"/>
        <v>3169.71</v>
      </c>
      <c r="D227" s="95">
        <v>3169.71</v>
      </c>
      <c r="E227" s="95">
        <v>0</v>
      </c>
      <c r="F227" s="95">
        <v>0</v>
      </c>
      <c r="G227" s="95">
        <v>0</v>
      </c>
      <c r="H227" s="95">
        <f>I227+J227+K227+L227</f>
        <v>0</v>
      </c>
      <c r="I227" s="95">
        <v>0</v>
      </c>
      <c r="J227" s="95">
        <v>0</v>
      </c>
      <c r="K227" s="95">
        <v>0</v>
      </c>
      <c r="L227" s="95">
        <v>0</v>
      </c>
      <c r="M227" s="103">
        <f t="shared" si="75"/>
        <v>0</v>
      </c>
      <c r="N227" s="95">
        <f>O227+P227+Q227+R227</f>
        <v>3169.71</v>
      </c>
      <c r="O227" s="95">
        <v>3169.71</v>
      </c>
      <c r="P227" s="95">
        <v>0</v>
      </c>
      <c r="Q227" s="95">
        <v>0</v>
      </c>
      <c r="R227" s="95">
        <v>0</v>
      </c>
      <c r="S227" s="33"/>
    </row>
    <row r="228" spans="1:19" s="4" customFormat="1" ht="200.1" customHeight="1">
      <c r="A228" s="41" t="s">
        <v>806</v>
      </c>
      <c r="B228" s="53" t="s">
        <v>807</v>
      </c>
      <c r="C228" s="95">
        <f t="shared" si="82"/>
        <v>688.98</v>
      </c>
      <c r="D228" s="95">
        <v>114.01</v>
      </c>
      <c r="E228" s="95">
        <v>0</v>
      </c>
      <c r="F228" s="95">
        <v>574.97</v>
      </c>
      <c r="G228" s="95">
        <v>0</v>
      </c>
      <c r="H228" s="95">
        <f>I228+J228+K228+L228</f>
        <v>341.9</v>
      </c>
      <c r="I228" s="95">
        <v>34.19</v>
      </c>
      <c r="J228" s="95">
        <v>307.70999999999998</v>
      </c>
      <c r="K228" s="95">
        <v>0</v>
      </c>
      <c r="L228" s="95">
        <v>0</v>
      </c>
      <c r="M228" s="103">
        <f t="shared" si="75"/>
        <v>0.49624081976254747</v>
      </c>
      <c r="N228" s="95">
        <f>O228+Q228+P228+R228</f>
        <v>34.19</v>
      </c>
      <c r="O228" s="95">
        <v>34.19</v>
      </c>
      <c r="P228" s="95">
        <v>0</v>
      </c>
      <c r="Q228" s="95">
        <v>0</v>
      </c>
      <c r="R228" s="95">
        <v>0</v>
      </c>
      <c r="S228" s="62" t="s">
        <v>874</v>
      </c>
    </row>
    <row r="229" spans="1:19" s="4" customFormat="1" ht="55.5">
      <c r="A229" s="41"/>
      <c r="B229" s="53" t="s">
        <v>808</v>
      </c>
      <c r="C229" s="95">
        <f t="shared" si="82"/>
        <v>50.13</v>
      </c>
      <c r="D229" s="95">
        <v>50.13</v>
      </c>
      <c r="E229" s="95">
        <v>0</v>
      </c>
      <c r="F229" s="95">
        <v>0</v>
      </c>
      <c r="G229" s="95">
        <v>0</v>
      </c>
      <c r="H229" s="95">
        <f>I229+J229+K229+L229</f>
        <v>0</v>
      </c>
      <c r="I229" s="95">
        <v>0</v>
      </c>
      <c r="J229" s="95">
        <v>0</v>
      </c>
      <c r="K229" s="95">
        <v>0</v>
      </c>
      <c r="L229" s="95">
        <v>0</v>
      </c>
      <c r="M229" s="103">
        <f t="shared" si="75"/>
        <v>0</v>
      </c>
      <c r="N229" s="95">
        <f>O229+P229+Q229+R229</f>
        <v>50.13</v>
      </c>
      <c r="O229" s="95">
        <v>50.13</v>
      </c>
      <c r="P229" s="95">
        <v>0</v>
      </c>
      <c r="Q229" s="95">
        <v>0</v>
      </c>
      <c r="R229" s="95">
        <v>0</v>
      </c>
      <c r="S229" s="33"/>
    </row>
    <row r="230" spans="1:19" s="4" customFormat="1" ht="200.1" customHeight="1">
      <c r="A230" s="44" t="s">
        <v>100</v>
      </c>
      <c r="B230" s="47" t="s">
        <v>809</v>
      </c>
      <c r="C230" s="92">
        <f>C231</f>
        <v>1559.68</v>
      </c>
      <c r="D230" s="92">
        <f>D231</f>
        <v>1559.68</v>
      </c>
      <c r="E230" s="92">
        <f>E231</f>
        <v>0</v>
      </c>
      <c r="F230" s="92">
        <f>F231</f>
        <v>0</v>
      </c>
      <c r="G230" s="92">
        <f>G231</f>
        <v>0</v>
      </c>
      <c r="H230" s="92">
        <f>I230+J230+L230</f>
        <v>1411</v>
      </c>
      <c r="I230" s="92">
        <v>1411</v>
      </c>
      <c r="J230" s="92">
        <v>0</v>
      </c>
      <c r="K230" s="92">
        <v>0</v>
      </c>
      <c r="L230" s="92">
        <v>0</v>
      </c>
      <c r="M230" s="103">
        <f t="shared" si="75"/>
        <v>0.90467275338530972</v>
      </c>
      <c r="N230" s="92">
        <f>O230+P230+R230</f>
        <v>1411</v>
      </c>
      <c r="O230" s="92">
        <v>1411</v>
      </c>
      <c r="P230" s="92">
        <v>0</v>
      </c>
      <c r="Q230" s="92">
        <v>0</v>
      </c>
      <c r="R230" s="92">
        <v>0</v>
      </c>
      <c r="S230" s="33"/>
    </row>
    <row r="231" spans="1:19" s="4" customFormat="1" ht="138.75">
      <c r="A231" s="41" t="s">
        <v>138</v>
      </c>
      <c r="B231" s="53" t="s">
        <v>810</v>
      </c>
      <c r="C231" s="95">
        <f>D231+E231+F231+G231</f>
        <v>1559.68</v>
      </c>
      <c r="D231" s="95">
        <v>1559.68</v>
      </c>
      <c r="E231" s="95">
        <v>0</v>
      </c>
      <c r="F231" s="95">
        <v>0</v>
      </c>
      <c r="G231" s="95">
        <v>0</v>
      </c>
      <c r="H231" s="92">
        <f>I231+J231+L231</f>
        <v>1411</v>
      </c>
      <c r="I231" s="92">
        <v>1411</v>
      </c>
      <c r="J231" s="92">
        <v>0</v>
      </c>
      <c r="K231" s="92">
        <v>0</v>
      </c>
      <c r="L231" s="92">
        <v>0</v>
      </c>
      <c r="M231" s="103">
        <f t="shared" si="75"/>
        <v>0.90467275338530972</v>
      </c>
      <c r="N231" s="92">
        <f>O231+P231+R231</f>
        <v>1411</v>
      </c>
      <c r="O231" s="92">
        <v>1411</v>
      </c>
      <c r="P231" s="92">
        <v>0</v>
      </c>
      <c r="Q231" s="92">
        <v>0</v>
      </c>
      <c r="R231" s="92">
        <v>0</v>
      </c>
      <c r="S231" s="33"/>
    </row>
    <row r="232" spans="1:19" s="4" customFormat="1" ht="200.1" hidden="1" customHeight="1">
      <c r="A232" s="43"/>
      <c r="B232" s="46" t="s">
        <v>385</v>
      </c>
      <c r="C232" s="91">
        <v>0</v>
      </c>
      <c r="D232" s="91">
        <v>0</v>
      </c>
      <c r="E232" s="91">
        <v>0</v>
      </c>
      <c r="F232" s="91">
        <v>0</v>
      </c>
      <c r="G232" s="91">
        <v>0</v>
      </c>
      <c r="H232" s="91"/>
      <c r="I232" s="91"/>
      <c r="J232" s="91"/>
      <c r="K232" s="91"/>
      <c r="L232" s="91"/>
      <c r="M232" s="103" t="e">
        <f t="shared" si="75"/>
        <v>#DIV/0!</v>
      </c>
      <c r="N232" s="91"/>
      <c r="O232" s="91"/>
      <c r="P232" s="91"/>
      <c r="Q232" s="91"/>
      <c r="R232" s="91"/>
      <c r="S232" s="32"/>
    </row>
    <row r="233" spans="1:19" s="4" customFormat="1" ht="135">
      <c r="A233" s="43"/>
      <c r="B233" s="46" t="s">
        <v>385</v>
      </c>
      <c r="C233" s="91">
        <f t="shared" ref="C233:J233" si="83">C234+C235</f>
        <v>10178.719999999999</v>
      </c>
      <c r="D233" s="91">
        <f t="shared" si="83"/>
        <v>5107.9799999999996</v>
      </c>
      <c r="E233" s="91">
        <f t="shared" si="83"/>
        <v>5070.74</v>
      </c>
      <c r="F233" s="91">
        <f t="shared" si="83"/>
        <v>0</v>
      </c>
      <c r="G233" s="91">
        <f t="shared" si="83"/>
        <v>0</v>
      </c>
      <c r="H233" s="91">
        <f t="shared" si="83"/>
        <v>4368.96</v>
      </c>
      <c r="I233" s="91">
        <f t="shared" si="83"/>
        <v>2451.86</v>
      </c>
      <c r="J233" s="91">
        <f t="shared" si="83"/>
        <v>1917.1</v>
      </c>
      <c r="K233" s="91">
        <f>K234+K235+K236</f>
        <v>0</v>
      </c>
      <c r="L233" s="91">
        <f>L234+L235+L236</f>
        <v>0</v>
      </c>
      <c r="M233" s="103">
        <f t="shared" si="75"/>
        <v>0.42922489271735548</v>
      </c>
      <c r="N233" s="91">
        <f>N234+N235</f>
        <v>4368.96</v>
      </c>
      <c r="O233" s="91">
        <f>O234+O235</f>
        <v>2451.86</v>
      </c>
      <c r="P233" s="91">
        <f>P234+P235</f>
        <v>1917.1</v>
      </c>
      <c r="Q233" s="91">
        <f>Q234+Q235+Q236</f>
        <v>0</v>
      </c>
      <c r="R233" s="91">
        <f>R234+R235+R236</f>
        <v>0</v>
      </c>
      <c r="S233" s="32"/>
    </row>
    <row r="234" spans="1:19" s="4" customFormat="1" ht="55.5">
      <c r="A234" s="44" t="s">
        <v>87</v>
      </c>
      <c r="B234" s="47" t="s">
        <v>811</v>
      </c>
      <c r="C234" s="92">
        <f>D234+E234+G234</f>
        <v>5656.4599999999991</v>
      </c>
      <c r="D234" s="92">
        <v>3585.72</v>
      </c>
      <c r="E234" s="92">
        <v>2070.7399999999998</v>
      </c>
      <c r="F234" s="92">
        <v>0</v>
      </c>
      <c r="G234" s="92">
        <v>0</v>
      </c>
      <c r="H234" s="92">
        <f>I234+J234+L234</f>
        <v>1450</v>
      </c>
      <c r="I234" s="92">
        <v>929.6</v>
      </c>
      <c r="J234" s="92">
        <v>520.4</v>
      </c>
      <c r="K234" s="92">
        <v>0</v>
      </c>
      <c r="L234" s="92">
        <v>0</v>
      </c>
      <c r="M234" s="103">
        <f t="shared" si="75"/>
        <v>0.25634407385537955</v>
      </c>
      <c r="N234" s="92">
        <f>O234+P234+R234</f>
        <v>1450</v>
      </c>
      <c r="O234" s="92">
        <v>929.6</v>
      </c>
      <c r="P234" s="92">
        <v>520.4</v>
      </c>
      <c r="Q234" s="92">
        <v>0</v>
      </c>
      <c r="R234" s="92">
        <v>0</v>
      </c>
      <c r="S234" s="33"/>
    </row>
    <row r="235" spans="1:19" s="4" customFormat="1" ht="83.25">
      <c r="A235" s="44" t="s">
        <v>88</v>
      </c>
      <c r="B235" s="47" t="s">
        <v>812</v>
      </c>
      <c r="C235" s="92">
        <f>D235+E235+G235</f>
        <v>4522.26</v>
      </c>
      <c r="D235" s="92">
        <v>1522.26</v>
      </c>
      <c r="E235" s="92">
        <v>3000</v>
      </c>
      <c r="F235" s="92">
        <v>0</v>
      </c>
      <c r="G235" s="92">
        <v>0</v>
      </c>
      <c r="H235" s="92">
        <f>I235+J235+L235</f>
        <v>2918.96</v>
      </c>
      <c r="I235" s="92">
        <v>1522.26</v>
      </c>
      <c r="J235" s="92">
        <v>1396.7</v>
      </c>
      <c r="K235" s="92">
        <v>0</v>
      </c>
      <c r="L235" s="92">
        <v>0</v>
      </c>
      <c r="M235" s="103">
        <f t="shared" si="75"/>
        <v>0.64546487818037879</v>
      </c>
      <c r="N235" s="92">
        <f>O235+P235+R235</f>
        <v>2918.96</v>
      </c>
      <c r="O235" s="92">
        <v>1522.26</v>
      </c>
      <c r="P235" s="92">
        <v>1396.7</v>
      </c>
      <c r="Q235" s="92">
        <v>0</v>
      </c>
      <c r="R235" s="92">
        <v>0</v>
      </c>
      <c r="S235" s="33"/>
    </row>
    <row r="236" spans="1:19" s="4" customFormat="1" ht="135">
      <c r="A236" s="43"/>
      <c r="B236" s="46" t="s">
        <v>813</v>
      </c>
      <c r="C236" s="91">
        <f>C237</f>
        <v>4996</v>
      </c>
      <c r="D236" s="91">
        <f t="shared" ref="D236:R236" si="84">D237</f>
        <v>4996</v>
      </c>
      <c r="E236" s="91">
        <f t="shared" si="84"/>
        <v>0</v>
      </c>
      <c r="F236" s="91">
        <f t="shared" si="84"/>
        <v>0</v>
      </c>
      <c r="G236" s="91">
        <f t="shared" si="84"/>
        <v>0</v>
      </c>
      <c r="H236" s="91">
        <f t="shared" si="84"/>
        <v>3103.9</v>
      </c>
      <c r="I236" s="91">
        <f t="shared" si="84"/>
        <v>3103.9</v>
      </c>
      <c r="J236" s="91">
        <f t="shared" si="84"/>
        <v>0</v>
      </c>
      <c r="K236" s="91">
        <f t="shared" si="84"/>
        <v>0</v>
      </c>
      <c r="L236" s="91">
        <f t="shared" si="84"/>
        <v>0</v>
      </c>
      <c r="M236" s="103">
        <f t="shared" si="75"/>
        <v>0.62127702161729381</v>
      </c>
      <c r="N236" s="91">
        <f t="shared" si="84"/>
        <v>3103.9</v>
      </c>
      <c r="O236" s="91">
        <f t="shared" si="84"/>
        <v>3103.9</v>
      </c>
      <c r="P236" s="91">
        <f t="shared" si="84"/>
        <v>0</v>
      </c>
      <c r="Q236" s="91">
        <f t="shared" si="84"/>
        <v>0</v>
      </c>
      <c r="R236" s="91">
        <f t="shared" si="84"/>
        <v>0</v>
      </c>
      <c r="S236" s="32"/>
    </row>
    <row r="237" spans="1:19" s="4" customFormat="1" ht="163.5" customHeight="1">
      <c r="A237" s="44" t="s">
        <v>86</v>
      </c>
      <c r="B237" s="47" t="s">
        <v>814</v>
      </c>
      <c r="C237" s="92">
        <f>D237+E237+G237</f>
        <v>4996</v>
      </c>
      <c r="D237" s="92">
        <v>4996</v>
      </c>
      <c r="E237" s="92">
        <v>0</v>
      </c>
      <c r="F237" s="92">
        <v>0</v>
      </c>
      <c r="G237" s="92">
        <v>0</v>
      </c>
      <c r="H237" s="92">
        <f>I237+J237+L237</f>
        <v>3103.9</v>
      </c>
      <c r="I237" s="92">
        <v>3103.9</v>
      </c>
      <c r="J237" s="92">
        <v>0</v>
      </c>
      <c r="K237" s="92">
        <v>0</v>
      </c>
      <c r="L237" s="92">
        <v>0</v>
      </c>
      <c r="M237" s="103">
        <f t="shared" si="75"/>
        <v>0.62127702161729381</v>
      </c>
      <c r="N237" s="92">
        <f>O237+P237+R237</f>
        <v>3103.9</v>
      </c>
      <c r="O237" s="92">
        <v>3103.9</v>
      </c>
      <c r="P237" s="92">
        <v>0</v>
      </c>
      <c r="Q237" s="92">
        <v>0</v>
      </c>
      <c r="R237" s="92">
        <v>0</v>
      </c>
      <c r="S237" s="33"/>
    </row>
    <row r="238" spans="1:19" s="4" customFormat="1" ht="81" hidden="1">
      <c r="A238" s="43"/>
      <c r="B238" s="46" t="s">
        <v>386</v>
      </c>
      <c r="C238" s="91">
        <f>C239</f>
        <v>0</v>
      </c>
      <c r="D238" s="91">
        <f t="shared" ref="D238:R238" si="85">D239</f>
        <v>0</v>
      </c>
      <c r="E238" s="91">
        <f t="shared" si="85"/>
        <v>0</v>
      </c>
      <c r="F238" s="91">
        <v>0</v>
      </c>
      <c r="G238" s="91">
        <f t="shared" si="85"/>
        <v>0</v>
      </c>
      <c r="H238" s="91">
        <f t="shared" si="85"/>
        <v>0</v>
      </c>
      <c r="I238" s="91">
        <f t="shared" si="85"/>
        <v>0</v>
      </c>
      <c r="J238" s="91">
        <f t="shared" si="85"/>
        <v>0</v>
      </c>
      <c r="K238" s="91">
        <f t="shared" si="85"/>
        <v>0</v>
      </c>
      <c r="L238" s="91">
        <f t="shared" si="85"/>
        <v>0</v>
      </c>
      <c r="M238" s="103" t="e">
        <f t="shared" si="75"/>
        <v>#DIV/0!</v>
      </c>
      <c r="N238" s="91">
        <f t="shared" si="85"/>
        <v>0</v>
      </c>
      <c r="O238" s="91">
        <f t="shared" si="85"/>
        <v>0</v>
      </c>
      <c r="P238" s="91">
        <f t="shared" si="85"/>
        <v>0</v>
      </c>
      <c r="Q238" s="91">
        <f t="shared" si="85"/>
        <v>0</v>
      </c>
      <c r="R238" s="91">
        <f t="shared" si="85"/>
        <v>0</v>
      </c>
      <c r="S238" s="32"/>
    </row>
    <row r="239" spans="1:19" s="4" customFormat="1" ht="200.1" hidden="1" customHeight="1">
      <c r="A239" s="44" t="s">
        <v>144</v>
      </c>
      <c r="B239" s="47" t="s">
        <v>387</v>
      </c>
      <c r="C239" s="92">
        <f>D239+E239+G239</f>
        <v>0</v>
      </c>
      <c r="D239" s="92">
        <v>0</v>
      </c>
      <c r="E239" s="92">
        <v>0</v>
      </c>
      <c r="F239" s="92">
        <v>0</v>
      </c>
      <c r="G239" s="92">
        <v>0</v>
      </c>
      <c r="H239" s="92">
        <f>I239+J239+L239</f>
        <v>0</v>
      </c>
      <c r="I239" s="92"/>
      <c r="J239" s="92"/>
      <c r="K239" s="92"/>
      <c r="L239" s="92"/>
      <c r="M239" s="103" t="e">
        <f t="shared" si="75"/>
        <v>#DIV/0!</v>
      </c>
      <c r="N239" s="92">
        <f>O239+P239+R239</f>
        <v>0</v>
      </c>
      <c r="O239" s="92"/>
      <c r="P239" s="92"/>
      <c r="Q239" s="92"/>
      <c r="R239" s="92"/>
      <c r="S239" s="33"/>
    </row>
    <row r="240" spans="1:19" s="4" customFormat="1" ht="135">
      <c r="A240" s="43"/>
      <c r="B240" s="46" t="s">
        <v>816</v>
      </c>
      <c r="C240" s="91">
        <f>C241</f>
        <v>10051.17</v>
      </c>
      <c r="D240" s="91">
        <f t="shared" ref="D240:R240" si="86">D241</f>
        <v>10051.17</v>
      </c>
      <c r="E240" s="91">
        <f t="shared" si="86"/>
        <v>0</v>
      </c>
      <c r="F240" s="91">
        <v>0</v>
      </c>
      <c r="G240" s="91">
        <f t="shared" si="86"/>
        <v>0</v>
      </c>
      <c r="H240" s="91">
        <f t="shared" si="86"/>
        <v>10051.17</v>
      </c>
      <c r="I240" s="91">
        <f t="shared" si="86"/>
        <v>10051.17</v>
      </c>
      <c r="J240" s="91">
        <f t="shared" si="86"/>
        <v>0</v>
      </c>
      <c r="K240" s="91">
        <f t="shared" si="86"/>
        <v>0</v>
      </c>
      <c r="L240" s="91">
        <f t="shared" si="86"/>
        <v>0</v>
      </c>
      <c r="M240" s="103">
        <f t="shared" si="75"/>
        <v>1</v>
      </c>
      <c r="N240" s="91">
        <f t="shared" si="86"/>
        <v>10051.17</v>
      </c>
      <c r="O240" s="91">
        <f t="shared" si="86"/>
        <v>10051.17</v>
      </c>
      <c r="P240" s="91">
        <f t="shared" si="86"/>
        <v>0</v>
      </c>
      <c r="Q240" s="91">
        <f t="shared" si="86"/>
        <v>0</v>
      </c>
      <c r="R240" s="91">
        <f t="shared" si="86"/>
        <v>0</v>
      </c>
      <c r="S240" s="32"/>
    </row>
    <row r="241" spans="1:19" s="4" customFormat="1" ht="178.5" customHeight="1">
      <c r="A241" s="44" t="s">
        <v>144</v>
      </c>
      <c r="B241" s="47" t="s">
        <v>815</v>
      </c>
      <c r="C241" s="92">
        <f>D241+E241+G241</f>
        <v>10051.17</v>
      </c>
      <c r="D241" s="92">
        <v>10051.17</v>
      </c>
      <c r="E241" s="92">
        <v>0</v>
      </c>
      <c r="F241" s="92">
        <v>0</v>
      </c>
      <c r="G241" s="92">
        <v>0</v>
      </c>
      <c r="H241" s="92">
        <f>I241+J241+L241</f>
        <v>10051.17</v>
      </c>
      <c r="I241" s="92">
        <v>10051.17</v>
      </c>
      <c r="J241" s="92">
        <v>0</v>
      </c>
      <c r="K241" s="92">
        <v>0</v>
      </c>
      <c r="L241" s="92">
        <v>0</v>
      </c>
      <c r="M241" s="103">
        <f t="shared" si="75"/>
        <v>1</v>
      </c>
      <c r="N241" s="92">
        <f>O241+P241+R241</f>
        <v>10051.17</v>
      </c>
      <c r="O241" s="92">
        <v>10051.17</v>
      </c>
      <c r="P241" s="92">
        <v>0</v>
      </c>
      <c r="Q241" s="92">
        <v>0</v>
      </c>
      <c r="R241" s="92">
        <v>0</v>
      </c>
      <c r="S241" s="33"/>
    </row>
    <row r="242" spans="1:19" s="4" customFormat="1" ht="200.1" hidden="1" customHeight="1">
      <c r="A242" s="43"/>
      <c r="B242" s="46" t="s">
        <v>388</v>
      </c>
      <c r="C242" s="91">
        <v>0</v>
      </c>
      <c r="D242" s="91">
        <v>0</v>
      </c>
      <c r="E242" s="91">
        <v>0</v>
      </c>
      <c r="F242" s="91">
        <v>0</v>
      </c>
      <c r="G242" s="91">
        <v>0</v>
      </c>
      <c r="H242" s="91">
        <f>I242+J242+L242</f>
        <v>0</v>
      </c>
      <c r="I242" s="91"/>
      <c r="J242" s="91"/>
      <c r="K242" s="91"/>
      <c r="L242" s="91"/>
      <c r="M242" s="103" t="e">
        <f t="shared" si="75"/>
        <v>#DIV/0!</v>
      </c>
      <c r="N242" s="91">
        <f>O242+P242+R242</f>
        <v>0</v>
      </c>
      <c r="O242" s="91"/>
      <c r="P242" s="91"/>
      <c r="Q242" s="91"/>
      <c r="R242" s="91"/>
      <c r="S242" s="32"/>
    </row>
    <row r="243" spans="1:19" s="4" customFormat="1" ht="81">
      <c r="A243" s="42" t="s">
        <v>44</v>
      </c>
      <c r="B243" s="48" t="s">
        <v>54</v>
      </c>
      <c r="C243" s="91">
        <f>C244+C246+C249</f>
        <v>3535</v>
      </c>
      <c r="D243" s="91">
        <f t="shared" ref="D243:R243" si="87">D244+D246+D249</f>
        <v>1667</v>
      </c>
      <c r="E243" s="91">
        <f t="shared" si="87"/>
        <v>0</v>
      </c>
      <c r="F243" s="91">
        <f t="shared" si="87"/>
        <v>1868</v>
      </c>
      <c r="G243" s="91">
        <f t="shared" si="87"/>
        <v>0</v>
      </c>
      <c r="H243" s="91">
        <f t="shared" si="87"/>
        <v>1331.2</v>
      </c>
      <c r="I243" s="91">
        <f t="shared" si="87"/>
        <v>1331.2</v>
      </c>
      <c r="J243" s="91">
        <f t="shared" si="87"/>
        <v>0</v>
      </c>
      <c r="K243" s="91">
        <f t="shared" si="87"/>
        <v>0</v>
      </c>
      <c r="L243" s="91">
        <f t="shared" si="87"/>
        <v>0</v>
      </c>
      <c r="M243" s="103">
        <f t="shared" si="75"/>
        <v>0.37657708628005659</v>
      </c>
      <c r="N243" s="91">
        <f t="shared" si="87"/>
        <v>1331.2</v>
      </c>
      <c r="O243" s="91">
        <f t="shared" si="87"/>
        <v>1331.2</v>
      </c>
      <c r="P243" s="91">
        <f t="shared" si="87"/>
        <v>0</v>
      </c>
      <c r="Q243" s="91">
        <f t="shared" si="87"/>
        <v>0</v>
      </c>
      <c r="R243" s="91">
        <f t="shared" si="87"/>
        <v>0</v>
      </c>
      <c r="S243" s="33"/>
    </row>
    <row r="244" spans="1:19" s="4" customFormat="1" ht="81">
      <c r="A244" s="43"/>
      <c r="B244" s="46" t="s">
        <v>378</v>
      </c>
      <c r="C244" s="91">
        <f>C245</f>
        <v>1107</v>
      </c>
      <c r="D244" s="91">
        <f t="shared" ref="D244:R244" si="88">D245</f>
        <v>1107</v>
      </c>
      <c r="E244" s="91">
        <f t="shared" si="88"/>
        <v>0</v>
      </c>
      <c r="F244" s="91">
        <f t="shared" si="88"/>
        <v>0</v>
      </c>
      <c r="G244" s="91">
        <f t="shared" si="88"/>
        <v>0</v>
      </c>
      <c r="H244" s="91">
        <f t="shared" si="88"/>
        <v>771.2</v>
      </c>
      <c r="I244" s="91">
        <f t="shared" si="88"/>
        <v>771.2</v>
      </c>
      <c r="J244" s="91">
        <f t="shared" si="88"/>
        <v>0</v>
      </c>
      <c r="K244" s="91">
        <f t="shared" si="88"/>
        <v>0</v>
      </c>
      <c r="L244" s="91">
        <f t="shared" si="88"/>
        <v>0</v>
      </c>
      <c r="M244" s="103">
        <f t="shared" si="75"/>
        <v>0.69665763324299912</v>
      </c>
      <c r="N244" s="91">
        <f t="shared" si="88"/>
        <v>771.2</v>
      </c>
      <c r="O244" s="91">
        <f t="shared" si="88"/>
        <v>771.2</v>
      </c>
      <c r="P244" s="91">
        <f t="shared" si="88"/>
        <v>0</v>
      </c>
      <c r="Q244" s="91">
        <f t="shared" si="88"/>
        <v>0</v>
      </c>
      <c r="R244" s="91">
        <f t="shared" si="88"/>
        <v>0</v>
      </c>
      <c r="S244" s="32"/>
    </row>
    <row r="245" spans="1:19" s="4" customFormat="1" ht="94.5" customHeight="1">
      <c r="A245" s="44" t="s">
        <v>10</v>
      </c>
      <c r="B245" s="47" t="s">
        <v>379</v>
      </c>
      <c r="C245" s="92">
        <f>D245+E245+G245</f>
        <v>1107</v>
      </c>
      <c r="D245" s="92">
        <v>1107</v>
      </c>
      <c r="E245" s="92">
        <v>0</v>
      </c>
      <c r="F245" s="92">
        <v>0</v>
      </c>
      <c r="G245" s="92">
        <v>0</v>
      </c>
      <c r="H245" s="92">
        <f>I245+J245+L245</f>
        <v>771.2</v>
      </c>
      <c r="I245" s="92">
        <v>771.2</v>
      </c>
      <c r="J245" s="92">
        <v>0</v>
      </c>
      <c r="K245" s="92">
        <v>0</v>
      </c>
      <c r="L245" s="92">
        <v>0</v>
      </c>
      <c r="M245" s="103">
        <f t="shared" si="75"/>
        <v>0.69665763324299912</v>
      </c>
      <c r="N245" s="92">
        <f>O245+P245+R245</f>
        <v>771.2</v>
      </c>
      <c r="O245" s="92">
        <v>771.2</v>
      </c>
      <c r="P245" s="92">
        <v>0</v>
      </c>
      <c r="Q245" s="92">
        <v>0</v>
      </c>
      <c r="R245" s="92">
        <v>0</v>
      </c>
      <c r="S245" s="33"/>
    </row>
    <row r="246" spans="1:19" s="4" customFormat="1" ht="108">
      <c r="A246" s="43"/>
      <c r="B246" s="46" t="s">
        <v>380</v>
      </c>
      <c r="C246" s="91">
        <f>C247+C248</f>
        <v>1868</v>
      </c>
      <c r="D246" s="91">
        <f>D247+D248</f>
        <v>0</v>
      </c>
      <c r="E246" s="91">
        <f>E247+E248</f>
        <v>0</v>
      </c>
      <c r="F246" s="91">
        <f>F247+F248</f>
        <v>1868</v>
      </c>
      <c r="G246" s="91">
        <f>G247+G248</f>
        <v>0</v>
      </c>
      <c r="H246" s="91">
        <f t="shared" ref="H246:R246" si="89">H247</f>
        <v>0</v>
      </c>
      <c r="I246" s="91">
        <f t="shared" si="89"/>
        <v>0</v>
      </c>
      <c r="J246" s="91">
        <f t="shared" si="89"/>
        <v>0</v>
      </c>
      <c r="K246" s="91">
        <f t="shared" si="89"/>
        <v>0</v>
      </c>
      <c r="L246" s="91">
        <f t="shared" si="89"/>
        <v>0</v>
      </c>
      <c r="M246" s="103">
        <f t="shared" si="75"/>
        <v>0</v>
      </c>
      <c r="N246" s="91">
        <f t="shared" si="89"/>
        <v>0</v>
      </c>
      <c r="O246" s="91">
        <f t="shared" si="89"/>
        <v>0</v>
      </c>
      <c r="P246" s="91">
        <f t="shared" si="89"/>
        <v>0</v>
      </c>
      <c r="Q246" s="91">
        <f t="shared" si="89"/>
        <v>0</v>
      </c>
      <c r="R246" s="91">
        <f t="shared" si="89"/>
        <v>0</v>
      </c>
      <c r="S246" s="32"/>
    </row>
    <row r="247" spans="1:19" s="4" customFormat="1" ht="83.25">
      <c r="A247" s="44" t="s">
        <v>87</v>
      </c>
      <c r="B247" s="47" t="s">
        <v>817</v>
      </c>
      <c r="C247" s="92">
        <f>D247+E247+G247+F247</f>
        <v>1000</v>
      </c>
      <c r="D247" s="92">
        <v>0</v>
      </c>
      <c r="E247" s="92">
        <v>0</v>
      </c>
      <c r="F247" s="92">
        <v>1000</v>
      </c>
      <c r="G247" s="92">
        <v>0</v>
      </c>
      <c r="H247" s="92">
        <f>I247+J247+L247+K247</f>
        <v>0</v>
      </c>
      <c r="I247" s="92">
        <v>0</v>
      </c>
      <c r="J247" s="92">
        <v>0</v>
      </c>
      <c r="K247" s="92">
        <v>0</v>
      </c>
      <c r="L247" s="92">
        <v>0</v>
      </c>
      <c r="M247" s="103">
        <f t="shared" si="75"/>
        <v>0</v>
      </c>
      <c r="N247" s="92">
        <f>O247+P247+R247</f>
        <v>0</v>
      </c>
      <c r="O247" s="92">
        <v>0</v>
      </c>
      <c r="P247" s="92">
        <v>0</v>
      </c>
      <c r="Q247" s="92">
        <v>0</v>
      </c>
      <c r="R247" s="92">
        <v>0</v>
      </c>
      <c r="S247" s="33" t="s">
        <v>875</v>
      </c>
    </row>
    <row r="248" spans="1:19" s="4" customFormat="1" ht="127.5" customHeight="1">
      <c r="A248" s="44" t="s">
        <v>88</v>
      </c>
      <c r="B248" s="47" t="s">
        <v>381</v>
      </c>
      <c r="C248" s="92">
        <f>D248+E248+G248+F248</f>
        <v>868</v>
      </c>
      <c r="D248" s="92">
        <v>0</v>
      </c>
      <c r="E248" s="92">
        <v>0</v>
      </c>
      <c r="F248" s="92">
        <v>868</v>
      </c>
      <c r="G248" s="92">
        <v>0</v>
      </c>
      <c r="H248" s="92">
        <f>I248+J248+L248+K248</f>
        <v>711.2</v>
      </c>
      <c r="I248" s="92">
        <v>0</v>
      </c>
      <c r="J248" s="92">
        <v>0</v>
      </c>
      <c r="K248" s="92">
        <v>711.2</v>
      </c>
      <c r="L248" s="92">
        <v>0</v>
      </c>
      <c r="M248" s="103">
        <f t="shared" si="75"/>
        <v>0.81935483870967751</v>
      </c>
      <c r="N248" s="92">
        <f>O248+P248+R248+Q248</f>
        <v>711.2</v>
      </c>
      <c r="O248" s="92">
        <v>0</v>
      </c>
      <c r="P248" s="92">
        <v>0</v>
      </c>
      <c r="Q248" s="92">
        <v>711.2</v>
      </c>
      <c r="R248" s="92">
        <v>0</v>
      </c>
      <c r="S248" s="33"/>
    </row>
    <row r="249" spans="1:19" s="4" customFormat="1" ht="81">
      <c r="A249" s="43"/>
      <c r="B249" s="46" t="s">
        <v>382</v>
      </c>
      <c r="C249" s="91">
        <f>C250+C251</f>
        <v>560</v>
      </c>
      <c r="D249" s="91">
        <f t="shared" ref="D249:R249" si="90">D250+D251</f>
        <v>560</v>
      </c>
      <c r="E249" s="91">
        <f t="shared" si="90"/>
        <v>0</v>
      </c>
      <c r="F249" s="91">
        <f t="shared" si="90"/>
        <v>0</v>
      </c>
      <c r="G249" s="91">
        <f t="shared" si="90"/>
        <v>0</v>
      </c>
      <c r="H249" s="91">
        <f t="shared" si="90"/>
        <v>560</v>
      </c>
      <c r="I249" s="91">
        <f t="shared" si="90"/>
        <v>560</v>
      </c>
      <c r="J249" s="91">
        <f t="shared" si="90"/>
        <v>0</v>
      </c>
      <c r="K249" s="91">
        <f t="shared" si="90"/>
        <v>0</v>
      </c>
      <c r="L249" s="91">
        <f t="shared" si="90"/>
        <v>0</v>
      </c>
      <c r="M249" s="103">
        <f t="shared" si="75"/>
        <v>1</v>
      </c>
      <c r="N249" s="91">
        <f t="shared" si="90"/>
        <v>560</v>
      </c>
      <c r="O249" s="91">
        <f t="shared" si="90"/>
        <v>560</v>
      </c>
      <c r="P249" s="91">
        <f t="shared" si="90"/>
        <v>0</v>
      </c>
      <c r="Q249" s="91">
        <f t="shared" si="90"/>
        <v>0</v>
      </c>
      <c r="R249" s="91">
        <f t="shared" si="90"/>
        <v>0</v>
      </c>
      <c r="S249" s="32"/>
    </row>
    <row r="250" spans="1:19" s="4" customFormat="1" ht="55.5">
      <c r="A250" s="44" t="s">
        <v>86</v>
      </c>
      <c r="B250" s="47" t="s">
        <v>383</v>
      </c>
      <c r="C250" s="92">
        <f>D250+E250+G250</f>
        <v>35</v>
      </c>
      <c r="D250" s="92">
        <v>35</v>
      </c>
      <c r="E250" s="92">
        <v>0</v>
      </c>
      <c r="F250" s="92">
        <v>0</v>
      </c>
      <c r="G250" s="92">
        <v>0</v>
      </c>
      <c r="H250" s="92">
        <f>I250+J250+L250</f>
        <v>35</v>
      </c>
      <c r="I250" s="92">
        <v>35</v>
      </c>
      <c r="J250" s="92">
        <v>0</v>
      </c>
      <c r="K250" s="92">
        <v>0</v>
      </c>
      <c r="L250" s="92">
        <v>0</v>
      </c>
      <c r="M250" s="103">
        <f t="shared" si="75"/>
        <v>1</v>
      </c>
      <c r="N250" s="92">
        <f>O250+P250+R250</f>
        <v>35</v>
      </c>
      <c r="O250" s="92">
        <v>35</v>
      </c>
      <c r="P250" s="92">
        <v>0</v>
      </c>
      <c r="Q250" s="92">
        <v>0</v>
      </c>
      <c r="R250" s="92">
        <v>0</v>
      </c>
      <c r="S250" s="33"/>
    </row>
    <row r="251" spans="1:19" s="4" customFormat="1" ht="55.5">
      <c r="A251" s="44" t="s">
        <v>264</v>
      </c>
      <c r="B251" s="47" t="s">
        <v>818</v>
      </c>
      <c r="C251" s="92">
        <f>D251+E251+G251</f>
        <v>525</v>
      </c>
      <c r="D251" s="92">
        <v>525</v>
      </c>
      <c r="E251" s="92">
        <v>0</v>
      </c>
      <c r="F251" s="92">
        <v>0</v>
      </c>
      <c r="G251" s="92">
        <v>0</v>
      </c>
      <c r="H251" s="92">
        <f>I251+J251+L251</f>
        <v>525</v>
      </c>
      <c r="I251" s="92">
        <v>525</v>
      </c>
      <c r="J251" s="92">
        <v>0</v>
      </c>
      <c r="K251" s="92">
        <v>0</v>
      </c>
      <c r="L251" s="92">
        <v>0</v>
      </c>
      <c r="M251" s="103">
        <f t="shared" si="75"/>
        <v>1</v>
      </c>
      <c r="N251" s="92">
        <f>O251+P251+R251</f>
        <v>525</v>
      </c>
      <c r="O251" s="92">
        <v>525</v>
      </c>
      <c r="P251" s="92">
        <v>0</v>
      </c>
      <c r="Q251" s="92">
        <v>0</v>
      </c>
      <c r="R251" s="92">
        <v>0</v>
      </c>
      <c r="S251" s="33"/>
    </row>
    <row r="252" spans="1:19" s="4" customFormat="1" ht="54">
      <c r="A252" s="42" t="s">
        <v>45</v>
      </c>
      <c r="B252" s="48" t="s">
        <v>55</v>
      </c>
      <c r="C252" s="91">
        <f>C253</f>
        <v>0</v>
      </c>
      <c r="D252" s="91">
        <f t="shared" ref="D252:R252" si="91">D253</f>
        <v>0</v>
      </c>
      <c r="E252" s="91">
        <f t="shared" si="91"/>
        <v>0</v>
      </c>
      <c r="F252" s="91">
        <f t="shared" si="91"/>
        <v>0</v>
      </c>
      <c r="G252" s="91">
        <f t="shared" si="91"/>
        <v>0</v>
      </c>
      <c r="H252" s="91">
        <f t="shared" si="91"/>
        <v>0</v>
      </c>
      <c r="I252" s="91">
        <f t="shared" si="91"/>
        <v>0</v>
      </c>
      <c r="J252" s="91">
        <f t="shared" si="91"/>
        <v>0</v>
      </c>
      <c r="K252" s="91">
        <v>0</v>
      </c>
      <c r="L252" s="91">
        <f t="shared" si="91"/>
        <v>0</v>
      </c>
      <c r="M252" s="103" t="s">
        <v>823</v>
      </c>
      <c r="N252" s="91">
        <f t="shared" si="91"/>
        <v>0</v>
      </c>
      <c r="O252" s="91">
        <f t="shared" si="91"/>
        <v>0</v>
      </c>
      <c r="P252" s="91">
        <f t="shared" si="91"/>
        <v>0</v>
      </c>
      <c r="Q252" s="91">
        <v>0</v>
      </c>
      <c r="R252" s="91">
        <f t="shared" si="91"/>
        <v>0</v>
      </c>
      <c r="S252" s="33"/>
    </row>
    <row r="253" spans="1:19" s="4" customFormat="1" ht="108">
      <c r="A253" s="43"/>
      <c r="B253" s="46" t="s">
        <v>377</v>
      </c>
      <c r="C253" s="91">
        <v>0</v>
      </c>
      <c r="D253" s="91">
        <v>0</v>
      </c>
      <c r="E253" s="91">
        <v>0</v>
      </c>
      <c r="F253" s="91">
        <v>0</v>
      </c>
      <c r="G253" s="91">
        <v>0</v>
      </c>
      <c r="H253" s="91">
        <v>0</v>
      </c>
      <c r="I253" s="91">
        <v>0</v>
      </c>
      <c r="J253" s="91">
        <v>0</v>
      </c>
      <c r="K253" s="91">
        <v>0</v>
      </c>
      <c r="L253" s="91">
        <v>0</v>
      </c>
      <c r="M253" s="103" t="s">
        <v>823</v>
      </c>
      <c r="N253" s="91">
        <v>0</v>
      </c>
      <c r="O253" s="91">
        <v>0</v>
      </c>
      <c r="P253" s="91">
        <v>0</v>
      </c>
      <c r="Q253" s="91">
        <v>0</v>
      </c>
      <c r="R253" s="91">
        <v>0</v>
      </c>
      <c r="S253" s="32"/>
    </row>
    <row r="254" spans="1:19" s="4" customFormat="1" ht="200.1" customHeight="1">
      <c r="A254" s="42" t="s">
        <v>46</v>
      </c>
      <c r="B254" s="48" t="s">
        <v>56</v>
      </c>
      <c r="C254" s="91">
        <f t="shared" ref="C254:H254" si="92">C255</f>
        <v>58683</v>
      </c>
      <c r="D254" s="91">
        <f t="shared" si="92"/>
        <v>0</v>
      </c>
      <c r="E254" s="91">
        <f t="shared" si="92"/>
        <v>58683</v>
      </c>
      <c r="F254" s="91">
        <f t="shared" si="92"/>
        <v>0</v>
      </c>
      <c r="G254" s="91">
        <f t="shared" si="92"/>
        <v>0</v>
      </c>
      <c r="H254" s="91">
        <f t="shared" si="92"/>
        <v>54138</v>
      </c>
      <c r="I254" s="91">
        <f t="shared" ref="I254:R254" si="93">I255+I257</f>
        <v>0</v>
      </c>
      <c r="J254" s="91">
        <f>J255</f>
        <v>54138</v>
      </c>
      <c r="K254" s="91">
        <f t="shared" si="93"/>
        <v>0</v>
      </c>
      <c r="L254" s="91">
        <f t="shared" si="93"/>
        <v>0</v>
      </c>
      <c r="M254" s="103">
        <f t="shared" si="75"/>
        <v>0.92254997188282806</v>
      </c>
      <c r="N254" s="91">
        <f>N255</f>
        <v>54138</v>
      </c>
      <c r="O254" s="91">
        <f t="shared" si="93"/>
        <v>0</v>
      </c>
      <c r="P254" s="91">
        <f>P255</f>
        <v>54138</v>
      </c>
      <c r="Q254" s="91">
        <f t="shared" si="93"/>
        <v>0</v>
      </c>
      <c r="R254" s="91">
        <f t="shared" si="93"/>
        <v>0</v>
      </c>
      <c r="S254" s="33"/>
    </row>
    <row r="255" spans="1:19" s="4" customFormat="1" ht="81">
      <c r="A255" s="43"/>
      <c r="B255" s="46" t="s">
        <v>819</v>
      </c>
      <c r="C255" s="91">
        <f>C256+C257</f>
        <v>58683</v>
      </c>
      <c r="D255" s="91">
        <f>D256+D257</f>
        <v>0</v>
      </c>
      <c r="E255" s="91">
        <f>E256+E257</f>
        <v>58683</v>
      </c>
      <c r="F255" s="91">
        <f>F256+F257</f>
        <v>0</v>
      </c>
      <c r="G255" s="91">
        <f>G256+G257</f>
        <v>0</v>
      </c>
      <c r="H255" s="91">
        <f>I255+J255+L255</f>
        <v>54138</v>
      </c>
      <c r="I255" s="91">
        <v>0</v>
      </c>
      <c r="J255" s="91">
        <f>J256+J257</f>
        <v>54138</v>
      </c>
      <c r="K255" s="91">
        <v>0</v>
      </c>
      <c r="L255" s="91">
        <v>0</v>
      </c>
      <c r="M255" s="103">
        <f t="shared" si="75"/>
        <v>0.92254997188282806</v>
      </c>
      <c r="N255" s="91">
        <f>O255+P255+R255</f>
        <v>54138</v>
      </c>
      <c r="O255" s="91">
        <v>0</v>
      </c>
      <c r="P255" s="91">
        <f>P256+P257</f>
        <v>54138</v>
      </c>
      <c r="Q255" s="91">
        <v>0</v>
      </c>
      <c r="R255" s="91">
        <v>0</v>
      </c>
      <c r="S255" s="32"/>
    </row>
    <row r="256" spans="1:19" s="4" customFormat="1" ht="220.5" customHeight="1">
      <c r="A256" s="44" t="s">
        <v>10</v>
      </c>
      <c r="B256" s="47" t="s">
        <v>820</v>
      </c>
      <c r="C256" s="92">
        <f>D256+E256+G256</f>
        <v>5010</v>
      </c>
      <c r="D256" s="92">
        <v>0</v>
      </c>
      <c r="E256" s="92">
        <v>5010</v>
      </c>
      <c r="F256" s="92">
        <v>0</v>
      </c>
      <c r="G256" s="92">
        <v>0</v>
      </c>
      <c r="H256" s="92">
        <f>I256+J256+L256</f>
        <v>5010</v>
      </c>
      <c r="I256" s="92">
        <v>0</v>
      </c>
      <c r="J256" s="92">
        <v>5010</v>
      </c>
      <c r="K256" s="92">
        <v>0</v>
      </c>
      <c r="L256" s="92">
        <v>0</v>
      </c>
      <c r="M256" s="103">
        <f t="shared" si="75"/>
        <v>1</v>
      </c>
      <c r="N256" s="92">
        <f>O256+P256+R256</f>
        <v>5010</v>
      </c>
      <c r="O256" s="92">
        <v>0</v>
      </c>
      <c r="P256" s="92">
        <v>5010</v>
      </c>
      <c r="Q256" s="92">
        <v>0</v>
      </c>
      <c r="R256" s="92">
        <v>0</v>
      </c>
      <c r="S256" s="33"/>
    </row>
    <row r="257" spans="1:19" s="4" customFormat="1" ht="166.5">
      <c r="A257" s="44" t="s">
        <v>99</v>
      </c>
      <c r="B257" s="47" t="s">
        <v>821</v>
      </c>
      <c r="C257" s="92">
        <f>D257+E257+G257</f>
        <v>53673</v>
      </c>
      <c r="D257" s="92">
        <v>0</v>
      </c>
      <c r="E257" s="92">
        <v>53673</v>
      </c>
      <c r="F257" s="92">
        <v>0</v>
      </c>
      <c r="G257" s="92">
        <v>0</v>
      </c>
      <c r="H257" s="92">
        <f>I257+J257+L257</f>
        <v>49128</v>
      </c>
      <c r="I257" s="92">
        <v>0</v>
      </c>
      <c r="J257" s="92">
        <v>49128</v>
      </c>
      <c r="K257" s="92">
        <v>0</v>
      </c>
      <c r="L257" s="92">
        <v>0</v>
      </c>
      <c r="M257" s="103">
        <f t="shared" si="75"/>
        <v>0.91532055223296627</v>
      </c>
      <c r="N257" s="92">
        <f>O257+P257+R257</f>
        <v>49128</v>
      </c>
      <c r="O257" s="92">
        <v>0</v>
      </c>
      <c r="P257" s="92">
        <v>49128</v>
      </c>
      <c r="Q257" s="92">
        <v>0</v>
      </c>
      <c r="R257" s="92">
        <v>0</v>
      </c>
      <c r="S257" s="33"/>
    </row>
    <row r="258" spans="1:19" s="4" customFormat="1" ht="108">
      <c r="A258" s="54" t="s">
        <v>14</v>
      </c>
      <c r="B258" s="55" t="s">
        <v>30</v>
      </c>
      <c r="C258" s="96">
        <f t="shared" ref="C258:L258" si="94">C259+C280+C283+C303+C308+C311</f>
        <v>387005.99999999994</v>
      </c>
      <c r="D258" s="96">
        <f t="shared" si="94"/>
        <v>262672.3</v>
      </c>
      <c r="E258" s="96">
        <f t="shared" si="94"/>
        <v>62653.7</v>
      </c>
      <c r="F258" s="96">
        <f t="shared" si="94"/>
        <v>15000</v>
      </c>
      <c r="G258" s="96">
        <f t="shared" si="94"/>
        <v>46680</v>
      </c>
      <c r="H258" s="96">
        <f t="shared" si="94"/>
        <v>358570.2</v>
      </c>
      <c r="I258" s="89">
        <f t="shared" si="94"/>
        <v>259504</v>
      </c>
      <c r="J258" s="96">
        <f t="shared" si="94"/>
        <v>52416.3</v>
      </c>
      <c r="K258" s="96">
        <f t="shared" si="94"/>
        <v>0</v>
      </c>
      <c r="L258" s="96">
        <f t="shared" si="94"/>
        <v>46649.9</v>
      </c>
      <c r="M258" s="103">
        <f t="shared" si="75"/>
        <v>0.92652361978884068</v>
      </c>
      <c r="N258" s="96">
        <f>N259+N280+N283+N303+N308+N311</f>
        <v>358570.2</v>
      </c>
      <c r="O258" s="96">
        <f>O259+O280+O283+O303+O308+O311</f>
        <v>259504</v>
      </c>
      <c r="P258" s="96">
        <f>P259+P280+P283+P303+P308+P311</f>
        <v>52416.3</v>
      </c>
      <c r="Q258" s="96">
        <f>Q259+Q280+Q283+Q303+Q308+Q311</f>
        <v>0</v>
      </c>
      <c r="R258" s="96">
        <f>R259+R280+R283+R303+R308+R311</f>
        <v>46649.9</v>
      </c>
      <c r="S258" s="59"/>
    </row>
    <row r="259" spans="1:19" s="4" customFormat="1" ht="54">
      <c r="A259" s="42" t="s">
        <v>8</v>
      </c>
      <c r="B259" s="48" t="s">
        <v>57</v>
      </c>
      <c r="C259" s="91">
        <f t="shared" ref="C259:L259" si="95">C260+C265+C269+C271</f>
        <v>263934.3</v>
      </c>
      <c r="D259" s="91">
        <f t="shared" si="95"/>
        <v>202961.3</v>
      </c>
      <c r="E259" s="91">
        <f t="shared" si="95"/>
        <v>15890</v>
      </c>
      <c r="F259" s="91">
        <f t="shared" si="95"/>
        <v>0</v>
      </c>
      <c r="G259" s="91">
        <f t="shared" si="95"/>
        <v>45083</v>
      </c>
      <c r="H259" s="91">
        <f t="shared" si="95"/>
        <v>263426.59999999998</v>
      </c>
      <c r="I259" s="86">
        <f t="shared" si="95"/>
        <v>202453.6</v>
      </c>
      <c r="J259" s="91">
        <f t="shared" si="95"/>
        <v>15890</v>
      </c>
      <c r="K259" s="91">
        <f t="shared" si="95"/>
        <v>0</v>
      </c>
      <c r="L259" s="91">
        <f t="shared" si="95"/>
        <v>45083</v>
      </c>
      <c r="M259" s="103">
        <f t="shared" si="75"/>
        <v>0.99807641522909296</v>
      </c>
      <c r="N259" s="91">
        <f>N260+N265+N269+N271</f>
        <v>263426.59999999998</v>
      </c>
      <c r="O259" s="91">
        <f>O260+O265+O269+O271</f>
        <v>202453.6</v>
      </c>
      <c r="P259" s="91">
        <f>P260+P265+P269+P271</f>
        <v>15890</v>
      </c>
      <c r="Q259" s="91">
        <f>Q260+Q265+Q269+Q271</f>
        <v>0</v>
      </c>
      <c r="R259" s="91">
        <f>R260+R265+R269+R271</f>
        <v>45083</v>
      </c>
      <c r="S259" s="33"/>
    </row>
    <row r="260" spans="1:19" s="4" customFormat="1" ht="108">
      <c r="A260" s="43"/>
      <c r="B260" s="46" t="s">
        <v>343</v>
      </c>
      <c r="C260" s="91">
        <f>C261+C262+C263+C264</f>
        <v>151039</v>
      </c>
      <c r="D260" s="91">
        <f t="shared" ref="D260:R260" si="96">D261+D262+D263+D264</f>
        <v>96456</v>
      </c>
      <c r="E260" s="91">
        <f t="shared" si="96"/>
        <v>9500</v>
      </c>
      <c r="F260" s="91">
        <f t="shared" si="96"/>
        <v>0</v>
      </c>
      <c r="G260" s="91">
        <f t="shared" si="96"/>
        <v>45083</v>
      </c>
      <c r="H260" s="91">
        <f t="shared" si="96"/>
        <v>150958.40000000002</v>
      </c>
      <c r="I260" s="91">
        <f t="shared" si="96"/>
        <v>96375.400000000009</v>
      </c>
      <c r="J260" s="91">
        <f t="shared" si="96"/>
        <v>9500</v>
      </c>
      <c r="K260" s="91">
        <f t="shared" si="96"/>
        <v>0</v>
      </c>
      <c r="L260" s="91">
        <f t="shared" si="96"/>
        <v>45083</v>
      </c>
      <c r="M260" s="103">
        <f t="shared" si="75"/>
        <v>0.99946636299233993</v>
      </c>
      <c r="N260" s="91">
        <f t="shared" si="96"/>
        <v>150958.40000000002</v>
      </c>
      <c r="O260" s="91">
        <f t="shared" si="96"/>
        <v>96375.400000000009</v>
      </c>
      <c r="P260" s="91">
        <f t="shared" si="96"/>
        <v>9500</v>
      </c>
      <c r="Q260" s="91">
        <f t="shared" si="96"/>
        <v>0</v>
      </c>
      <c r="R260" s="91">
        <f t="shared" si="96"/>
        <v>45083</v>
      </c>
      <c r="S260" s="32"/>
    </row>
    <row r="261" spans="1:19" s="4" customFormat="1" ht="55.5">
      <c r="A261" s="44" t="s">
        <v>10</v>
      </c>
      <c r="B261" s="47" t="s">
        <v>344</v>
      </c>
      <c r="C261" s="92">
        <f>D261+E261+G261</f>
        <v>52991</v>
      </c>
      <c r="D261" s="92">
        <v>32462</v>
      </c>
      <c r="E261" s="92">
        <v>0</v>
      </c>
      <c r="F261" s="92">
        <v>0</v>
      </c>
      <c r="G261" s="92">
        <v>20529</v>
      </c>
      <c r="H261" s="92">
        <f>I261+J261+L261</f>
        <v>52991</v>
      </c>
      <c r="I261" s="92">
        <v>32462</v>
      </c>
      <c r="J261" s="92">
        <v>0</v>
      </c>
      <c r="K261" s="92">
        <v>0</v>
      </c>
      <c r="L261" s="92">
        <v>20529</v>
      </c>
      <c r="M261" s="103">
        <f t="shared" si="75"/>
        <v>1</v>
      </c>
      <c r="N261" s="92">
        <f>O261+P261+R261</f>
        <v>52991</v>
      </c>
      <c r="O261" s="92">
        <v>32462</v>
      </c>
      <c r="P261" s="92">
        <v>0</v>
      </c>
      <c r="Q261" s="92">
        <v>0</v>
      </c>
      <c r="R261" s="92">
        <v>20529</v>
      </c>
      <c r="S261" s="33"/>
    </row>
    <row r="262" spans="1:19" s="4" customFormat="1" ht="55.5">
      <c r="A262" s="44" t="s">
        <v>99</v>
      </c>
      <c r="B262" s="47" t="s">
        <v>345</v>
      </c>
      <c r="C262" s="92">
        <f>D262+E262+G262</f>
        <v>1408</v>
      </c>
      <c r="D262" s="92">
        <v>1408</v>
      </c>
      <c r="E262" s="92">
        <v>0</v>
      </c>
      <c r="F262" s="92">
        <v>0</v>
      </c>
      <c r="G262" s="92">
        <v>0</v>
      </c>
      <c r="H262" s="92">
        <f>I262+J262+L262</f>
        <v>1405.4</v>
      </c>
      <c r="I262" s="92">
        <v>1405.4</v>
      </c>
      <c r="J262" s="92">
        <v>0</v>
      </c>
      <c r="K262" s="92">
        <v>0</v>
      </c>
      <c r="L262" s="92">
        <v>0</v>
      </c>
      <c r="M262" s="103">
        <f t="shared" si="75"/>
        <v>0.99815340909090911</v>
      </c>
      <c r="N262" s="92">
        <f>O262+P262+R262</f>
        <v>1405.4</v>
      </c>
      <c r="O262" s="92">
        <v>1405.4</v>
      </c>
      <c r="P262" s="92">
        <v>0</v>
      </c>
      <c r="Q262" s="92">
        <v>0</v>
      </c>
      <c r="R262" s="92">
        <v>0</v>
      </c>
      <c r="S262" s="33"/>
    </row>
    <row r="263" spans="1:19" s="4" customFormat="1" ht="55.5">
      <c r="A263" s="44" t="s">
        <v>100</v>
      </c>
      <c r="B263" s="47" t="s">
        <v>731</v>
      </c>
      <c r="C263" s="92">
        <f>D263+E263+G263+F263</f>
        <v>93641.8</v>
      </c>
      <c r="D263" s="92">
        <v>59587.8</v>
      </c>
      <c r="E263" s="92">
        <v>9500</v>
      </c>
      <c r="F263" s="92">
        <v>0</v>
      </c>
      <c r="G263" s="92">
        <v>24554</v>
      </c>
      <c r="H263" s="92">
        <f>I263+J263+L263</f>
        <v>93641.8</v>
      </c>
      <c r="I263" s="92">
        <v>59587.8</v>
      </c>
      <c r="J263" s="92">
        <v>9500</v>
      </c>
      <c r="K263" s="92">
        <v>0</v>
      </c>
      <c r="L263" s="92">
        <v>24554</v>
      </c>
      <c r="M263" s="103">
        <f t="shared" ref="M263:M326" si="97">H263/C263</f>
        <v>1</v>
      </c>
      <c r="N263" s="92">
        <f>O263+P263+R263</f>
        <v>93641.8</v>
      </c>
      <c r="O263" s="92">
        <v>59587.8</v>
      </c>
      <c r="P263" s="92">
        <v>9500</v>
      </c>
      <c r="Q263" s="92">
        <v>0</v>
      </c>
      <c r="R263" s="92">
        <v>24554</v>
      </c>
      <c r="S263" s="33"/>
    </row>
    <row r="264" spans="1:19" s="4" customFormat="1" ht="83.25">
      <c r="A264" s="44" t="s">
        <v>101</v>
      </c>
      <c r="B264" s="47" t="s">
        <v>730</v>
      </c>
      <c r="C264" s="92">
        <f>D264+E264+G264</f>
        <v>2998.2</v>
      </c>
      <c r="D264" s="92">
        <v>2998.2</v>
      </c>
      <c r="E264" s="92">
        <v>0</v>
      </c>
      <c r="F264" s="92">
        <v>0</v>
      </c>
      <c r="G264" s="92">
        <v>0</v>
      </c>
      <c r="H264" s="92">
        <f>I264+J264+L264</f>
        <v>2920.2</v>
      </c>
      <c r="I264" s="92">
        <v>2920.2</v>
      </c>
      <c r="J264" s="92">
        <v>0</v>
      </c>
      <c r="K264" s="92">
        <v>0</v>
      </c>
      <c r="L264" s="92">
        <v>0</v>
      </c>
      <c r="M264" s="103">
        <f t="shared" si="97"/>
        <v>0.97398439063438058</v>
      </c>
      <c r="N264" s="92">
        <f>O264+P264+R264</f>
        <v>2920.2</v>
      </c>
      <c r="O264" s="92">
        <v>2920.2</v>
      </c>
      <c r="P264" s="92">
        <v>0</v>
      </c>
      <c r="Q264" s="92">
        <v>0</v>
      </c>
      <c r="R264" s="92">
        <v>0</v>
      </c>
      <c r="S264" s="33"/>
    </row>
    <row r="265" spans="1:19" s="4" customFormat="1" ht="54">
      <c r="A265" s="43"/>
      <c r="B265" s="46" t="s">
        <v>346</v>
      </c>
      <c r="C265" s="91">
        <f>C266+C267+C268</f>
        <v>91350</v>
      </c>
      <c r="D265" s="91">
        <f t="shared" ref="D265:R265" si="98">D266+D267+D268</f>
        <v>91350</v>
      </c>
      <c r="E265" s="91">
        <f t="shared" si="98"/>
        <v>0</v>
      </c>
      <c r="F265" s="91">
        <v>0</v>
      </c>
      <c r="G265" s="91">
        <f t="shared" si="98"/>
        <v>0</v>
      </c>
      <c r="H265" s="91">
        <f t="shared" si="98"/>
        <v>91345.8</v>
      </c>
      <c r="I265" s="91">
        <f t="shared" si="98"/>
        <v>91345.8</v>
      </c>
      <c r="J265" s="91">
        <f t="shared" si="98"/>
        <v>0</v>
      </c>
      <c r="K265" s="91">
        <f t="shared" si="98"/>
        <v>0</v>
      </c>
      <c r="L265" s="91">
        <f t="shared" si="98"/>
        <v>0</v>
      </c>
      <c r="M265" s="103">
        <f t="shared" si="97"/>
        <v>0.99995402298850578</v>
      </c>
      <c r="N265" s="91">
        <f t="shared" si="98"/>
        <v>91345.8</v>
      </c>
      <c r="O265" s="91">
        <f t="shared" si="98"/>
        <v>91345.8</v>
      </c>
      <c r="P265" s="91">
        <f t="shared" si="98"/>
        <v>0</v>
      </c>
      <c r="Q265" s="91">
        <f t="shared" si="98"/>
        <v>0</v>
      </c>
      <c r="R265" s="91">
        <f t="shared" si="98"/>
        <v>0</v>
      </c>
      <c r="S265" s="32"/>
    </row>
    <row r="266" spans="1:19" s="4" customFormat="1" ht="83.25">
      <c r="A266" s="44" t="s">
        <v>87</v>
      </c>
      <c r="B266" s="47" t="s">
        <v>729</v>
      </c>
      <c r="C266" s="92">
        <f>D266+E266+G266</f>
        <v>88650</v>
      </c>
      <c r="D266" s="92">
        <v>88650</v>
      </c>
      <c r="E266" s="92">
        <v>0</v>
      </c>
      <c r="F266" s="92">
        <v>0</v>
      </c>
      <c r="G266" s="92">
        <v>0</v>
      </c>
      <c r="H266" s="92">
        <f>I266+J266+L266</f>
        <v>88650</v>
      </c>
      <c r="I266" s="92">
        <v>88650</v>
      </c>
      <c r="J266" s="92">
        <v>0</v>
      </c>
      <c r="K266" s="92">
        <v>0</v>
      </c>
      <c r="L266" s="92">
        <v>0</v>
      </c>
      <c r="M266" s="103">
        <f t="shared" si="97"/>
        <v>1</v>
      </c>
      <c r="N266" s="92">
        <f>O266+P266+R266</f>
        <v>88650</v>
      </c>
      <c r="O266" s="92">
        <v>88650</v>
      </c>
      <c r="P266" s="92">
        <v>0</v>
      </c>
      <c r="Q266" s="92">
        <v>0</v>
      </c>
      <c r="R266" s="92">
        <v>0</v>
      </c>
      <c r="S266" s="33"/>
    </row>
    <row r="267" spans="1:19" s="4" customFormat="1" ht="83.25">
      <c r="A267" s="44" t="s">
        <v>88</v>
      </c>
      <c r="B267" s="47" t="s">
        <v>732</v>
      </c>
      <c r="C267" s="92">
        <f>D267+E267+G267</f>
        <v>2200</v>
      </c>
      <c r="D267" s="92">
        <v>2200</v>
      </c>
      <c r="E267" s="92">
        <v>0</v>
      </c>
      <c r="F267" s="92">
        <v>0</v>
      </c>
      <c r="G267" s="92">
        <v>0</v>
      </c>
      <c r="H267" s="92">
        <f>I267+J267+L267</f>
        <v>2195.8000000000002</v>
      </c>
      <c r="I267" s="92">
        <v>2195.8000000000002</v>
      </c>
      <c r="J267" s="92">
        <v>0</v>
      </c>
      <c r="K267" s="92">
        <v>0</v>
      </c>
      <c r="L267" s="92">
        <v>0</v>
      </c>
      <c r="M267" s="103">
        <f t="shared" si="97"/>
        <v>0.99809090909090914</v>
      </c>
      <c r="N267" s="92">
        <f>O267+P267+R267</f>
        <v>2195.8000000000002</v>
      </c>
      <c r="O267" s="92">
        <v>2195.8000000000002</v>
      </c>
      <c r="P267" s="92">
        <v>0</v>
      </c>
      <c r="Q267" s="92">
        <v>0</v>
      </c>
      <c r="R267" s="92">
        <v>0</v>
      </c>
      <c r="S267" s="33"/>
    </row>
    <row r="268" spans="1:19" s="4" customFormat="1" ht="83.25">
      <c r="A268" s="44" t="s">
        <v>89</v>
      </c>
      <c r="B268" s="47" t="s">
        <v>347</v>
      </c>
      <c r="C268" s="92">
        <f>D268+E268+G268</f>
        <v>500</v>
      </c>
      <c r="D268" s="92">
        <v>500</v>
      </c>
      <c r="E268" s="92">
        <v>0</v>
      </c>
      <c r="F268" s="92">
        <v>0</v>
      </c>
      <c r="G268" s="92">
        <v>0</v>
      </c>
      <c r="H268" s="92">
        <f>I268+J268+L268</f>
        <v>500</v>
      </c>
      <c r="I268" s="92">
        <v>500</v>
      </c>
      <c r="J268" s="92">
        <v>0</v>
      </c>
      <c r="K268" s="92">
        <v>0</v>
      </c>
      <c r="L268" s="92">
        <v>0</v>
      </c>
      <c r="M268" s="103">
        <f t="shared" si="97"/>
        <v>1</v>
      </c>
      <c r="N268" s="92">
        <f>O268+P268+R268</f>
        <v>500</v>
      </c>
      <c r="O268" s="92">
        <v>500</v>
      </c>
      <c r="P268" s="92">
        <v>0</v>
      </c>
      <c r="Q268" s="92">
        <v>0</v>
      </c>
      <c r="R268" s="92">
        <v>0</v>
      </c>
      <c r="S268" s="33"/>
    </row>
    <row r="269" spans="1:19" s="4" customFormat="1" ht="135">
      <c r="A269" s="43"/>
      <c r="B269" s="46" t="s">
        <v>733</v>
      </c>
      <c r="C269" s="91">
        <f>C270</f>
        <v>9155.2999999999993</v>
      </c>
      <c r="D269" s="91">
        <f t="shared" ref="D269:R269" si="99">D270</f>
        <v>9155.2999999999993</v>
      </c>
      <c r="E269" s="91">
        <f t="shared" si="99"/>
        <v>0</v>
      </c>
      <c r="F269" s="91">
        <v>0</v>
      </c>
      <c r="G269" s="91">
        <f t="shared" si="99"/>
        <v>0</v>
      </c>
      <c r="H269" s="91">
        <f t="shared" si="99"/>
        <v>9155.2999999999993</v>
      </c>
      <c r="I269" s="91">
        <f t="shared" si="99"/>
        <v>9155.2999999999993</v>
      </c>
      <c r="J269" s="91">
        <f t="shared" si="99"/>
        <v>0</v>
      </c>
      <c r="K269" s="91">
        <f t="shared" si="99"/>
        <v>0</v>
      </c>
      <c r="L269" s="91">
        <f t="shared" si="99"/>
        <v>0</v>
      </c>
      <c r="M269" s="103">
        <f t="shared" si="97"/>
        <v>1</v>
      </c>
      <c r="N269" s="91">
        <f t="shared" si="99"/>
        <v>9155.2999999999993</v>
      </c>
      <c r="O269" s="91">
        <f t="shared" si="99"/>
        <v>9155.2999999999993</v>
      </c>
      <c r="P269" s="91">
        <f t="shared" si="99"/>
        <v>0</v>
      </c>
      <c r="Q269" s="91">
        <f t="shared" si="99"/>
        <v>0</v>
      </c>
      <c r="R269" s="91">
        <f t="shared" si="99"/>
        <v>0</v>
      </c>
      <c r="S269" s="32"/>
    </row>
    <row r="270" spans="1:19" s="4" customFormat="1" ht="55.5">
      <c r="A270" s="44" t="s">
        <v>86</v>
      </c>
      <c r="B270" s="47" t="s">
        <v>734</v>
      </c>
      <c r="C270" s="92">
        <f>D270+E270+G270</f>
        <v>9155.2999999999993</v>
      </c>
      <c r="D270" s="92">
        <v>9155.2999999999993</v>
      </c>
      <c r="E270" s="92">
        <v>0</v>
      </c>
      <c r="F270" s="92">
        <v>0</v>
      </c>
      <c r="G270" s="92">
        <v>0</v>
      </c>
      <c r="H270" s="92">
        <f>I270+J270+L270</f>
        <v>9155.2999999999993</v>
      </c>
      <c r="I270" s="92">
        <v>9155.2999999999993</v>
      </c>
      <c r="J270" s="92">
        <v>0</v>
      </c>
      <c r="K270" s="92">
        <v>0</v>
      </c>
      <c r="L270" s="92">
        <v>0</v>
      </c>
      <c r="M270" s="103">
        <f t="shared" si="97"/>
        <v>1</v>
      </c>
      <c r="N270" s="92">
        <f>O270+P270+R270</f>
        <v>9155.2999999999993</v>
      </c>
      <c r="O270" s="92">
        <v>9155.2999999999993</v>
      </c>
      <c r="P270" s="92">
        <v>0</v>
      </c>
      <c r="Q270" s="92">
        <v>0</v>
      </c>
      <c r="R270" s="92">
        <v>0</v>
      </c>
      <c r="S270" s="33"/>
    </row>
    <row r="271" spans="1:19" s="4" customFormat="1" ht="189">
      <c r="A271" s="43"/>
      <c r="B271" s="46" t="s">
        <v>348</v>
      </c>
      <c r="C271" s="91">
        <f t="shared" ref="C271:H271" si="100">C272+C273+C274+C275+C276+C277+C278+C279</f>
        <v>12390</v>
      </c>
      <c r="D271" s="91">
        <f t="shared" si="100"/>
        <v>6000</v>
      </c>
      <c r="E271" s="91">
        <f t="shared" si="100"/>
        <v>6390</v>
      </c>
      <c r="F271" s="91">
        <f t="shared" si="100"/>
        <v>0</v>
      </c>
      <c r="G271" s="91">
        <f t="shared" si="100"/>
        <v>0</v>
      </c>
      <c r="H271" s="91">
        <f t="shared" si="100"/>
        <v>11967.099999999999</v>
      </c>
      <c r="I271" s="91">
        <f>I272+I273+I274+I275+I276+I277+I278</f>
        <v>5577.0999999999995</v>
      </c>
      <c r="J271" s="91">
        <f>J272+J273+J274+J275+J276+J277+J278+J279</f>
        <v>6390</v>
      </c>
      <c r="K271" s="91">
        <f t="shared" ref="K271:R271" si="101">K272+K273+K274+K275+K276+K277+K278</f>
        <v>0</v>
      </c>
      <c r="L271" s="91">
        <f t="shared" si="101"/>
        <v>0</v>
      </c>
      <c r="M271" s="103">
        <f t="shared" si="97"/>
        <v>0.965867635189669</v>
      </c>
      <c r="N271" s="91">
        <f>N272+N273+N274+N275+N276+N277+N278+N279</f>
        <v>11967.099999999999</v>
      </c>
      <c r="O271" s="91">
        <f t="shared" si="101"/>
        <v>5577.0999999999995</v>
      </c>
      <c r="P271" s="91">
        <f>P272+P273+P274+P275+P276+P277+P278+P279</f>
        <v>6390</v>
      </c>
      <c r="Q271" s="91">
        <f t="shared" si="101"/>
        <v>0</v>
      </c>
      <c r="R271" s="91">
        <f t="shared" si="101"/>
        <v>0</v>
      </c>
      <c r="S271" s="32"/>
    </row>
    <row r="272" spans="1:19" s="4" customFormat="1" ht="55.5">
      <c r="A272" s="44" t="s">
        <v>144</v>
      </c>
      <c r="B272" s="47" t="s">
        <v>353</v>
      </c>
      <c r="C272" s="92">
        <f>D272+E272+G272</f>
        <v>141</v>
      </c>
      <c r="D272" s="92">
        <v>141</v>
      </c>
      <c r="E272" s="92">
        <v>0</v>
      </c>
      <c r="F272" s="92">
        <v>0</v>
      </c>
      <c r="G272" s="92">
        <v>0</v>
      </c>
      <c r="H272" s="92">
        <f>I272+J272+L272</f>
        <v>131.1</v>
      </c>
      <c r="I272" s="92">
        <v>131.1</v>
      </c>
      <c r="J272" s="92">
        <v>0</v>
      </c>
      <c r="K272" s="92">
        <v>0</v>
      </c>
      <c r="L272" s="92">
        <v>0</v>
      </c>
      <c r="M272" s="103">
        <f t="shared" si="97"/>
        <v>0.92978723404255315</v>
      </c>
      <c r="N272" s="92">
        <f>O272+P272+R272</f>
        <v>131.1</v>
      </c>
      <c r="O272" s="92">
        <v>131.1</v>
      </c>
      <c r="P272" s="92">
        <v>0</v>
      </c>
      <c r="Q272" s="92">
        <v>0</v>
      </c>
      <c r="R272" s="92">
        <v>0</v>
      </c>
      <c r="S272" s="33"/>
    </row>
    <row r="273" spans="1:19" s="4" customFormat="1" ht="83.25">
      <c r="A273" s="44" t="s">
        <v>130</v>
      </c>
      <c r="B273" s="47" t="s">
        <v>354</v>
      </c>
      <c r="C273" s="92">
        <f t="shared" ref="C273:C279" si="102">D273+E273+G273</f>
        <v>800</v>
      </c>
      <c r="D273" s="92">
        <v>800</v>
      </c>
      <c r="E273" s="92">
        <v>0</v>
      </c>
      <c r="F273" s="92">
        <v>0</v>
      </c>
      <c r="G273" s="92">
        <v>0</v>
      </c>
      <c r="H273" s="92">
        <f t="shared" ref="H273:H279" si="103">I273+J273+L273</f>
        <v>800</v>
      </c>
      <c r="I273" s="92">
        <v>800</v>
      </c>
      <c r="J273" s="92">
        <v>0</v>
      </c>
      <c r="K273" s="92">
        <v>0</v>
      </c>
      <c r="L273" s="92">
        <v>0</v>
      </c>
      <c r="M273" s="103">
        <f t="shared" si="97"/>
        <v>1</v>
      </c>
      <c r="N273" s="92">
        <f t="shared" ref="N273:N279" si="104">O273+P273+R273</f>
        <v>800</v>
      </c>
      <c r="O273" s="92">
        <v>800</v>
      </c>
      <c r="P273" s="92">
        <v>0</v>
      </c>
      <c r="Q273" s="92">
        <v>0</v>
      </c>
      <c r="R273" s="92">
        <v>0</v>
      </c>
      <c r="S273" s="33"/>
    </row>
    <row r="274" spans="1:19" s="4" customFormat="1" ht="83.25">
      <c r="A274" s="44" t="s">
        <v>132</v>
      </c>
      <c r="B274" s="47" t="s">
        <v>355</v>
      </c>
      <c r="C274" s="92">
        <f t="shared" si="102"/>
        <v>2548</v>
      </c>
      <c r="D274" s="92">
        <v>2548</v>
      </c>
      <c r="E274" s="92">
        <v>0</v>
      </c>
      <c r="F274" s="92">
        <v>0</v>
      </c>
      <c r="G274" s="92">
        <v>0</v>
      </c>
      <c r="H274" s="92">
        <f t="shared" si="103"/>
        <v>2311</v>
      </c>
      <c r="I274" s="92">
        <v>2311</v>
      </c>
      <c r="J274" s="92">
        <v>0</v>
      </c>
      <c r="K274" s="92">
        <v>0</v>
      </c>
      <c r="L274" s="92">
        <v>0</v>
      </c>
      <c r="M274" s="103">
        <f t="shared" si="97"/>
        <v>0.90698587127158559</v>
      </c>
      <c r="N274" s="92">
        <f t="shared" si="104"/>
        <v>2311</v>
      </c>
      <c r="O274" s="92">
        <v>2311</v>
      </c>
      <c r="P274" s="92">
        <v>0</v>
      </c>
      <c r="Q274" s="92">
        <v>0</v>
      </c>
      <c r="R274" s="92">
        <v>0</v>
      </c>
      <c r="S274" s="33"/>
    </row>
    <row r="275" spans="1:19" s="4" customFormat="1" ht="55.5">
      <c r="A275" s="44" t="s">
        <v>349</v>
      </c>
      <c r="B275" s="47" t="s">
        <v>356</v>
      </c>
      <c r="C275" s="92">
        <f t="shared" si="102"/>
        <v>461</v>
      </c>
      <c r="D275" s="92">
        <v>461</v>
      </c>
      <c r="E275" s="92">
        <v>0</v>
      </c>
      <c r="F275" s="92">
        <v>0</v>
      </c>
      <c r="G275" s="92">
        <v>0</v>
      </c>
      <c r="H275" s="92">
        <f t="shared" si="103"/>
        <v>428.7</v>
      </c>
      <c r="I275" s="92">
        <v>428.7</v>
      </c>
      <c r="J275" s="92">
        <v>0</v>
      </c>
      <c r="K275" s="92">
        <v>0</v>
      </c>
      <c r="L275" s="92">
        <v>0</v>
      </c>
      <c r="M275" s="103">
        <f t="shared" si="97"/>
        <v>0.92993492407809109</v>
      </c>
      <c r="N275" s="92">
        <f t="shared" si="104"/>
        <v>428.7</v>
      </c>
      <c r="O275" s="92">
        <v>428.7</v>
      </c>
      <c r="P275" s="92">
        <v>0</v>
      </c>
      <c r="Q275" s="92">
        <v>0</v>
      </c>
      <c r="R275" s="92">
        <v>0</v>
      </c>
      <c r="S275" s="33"/>
    </row>
    <row r="276" spans="1:19" s="4" customFormat="1" ht="111">
      <c r="A276" s="44" t="s">
        <v>350</v>
      </c>
      <c r="B276" s="47" t="s">
        <v>357</v>
      </c>
      <c r="C276" s="92">
        <f t="shared" si="102"/>
        <v>2000</v>
      </c>
      <c r="D276" s="92">
        <v>2000</v>
      </c>
      <c r="E276" s="92">
        <v>0</v>
      </c>
      <c r="F276" s="92">
        <v>0</v>
      </c>
      <c r="G276" s="92">
        <v>0</v>
      </c>
      <c r="H276" s="92">
        <f t="shared" si="103"/>
        <v>1860</v>
      </c>
      <c r="I276" s="92">
        <v>1860</v>
      </c>
      <c r="J276" s="92">
        <v>0</v>
      </c>
      <c r="K276" s="92">
        <v>0</v>
      </c>
      <c r="L276" s="92">
        <v>0</v>
      </c>
      <c r="M276" s="103">
        <f t="shared" si="97"/>
        <v>0.93</v>
      </c>
      <c r="N276" s="92">
        <f t="shared" si="104"/>
        <v>1860</v>
      </c>
      <c r="O276" s="92">
        <v>1860</v>
      </c>
      <c r="P276" s="92">
        <v>0</v>
      </c>
      <c r="Q276" s="92">
        <v>0</v>
      </c>
      <c r="R276" s="92">
        <v>0</v>
      </c>
      <c r="S276" s="33"/>
    </row>
    <row r="277" spans="1:19" s="4" customFormat="1" ht="83.25">
      <c r="A277" s="44" t="s">
        <v>351</v>
      </c>
      <c r="B277" s="47" t="s">
        <v>358</v>
      </c>
      <c r="C277" s="92">
        <f t="shared" si="102"/>
        <v>50</v>
      </c>
      <c r="D277" s="92">
        <v>50</v>
      </c>
      <c r="E277" s="92">
        <v>0</v>
      </c>
      <c r="F277" s="92">
        <v>0</v>
      </c>
      <c r="G277" s="92">
        <v>0</v>
      </c>
      <c r="H277" s="92">
        <f t="shared" si="103"/>
        <v>46.3</v>
      </c>
      <c r="I277" s="92">
        <v>46.3</v>
      </c>
      <c r="J277" s="92">
        <v>0</v>
      </c>
      <c r="K277" s="92">
        <v>0</v>
      </c>
      <c r="L277" s="92">
        <v>0</v>
      </c>
      <c r="M277" s="103">
        <f t="shared" si="97"/>
        <v>0.92599999999999993</v>
      </c>
      <c r="N277" s="92">
        <f t="shared" si="104"/>
        <v>46.3</v>
      </c>
      <c r="O277" s="92">
        <v>46.3</v>
      </c>
      <c r="P277" s="92">
        <v>0</v>
      </c>
      <c r="Q277" s="92">
        <v>0</v>
      </c>
      <c r="R277" s="92">
        <v>0</v>
      </c>
      <c r="S277" s="33"/>
    </row>
    <row r="278" spans="1:19" s="4" customFormat="1" ht="83.25">
      <c r="A278" s="44" t="s">
        <v>352</v>
      </c>
      <c r="B278" s="47" t="s">
        <v>359</v>
      </c>
      <c r="C278" s="92">
        <f t="shared" si="102"/>
        <v>3590</v>
      </c>
      <c r="D278" s="92">
        <v>0</v>
      </c>
      <c r="E278" s="92">
        <v>3590</v>
      </c>
      <c r="F278" s="92">
        <v>0</v>
      </c>
      <c r="G278" s="92">
        <v>0</v>
      </c>
      <c r="H278" s="92">
        <f t="shared" si="103"/>
        <v>3590</v>
      </c>
      <c r="I278" s="92">
        <v>0</v>
      </c>
      <c r="J278" s="92">
        <v>3590</v>
      </c>
      <c r="K278" s="92">
        <v>0</v>
      </c>
      <c r="L278" s="92">
        <v>0</v>
      </c>
      <c r="M278" s="103">
        <f t="shared" si="97"/>
        <v>1</v>
      </c>
      <c r="N278" s="92">
        <f t="shared" si="104"/>
        <v>3590</v>
      </c>
      <c r="O278" s="92">
        <v>0</v>
      </c>
      <c r="P278" s="92">
        <v>3590</v>
      </c>
      <c r="Q278" s="92">
        <v>0</v>
      </c>
      <c r="R278" s="92">
        <v>0</v>
      </c>
      <c r="S278" s="33"/>
    </row>
    <row r="279" spans="1:19" s="4" customFormat="1" ht="180" customHeight="1">
      <c r="A279" s="44" t="s">
        <v>446</v>
      </c>
      <c r="B279" s="47" t="s">
        <v>840</v>
      </c>
      <c r="C279" s="92">
        <f t="shared" si="102"/>
        <v>2800</v>
      </c>
      <c r="D279" s="92">
        <v>0</v>
      </c>
      <c r="E279" s="92">
        <v>2800</v>
      </c>
      <c r="F279" s="92">
        <v>0</v>
      </c>
      <c r="G279" s="92">
        <v>0</v>
      </c>
      <c r="H279" s="92">
        <f t="shared" si="103"/>
        <v>2800</v>
      </c>
      <c r="I279" s="92">
        <v>0</v>
      </c>
      <c r="J279" s="92">
        <v>2800</v>
      </c>
      <c r="K279" s="92">
        <v>0</v>
      </c>
      <c r="L279" s="92">
        <v>0</v>
      </c>
      <c r="M279" s="103">
        <f t="shared" si="97"/>
        <v>1</v>
      </c>
      <c r="N279" s="92">
        <f t="shared" si="104"/>
        <v>2800</v>
      </c>
      <c r="O279" s="92">
        <v>0</v>
      </c>
      <c r="P279" s="92">
        <v>2800</v>
      </c>
      <c r="Q279" s="92">
        <v>0</v>
      </c>
      <c r="R279" s="92">
        <v>0</v>
      </c>
      <c r="S279" s="33"/>
    </row>
    <row r="280" spans="1:19" s="4" customFormat="1" ht="54">
      <c r="A280" s="42" t="s">
        <v>42</v>
      </c>
      <c r="B280" s="48" t="s">
        <v>58</v>
      </c>
      <c r="C280" s="91">
        <f>C281</f>
        <v>15000</v>
      </c>
      <c r="D280" s="91">
        <f t="shared" ref="D280:R281" si="105">D281</f>
        <v>0</v>
      </c>
      <c r="E280" s="91">
        <f t="shared" si="105"/>
        <v>0</v>
      </c>
      <c r="F280" s="91">
        <f t="shared" si="105"/>
        <v>15000</v>
      </c>
      <c r="G280" s="91">
        <f t="shared" si="105"/>
        <v>0</v>
      </c>
      <c r="H280" s="91">
        <f t="shared" si="105"/>
        <v>0</v>
      </c>
      <c r="I280" s="91">
        <f t="shared" si="105"/>
        <v>0</v>
      </c>
      <c r="J280" s="91">
        <f t="shared" si="105"/>
        <v>0</v>
      </c>
      <c r="K280" s="91">
        <f t="shared" si="105"/>
        <v>0</v>
      </c>
      <c r="L280" s="91">
        <f t="shared" si="105"/>
        <v>0</v>
      </c>
      <c r="M280" s="103">
        <f t="shared" si="97"/>
        <v>0</v>
      </c>
      <c r="N280" s="91">
        <f t="shared" si="105"/>
        <v>0</v>
      </c>
      <c r="O280" s="91">
        <f t="shared" si="105"/>
        <v>0</v>
      </c>
      <c r="P280" s="91">
        <f t="shared" si="105"/>
        <v>0</v>
      </c>
      <c r="Q280" s="91">
        <f t="shared" si="105"/>
        <v>0</v>
      </c>
      <c r="R280" s="91">
        <f t="shared" si="105"/>
        <v>0</v>
      </c>
      <c r="S280" s="33"/>
    </row>
    <row r="281" spans="1:19" s="4" customFormat="1" ht="81">
      <c r="A281" s="43"/>
      <c r="B281" s="46" t="s">
        <v>360</v>
      </c>
      <c r="C281" s="91">
        <f>C282</f>
        <v>15000</v>
      </c>
      <c r="D281" s="91">
        <f t="shared" si="105"/>
        <v>0</v>
      </c>
      <c r="E281" s="91">
        <f t="shared" si="105"/>
        <v>0</v>
      </c>
      <c r="F281" s="91">
        <f t="shared" si="105"/>
        <v>15000</v>
      </c>
      <c r="G281" s="91">
        <f t="shared" si="105"/>
        <v>0</v>
      </c>
      <c r="H281" s="91">
        <f t="shared" si="105"/>
        <v>0</v>
      </c>
      <c r="I281" s="91">
        <f t="shared" si="105"/>
        <v>0</v>
      </c>
      <c r="J281" s="91">
        <f t="shared" si="105"/>
        <v>0</v>
      </c>
      <c r="K281" s="91">
        <f t="shared" si="105"/>
        <v>0</v>
      </c>
      <c r="L281" s="91">
        <f t="shared" si="105"/>
        <v>0</v>
      </c>
      <c r="M281" s="103">
        <f t="shared" si="97"/>
        <v>0</v>
      </c>
      <c r="N281" s="91">
        <f t="shared" si="105"/>
        <v>0</v>
      </c>
      <c r="O281" s="91">
        <f t="shared" si="105"/>
        <v>0</v>
      </c>
      <c r="P281" s="91">
        <f t="shared" si="105"/>
        <v>0</v>
      </c>
      <c r="Q281" s="91">
        <f t="shared" si="105"/>
        <v>0</v>
      </c>
      <c r="R281" s="91">
        <f t="shared" si="105"/>
        <v>0</v>
      </c>
      <c r="S281" s="32"/>
    </row>
    <row r="282" spans="1:19" s="4" customFormat="1" ht="40.5">
      <c r="A282" s="44" t="s">
        <v>10</v>
      </c>
      <c r="B282" s="47" t="s">
        <v>361</v>
      </c>
      <c r="C282" s="92">
        <f>D282+E282+G282+F282</f>
        <v>15000</v>
      </c>
      <c r="D282" s="92">
        <v>0</v>
      </c>
      <c r="E282" s="92">
        <v>0</v>
      </c>
      <c r="F282" s="92">
        <f>14250+750</f>
        <v>15000</v>
      </c>
      <c r="G282" s="92">
        <v>0</v>
      </c>
      <c r="H282" s="92">
        <v>0</v>
      </c>
      <c r="I282" s="92">
        <v>0</v>
      </c>
      <c r="J282" s="92">
        <v>0</v>
      </c>
      <c r="K282" s="92">
        <v>0</v>
      </c>
      <c r="L282" s="92">
        <v>0</v>
      </c>
      <c r="M282" s="103">
        <f t="shared" si="97"/>
        <v>0</v>
      </c>
      <c r="N282" s="92">
        <v>0</v>
      </c>
      <c r="O282" s="92">
        <v>0</v>
      </c>
      <c r="P282" s="92">
        <v>0</v>
      </c>
      <c r="Q282" s="92">
        <v>0</v>
      </c>
      <c r="R282" s="92">
        <v>0</v>
      </c>
      <c r="S282" s="33" t="s">
        <v>841</v>
      </c>
    </row>
    <row r="283" spans="1:19" s="4" customFormat="1" ht="72.75" customHeight="1">
      <c r="A283" s="42" t="s">
        <v>43</v>
      </c>
      <c r="B283" s="48" t="s">
        <v>59</v>
      </c>
      <c r="C283" s="91">
        <f>C284+C289+C292+C295+C298</f>
        <v>31089</v>
      </c>
      <c r="D283" s="91">
        <f t="shared" ref="D283:R283" si="106">D284+D289+D292+D295+D298</f>
        <v>23016</v>
      </c>
      <c r="E283" s="91">
        <f t="shared" si="106"/>
        <v>6476</v>
      </c>
      <c r="F283" s="91">
        <f t="shared" si="106"/>
        <v>0</v>
      </c>
      <c r="G283" s="91">
        <f t="shared" si="106"/>
        <v>1597</v>
      </c>
      <c r="H283" s="91">
        <f t="shared" si="106"/>
        <v>29958.9</v>
      </c>
      <c r="I283" s="91">
        <f t="shared" si="106"/>
        <v>22503.1</v>
      </c>
      <c r="J283" s="91">
        <f t="shared" si="106"/>
        <v>5888.9</v>
      </c>
      <c r="K283" s="91">
        <f t="shared" si="106"/>
        <v>0</v>
      </c>
      <c r="L283" s="91">
        <f t="shared" si="106"/>
        <v>1566.9</v>
      </c>
      <c r="M283" s="103">
        <f t="shared" si="97"/>
        <v>0.96364952233909107</v>
      </c>
      <c r="N283" s="91">
        <f t="shared" si="106"/>
        <v>29958.9</v>
      </c>
      <c r="O283" s="91">
        <f t="shared" si="106"/>
        <v>22503.1</v>
      </c>
      <c r="P283" s="91">
        <f t="shared" si="106"/>
        <v>5888.9</v>
      </c>
      <c r="Q283" s="91">
        <f t="shared" si="106"/>
        <v>0</v>
      </c>
      <c r="R283" s="91">
        <f t="shared" si="106"/>
        <v>1566.9</v>
      </c>
      <c r="S283" s="33"/>
    </row>
    <row r="284" spans="1:19" s="4" customFormat="1" ht="297">
      <c r="A284" s="43"/>
      <c r="B284" s="46" t="s">
        <v>362</v>
      </c>
      <c r="C284" s="91">
        <f>C285+C286+C287+C288</f>
        <v>3299</v>
      </c>
      <c r="D284" s="91">
        <f t="shared" ref="D284:R284" si="107">D285+D286+D287+D288</f>
        <v>999</v>
      </c>
      <c r="E284" s="91">
        <f t="shared" si="107"/>
        <v>2300</v>
      </c>
      <c r="F284" s="91">
        <f t="shared" si="107"/>
        <v>0</v>
      </c>
      <c r="G284" s="91">
        <f t="shared" si="107"/>
        <v>0</v>
      </c>
      <c r="H284" s="91">
        <f t="shared" si="107"/>
        <v>2724</v>
      </c>
      <c r="I284" s="91">
        <f t="shared" si="107"/>
        <v>999</v>
      </c>
      <c r="J284" s="91">
        <f t="shared" si="107"/>
        <v>1725</v>
      </c>
      <c r="K284" s="91">
        <f t="shared" si="107"/>
        <v>0</v>
      </c>
      <c r="L284" s="91">
        <f t="shared" si="107"/>
        <v>0</v>
      </c>
      <c r="M284" s="103">
        <f t="shared" si="97"/>
        <v>0.8257047590178842</v>
      </c>
      <c r="N284" s="91">
        <f t="shared" si="107"/>
        <v>2724</v>
      </c>
      <c r="O284" s="91">
        <f t="shared" si="107"/>
        <v>999</v>
      </c>
      <c r="P284" s="91">
        <f t="shared" si="107"/>
        <v>1725</v>
      </c>
      <c r="Q284" s="91">
        <f t="shared" si="107"/>
        <v>0</v>
      </c>
      <c r="R284" s="91">
        <f t="shared" si="107"/>
        <v>0</v>
      </c>
      <c r="S284" s="32"/>
    </row>
    <row r="285" spans="1:19" s="4" customFormat="1" ht="208.5" customHeight="1">
      <c r="A285" s="44" t="s">
        <v>10</v>
      </c>
      <c r="B285" s="47" t="s">
        <v>760</v>
      </c>
      <c r="C285" s="92">
        <f>D285+E285+G285</f>
        <v>1389</v>
      </c>
      <c r="D285" s="92">
        <v>423</v>
      </c>
      <c r="E285" s="92">
        <v>966</v>
      </c>
      <c r="F285" s="92">
        <v>0</v>
      </c>
      <c r="G285" s="92">
        <v>0</v>
      </c>
      <c r="H285" s="92">
        <f>I285+J285+L285</f>
        <v>1147.5999999999999</v>
      </c>
      <c r="I285" s="92">
        <v>423</v>
      </c>
      <c r="J285" s="92">
        <v>724.6</v>
      </c>
      <c r="K285" s="92">
        <v>0</v>
      </c>
      <c r="L285" s="92">
        <v>0</v>
      </c>
      <c r="M285" s="103">
        <f t="shared" si="97"/>
        <v>0.82620590352771772</v>
      </c>
      <c r="N285" s="92">
        <f>O285+P285+R285</f>
        <v>1147.5999999999999</v>
      </c>
      <c r="O285" s="92">
        <v>423</v>
      </c>
      <c r="P285" s="92">
        <v>724.6</v>
      </c>
      <c r="Q285" s="92">
        <v>0</v>
      </c>
      <c r="R285" s="92">
        <v>0</v>
      </c>
      <c r="S285" s="33" t="s">
        <v>903</v>
      </c>
    </row>
    <row r="286" spans="1:19" s="4" customFormat="1" ht="101.25" customHeight="1">
      <c r="A286" s="44" t="s">
        <v>99</v>
      </c>
      <c r="B286" s="47" t="s">
        <v>364</v>
      </c>
      <c r="C286" s="92">
        <f>D286+E286+G286</f>
        <v>264</v>
      </c>
      <c r="D286" s="92">
        <v>80</v>
      </c>
      <c r="E286" s="92">
        <v>184</v>
      </c>
      <c r="F286" s="92">
        <v>0</v>
      </c>
      <c r="G286" s="92">
        <v>0</v>
      </c>
      <c r="H286" s="92">
        <f>I286+J286+L286</f>
        <v>218</v>
      </c>
      <c r="I286" s="92">
        <v>80</v>
      </c>
      <c r="J286" s="92">
        <v>138</v>
      </c>
      <c r="K286" s="92">
        <v>0</v>
      </c>
      <c r="L286" s="92">
        <v>0</v>
      </c>
      <c r="M286" s="103">
        <f t="shared" si="97"/>
        <v>0.8257575757575758</v>
      </c>
      <c r="N286" s="92">
        <f>O286+P286+R286</f>
        <v>218</v>
      </c>
      <c r="O286" s="92">
        <v>80</v>
      </c>
      <c r="P286" s="92">
        <v>138</v>
      </c>
      <c r="Q286" s="92">
        <v>0</v>
      </c>
      <c r="R286" s="92">
        <v>0</v>
      </c>
      <c r="S286" s="33" t="s">
        <v>903</v>
      </c>
    </row>
    <row r="287" spans="1:19" s="4" customFormat="1" ht="114" customHeight="1">
      <c r="A287" s="44" t="s">
        <v>100</v>
      </c>
      <c r="B287" s="47" t="s">
        <v>363</v>
      </c>
      <c r="C287" s="92">
        <f>D287+E287+G287</f>
        <v>738</v>
      </c>
      <c r="D287" s="92">
        <v>221</v>
      </c>
      <c r="E287" s="92">
        <v>517</v>
      </c>
      <c r="F287" s="92">
        <v>0</v>
      </c>
      <c r="G287" s="92">
        <v>0</v>
      </c>
      <c r="H287" s="92">
        <f>I287+J287+L287</f>
        <v>608.70000000000005</v>
      </c>
      <c r="I287" s="92">
        <v>221</v>
      </c>
      <c r="J287" s="92">
        <v>387.7</v>
      </c>
      <c r="K287" s="92">
        <v>0</v>
      </c>
      <c r="L287" s="92">
        <v>0</v>
      </c>
      <c r="M287" s="103">
        <f t="shared" si="97"/>
        <v>0.8247967479674797</v>
      </c>
      <c r="N287" s="92">
        <f>O287+P287+R287</f>
        <v>608.70000000000005</v>
      </c>
      <c r="O287" s="92">
        <v>221</v>
      </c>
      <c r="P287" s="92">
        <v>387.7</v>
      </c>
      <c r="Q287" s="92">
        <v>0</v>
      </c>
      <c r="R287" s="92">
        <v>0</v>
      </c>
      <c r="S287" s="33" t="s">
        <v>903</v>
      </c>
    </row>
    <row r="288" spans="1:19" s="4" customFormat="1" ht="111">
      <c r="A288" s="44" t="s">
        <v>101</v>
      </c>
      <c r="B288" s="47" t="s">
        <v>365</v>
      </c>
      <c r="C288" s="92">
        <f>D288+E288+G288</f>
        <v>908</v>
      </c>
      <c r="D288" s="92">
        <v>275</v>
      </c>
      <c r="E288" s="92">
        <v>633</v>
      </c>
      <c r="F288" s="92">
        <v>0</v>
      </c>
      <c r="G288" s="92">
        <v>0</v>
      </c>
      <c r="H288" s="92">
        <f>I288+J288+L288</f>
        <v>749.7</v>
      </c>
      <c r="I288" s="92">
        <v>275</v>
      </c>
      <c r="J288" s="92">
        <v>474.7</v>
      </c>
      <c r="K288" s="92">
        <v>0</v>
      </c>
      <c r="L288" s="92">
        <v>0</v>
      </c>
      <c r="M288" s="103">
        <f t="shared" si="97"/>
        <v>0.82566079295154193</v>
      </c>
      <c r="N288" s="92">
        <f>O288+P288+R288</f>
        <v>749.7</v>
      </c>
      <c r="O288" s="92">
        <v>275</v>
      </c>
      <c r="P288" s="92">
        <v>474.7</v>
      </c>
      <c r="Q288" s="92">
        <v>0</v>
      </c>
      <c r="R288" s="92">
        <v>0</v>
      </c>
      <c r="S288" s="33" t="s">
        <v>903</v>
      </c>
    </row>
    <row r="289" spans="1:19" s="4" customFormat="1" ht="135">
      <c r="A289" s="43"/>
      <c r="B289" s="46" t="s">
        <v>761</v>
      </c>
      <c r="C289" s="91">
        <f>C290+C291</f>
        <v>5601</v>
      </c>
      <c r="D289" s="91">
        <f t="shared" ref="D289:R289" si="108">D290+D291</f>
        <v>1225</v>
      </c>
      <c r="E289" s="91">
        <f t="shared" si="108"/>
        <v>4176</v>
      </c>
      <c r="F289" s="91">
        <v>0</v>
      </c>
      <c r="G289" s="91">
        <f t="shared" si="108"/>
        <v>200</v>
      </c>
      <c r="H289" s="91">
        <f t="shared" si="108"/>
        <v>5475.2999999999993</v>
      </c>
      <c r="I289" s="91">
        <f t="shared" si="108"/>
        <v>1141.4000000000001</v>
      </c>
      <c r="J289" s="91">
        <f t="shared" si="108"/>
        <v>4163.8999999999996</v>
      </c>
      <c r="K289" s="91">
        <f t="shared" si="108"/>
        <v>0</v>
      </c>
      <c r="L289" s="91">
        <f t="shared" si="108"/>
        <v>170</v>
      </c>
      <c r="M289" s="103">
        <f t="shared" si="97"/>
        <v>0.97755757900374918</v>
      </c>
      <c r="N289" s="91">
        <f t="shared" si="108"/>
        <v>5475.2999999999993</v>
      </c>
      <c r="O289" s="91">
        <f t="shared" si="108"/>
        <v>1141.4000000000001</v>
      </c>
      <c r="P289" s="91">
        <f t="shared" si="108"/>
        <v>4163.8999999999996</v>
      </c>
      <c r="Q289" s="91">
        <f t="shared" si="108"/>
        <v>0</v>
      </c>
      <c r="R289" s="91">
        <f t="shared" si="108"/>
        <v>170</v>
      </c>
      <c r="S289" s="32"/>
    </row>
    <row r="290" spans="1:19" s="4" customFormat="1" ht="83.25">
      <c r="A290" s="44" t="s">
        <v>87</v>
      </c>
      <c r="B290" s="47" t="s">
        <v>366</v>
      </c>
      <c r="C290" s="92">
        <f>D290+E290+G290</f>
        <v>5576</v>
      </c>
      <c r="D290" s="92">
        <v>1200</v>
      </c>
      <c r="E290" s="92">
        <v>4176</v>
      </c>
      <c r="F290" s="92">
        <v>0</v>
      </c>
      <c r="G290" s="92">
        <v>200</v>
      </c>
      <c r="H290" s="92">
        <f>I290+J290+L290</f>
        <v>5457.5999999999995</v>
      </c>
      <c r="I290" s="92">
        <v>1123.7</v>
      </c>
      <c r="J290" s="92">
        <v>4163.8999999999996</v>
      </c>
      <c r="K290" s="92">
        <v>0</v>
      </c>
      <c r="L290" s="92">
        <v>170</v>
      </c>
      <c r="M290" s="103">
        <f t="shared" si="97"/>
        <v>0.97876614060258238</v>
      </c>
      <c r="N290" s="92">
        <f>O290+P290+R290</f>
        <v>5457.5999999999995</v>
      </c>
      <c r="O290" s="92">
        <v>1123.7</v>
      </c>
      <c r="P290" s="92">
        <v>4163.8999999999996</v>
      </c>
      <c r="Q290" s="92">
        <v>0</v>
      </c>
      <c r="R290" s="92">
        <v>170</v>
      </c>
      <c r="S290" s="33"/>
    </row>
    <row r="291" spans="1:19" s="4" customFormat="1" ht="166.5">
      <c r="A291" s="44" t="s">
        <v>88</v>
      </c>
      <c r="B291" s="47" t="s">
        <v>367</v>
      </c>
      <c r="C291" s="92">
        <f>D291+E291+G291</f>
        <v>25</v>
      </c>
      <c r="D291" s="92">
        <v>25</v>
      </c>
      <c r="E291" s="92">
        <v>0</v>
      </c>
      <c r="F291" s="92">
        <v>0</v>
      </c>
      <c r="G291" s="92">
        <v>0</v>
      </c>
      <c r="H291" s="92">
        <f>I291+J291+L291</f>
        <v>17.7</v>
      </c>
      <c r="I291" s="92">
        <v>17.7</v>
      </c>
      <c r="J291" s="92">
        <v>0</v>
      </c>
      <c r="K291" s="92">
        <v>0</v>
      </c>
      <c r="L291" s="92">
        <v>0</v>
      </c>
      <c r="M291" s="103">
        <f t="shared" si="97"/>
        <v>0.70799999999999996</v>
      </c>
      <c r="N291" s="92">
        <f>O291+P291+R291</f>
        <v>17.7</v>
      </c>
      <c r="O291" s="92">
        <v>17.7</v>
      </c>
      <c r="P291" s="92">
        <v>0</v>
      </c>
      <c r="Q291" s="92">
        <v>0</v>
      </c>
      <c r="R291" s="92">
        <v>0</v>
      </c>
      <c r="S291" s="33" t="s">
        <v>903</v>
      </c>
    </row>
    <row r="292" spans="1:19" s="4" customFormat="1" ht="135">
      <c r="A292" s="43"/>
      <c r="B292" s="46" t="s">
        <v>762</v>
      </c>
      <c r="C292" s="91">
        <f>C293+C294</f>
        <v>396</v>
      </c>
      <c r="D292" s="91">
        <f t="shared" ref="D292:R292" si="109">D293+D294</f>
        <v>396</v>
      </c>
      <c r="E292" s="91">
        <f t="shared" si="109"/>
        <v>0</v>
      </c>
      <c r="F292" s="91">
        <v>0</v>
      </c>
      <c r="G292" s="91">
        <f t="shared" si="109"/>
        <v>0</v>
      </c>
      <c r="H292" s="91">
        <f t="shared" si="109"/>
        <v>396</v>
      </c>
      <c r="I292" s="91">
        <f t="shared" si="109"/>
        <v>396</v>
      </c>
      <c r="J292" s="91">
        <f t="shared" si="109"/>
        <v>0</v>
      </c>
      <c r="K292" s="91">
        <f t="shared" si="109"/>
        <v>0</v>
      </c>
      <c r="L292" s="91">
        <f t="shared" si="109"/>
        <v>0</v>
      </c>
      <c r="M292" s="103">
        <f t="shared" si="97"/>
        <v>1</v>
      </c>
      <c r="N292" s="91">
        <f t="shared" si="109"/>
        <v>396</v>
      </c>
      <c r="O292" s="91">
        <f t="shared" si="109"/>
        <v>396</v>
      </c>
      <c r="P292" s="91">
        <f t="shared" si="109"/>
        <v>0</v>
      </c>
      <c r="Q292" s="91">
        <f t="shared" si="109"/>
        <v>0</v>
      </c>
      <c r="R292" s="91">
        <f t="shared" si="109"/>
        <v>0</v>
      </c>
      <c r="S292" s="32"/>
    </row>
    <row r="293" spans="1:19" s="4" customFormat="1" ht="83.25">
      <c r="A293" s="44" t="s">
        <v>86</v>
      </c>
      <c r="B293" s="47" t="s">
        <v>368</v>
      </c>
      <c r="C293" s="92">
        <f>D293+E293+G293</f>
        <v>12</v>
      </c>
      <c r="D293" s="92">
        <v>12</v>
      </c>
      <c r="E293" s="92">
        <v>0</v>
      </c>
      <c r="F293" s="92">
        <v>0</v>
      </c>
      <c r="G293" s="92">
        <v>0</v>
      </c>
      <c r="H293" s="92">
        <f>I293+J293+L293</f>
        <v>12</v>
      </c>
      <c r="I293" s="92">
        <v>12</v>
      </c>
      <c r="J293" s="92">
        <v>0</v>
      </c>
      <c r="K293" s="92">
        <v>0</v>
      </c>
      <c r="L293" s="92">
        <v>0</v>
      </c>
      <c r="M293" s="103">
        <f t="shared" si="97"/>
        <v>1</v>
      </c>
      <c r="N293" s="92">
        <f>O293+P293+R293</f>
        <v>12</v>
      </c>
      <c r="O293" s="92">
        <v>12</v>
      </c>
      <c r="P293" s="92">
        <v>0</v>
      </c>
      <c r="Q293" s="92">
        <v>0</v>
      </c>
      <c r="R293" s="92">
        <v>0</v>
      </c>
      <c r="S293" s="33"/>
    </row>
    <row r="294" spans="1:19" s="4" customFormat="1" ht="138.75">
      <c r="A294" s="44" t="s">
        <v>264</v>
      </c>
      <c r="B294" s="47" t="s">
        <v>369</v>
      </c>
      <c r="C294" s="92">
        <f>D294+E294+G294</f>
        <v>384</v>
      </c>
      <c r="D294" s="92">
        <v>384</v>
      </c>
      <c r="E294" s="92">
        <v>0</v>
      </c>
      <c r="F294" s="92">
        <v>0</v>
      </c>
      <c r="G294" s="92">
        <v>0</v>
      </c>
      <c r="H294" s="92">
        <f>I294+J294+L294</f>
        <v>384</v>
      </c>
      <c r="I294" s="92">
        <v>384</v>
      </c>
      <c r="J294" s="92">
        <v>0</v>
      </c>
      <c r="K294" s="92">
        <v>0</v>
      </c>
      <c r="L294" s="92">
        <v>0</v>
      </c>
      <c r="M294" s="103">
        <f t="shared" si="97"/>
        <v>1</v>
      </c>
      <c r="N294" s="92">
        <f>O294+P294+R294</f>
        <v>384</v>
      </c>
      <c r="O294" s="92">
        <v>384</v>
      </c>
      <c r="P294" s="92">
        <v>0</v>
      </c>
      <c r="Q294" s="92">
        <v>0</v>
      </c>
      <c r="R294" s="92">
        <v>0</v>
      </c>
      <c r="S294" s="33"/>
    </row>
    <row r="295" spans="1:19" s="4" customFormat="1" ht="200.1" customHeight="1">
      <c r="A295" s="43"/>
      <c r="B295" s="46" t="s">
        <v>370</v>
      </c>
      <c r="C295" s="91">
        <f>C296+C297</f>
        <v>584</v>
      </c>
      <c r="D295" s="91">
        <f t="shared" ref="D295:R295" si="110">D296+D297</f>
        <v>584</v>
      </c>
      <c r="E295" s="91">
        <f t="shared" si="110"/>
        <v>0</v>
      </c>
      <c r="F295" s="91">
        <v>0</v>
      </c>
      <c r="G295" s="91">
        <f t="shared" si="110"/>
        <v>0</v>
      </c>
      <c r="H295" s="91">
        <f>H296+H297</f>
        <v>214.1</v>
      </c>
      <c r="I295" s="91">
        <f t="shared" si="110"/>
        <v>214.1</v>
      </c>
      <c r="J295" s="91">
        <f t="shared" si="110"/>
        <v>0</v>
      </c>
      <c r="K295" s="91">
        <f t="shared" si="110"/>
        <v>0</v>
      </c>
      <c r="L295" s="91">
        <f t="shared" si="110"/>
        <v>0</v>
      </c>
      <c r="M295" s="103">
        <f t="shared" si="97"/>
        <v>0.36660958904109586</v>
      </c>
      <c r="N295" s="91">
        <f>N296+N297</f>
        <v>214.1</v>
      </c>
      <c r="O295" s="91">
        <f t="shared" si="110"/>
        <v>214.1</v>
      </c>
      <c r="P295" s="91">
        <f t="shared" si="110"/>
        <v>0</v>
      </c>
      <c r="Q295" s="91">
        <f t="shared" si="110"/>
        <v>0</v>
      </c>
      <c r="R295" s="91">
        <f t="shared" si="110"/>
        <v>0</v>
      </c>
      <c r="S295" s="32"/>
    </row>
    <row r="296" spans="1:19" s="4" customFormat="1" ht="83.25">
      <c r="A296" s="44" t="s">
        <v>144</v>
      </c>
      <c r="B296" s="47" t="s">
        <v>371</v>
      </c>
      <c r="C296" s="92">
        <f>D296+E296+G296</f>
        <v>521</v>
      </c>
      <c r="D296" s="92">
        <v>521</v>
      </c>
      <c r="E296" s="92">
        <v>0</v>
      </c>
      <c r="F296" s="92">
        <v>0</v>
      </c>
      <c r="G296" s="92">
        <v>0</v>
      </c>
      <c r="H296" s="92">
        <f>I296+J296+L296</f>
        <v>191</v>
      </c>
      <c r="I296" s="92">
        <v>191</v>
      </c>
      <c r="J296" s="92">
        <v>0</v>
      </c>
      <c r="K296" s="92">
        <v>0</v>
      </c>
      <c r="L296" s="92">
        <v>0</v>
      </c>
      <c r="M296" s="103">
        <f t="shared" si="97"/>
        <v>0.36660268714011518</v>
      </c>
      <c r="N296" s="92">
        <f>O296+P296+R296</f>
        <v>191</v>
      </c>
      <c r="O296" s="92">
        <v>191</v>
      </c>
      <c r="P296" s="92">
        <v>0</v>
      </c>
      <c r="Q296" s="92">
        <v>0</v>
      </c>
      <c r="R296" s="92">
        <v>0</v>
      </c>
      <c r="S296" s="33" t="s">
        <v>903</v>
      </c>
    </row>
    <row r="297" spans="1:19" s="4" customFormat="1" ht="83.25">
      <c r="A297" s="44" t="s">
        <v>130</v>
      </c>
      <c r="B297" s="47" t="s">
        <v>372</v>
      </c>
      <c r="C297" s="92">
        <f>D297+E297+G297</f>
        <v>63</v>
      </c>
      <c r="D297" s="92">
        <v>63</v>
      </c>
      <c r="E297" s="92">
        <v>0</v>
      </c>
      <c r="F297" s="92">
        <v>0</v>
      </c>
      <c r="G297" s="92">
        <v>0</v>
      </c>
      <c r="H297" s="92">
        <f>I297+J297+L297</f>
        <v>23.1</v>
      </c>
      <c r="I297" s="92">
        <v>23.1</v>
      </c>
      <c r="J297" s="92">
        <v>0</v>
      </c>
      <c r="K297" s="92">
        <v>0</v>
      </c>
      <c r="L297" s="92">
        <v>0</v>
      </c>
      <c r="M297" s="103">
        <f t="shared" si="97"/>
        <v>0.3666666666666667</v>
      </c>
      <c r="N297" s="92">
        <f>O297+P297+R297</f>
        <v>23.1</v>
      </c>
      <c r="O297" s="92">
        <v>23.1</v>
      </c>
      <c r="P297" s="92">
        <v>0</v>
      </c>
      <c r="Q297" s="92">
        <v>0</v>
      </c>
      <c r="R297" s="92">
        <v>0</v>
      </c>
      <c r="S297" s="33" t="s">
        <v>903</v>
      </c>
    </row>
    <row r="298" spans="1:19" s="4" customFormat="1" ht="243" customHeight="1">
      <c r="A298" s="43"/>
      <c r="B298" s="46" t="s">
        <v>373</v>
      </c>
      <c r="C298" s="91">
        <f t="shared" ref="C298:I298" si="111">C299+C300+C301+C302</f>
        <v>21209</v>
      </c>
      <c r="D298" s="91">
        <f t="shared" si="111"/>
        <v>19812</v>
      </c>
      <c r="E298" s="91">
        <f t="shared" si="111"/>
        <v>0</v>
      </c>
      <c r="F298" s="91">
        <f t="shared" si="111"/>
        <v>0</v>
      </c>
      <c r="G298" s="91">
        <f t="shared" si="111"/>
        <v>1397</v>
      </c>
      <c r="H298" s="91">
        <f t="shared" si="111"/>
        <v>21149.5</v>
      </c>
      <c r="I298" s="91">
        <f t="shared" si="111"/>
        <v>19752.599999999999</v>
      </c>
      <c r="J298" s="91">
        <f t="shared" ref="J298:R298" si="112">J299+J300+J301</f>
        <v>0</v>
      </c>
      <c r="K298" s="91">
        <f t="shared" si="112"/>
        <v>0</v>
      </c>
      <c r="L298" s="91">
        <f t="shared" si="112"/>
        <v>1396.9</v>
      </c>
      <c r="M298" s="103">
        <f t="shared" si="97"/>
        <v>0.9971945872035457</v>
      </c>
      <c r="N298" s="91">
        <f>N299+N300+N301+N302</f>
        <v>21149.5</v>
      </c>
      <c r="O298" s="91">
        <f>O299+O300+O301+O302</f>
        <v>19752.599999999999</v>
      </c>
      <c r="P298" s="91">
        <f t="shared" si="112"/>
        <v>0</v>
      </c>
      <c r="Q298" s="91">
        <f t="shared" si="112"/>
        <v>0</v>
      </c>
      <c r="R298" s="91">
        <f t="shared" si="112"/>
        <v>1396.9</v>
      </c>
      <c r="S298" s="32"/>
    </row>
    <row r="299" spans="1:19" s="4" customFormat="1" ht="142.5" customHeight="1">
      <c r="A299" s="44" t="s">
        <v>133</v>
      </c>
      <c r="B299" s="47" t="s">
        <v>763</v>
      </c>
      <c r="C299" s="92">
        <f>D299+E299+G299</f>
        <v>10735.7</v>
      </c>
      <c r="D299" s="92">
        <v>9338.7000000000007</v>
      </c>
      <c r="E299" s="92">
        <v>0</v>
      </c>
      <c r="F299" s="92">
        <v>0</v>
      </c>
      <c r="G299" s="92">
        <v>1397</v>
      </c>
      <c r="H299" s="92">
        <f>I299+J299+L299</f>
        <v>10735.6</v>
      </c>
      <c r="I299" s="92">
        <v>9338.7000000000007</v>
      </c>
      <c r="J299" s="92">
        <v>0</v>
      </c>
      <c r="K299" s="92">
        <v>0</v>
      </c>
      <c r="L299" s="92">
        <v>1396.9</v>
      </c>
      <c r="M299" s="103">
        <f t="shared" si="97"/>
        <v>0.99999068528367963</v>
      </c>
      <c r="N299" s="92">
        <f>O299+P299+R299</f>
        <v>10735.6</v>
      </c>
      <c r="O299" s="92">
        <v>9338.7000000000007</v>
      </c>
      <c r="P299" s="92">
        <v>0</v>
      </c>
      <c r="Q299" s="92">
        <v>0</v>
      </c>
      <c r="R299" s="92">
        <v>1396.9</v>
      </c>
      <c r="S299" s="33"/>
    </row>
    <row r="300" spans="1:19" s="4" customFormat="1" ht="55.5">
      <c r="A300" s="44" t="s">
        <v>160</v>
      </c>
      <c r="B300" s="47" t="s">
        <v>764</v>
      </c>
      <c r="C300" s="92">
        <f>D300+E300+G300</f>
        <v>1121.3</v>
      </c>
      <c r="D300" s="92">
        <v>1121.3</v>
      </c>
      <c r="E300" s="92">
        <v>0</v>
      </c>
      <c r="F300" s="92">
        <v>0</v>
      </c>
      <c r="G300" s="92">
        <v>0</v>
      </c>
      <c r="H300" s="92">
        <f>I300+J300+L300</f>
        <v>1061.9000000000001</v>
      </c>
      <c r="I300" s="92">
        <v>1061.9000000000001</v>
      </c>
      <c r="J300" s="92">
        <v>0</v>
      </c>
      <c r="K300" s="92">
        <v>0</v>
      </c>
      <c r="L300" s="92">
        <v>0</v>
      </c>
      <c r="M300" s="103">
        <f t="shared" si="97"/>
        <v>0.9470257736555785</v>
      </c>
      <c r="N300" s="92">
        <f>O300+P300+R300</f>
        <v>1061.9000000000001</v>
      </c>
      <c r="O300" s="92">
        <v>1061.9000000000001</v>
      </c>
      <c r="P300" s="92">
        <v>0</v>
      </c>
      <c r="Q300" s="92">
        <v>0</v>
      </c>
      <c r="R300" s="92">
        <v>0</v>
      </c>
      <c r="S300" s="33"/>
    </row>
    <row r="301" spans="1:19" s="4" customFormat="1" ht="111">
      <c r="A301" s="44" t="s">
        <v>161</v>
      </c>
      <c r="B301" s="47" t="s">
        <v>765</v>
      </c>
      <c r="C301" s="92">
        <f>D301+E301+G301</f>
        <v>9206</v>
      </c>
      <c r="D301" s="92">
        <v>9206</v>
      </c>
      <c r="E301" s="92">
        <v>0</v>
      </c>
      <c r="F301" s="92">
        <v>0</v>
      </c>
      <c r="G301" s="92">
        <v>0</v>
      </c>
      <c r="H301" s="92">
        <f>I301+J301+L301</f>
        <v>9206</v>
      </c>
      <c r="I301" s="92">
        <v>9206</v>
      </c>
      <c r="J301" s="92">
        <v>0</v>
      </c>
      <c r="K301" s="92">
        <v>0</v>
      </c>
      <c r="L301" s="92">
        <v>0</v>
      </c>
      <c r="M301" s="103">
        <f t="shared" si="97"/>
        <v>1</v>
      </c>
      <c r="N301" s="92">
        <f>O301+P301+R301</f>
        <v>9206</v>
      </c>
      <c r="O301" s="92">
        <v>9206</v>
      </c>
      <c r="P301" s="92">
        <v>0</v>
      </c>
      <c r="Q301" s="92">
        <v>0</v>
      </c>
      <c r="R301" s="92">
        <v>0</v>
      </c>
      <c r="S301" s="33"/>
    </row>
    <row r="302" spans="1:19" s="4" customFormat="1" ht="55.5">
      <c r="A302" s="44" t="s">
        <v>162</v>
      </c>
      <c r="B302" s="47" t="s">
        <v>766</v>
      </c>
      <c r="C302" s="92">
        <f>D302+E302+G302</f>
        <v>146</v>
      </c>
      <c r="D302" s="92">
        <v>146</v>
      </c>
      <c r="E302" s="92">
        <v>0</v>
      </c>
      <c r="F302" s="92">
        <v>0</v>
      </c>
      <c r="G302" s="92">
        <v>0</v>
      </c>
      <c r="H302" s="92">
        <f>I302+J302+L302</f>
        <v>146</v>
      </c>
      <c r="I302" s="92">
        <v>146</v>
      </c>
      <c r="J302" s="92">
        <v>0</v>
      </c>
      <c r="K302" s="92">
        <v>0</v>
      </c>
      <c r="L302" s="92">
        <v>0</v>
      </c>
      <c r="M302" s="103">
        <f t="shared" si="97"/>
        <v>1</v>
      </c>
      <c r="N302" s="92">
        <f>O302+P302+R302</f>
        <v>146</v>
      </c>
      <c r="O302" s="92">
        <v>146</v>
      </c>
      <c r="P302" s="92">
        <v>0</v>
      </c>
      <c r="Q302" s="92">
        <v>0</v>
      </c>
      <c r="R302" s="92">
        <v>0</v>
      </c>
      <c r="S302" s="33"/>
    </row>
    <row r="303" spans="1:19" s="4" customFormat="1" ht="81">
      <c r="A303" s="42" t="s">
        <v>44</v>
      </c>
      <c r="B303" s="48" t="s">
        <v>60</v>
      </c>
      <c r="C303" s="91">
        <f>C304+C306</f>
        <v>49749</v>
      </c>
      <c r="D303" s="91">
        <f t="shared" ref="D303:R303" si="113">D304+D306</f>
        <v>14400</v>
      </c>
      <c r="E303" s="91">
        <f t="shared" si="113"/>
        <v>35349</v>
      </c>
      <c r="F303" s="91">
        <v>0</v>
      </c>
      <c r="G303" s="91">
        <f t="shared" si="113"/>
        <v>0</v>
      </c>
      <c r="H303" s="91">
        <f t="shared" si="113"/>
        <v>38688.699999999997</v>
      </c>
      <c r="I303" s="91">
        <f t="shared" si="113"/>
        <v>12990</v>
      </c>
      <c r="J303" s="91">
        <f t="shared" si="113"/>
        <v>25698.7</v>
      </c>
      <c r="K303" s="91">
        <f t="shared" si="113"/>
        <v>0</v>
      </c>
      <c r="L303" s="91">
        <f t="shared" si="113"/>
        <v>0</v>
      </c>
      <c r="M303" s="103">
        <f t="shared" si="97"/>
        <v>0.77767794327524165</v>
      </c>
      <c r="N303" s="91">
        <f t="shared" si="113"/>
        <v>38688.699999999997</v>
      </c>
      <c r="O303" s="91">
        <f t="shared" si="113"/>
        <v>12990</v>
      </c>
      <c r="P303" s="91">
        <f t="shared" si="113"/>
        <v>25698.7</v>
      </c>
      <c r="Q303" s="91">
        <f t="shared" si="113"/>
        <v>0</v>
      </c>
      <c r="R303" s="91">
        <f t="shared" si="113"/>
        <v>0</v>
      </c>
      <c r="S303" s="33"/>
    </row>
    <row r="304" spans="1:19" s="4" customFormat="1" ht="108">
      <c r="A304" s="43"/>
      <c r="B304" s="46" t="s">
        <v>374</v>
      </c>
      <c r="C304" s="91">
        <f>C305</f>
        <v>35349</v>
      </c>
      <c r="D304" s="91">
        <f t="shared" ref="D304:R304" si="114">D305</f>
        <v>0</v>
      </c>
      <c r="E304" s="91">
        <f t="shared" si="114"/>
        <v>35349</v>
      </c>
      <c r="F304" s="91">
        <v>0</v>
      </c>
      <c r="G304" s="91">
        <f t="shared" si="114"/>
        <v>0</v>
      </c>
      <c r="H304" s="91">
        <f t="shared" si="114"/>
        <v>25698.7</v>
      </c>
      <c r="I304" s="91">
        <f t="shared" si="114"/>
        <v>0</v>
      </c>
      <c r="J304" s="91">
        <f t="shared" si="114"/>
        <v>25698.7</v>
      </c>
      <c r="K304" s="91">
        <f t="shared" si="114"/>
        <v>0</v>
      </c>
      <c r="L304" s="91">
        <f t="shared" si="114"/>
        <v>0</v>
      </c>
      <c r="M304" s="103">
        <f t="shared" si="97"/>
        <v>0.72699934934510169</v>
      </c>
      <c r="N304" s="91">
        <f t="shared" si="114"/>
        <v>25698.7</v>
      </c>
      <c r="O304" s="91">
        <f t="shared" si="114"/>
        <v>0</v>
      </c>
      <c r="P304" s="91">
        <f t="shared" si="114"/>
        <v>25698.7</v>
      </c>
      <c r="Q304" s="91">
        <f t="shared" si="114"/>
        <v>0</v>
      </c>
      <c r="R304" s="91">
        <f t="shared" si="114"/>
        <v>0</v>
      </c>
      <c r="S304" s="32"/>
    </row>
    <row r="305" spans="1:19" s="4" customFormat="1" ht="143.25" customHeight="1">
      <c r="A305" s="44" t="s">
        <v>10</v>
      </c>
      <c r="B305" s="47" t="s">
        <v>375</v>
      </c>
      <c r="C305" s="92">
        <f>D305+E305+G305</f>
        <v>35349</v>
      </c>
      <c r="D305" s="92">
        <v>0</v>
      </c>
      <c r="E305" s="92">
        <v>35349</v>
      </c>
      <c r="F305" s="92">
        <v>0</v>
      </c>
      <c r="G305" s="92">
        <v>0</v>
      </c>
      <c r="H305" s="92">
        <f>I305+J305+L305</f>
        <v>25698.7</v>
      </c>
      <c r="I305" s="92">
        <v>0</v>
      </c>
      <c r="J305" s="92">
        <v>25698.7</v>
      </c>
      <c r="K305" s="92">
        <v>0</v>
      </c>
      <c r="L305" s="92">
        <v>0</v>
      </c>
      <c r="M305" s="103">
        <f t="shared" si="97"/>
        <v>0.72699934934510169</v>
      </c>
      <c r="N305" s="92">
        <f>O305+P305+R305</f>
        <v>25698.7</v>
      </c>
      <c r="O305" s="92">
        <v>0</v>
      </c>
      <c r="P305" s="92">
        <v>25698.7</v>
      </c>
      <c r="Q305" s="92">
        <v>0</v>
      </c>
      <c r="R305" s="92">
        <v>0</v>
      </c>
      <c r="S305" s="104" t="s">
        <v>895</v>
      </c>
    </row>
    <row r="306" spans="1:19" s="4" customFormat="1" ht="243">
      <c r="A306" s="43"/>
      <c r="B306" s="46" t="s">
        <v>767</v>
      </c>
      <c r="C306" s="91">
        <f>C307</f>
        <v>14400</v>
      </c>
      <c r="D306" s="91">
        <f t="shared" ref="D306:R306" si="115">D307</f>
        <v>14400</v>
      </c>
      <c r="E306" s="91">
        <f t="shared" si="115"/>
        <v>0</v>
      </c>
      <c r="F306" s="91">
        <v>0</v>
      </c>
      <c r="G306" s="91">
        <f t="shared" si="115"/>
        <v>0</v>
      </c>
      <c r="H306" s="91">
        <f t="shared" si="115"/>
        <v>12990</v>
      </c>
      <c r="I306" s="91">
        <f t="shared" si="115"/>
        <v>12990</v>
      </c>
      <c r="J306" s="91">
        <f t="shared" si="115"/>
        <v>0</v>
      </c>
      <c r="K306" s="91">
        <f t="shared" si="115"/>
        <v>0</v>
      </c>
      <c r="L306" s="91">
        <f t="shared" si="115"/>
        <v>0</v>
      </c>
      <c r="M306" s="103">
        <f t="shared" si="97"/>
        <v>0.90208333333333335</v>
      </c>
      <c r="N306" s="91">
        <f t="shared" si="115"/>
        <v>12990</v>
      </c>
      <c r="O306" s="91">
        <f t="shared" si="115"/>
        <v>12990</v>
      </c>
      <c r="P306" s="91">
        <f t="shared" si="115"/>
        <v>0</v>
      </c>
      <c r="Q306" s="91">
        <f t="shared" si="115"/>
        <v>0</v>
      </c>
      <c r="R306" s="91">
        <f t="shared" si="115"/>
        <v>0</v>
      </c>
      <c r="S306" s="32"/>
    </row>
    <row r="307" spans="1:19" s="4" customFormat="1" ht="83.25">
      <c r="A307" s="44" t="s">
        <v>87</v>
      </c>
      <c r="B307" s="47" t="s">
        <v>376</v>
      </c>
      <c r="C307" s="92">
        <f>D307+E307+G307</f>
        <v>14400</v>
      </c>
      <c r="D307" s="92">
        <v>14400</v>
      </c>
      <c r="E307" s="92">
        <v>0</v>
      </c>
      <c r="F307" s="92">
        <v>0</v>
      </c>
      <c r="G307" s="92">
        <v>0</v>
      </c>
      <c r="H307" s="92">
        <f>I307+J307+L307</f>
        <v>12990</v>
      </c>
      <c r="I307" s="92">
        <v>12990</v>
      </c>
      <c r="J307" s="92">
        <v>0</v>
      </c>
      <c r="K307" s="92">
        <v>0</v>
      </c>
      <c r="L307" s="92">
        <v>0</v>
      </c>
      <c r="M307" s="103">
        <f t="shared" si="97"/>
        <v>0.90208333333333335</v>
      </c>
      <c r="N307" s="92">
        <f>O307+P307+R307</f>
        <v>12990</v>
      </c>
      <c r="O307" s="92">
        <v>12990</v>
      </c>
      <c r="P307" s="92">
        <v>0</v>
      </c>
      <c r="Q307" s="92">
        <v>0</v>
      </c>
      <c r="R307" s="92">
        <v>0</v>
      </c>
      <c r="S307" s="33"/>
    </row>
    <row r="308" spans="1:19" s="4" customFormat="1" ht="54">
      <c r="A308" s="42" t="s">
        <v>45</v>
      </c>
      <c r="B308" s="48" t="s">
        <v>50</v>
      </c>
      <c r="C308" s="91">
        <f>C309</f>
        <v>21801.1</v>
      </c>
      <c r="D308" s="91">
        <f t="shared" ref="D308:R309" si="116">D309</f>
        <v>21801.1</v>
      </c>
      <c r="E308" s="91">
        <f t="shared" si="116"/>
        <v>0</v>
      </c>
      <c r="F308" s="91">
        <v>0</v>
      </c>
      <c r="G308" s="91">
        <f t="shared" si="116"/>
        <v>0</v>
      </c>
      <c r="H308" s="91">
        <f t="shared" si="116"/>
        <v>21063.4</v>
      </c>
      <c r="I308" s="91">
        <f t="shared" si="116"/>
        <v>21063.4</v>
      </c>
      <c r="J308" s="91">
        <f t="shared" si="116"/>
        <v>0</v>
      </c>
      <c r="K308" s="91">
        <f t="shared" si="116"/>
        <v>0</v>
      </c>
      <c r="L308" s="91">
        <f t="shared" si="116"/>
        <v>0</v>
      </c>
      <c r="M308" s="103">
        <f t="shared" si="97"/>
        <v>0.96616225786772236</v>
      </c>
      <c r="N308" s="91">
        <f t="shared" si="116"/>
        <v>21063.4</v>
      </c>
      <c r="O308" s="91">
        <f t="shared" si="116"/>
        <v>21063.4</v>
      </c>
      <c r="P308" s="91">
        <f t="shared" si="116"/>
        <v>0</v>
      </c>
      <c r="Q308" s="91">
        <f t="shared" si="116"/>
        <v>0</v>
      </c>
      <c r="R308" s="91">
        <f t="shared" si="116"/>
        <v>0</v>
      </c>
      <c r="S308" s="33"/>
    </row>
    <row r="309" spans="1:19" s="4" customFormat="1" ht="200.1" customHeight="1">
      <c r="A309" s="43"/>
      <c r="B309" s="46" t="s">
        <v>842</v>
      </c>
      <c r="C309" s="91">
        <f>C310</f>
        <v>21801.1</v>
      </c>
      <c r="D309" s="91">
        <f t="shared" si="116"/>
        <v>21801.1</v>
      </c>
      <c r="E309" s="91">
        <f t="shared" si="116"/>
        <v>0</v>
      </c>
      <c r="F309" s="91">
        <v>0</v>
      </c>
      <c r="G309" s="91">
        <f t="shared" si="116"/>
        <v>0</v>
      </c>
      <c r="H309" s="91">
        <f t="shared" si="116"/>
        <v>21063.4</v>
      </c>
      <c r="I309" s="91">
        <f t="shared" si="116"/>
        <v>21063.4</v>
      </c>
      <c r="J309" s="91">
        <f t="shared" si="116"/>
        <v>0</v>
      </c>
      <c r="K309" s="91">
        <f t="shared" si="116"/>
        <v>0</v>
      </c>
      <c r="L309" s="91">
        <f t="shared" si="116"/>
        <v>0</v>
      </c>
      <c r="M309" s="103">
        <f t="shared" si="97"/>
        <v>0.96616225786772236</v>
      </c>
      <c r="N309" s="91">
        <f t="shared" si="116"/>
        <v>21063.4</v>
      </c>
      <c r="O309" s="91">
        <f t="shared" si="116"/>
        <v>21063.4</v>
      </c>
      <c r="P309" s="91">
        <f t="shared" si="116"/>
        <v>0</v>
      </c>
      <c r="Q309" s="91">
        <f t="shared" si="116"/>
        <v>0</v>
      </c>
      <c r="R309" s="91">
        <f t="shared" si="116"/>
        <v>0</v>
      </c>
      <c r="S309" s="32"/>
    </row>
    <row r="310" spans="1:19" s="4" customFormat="1" ht="111">
      <c r="A310" s="44" t="s">
        <v>10</v>
      </c>
      <c r="B310" s="47" t="s">
        <v>843</v>
      </c>
      <c r="C310" s="92">
        <f>D310+E310+G310</f>
        <v>21801.1</v>
      </c>
      <c r="D310" s="92">
        <v>21801.1</v>
      </c>
      <c r="E310" s="92">
        <v>0</v>
      </c>
      <c r="F310" s="92">
        <v>0</v>
      </c>
      <c r="G310" s="92">
        <v>0</v>
      </c>
      <c r="H310" s="92">
        <f>I310+J310+L310</f>
        <v>21063.4</v>
      </c>
      <c r="I310" s="92">
        <v>21063.4</v>
      </c>
      <c r="J310" s="92">
        <v>0</v>
      </c>
      <c r="K310" s="92">
        <v>0</v>
      </c>
      <c r="L310" s="92">
        <v>0</v>
      </c>
      <c r="M310" s="103">
        <f t="shared" si="97"/>
        <v>0.96616225786772236</v>
      </c>
      <c r="N310" s="92">
        <f>O310+P310+R310</f>
        <v>21063.4</v>
      </c>
      <c r="O310" s="92">
        <v>21063.4</v>
      </c>
      <c r="P310" s="92">
        <v>0</v>
      </c>
      <c r="Q310" s="92">
        <v>0</v>
      </c>
      <c r="R310" s="92">
        <v>0</v>
      </c>
      <c r="S310" s="33"/>
    </row>
    <row r="311" spans="1:19" s="4" customFormat="1" ht="33">
      <c r="A311" s="42" t="s">
        <v>46</v>
      </c>
      <c r="B311" s="48" t="s">
        <v>61</v>
      </c>
      <c r="C311" s="91">
        <f>C312</f>
        <v>5432.5999999999995</v>
      </c>
      <c r="D311" s="91">
        <f t="shared" ref="D311:R312" si="117">D312</f>
        <v>493.9</v>
      </c>
      <c r="E311" s="91">
        <f t="shared" si="117"/>
        <v>4938.7</v>
      </c>
      <c r="F311" s="91">
        <v>0</v>
      </c>
      <c r="G311" s="91">
        <f t="shared" si="117"/>
        <v>0</v>
      </c>
      <c r="H311" s="91">
        <f t="shared" si="117"/>
        <v>5432.5999999999995</v>
      </c>
      <c r="I311" s="91">
        <f t="shared" si="117"/>
        <v>493.9</v>
      </c>
      <c r="J311" s="91">
        <f t="shared" si="117"/>
        <v>4938.7</v>
      </c>
      <c r="K311" s="91">
        <f t="shared" si="117"/>
        <v>0</v>
      </c>
      <c r="L311" s="91">
        <f t="shared" si="117"/>
        <v>0</v>
      </c>
      <c r="M311" s="103">
        <f t="shared" si="97"/>
        <v>1</v>
      </c>
      <c r="N311" s="91">
        <f t="shared" si="117"/>
        <v>5432.5999999999995</v>
      </c>
      <c r="O311" s="91">
        <f t="shared" si="117"/>
        <v>493.9</v>
      </c>
      <c r="P311" s="91">
        <f t="shared" si="117"/>
        <v>4938.7</v>
      </c>
      <c r="Q311" s="91">
        <f t="shared" si="117"/>
        <v>0</v>
      </c>
      <c r="R311" s="91">
        <f t="shared" si="117"/>
        <v>0</v>
      </c>
      <c r="S311" s="33"/>
    </row>
    <row r="312" spans="1:19" s="4" customFormat="1" ht="81">
      <c r="A312" s="43"/>
      <c r="B312" s="46" t="s">
        <v>768</v>
      </c>
      <c r="C312" s="91">
        <f>C313</f>
        <v>5432.5999999999995</v>
      </c>
      <c r="D312" s="91">
        <f t="shared" si="117"/>
        <v>493.9</v>
      </c>
      <c r="E312" s="91">
        <f t="shared" si="117"/>
        <v>4938.7</v>
      </c>
      <c r="F312" s="91">
        <f t="shared" si="117"/>
        <v>0</v>
      </c>
      <c r="G312" s="91">
        <f t="shared" si="117"/>
        <v>0</v>
      </c>
      <c r="H312" s="91">
        <f t="shared" si="117"/>
        <v>5432.5999999999995</v>
      </c>
      <c r="I312" s="91">
        <f t="shared" si="117"/>
        <v>493.9</v>
      </c>
      <c r="J312" s="91">
        <f t="shared" si="117"/>
        <v>4938.7</v>
      </c>
      <c r="K312" s="91">
        <f t="shared" si="117"/>
        <v>0</v>
      </c>
      <c r="L312" s="91">
        <f t="shared" si="117"/>
        <v>0</v>
      </c>
      <c r="M312" s="103">
        <f t="shared" si="97"/>
        <v>1</v>
      </c>
      <c r="N312" s="91">
        <f t="shared" si="117"/>
        <v>5432.5999999999995</v>
      </c>
      <c r="O312" s="91">
        <f t="shared" si="117"/>
        <v>493.9</v>
      </c>
      <c r="P312" s="91">
        <f t="shared" si="117"/>
        <v>4938.7</v>
      </c>
      <c r="Q312" s="91">
        <f t="shared" si="117"/>
        <v>0</v>
      </c>
      <c r="R312" s="91">
        <f t="shared" si="117"/>
        <v>0</v>
      </c>
      <c r="S312" s="32"/>
    </row>
    <row r="313" spans="1:19" s="4" customFormat="1" ht="318.75" customHeight="1">
      <c r="A313" s="44" t="s">
        <v>10</v>
      </c>
      <c r="B313" s="47" t="s">
        <v>769</v>
      </c>
      <c r="C313" s="92">
        <f>D313+E313+G313</f>
        <v>5432.5999999999995</v>
      </c>
      <c r="D313" s="92">
        <v>493.9</v>
      </c>
      <c r="E313" s="92">
        <v>4938.7</v>
      </c>
      <c r="F313" s="92">
        <v>0</v>
      </c>
      <c r="G313" s="92">
        <v>0</v>
      </c>
      <c r="H313" s="92">
        <f>I313+J313+L313</f>
        <v>5432.5999999999995</v>
      </c>
      <c r="I313" s="92">
        <v>493.9</v>
      </c>
      <c r="J313" s="92">
        <v>4938.7</v>
      </c>
      <c r="K313" s="92">
        <v>0</v>
      </c>
      <c r="L313" s="92">
        <v>0</v>
      </c>
      <c r="M313" s="103">
        <f t="shared" si="97"/>
        <v>1</v>
      </c>
      <c r="N313" s="92">
        <f>O313+P313+R313</f>
        <v>5432.5999999999995</v>
      </c>
      <c r="O313" s="92">
        <v>493.9</v>
      </c>
      <c r="P313" s="92">
        <v>4938.7</v>
      </c>
      <c r="Q313" s="92">
        <v>0</v>
      </c>
      <c r="R313" s="92">
        <v>0</v>
      </c>
      <c r="S313" s="33"/>
    </row>
    <row r="314" spans="1:19" s="4" customFormat="1" ht="108">
      <c r="A314" s="54" t="s">
        <v>15</v>
      </c>
      <c r="B314" s="55" t="s">
        <v>31</v>
      </c>
      <c r="C314" s="96">
        <f t="shared" ref="C314:L314" si="118">C315+C327+C338+C341+C345+C370+C359</f>
        <v>275475.3</v>
      </c>
      <c r="D314" s="96">
        <f t="shared" si="118"/>
        <v>238765.3</v>
      </c>
      <c r="E314" s="96">
        <f t="shared" si="118"/>
        <v>5464.7000000000007</v>
      </c>
      <c r="F314" s="96">
        <f t="shared" si="118"/>
        <v>10706.2</v>
      </c>
      <c r="G314" s="96">
        <f t="shared" si="118"/>
        <v>20539.099999999999</v>
      </c>
      <c r="H314" s="96">
        <f t="shared" si="118"/>
        <v>275155.20000000001</v>
      </c>
      <c r="I314" s="89">
        <f t="shared" si="118"/>
        <v>238477.90000000002</v>
      </c>
      <c r="J314" s="96">
        <f t="shared" si="118"/>
        <v>5464.7000000000007</v>
      </c>
      <c r="K314" s="96">
        <f t="shared" si="118"/>
        <v>10673.5</v>
      </c>
      <c r="L314" s="96">
        <f t="shared" si="118"/>
        <v>20539.099999999999</v>
      </c>
      <c r="M314" s="103">
        <f t="shared" si="97"/>
        <v>0.99883800834412384</v>
      </c>
      <c r="N314" s="96">
        <f>N315+N327+N338+N341+N345+N370+N359</f>
        <v>275155.5</v>
      </c>
      <c r="O314" s="96">
        <f>O315+O327+O338+O341+O345+O370+O359</f>
        <v>238478.2</v>
      </c>
      <c r="P314" s="96">
        <f>P315+P327+P338+P341+P345+P370+P359</f>
        <v>5464.7000000000007</v>
      </c>
      <c r="Q314" s="96">
        <f>Q315+Q327+Q338+Q341+Q345+Q370+Q359</f>
        <v>10673.5</v>
      </c>
      <c r="R314" s="96">
        <f>R315+R327+R338+R341+R345+R370+R359</f>
        <v>20539.099999999999</v>
      </c>
      <c r="S314" s="59"/>
    </row>
    <row r="315" spans="1:19" s="4" customFormat="1" ht="54">
      <c r="A315" s="42" t="s">
        <v>8</v>
      </c>
      <c r="B315" s="48" t="s">
        <v>62</v>
      </c>
      <c r="C315" s="91">
        <f>C316+C319+C321+C324</f>
        <v>55836.2</v>
      </c>
      <c r="D315" s="91">
        <f t="shared" ref="D315:R315" si="119">D316+D319+D321+D324</f>
        <v>55419.7</v>
      </c>
      <c r="E315" s="91">
        <f t="shared" si="119"/>
        <v>0</v>
      </c>
      <c r="F315" s="91">
        <f t="shared" si="119"/>
        <v>0</v>
      </c>
      <c r="G315" s="91">
        <f t="shared" si="119"/>
        <v>416.5</v>
      </c>
      <c r="H315" s="91">
        <f t="shared" si="119"/>
        <v>55710.400000000001</v>
      </c>
      <c r="I315" s="91">
        <f t="shared" si="119"/>
        <v>55293.9</v>
      </c>
      <c r="J315" s="91">
        <f t="shared" si="119"/>
        <v>0</v>
      </c>
      <c r="K315" s="91">
        <f t="shared" si="119"/>
        <v>0</v>
      </c>
      <c r="L315" s="91">
        <f t="shared" si="119"/>
        <v>416.5</v>
      </c>
      <c r="M315" s="103">
        <f t="shared" si="97"/>
        <v>0.9977469813490174</v>
      </c>
      <c r="N315" s="91">
        <f t="shared" si="119"/>
        <v>55710.400000000001</v>
      </c>
      <c r="O315" s="91">
        <f t="shared" si="119"/>
        <v>55293.9</v>
      </c>
      <c r="P315" s="91">
        <f t="shared" si="119"/>
        <v>0</v>
      </c>
      <c r="Q315" s="91">
        <f t="shared" si="119"/>
        <v>0</v>
      </c>
      <c r="R315" s="91">
        <f t="shared" si="119"/>
        <v>416.5</v>
      </c>
      <c r="S315" s="33"/>
    </row>
    <row r="316" spans="1:19" s="4" customFormat="1" ht="200.1" customHeight="1">
      <c r="A316" s="43"/>
      <c r="B316" s="46" t="s">
        <v>317</v>
      </c>
      <c r="C316" s="91">
        <f>C317+C318</f>
        <v>50940</v>
      </c>
      <c r="D316" s="91">
        <f t="shared" ref="D316:R316" si="120">D317+D318</f>
        <v>50523.5</v>
      </c>
      <c r="E316" s="91">
        <f t="shared" si="120"/>
        <v>0</v>
      </c>
      <c r="F316" s="91">
        <f t="shared" si="120"/>
        <v>0</v>
      </c>
      <c r="G316" s="91">
        <f t="shared" si="120"/>
        <v>416.5</v>
      </c>
      <c r="H316" s="91">
        <f t="shared" si="120"/>
        <v>50940</v>
      </c>
      <c r="I316" s="91">
        <f t="shared" si="120"/>
        <v>50523.5</v>
      </c>
      <c r="J316" s="91">
        <f t="shared" si="120"/>
        <v>0</v>
      </c>
      <c r="K316" s="91">
        <f t="shared" si="120"/>
        <v>0</v>
      </c>
      <c r="L316" s="91">
        <f t="shared" si="120"/>
        <v>416.5</v>
      </c>
      <c r="M316" s="103">
        <f t="shared" si="97"/>
        <v>1</v>
      </c>
      <c r="N316" s="91">
        <f t="shared" si="120"/>
        <v>50940</v>
      </c>
      <c r="O316" s="91">
        <f t="shared" si="120"/>
        <v>50523.5</v>
      </c>
      <c r="P316" s="91">
        <f t="shared" si="120"/>
        <v>0</v>
      </c>
      <c r="Q316" s="91">
        <f t="shared" si="120"/>
        <v>0</v>
      </c>
      <c r="R316" s="91">
        <f t="shared" si="120"/>
        <v>416.5</v>
      </c>
      <c r="S316" s="32"/>
    </row>
    <row r="317" spans="1:19" s="4" customFormat="1" ht="98.25" customHeight="1">
      <c r="A317" s="44" t="s">
        <v>10</v>
      </c>
      <c r="B317" s="47" t="s">
        <v>318</v>
      </c>
      <c r="C317" s="92">
        <f>D317+E317+G317</f>
        <v>50940</v>
      </c>
      <c r="D317" s="92">
        <v>50523.5</v>
      </c>
      <c r="E317" s="92">
        <v>0</v>
      </c>
      <c r="F317" s="92">
        <v>0</v>
      </c>
      <c r="G317" s="92">
        <v>416.5</v>
      </c>
      <c r="H317" s="92">
        <f>I317+J317+L317</f>
        <v>50940</v>
      </c>
      <c r="I317" s="92">
        <v>50523.5</v>
      </c>
      <c r="J317" s="92">
        <v>0</v>
      </c>
      <c r="K317" s="92">
        <v>0</v>
      </c>
      <c r="L317" s="92">
        <v>416.5</v>
      </c>
      <c r="M317" s="103">
        <f t="shared" si="97"/>
        <v>1</v>
      </c>
      <c r="N317" s="92">
        <f>O317+P317+R317</f>
        <v>50940</v>
      </c>
      <c r="O317" s="92">
        <v>50523.5</v>
      </c>
      <c r="P317" s="92">
        <v>0</v>
      </c>
      <c r="Q317" s="92">
        <v>0</v>
      </c>
      <c r="R317" s="92">
        <v>416.5</v>
      </c>
      <c r="S317" s="33"/>
    </row>
    <row r="318" spans="1:19" s="4" customFormat="1" ht="111" hidden="1">
      <c r="A318" s="44" t="s">
        <v>99</v>
      </c>
      <c r="B318" s="47" t="s">
        <v>319</v>
      </c>
      <c r="C318" s="92">
        <f>D318+E318+G318</f>
        <v>0</v>
      </c>
      <c r="D318" s="92">
        <v>0</v>
      </c>
      <c r="E318" s="92">
        <v>0</v>
      </c>
      <c r="F318" s="92">
        <v>0</v>
      </c>
      <c r="G318" s="92">
        <v>0</v>
      </c>
      <c r="H318" s="92">
        <f>I318+J318+L318</f>
        <v>0</v>
      </c>
      <c r="I318" s="92">
        <v>0</v>
      </c>
      <c r="J318" s="92">
        <v>0</v>
      </c>
      <c r="K318" s="92">
        <v>0</v>
      </c>
      <c r="L318" s="92">
        <v>0</v>
      </c>
      <c r="M318" s="103" t="s">
        <v>823</v>
      </c>
      <c r="N318" s="92">
        <f>O318+P318+R318</f>
        <v>0</v>
      </c>
      <c r="O318" s="92">
        <v>0</v>
      </c>
      <c r="P318" s="92">
        <v>0</v>
      </c>
      <c r="Q318" s="92">
        <v>0</v>
      </c>
      <c r="R318" s="92">
        <v>0</v>
      </c>
      <c r="S318" s="33"/>
    </row>
    <row r="319" spans="1:19" s="4" customFormat="1" ht="187.5" customHeight="1">
      <c r="A319" s="43"/>
      <c r="B319" s="46" t="s">
        <v>320</v>
      </c>
      <c r="C319" s="91">
        <f>C320</f>
        <v>386.2</v>
      </c>
      <c r="D319" s="91">
        <f t="shared" ref="D319:R319" si="121">D320</f>
        <v>386.2</v>
      </c>
      <c r="E319" s="91">
        <f t="shared" si="121"/>
        <v>0</v>
      </c>
      <c r="F319" s="91">
        <f t="shared" si="121"/>
        <v>0</v>
      </c>
      <c r="G319" s="91">
        <f t="shared" si="121"/>
        <v>0</v>
      </c>
      <c r="H319" s="91">
        <f t="shared" si="121"/>
        <v>384.8</v>
      </c>
      <c r="I319" s="91">
        <f t="shared" si="121"/>
        <v>384.8</v>
      </c>
      <c r="J319" s="91">
        <f t="shared" si="121"/>
        <v>0</v>
      </c>
      <c r="K319" s="91">
        <f t="shared" si="121"/>
        <v>0</v>
      </c>
      <c r="L319" s="91">
        <f t="shared" si="121"/>
        <v>0</v>
      </c>
      <c r="M319" s="103">
        <f t="shared" si="97"/>
        <v>0.99637493526670129</v>
      </c>
      <c r="N319" s="91">
        <f t="shared" si="121"/>
        <v>384.8</v>
      </c>
      <c r="O319" s="91">
        <f t="shared" si="121"/>
        <v>384.8</v>
      </c>
      <c r="P319" s="91">
        <f t="shared" si="121"/>
        <v>0</v>
      </c>
      <c r="Q319" s="91">
        <f t="shared" si="121"/>
        <v>0</v>
      </c>
      <c r="R319" s="91">
        <f t="shared" si="121"/>
        <v>0</v>
      </c>
      <c r="S319" s="32"/>
    </row>
    <row r="320" spans="1:19" s="4" customFormat="1" ht="55.5">
      <c r="A320" s="44" t="s">
        <v>87</v>
      </c>
      <c r="B320" s="47" t="s">
        <v>321</v>
      </c>
      <c r="C320" s="92">
        <f>D320+E320+G320</f>
        <v>386.2</v>
      </c>
      <c r="D320" s="92">
        <v>386.2</v>
      </c>
      <c r="E320" s="92">
        <v>0</v>
      </c>
      <c r="F320" s="92">
        <v>0</v>
      </c>
      <c r="G320" s="92">
        <v>0</v>
      </c>
      <c r="H320" s="92">
        <f>I320+J320+L320</f>
        <v>384.8</v>
      </c>
      <c r="I320" s="92">
        <v>384.8</v>
      </c>
      <c r="J320" s="92">
        <v>0</v>
      </c>
      <c r="K320" s="92">
        <v>0</v>
      </c>
      <c r="L320" s="92">
        <v>0</v>
      </c>
      <c r="M320" s="103">
        <f t="shared" si="97"/>
        <v>0.99637493526670129</v>
      </c>
      <c r="N320" s="92">
        <f>O320+P320+R320</f>
        <v>384.8</v>
      </c>
      <c r="O320" s="92">
        <v>384.8</v>
      </c>
      <c r="P320" s="92">
        <v>0</v>
      </c>
      <c r="Q320" s="92">
        <v>0</v>
      </c>
      <c r="R320" s="92">
        <v>0</v>
      </c>
      <c r="S320" s="33"/>
    </row>
    <row r="321" spans="1:19" s="4" customFormat="1" ht="108">
      <c r="A321" s="43"/>
      <c r="B321" s="46" t="s">
        <v>322</v>
      </c>
      <c r="C321" s="91">
        <f>C322+C323</f>
        <v>1900</v>
      </c>
      <c r="D321" s="91">
        <f t="shared" ref="D321:R321" si="122">D322+D323</f>
        <v>1900</v>
      </c>
      <c r="E321" s="91">
        <f t="shared" si="122"/>
        <v>0</v>
      </c>
      <c r="F321" s="91">
        <f t="shared" si="122"/>
        <v>0</v>
      </c>
      <c r="G321" s="91">
        <f t="shared" si="122"/>
        <v>0</v>
      </c>
      <c r="H321" s="91">
        <f t="shared" si="122"/>
        <v>1900</v>
      </c>
      <c r="I321" s="91">
        <f t="shared" si="122"/>
        <v>1900</v>
      </c>
      <c r="J321" s="91">
        <f t="shared" si="122"/>
        <v>0</v>
      </c>
      <c r="K321" s="91">
        <f t="shared" si="122"/>
        <v>0</v>
      </c>
      <c r="L321" s="91">
        <f t="shared" si="122"/>
        <v>0</v>
      </c>
      <c r="M321" s="103">
        <f t="shared" si="97"/>
        <v>1</v>
      </c>
      <c r="N321" s="91">
        <f t="shared" si="122"/>
        <v>1900</v>
      </c>
      <c r="O321" s="91">
        <f t="shared" si="122"/>
        <v>1900</v>
      </c>
      <c r="P321" s="91">
        <f t="shared" si="122"/>
        <v>0</v>
      </c>
      <c r="Q321" s="91">
        <f t="shared" si="122"/>
        <v>0</v>
      </c>
      <c r="R321" s="91">
        <f t="shared" si="122"/>
        <v>0</v>
      </c>
      <c r="S321" s="32"/>
    </row>
    <row r="322" spans="1:19" s="4" customFormat="1" ht="33">
      <c r="A322" s="44" t="s">
        <v>86</v>
      </c>
      <c r="B322" s="47" t="s">
        <v>323</v>
      </c>
      <c r="C322" s="92">
        <f>D322+E322+G322</f>
        <v>1300</v>
      </c>
      <c r="D322" s="92">
        <v>1300</v>
      </c>
      <c r="E322" s="92">
        <v>0</v>
      </c>
      <c r="F322" s="92">
        <v>0</v>
      </c>
      <c r="G322" s="92">
        <v>0</v>
      </c>
      <c r="H322" s="92">
        <f>I322+J322+L322</f>
        <v>1300</v>
      </c>
      <c r="I322" s="92">
        <v>1300</v>
      </c>
      <c r="J322" s="92">
        <v>0</v>
      </c>
      <c r="K322" s="92">
        <v>0</v>
      </c>
      <c r="L322" s="92">
        <v>0</v>
      </c>
      <c r="M322" s="103">
        <f t="shared" si="97"/>
        <v>1</v>
      </c>
      <c r="N322" s="92">
        <f>O322+P322+R322</f>
        <v>1300</v>
      </c>
      <c r="O322" s="92">
        <v>1300</v>
      </c>
      <c r="P322" s="92">
        <v>0</v>
      </c>
      <c r="Q322" s="92">
        <v>0</v>
      </c>
      <c r="R322" s="92">
        <v>0</v>
      </c>
      <c r="S322" s="33"/>
    </row>
    <row r="323" spans="1:19" s="4" customFormat="1" ht="33">
      <c r="A323" s="44" t="s">
        <v>264</v>
      </c>
      <c r="B323" s="47" t="s">
        <v>324</v>
      </c>
      <c r="C323" s="92">
        <f>D323+E323+G323</f>
        <v>600</v>
      </c>
      <c r="D323" s="92">
        <v>600</v>
      </c>
      <c r="E323" s="92">
        <v>0</v>
      </c>
      <c r="F323" s="92">
        <v>0</v>
      </c>
      <c r="G323" s="92">
        <v>0</v>
      </c>
      <c r="H323" s="92">
        <f>I323+J323+L323</f>
        <v>600</v>
      </c>
      <c r="I323" s="92">
        <v>600</v>
      </c>
      <c r="J323" s="92">
        <v>0</v>
      </c>
      <c r="K323" s="92">
        <v>0</v>
      </c>
      <c r="L323" s="92">
        <v>0</v>
      </c>
      <c r="M323" s="103">
        <f t="shared" si="97"/>
        <v>1</v>
      </c>
      <c r="N323" s="92">
        <f>O323+P323+R323</f>
        <v>600</v>
      </c>
      <c r="O323" s="92">
        <v>600</v>
      </c>
      <c r="P323" s="92">
        <v>0</v>
      </c>
      <c r="Q323" s="92">
        <v>0</v>
      </c>
      <c r="R323" s="92">
        <v>0</v>
      </c>
      <c r="S323" s="33"/>
    </row>
    <row r="324" spans="1:19" s="4" customFormat="1" ht="108">
      <c r="A324" s="43"/>
      <c r="B324" s="46" t="s">
        <v>325</v>
      </c>
      <c r="C324" s="91">
        <f>C325+C326</f>
        <v>2610</v>
      </c>
      <c r="D324" s="91">
        <f t="shared" ref="D324:R324" si="123">D325+D326</f>
        <v>2610</v>
      </c>
      <c r="E324" s="91">
        <f t="shared" si="123"/>
        <v>0</v>
      </c>
      <c r="F324" s="91">
        <f t="shared" si="123"/>
        <v>0</v>
      </c>
      <c r="G324" s="91">
        <f t="shared" si="123"/>
        <v>0</v>
      </c>
      <c r="H324" s="91">
        <f t="shared" si="123"/>
        <v>2485.6</v>
      </c>
      <c r="I324" s="91">
        <f t="shared" si="123"/>
        <v>2485.6</v>
      </c>
      <c r="J324" s="91">
        <f t="shared" si="123"/>
        <v>0</v>
      </c>
      <c r="K324" s="91">
        <f t="shared" si="123"/>
        <v>0</v>
      </c>
      <c r="L324" s="91">
        <f t="shared" si="123"/>
        <v>0</v>
      </c>
      <c r="M324" s="103">
        <f t="shared" si="97"/>
        <v>0.95233716475095787</v>
      </c>
      <c r="N324" s="91">
        <f t="shared" si="123"/>
        <v>2485.6</v>
      </c>
      <c r="O324" s="91">
        <f t="shared" si="123"/>
        <v>2485.6</v>
      </c>
      <c r="P324" s="91">
        <f t="shared" si="123"/>
        <v>0</v>
      </c>
      <c r="Q324" s="91">
        <f t="shared" si="123"/>
        <v>0</v>
      </c>
      <c r="R324" s="91">
        <f t="shared" si="123"/>
        <v>0</v>
      </c>
      <c r="S324" s="32"/>
    </row>
    <row r="325" spans="1:19" s="4" customFormat="1" ht="83.25">
      <c r="A325" s="44" t="s">
        <v>144</v>
      </c>
      <c r="B325" s="47" t="s">
        <v>669</v>
      </c>
      <c r="C325" s="92">
        <f>D325+E325+G325</f>
        <v>2044.1</v>
      </c>
      <c r="D325" s="92">
        <v>2044.1</v>
      </c>
      <c r="E325" s="92">
        <v>0</v>
      </c>
      <c r="F325" s="92">
        <v>0</v>
      </c>
      <c r="G325" s="92">
        <v>0</v>
      </c>
      <c r="H325" s="92">
        <f>I325+J325+L325</f>
        <v>1968</v>
      </c>
      <c r="I325" s="92">
        <v>1968</v>
      </c>
      <c r="J325" s="92">
        <v>0</v>
      </c>
      <c r="K325" s="92">
        <v>0</v>
      </c>
      <c r="L325" s="92">
        <v>0</v>
      </c>
      <c r="M325" s="103">
        <f t="shared" si="97"/>
        <v>0.96277090161929457</v>
      </c>
      <c r="N325" s="92">
        <f>O325+P325+R325</f>
        <v>1968</v>
      </c>
      <c r="O325" s="92">
        <v>1968</v>
      </c>
      <c r="P325" s="92">
        <v>0</v>
      </c>
      <c r="Q325" s="92">
        <v>0</v>
      </c>
      <c r="R325" s="92">
        <v>0</v>
      </c>
      <c r="S325" s="33"/>
    </row>
    <row r="326" spans="1:19" s="4" customFormat="1" ht="33">
      <c r="A326" s="44" t="s">
        <v>130</v>
      </c>
      <c r="B326" s="47" t="s">
        <v>670</v>
      </c>
      <c r="C326" s="92">
        <f>D326+E326+G326</f>
        <v>565.9</v>
      </c>
      <c r="D326" s="92">
        <v>565.9</v>
      </c>
      <c r="E326" s="92">
        <v>0</v>
      </c>
      <c r="F326" s="92">
        <v>0</v>
      </c>
      <c r="G326" s="92">
        <v>0</v>
      </c>
      <c r="H326" s="92">
        <f>I326+J326+L326</f>
        <v>517.6</v>
      </c>
      <c r="I326" s="92">
        <v>517.6</v>
      </c>
      <c r="J326" s="92">
        <v>0</v>
      </c>
      <c r="K326" s="92">
        <v>0</v>
      </c>
      <c r="L326" s="92">
        <v>0</v>
      </c>
      <c r="M326" s="103">
        <f t="shared" si="97"/>
        <v>0.91464923131295295</v>
      </c>
      <c r="N326" s="92">
        <f>O326+P326+R326</f>
        <v>517.6</v>
      </c>
      <c r="O326" s="92">
        <v>517.6</v>
      </c>
      <c r="P326" s="92">
        <v>0</v>
      </c>
      <c r="Q326" s="92">
        <v>0</v>
      </c>
      <c r="R326" s="92">
        <v>0</v>
      </c>
      <c r="S326" s="33"/>
    </row>
    <row r="327" spans="1:19" s="4" customFormat="1" ht="54">
      <c r="A327" s="42" t="s">
        <v>42</v>
      </c>
      <c r="B327" s="48" t="s">
        <v>63</v>
      </c>
      <c r="C327" s="91">
        <f>C328+C331+C333+C336</f>
        <v>71113.600000000006</v>
      </c>
      <c r="D327" s="91">
        <f t="shared" ref="D327:R327" si="124">D328+D331+D333+D336</f>
        <v>60837.700000000004</v>
      </c>
      <c r="E327" s="91">
        <f t="shared" si="124"/>
        <v>0</v>
      </c>
      <c r="F327" s="91">
        <f t="shared" si="124"/>
        <v>0</v>
      </c>
      <c r="G327" s="91">
        <f t="shared" si="124"/>
        <v>10275.9</v>
      </c>
      <c r="H327" s="91">
        <f t="shared" si="124"/>
        <v>71112</v>
      </c>
      <c r="I327" s="91">
        <f t="shared" si="124"/>
        <v>60836.100000000006</v>
      </c>
      <c r="J327" s="91">
        <f t="shared" si="124"/>
        <v>0</v>
      </c>
      <c r="K327" s="91">
        <f t="shared" si="124"/>
        <v>0</v>
      </c>
      <c r="L327" s="91">
        <f t="shared" si="124"/>
        <v>10275.9</v>
      </c>
      <c r="M327" s="103">
        <f t="shared" ref="M327:M390" si="125">H327/C327</f>
        <v>0.99997750078747238</v>
      </c>
      <c r="N327" s="91">
        <f t="shared" si="124"/>
        <v>71112</v>
      </c>
      <c r="O327" s="91">
        <f t="shared" si="124"/>
        <v>60836.100000000006</v>
      </c>
      <c r="P327" s="91">
        <f t="shared" si="124"/>
        <v>0</v>
      </c>
      <c r="Q327" s="91">
        <f t="shared" si="124"/>
        <v>0</v>
      </c>
      <c r="R327" s="91">
        <f t="shared" si="124"/>
        <v>10275.9</v>
      </c>
      <c r="S327" s="33"/>
    </row>
    <row r="328" spans="1:19" s="4" customFormat="1" ht="189">
      <c r="A328" s="43"/>
      <c r="B328" s="46" t="s">
        <v>326</v>
      </c>
      <c r="C328" s="91">
        <f>C329+C330</f>
        <v>64820.800000000003</v>
      </c>
      <c r="D328" s="91">
        <f t="shared" ref="D328:R328" si="126">D329+D330</f>
        <v>54544.9</v>
      </c>
      <c r="E328" s="91">
        <f t="shared" si="126"/>
        <v>0</v>
      </c>
      <c r="F328" s="91">
        <f t="shared" si="126"/>
        <v>0</v>
      </c>
      <c r="G328" s="91">
        <f t="shared" si="126"/>
        <v>10275.9</v>
      </c>
      <c r="H328" s="91">
        <f t="shared" si="126"/>
        <v>64820.800000000003</v>
      </c>
      <c r="I328" s="91">
        <f t="shared" si="126"/>
        <v>54544.9</v>
      </c>
      <c r="J328" s="91">
        <f t="shared" si="126"/>
        <v>0</v>
      </c>
      <c r="K328" s="91">
        <f t="shared" si="126"/>
        <v>0</v>
      </c>
      <c r="L328" s="91">
        <f t="shared" si="126"/>
        <v>10275.9</v>
      </c>
      <c r="M328" s="103">
        <f t="shared" si="125"/>
        <v>1</v>
      </c>
      <c r="N328" s="91">
        <f t="shared" si="126"/>
        <v>64820.800000000003</v>
      </c>
      <c r="O328" s="91">
        <f t="shared" si="126"/>
        <v>54544.9</v>
      </c>
      <c r="P328" s="91">
        <f t="shared" si="126"/>
        <v>0</v>
      </c>
      <c r="Q328" s="91">
        <f t="shared" si="126"/>
        <v>0</v>
      </c>
      <c r="R328" s="91">
        <f t="shared" si="126"/>
        <v>10275.9</v>
      </c>
      <c r="S328" s="32"/>
    </row>
    <row r="329" spans="1:19" s="4" customFormat="1" ht="83.25">
      <c r="A329" s="44" t="s">
        <v>10</v>
      </c>
      <c r="B329" s="47" t="s">
        <v>318</v>
      </c>
      <c r="C329" s="92">
        <f>D329+E329+G329</f>
        <v>64820.800000000003</v>
      </c>
      <c r="D329" s="92">
        <v>54544.9</v>
      </c>
      <c r="E329" s="92">
        <v>0</v>
      </c>
      <c r="F329" s="92">
        <v>0</v>
      </c>
      <c r="G329" s="92">
        <v>10275.9</v>
      </c>
      <c r="H329" s="92">
        <f>I329+J329+L329</f>
        <v>64820.800000000003</v>
      </c>
      <c r="I329" s="92">
        <v>54544.9</v>
      </c>
      <c r="J329" s="92">
        <v>0</v>
      </c>
      <c r="K329" s="92">
        <v>0</v>
      </c>
      <c r="L329" s="92">
        <v>10275.9</v>
      </c>
      <c r="M329" s="103">
        <f t="shared" si="125"/>
        <v>1</v>
      </c>
      <c r="N329" s="92">
        <f>O329+P329+R329</f>
        <v>64820.800000000003</v>
      </c>
      <c r="O329" s="92">
        <v>54544.9</v>
      </c>
      <c r="P329" s="92">
        <v>0</v>
      </c>
      <c r="Q329" s="92">
        <v>0</v>
      </c>
      <c r="R329" s="92">
        <v>10275.9</v>
      </c>
      <c r="S329" s="33"/>
    </row>
    <row r="330" spans="1:19" s="4" customFormat="1" ht="111" hidden="1">
      <c r="A330" s="44" t="s">
        <v>99</v>
      </c>
      <c r="B330" s="47" t="s">
        <v>319</v>
      </c>
      <c r="C330" s="92">
        <f>D330+E330+G330</f>
        <v>0</v>
      </c>
      <c r="D330" s="92">
        <v>0</v>
      </c>
      <c r="E330" s="92">
        <v>0</v>
      </c>
      <c r="F330" s="92">
        <v>0</v>
      </c>
      <c r="G330" s="92">
        <v>0</v>
      </c>
      <c r="H330" s="92">
        <f>I330+J330+L330</f>
        <v>0</v>
      </c>
      <c r="I330" s="92">
        <v>0</v>
      </c>
      <c r="J330" s="92">
        <v>0</v>
      </c>
      <c r="K330" s="92">
        <v>0</v>
      </c>
      <c r="L330" s="92">
        <v>0</v>
      </c>
      <c r="M330" s="103" t="s">
        <v>823</v>
      </c>
      <c r="N330" s="92">
        <f>O330+P330+R330</f>
        <v>0</v>
      </c>
      <c r="O330" s="92">
        <v>0</v>
      </c>
      <c r="P330" s="92">
        <v>0</v>
      </c>
      <c r="Q330" s="92">
        <v>0</v>
      </c>
      <c r="R330" s="92">
        <v>0</v>
      </c>
      <c r="S330" s="33"/>
    </row>
    <row r="331" spans="1:19" s="4" customFormat="1" ht="135">
      <c r="A331" s="43"/>
      <c r="B331" s="46" t="s">
        <v>327</v>
      </c>
      <c r="C331" s="91">
        <f>C332</f>
        <v>2435</v>
      </c>
      <c r="D331" s="91">
        <f t="shared" ref="D331:R331" si="127">D332</f>
        <v>2435</v>
      </c>
      <c r="E331" s="91">
        <f t="shared" si="127"/>
        <v>0</v>
      </c>
      <c r="F331" s="91">
        <f t="shared" si="127"/>
        <v>0</v>
      </c>
      <c r="G331" s="91">
        <f t="shared" si="127"/>
        <v>0</v>
      </c>
      <c r="H331" s="91">
        <f t="shared" si="127"/>
        <v>2433.4</v>
      </c>
      <c r="I331" s="91">
        <f t="shared" si="127"/>
        <v>2433.4</v>
      </c>
      <c r="J331" s="91">
        <f t="shared" si="127"/>
        <v>0</v>
      </c>
      <c r="K331" s="91">
        <f t="shared" si="127"/>
        <v>0</v>
      </c>
      <c r="L331" s="91">
        <f t="shared" si="127"/>
        <v>0</v>
      </c>
      <c r="M331" s="103">
        <f t="shared" si="125"/>
        <v>0.99934291581108836</v>
      </c>
      <c r="N331" s="91">
        <f t="shared" si="127"/>
        <v>2433.4</v>
      </c>
      <c r="O331" s="91">
        <f t="shared" si="127"/>
        <v>2433.4</v>
      </c>
      <c r="P331" s="91">
        <f t="shared" si="127"/>
        <v>0</v>
      </c>
      <c r="Q331" s="91">
        <f t="shared" si="127"/>
        <v>0</v>
      </c>
      <c r="R331" s="91">
        <f t="shared" si="127"/>
        <v>0</v>
      </c>
      <c r="S331" s="32"/>
    </row>
    <row r="332" spans="1:19" s="4" customFormat="1" ht="55.5">
      <c r="A332" s="44" t="s">
        <v>87</v>
      </c>
      <c r="B332" s="47" t="s">
        <v>321</v>
      </c>
      <c r="C332" s="92">
        <f>D332+E332+G332</f>
        <v>2435</v>
      </c>
      <c r="D332" s="92">
        <v>2435</v>
      </c>
      <c r="E332" s="92">
        <v>0</v>
      </c>
      <c r="F332" s="92">
        <v>0</v>
      </c>
      <c r="G332" s="92">
        <v>0</v>
      </c>
      <c r="H332" s="92">
        <f>I332+J332+L332</f>
        <v>2433.4</v>
      </c>
      <c r="I332" s="92">
        <v>2433.4</v>
      </c>
      <c r="J332" s="92">
        <v>0</v>
      </c>
      <c r="K332" s="92">
        <v>0</v>
      </c>
      <c r="L332" s="92">
        <v>0</v>
      </c>
      <c r="M332" s="103">
        <f t="shared" si="125"/>
        <v>0.99934291581108836</v>
      </c>
      <c r="N332" s="92">
        <f>O332+P332+R332</f>
        <v>2433.4</v>
      </c>
      <c r="O332" s="92">
        <v>2433.4</v>
      </c>
      <c r="P332" s="92">
        <v>0</v>
      </c>
      <c r="Q332" s="92">
        <v>0</v>
      </c>
      <c r="R332" s="92">
        <v>0</v>
      </c>
      <c r="S332" s="33"/>
    </row>
    <row r="333" spans="1:19" s="4" customFormat="1" ht="108" hidden="1">
      <c r="A333" s="43"/>
      <c r="B333" s="46" t="s">
        <v>328</v>
      </c>
      <c r="C333" s="91">
        <f>C334+C335</f>
        <v>0</v>
      </c>
      <c r="D333" s="91">
        <f t="shared" ref="D333:R333" si="128">D334+D335</f>
        <v>0</v>
      </c>
      <c r="E333" s="91">
        <f t="shared" si="128"/>
        <v>0</v>
      </c>
      <c r="F333" s="91">
        <f t="shared" si="128"/>
        <v>0</v>
      </c>
      <c r="G333" s="91">
        <f t="shared" si="128"/>
        <v>0</v>
      </c>
      <c r="H333" s="91">
        <f t="shared" si="128"/>
        <v>0</v>
      </c>
      <c r="I333" s="91">
        <f t="shared" si="128"/>
        <v>0</v>
      </c>
      <c r="J333" s="91">
        <f t="shared" si="128"/>
        <v>0</v>
      </c>
      <c r="K333" s="91">
        <f t="shared" si="128"/>
        <v>0</v>
      </c>
      <c r="L333" s="91">
        <f t="shared" si="128"/>
        <v>0</v>
      </c>
      <c r="M333" s="103" t="s">
        <v>823</v>
      </c>
      <c r="N333" s="91">
        <f t="shared" si="128"/>
        <v>0</v>
      </c>
      <c r="O333" s="91">
        <f t="shared" si="128"/>
        <v>0</v>
      </c>
      <c r="P333" s="91">
        <f t="shared" si="128"/>
        <v>0</v>
      </c>
      <c r="Q333" s="91">
        <f t="shared" si="128"/>
        <v>0</v>
      </c>
      <c r="R333" s="91">
        <f t="shared" si="128"/>
        <v>0</v>
      </c>
      <c r="S333" s="32"/>
    </row>
    <row r="334" spans="1:19" s="4" customFormat="1" ht="200.1" hidden="1" customHeight="1">
      <c r="A334" s="44" t="s">
        <v>86</v>
      </c>
      <c r="B334" s="47" t="s">
        <v>671</v>
      </c>
      <c r="C334" s="92">
        <f>D334+E334+G334</f>
        <v>0</v>
      </c>
      <c r="D334" s="92">
        <v>0</v>
      </c>
      <c r="E334" s="92">
        <v>0</v>
      </c>
      <c r="F334" s="92">
        <v>0</v>
      </c>
      <c r="G334" s="92">
        <v>0</v>
      </c>
      <c r="H334" s="92">
        <f>I334+J334+L334</f>
        <v>0</v>
      </c>
      <c r="I334" s="92">
        <v>0</v>
      </c>
      <c r="J334" s="92">
        <v>0</v>
      </c>
      <c r="K334" s="92">
        <v>0</v>
      </c>
      <c r="L334" s="92">
        <v>0</v>
      </c>
      <c r="M334" s="103" t="s">
        <v>823</v>
      </c>
      <c r="N334" s="92">
        <f>O334+P334+R334</f>
        <v>0</v>
      </c>
      <c r="O334" s="92">
        <v>0</v>
      </c>
      <c r="P334" s="92">
        <v>0</v>
      </c>
      <c r="Q334" s="92">
        <v>0</v>
      </c>
      <c r="R334" s="92">
        <v>0</v>
      </c>
      <c r="S334" s="33"/>
    </row>
    <row r="335" spans="1:19" s="4" customFormat="1" ht="200.1" hidden="1" customHeight="1">
      <c r="A335" s="44" t="s">
        <v>264</v>
      </c>
      <c r="B335" s="47" t="s">
        <v>329</v>
      </c>
      <c r="C335" s="92">
        <f>D335+E335+G335</f>
        <v>0</v>
      </c>
      <c r="D335" s="92">
        <v>0</v>
      </c>
      <c r="E335" s="92">
        <v>0</v>
      </c>
      <c r="F335" s="92">
        <v>0</v>
      </c>
      <c r="G335" s="92">
        <v>0</v>
      </c>
      <c r="H335" s="92">
        <f>I335+J335+L335</f>
        <v>0</v>
      </c>
      <c r="I335" s="92">
        <v>0</v>
      </c>
      <c r="J335" s="92">
        <v>0</v>
      </c>
      <c r="K335" s="92">
        <v>0</v>
      </c>
      <c r="L335" s="92">
        <v>0</v>
      </c>
      <c r="M335" s="103" t="s">
        <v>823</v>
      </c>
      <c r="N335" s="92">
        <f>O335+P335+R335</f>
        <v>0</v>
      </c>
      <c r="O335" s="92">
        <v>0</v>
      </c>
      <c r="P335" s="92">
        <v>0</v>
      </c>
      <c r="Q335" s="92">
        <v>0</v>
      </c>
      <c r="R335" s="92">
        <v>0</v>
      </c>
      <c r="S335" s="33"/>
    </row>
    <row r="336" spans="1:19" s="4" customFormat="1" ht="253.5" customHeight="1">
      <c r="A336" s="43"/>
      <c r="B336" s="46" t="s">
        <v>672</v>
      </c>
      <c r="C336" s="91">
        <f>C337</f>
        <v>3857.8</v>
      </c>
      <c r="D336" s="91">
        <f t="shared" ref="D336:R336" si="129">D337</f>
        <v>3857.8</v>
      </c>
      <c r="E336" s="91">
        <f t="shared" si="129"/>
        <v>0</v>
      </c>
      <c r="F336" s="91">
        <f t="shared" si="129"/>
        <v>0</v>
      </c>
      <c r="G336" s="91">
        <f t="shared" si="129"/>
        <v>0</v>
      </c>
      <c r="H336" s="91">
        <f t="shared" si="129"/>
        <v>3857.8</v>
      </c>
      <c r="I336" s="91">
        <f t="shared" si="129"/>
        <v>3857.8</v>
      </c>
      <c r="J336" s="91">
        <f t="shared" si="129"/>
        <v>0</v>
      </c>
      <c r="K336" s="91">
        <f t="shared" si="129"/>
        <v>0</v>
      </c>
      <c r="L336" s="91">
        <f t="shared" si="129"/>
        <v>0</v>
      </c>
      <c r="M336" s="103">
        <f t="shared" si="125"/>
        <v>1</v>
      </c>
      <c r="N336" s="91">
        <f t="shared" si="129"/>
        <v>3857.8</v>
      </c>
      <c r="O336" s="91">
        <f t="shared" si="129"/>
        <v>3857.8</v>
      </c>
      <c r="P336" s="91">
        <f t="shared" si="129"/>
        <v>0</v>
      </c>
      <c r="Q336" s="91">
        <f t="shared" si="129"/>
        <v>0</v>
      </c>
      <c r="R336" s="91">
        <f t="shared" si="129"/>
        <v>0</v>
      </c>
      <c r="S336" s="32"/>
    </row>
    <row r="337" spans="1:19" s="4" customFormat="1" ht="138.75">
      <c r="A337" s="44" t="s">
        <v>144</v>
      </c>
      <c r="B337" s="47" t="s">
        <v>673</v>
      </c>
      <c r="C337" s="92">
        <f>D337+E337+G337</f>
        <v>3857.8</v>
      </c>
      <c r="D337" s="92">
        <v>3857.8</v>
      </c>
      <c r="E337" s="92">
        <v>0</v>
      </c>
      <c r="F337" s="92">
        <v>0</v>
      </c>
      <c r="G337" s="92">
        <v>0</v>
      </c>
      <c r="H337" s="92">
        <f>I337+J337+L337</f>
        <v>3857.8</v>
      </c>
      <c r="I337" s="92">
        <v>3857.8</v>
      </c>
      <c r="J337" s="92">
        <v>0</v>
      </c>
      <c r="K337" s="92">
        <v>0</v>
      </c>
      <c r="L337" s="92">
        <v>0</v>
      </c>
      <c r="M337" s="103">
        <f t="shared" si="125"/>
        <v>1</v>
      </c>
      <c r="N337" s="92">
        <f>O337+P337+R337</f>
        <v>3857.8</v>
      </c>
      <c r="O337" s="92">
        <v>3857.8</v>
      </c>
      <c r="P337" s="92">
        <v>0</v>
      </c>
      <c r="Q337" s="92">
        <v>0</v>
      </c>
      <c r="R337" s="92">
        <v>0</v>
      </c>
      <c r="S337" s="33"/>
    </row>
    <row r="338" spans="1:19" s="4" customFormat="1" ht="54">
      <c r="A338" s="42" t="s">
        <v>43</v>
      </c>
      <c r="B338" s="48" t="s">
        <v>64</v>
      </c>
      <c r="C338" s="91">
        <f>C339</f>
        <v>1379.2</v>
      </c>
      <c r="D338" s="91">
        <f t="shared" ref="D338:R339" si="130">D339</f>
        <v>0</v>
      </c>
      <c r="E338" s="91">
        <f t="shared" si="130"/>
        <v>0</v>
      </c>
      <c r="F338" s="91">
        <f t="shared" si="130"/>
        <v>1379.2</v>
      </c>
      <c r="G338" s="91">
        <f t="shared" si="130"/>
        <v>0</v>
      </c>
      <c r="H338" s="91">
        <f t="shared" si="130"/>
        <v>1346.5</v>
      </c>
      <c r="I338" s="91">
        <f t="shared" si="130"/>
        <v>0</v>
      </c>
      <c r="J338" s="91">
        <f t="shared" si="130"/>
        <v>0</v>
      </c>
      <c r="K338" s="91">
        <f t="shared" si="130"/>
        <v>1346.5</v>
      </c>
      <c r="L338" s="91">
        <f t="shared" si="130"/>
        <v>0</v>
      </c>
      <c r="M338" s="103">
        <f t="shared" si="125"/>
        <v>0.97629060324825978</v>
      </c>
      <c r="N338" s="91">
        <f t="shared" si="130"/>
        <v>1346.5</v>
      </c>
      <c r="O338" s="91">
        <f t="shared" si="130"/>
        <v>0</v>
      </c>
      <c r="P338" s="91">
        <f t="shared" si="130"/>
        <v>0</v>
      </c>
      <c r="Q338" s="91">
        <f t="shared" si="130"/>
        <v>1346.5</v>
      </c>
      <c r="R338" s="91">
        <f t="shared" si="130"/>
        <v>0</v>
      </c>
      <c r="S338" s="33"/>
    </row>
    <row r="339" spans="1:19" s="4" customFormat="1" ht="108">
      <c r="A339" s="43"/>
      <c r="B339" s="46" t="s">
        <v>330</v>
      </c>
      <c r="C339" s="91">
        <f>C340</f>
        <v>1379.2</v>
      </c>
      <c r="D339" s="91">
        <f t="shared" si="130"/>
        <v>0</v>
      </c>
      <c r="E339" s="91">
        <f t="shared" si="130"/>
        <v>0</v>
      </c>
      <c r="F339" s="91">
        <f t="shared" si="130"/>
        <v>1379.2</v>
      </c>
      <c r="G339" s="91">
        <f t="shared" si="130"/>
        <v>0</v>
      </c>
      <c r="H339" s="91">
        <f t="shared" si="130"/>
        <v>1346.5</v>
      </c>
      <c r="I339" s="91">
        <f t="shared" si="130"/>
        <v>0</v>
      </c>
      <c r="J339" s="91">
        <f t="shared" si="130"/>
        <v>0</v>
      </c>
      <c r="K339" s="91">
        <f t="shared" si="130"/>
        <v>1346.5</v>
      </c>
      <c r="L339" s="91">
        <f t="shared" si="130"/>
        <v>0</v>
      </c>
      <c r="M339" s="103">
        <f t="shared" si="125"/>
        <v>0.97629060324825978</v>
      </c>
      <c r="N339" s="91">
        <f t="shared" si="130"/>
        <v>1346.5</v>
      </c>
      <c r="O339" s="91">
        <f t="shared" si="130"/>
        <v>0</v>
      </c>
      <c r="P339" s="91">
        <f t="shared" si="130"/>
        <v>0</v>
      </c>
      <c r="Q339" s="91">
        <f t="shared" si="130"/>
        <v>1346.5</v>
      </c>
      <c r="R339" s="91">
        <f t="shared" si="130"/>
        <v>0</v>
      </c>
      <c r="S339" s="32"/>
    </row>
    <row r="340" spans="1:19" s="4" customFormat="1" ht="55.5">
      <c r="A340" s="44" t="s">
        <v>10</v>
      </c>
      <c r="B340" s="47" t="s">
        <v>331</v>
      </c>
      <c r="C340" s="92">
        <f>D340+E340+G340+F340</f>
        <v>1379.2</v>
      </c>
      <c r="D340" s="92">
        <v>0</v>
      </c>
      <c r="E340" s="92">
        <v>0</v>
      </c>
      <c r="F340" s="92">
        <v>1379.2</v>
      </c>
      <c r="G340" s="92">
        <v>0</v>
      </c>
      <c r="H340" s="92">
        <f>I340+J340+L340+K340</f>
        <v>1346.5</v>
      </c>
      <c r="I340" s="92">
        <v>0</v>
      </c>
      <c r="J340" s="92">
        <v>0</v>
      </c>
      <c r="K340" s="92">
        <v>1346.5</v>
      </c>
      <c r="L340" s="92">
        <v>0</v>
      </c>
      <c r="M340" s="103">
        <f t="shared" si="125"/>
        <v>0.97629060324825978</v>
      </c>
      <c r="N340" s="92">
        <f>O340+P340+R340+Q340</f>
        <v>1346.5</v>
      </c>
      <c r="O340" s="92">
        <v>0</v>
      </c>
      <c r="P340" s="92">
        <v>0</v>
      </c>
      <c r="Q340" s="92">
        <v>1346.5</v>
      </c>
      <c r="R340" s="92">
        <v>0</v>
      </c>
      <c r="S340" s="33"/>
    </row>
    <row r="341" spans="1:19" s="4" customFormat="1" ht="33">
      <c r="A341" s="42" t="s">
        <v>44</v>
      </c>
      <c r="B341" s="48" t="s">
        <v>65</v>
      </c>
      <c r="C341" s="91">
        <f>C342</f>
        <v>0</v>
      </c>
      <c r="D341" s="91">
        <f t="shared" ref="D341:R341" si="131">D342</f>
        <v>0</v>
      </c>
      <c r="E341" s="91">
        <f t="shared" si="131"/>
        <v>0</v>
      </c>
      <c r="F341" s="91">
        <f t="shared" si="131"/>
        <v>0</v>
      </c>
      <c r="G341" s="91">
        <f t="shared" si="131"/>
        <v>0</v>
      </c>
      <c r="H341" s="91">
        <f t="shared" si="131"/>
        <v>0</v>
      </c>
      <c r="I341" s="91">
        <f t="shared" si="131"/>
        <v>0</v>
      </c>
      <c r="J341" s="91">
        <f t="shared" si="131"/>
        <v>0</v>
      </c>
      <c r="K341" s="91">
        <f t="shared" si="131"/>
        <v>0</v>
      </c>
      <c r="L341" s="91">
        <f t="shared" si="131"/>
        <v>0</v>
      </c>
      <c r="M341" s="103" t="s">
        <v>823</v>
      </c>
      <c r="N341" s="91">
        <f t="shared" si="131"/>
        <v>0</v>
      </c>
      <c r="O341" s="91">
        <f t="shared" si="131"/>
        <v>0</v>
      </c>
      <c r="P341" s="91">
        <f t="shared" si="131"/>
        <v>0</v>
      </c>
      <c r="Q341" s="91">
        <f t="shared" si="131"/>
        <v>0</v>
      </c>
      <c r="R341" s="91">
        <f t="shared" si="131"/>
        <v>0</v>
      </c>
      <c r="S341" s="33"/>
    </row>
    <row r="342" spans="1:19" s="4" customFormat="1" ht="135">
      <c r="A342" s="43"/>
      <c r="B342" s="46" t="s">
        <v>332</v>
      </c>
      <c r="C342" s="91">
        <f>C343+C344</f>
        <v>0</v>
      </c>
      <c r="D342" s="91">
        <f t="shared" ref="D342:R342" si="132">D343+D344</f>
        <v>0</v>
      </c>
      <c r="E342" s="91">
        <f t="shared" si="132"/>
        <v>0</v>
      </c>
      <c r="F342" s="91">
        <f t="shared" si="132"/>
        <v>0</v>
      </c>
      <c r="G342" s="91">
        <f t="shared" si="132"/>
        <v>0</v>
      </c>
      <c r="H342" s="91">
        <f t="shared" si="132"/>
        <v>0</v>
      </c>
      <c r="I342" s="91">
        <f t="shared" si="132"/>
        <v>0</v>
      </c>
      <c r="J342" s="91">
        <f t="shared" si="132"/>
        <v>0</v>
      </c>
      <c r="K342" s="91">
        <f t="shared" si="132"/>
        <v>0</v>
      </c>
      <c r="L342" s="91">
        <f t="shared" si="132"/>
        <v>0</v>
      </c>
      <c r="M342" s="103" t="s">
        <v>823</v>
      </c>
      <c r="N342" s="91">
        <f t="shared" si="132"/>
        <v>0</v>
      </c>
      <c r="O342" s="91">
        <f t="shared" si="132"/>
        <v>0</v>
      </c>
      <c r="P342" s="91">
        <f t="shared" si="132"/>
        <v>0</v>
      </c>
      <c r="Q342" s="91">
        <f t="shared" si="132"/>
        <v>0</v>
      </c>
      <c r="R342" s="91">
        <f t="shared" si="132"/>
        <v>0</v>
      </c>
      <c r="S342" s="32"/>
    </row>
    <row r="343" spans="1:19" s="4" customFormat="1" ht="111">
      <c r="A343" s="44" t="s">
        <v>10</v>
      </c>
      <c r="B343" s="47" t="s">
        <v>333</v>
      </c>
      <c r="C343" s="92">
        <f>D343+E343+G343</f>
        <v>0</v>
      </c>
      <c r="D343" s="92">
        <v>0</v>
      </c>
      <c r="E343" s="92">
        <v>0</v>
      </c>
      <c r="F343" s="92">
        <v>0</v>
      </c>
      <c r="G343" s="92">
        <v>0</v>
      </c>
      <c r="H343" s="92">
        <f>I343+J343+L343</f>
        <v>0</v>
      </c>
      <c r="I343" s="92">
        <v>0</v>
      </c>
      <c r="J343" s="92">
        <v>0</v>
      </c>
      <c r="K343" s="92">
        <v>0</v>
      </c>
      <c r="L343" s="92">
        <v>0</v>
      </c>
      <c r="M343" s="103" t="s">
        <v>823</v>
      </c>
      <c r="N343" s="92">
        <f>O343+P343+R343</f>
        <v>0</v>
      </c>
      <c r="O343" s="92">
        <v>0</v>
      </c>
      <c r="P343" s="92">
        <v>0</v>
      </c>
      <c r="Q343" s="92">
        <v>0</v>
      </c>
      <c r="R343" s="92">
        <v>0</v>
      </c>
      <c r="S343" s="33"/>
    </row>
    <row r="344" spans="1:19" s="4" customFormat="1" ht="111">
      <c r="A344" s="44" t="s">
        <v>99</v>
      </c>
      <c r="B344" s="47" t="s">
        <v>334</v>
      </c>
      <c r="C344" s="92">
        <f>D344+E344+G344</f>
        <v>0</v>
      </c>
      <c r="D344" s="92">
        <v>0</v>
      </c>
      <c r="E344" s="92">
        <v>0</v>
      </c>
      <c r="F344" s="92">
        <v>0</v>
      </c>
      <c r="G344" s="92">
        <v>0</v>
      </c>
      <c r="H344" s="92">
        <f>I344+J344+L344</f>
        <v>0</v>
      </c>
      <c r="I344" s="92">
        <v>0</v>
      </c>
      <c r="J344" s="92">
        <v>0</v>
      </c>
      <c r="K344" s="92">
        <v>0</v>
      </c>
      <c r="L344" s="92">
        <v>0</v>
      </c>
      <c r="M344" s="103" t="s">
        <v>823</v>
      </c>
      <c r="N344" s="92">
        <f>O344+P344+R344</f>
        <v>0</v>
      </c>
      <c r="O344" s="92">
        <v>0</v>
      </c>
      <c r="P344" s="92">
        <v>0</v>
      </c>
      <c r="Q344" s="92">
        <v>0</v>
      </c>
      <c r="R344" s="92">
        <v>0</v>
      </c>
      <c r="S344" s="33"/>
    </row>
    <row r="345" spans="1:19" s="4" customFormat="1" ht="81">
      <c r="A345" s="42" t="s">
        <v>45</v>
      </c>
      <c r="B345" s="48" t="s">
        <v>66</v>
      </c>
      <c r="C345" s="91">
        <f>C346+C350+C353+C356</f>
        <v>37276.9</v>
      </c>
      <c r="D345" s="91">
        <f t="shared" ref="D345:L345" si="133">D346+D350+D353+D356</f>
        <v>27603.199999999997</v>
      </c>
      <c r="E345" s="91">
        <f t="shared" si="133"/>
        <v>0</v>
      </c>
      <c r="F345" s="91">
        <f t="shared" si="133"/>
        <v>9327</v>
      </c>
      <c r="G345" s="91">
        <f t="shared" si="133"/>
        <v>346.7</v>
      </c>
      <c r="H345" s="91">
        <f t="shared" si="133"/>
        <v>37276.9</v>
      </c>
      <c r="I345" s="91">
        <f t="shared" si="133"/>
        <v>27603.199999999997</v>
      </c>
      <c r="J345" s="91">
        <f t="shared" si="133"/>
        <v>0</v>
      </c>
      <c r="K345" s="91">
        <f t="shared" si="133"/>
        <v>9327</v>
      </c>
      <c r="L345" s="91">
        <f t="shared" si="133"/>
        <v>346.7</v>
      </c>
      <c r="M345" s="103">
        <f t="shared" si="125"/>
        <v>1</v>
      </c>
      <c r="N345" s="91">
        <f>N346+N350+N353+N356</f>
        <v>37276.9</v>
      </c>
      <c r="O345" s="91">
        <f>O346+O350+O353+O356</f>
        <v>27603.199999999997</v>
      </c>
      <c r="P345" s="91">
        <f>P346+P350+P353+P356</f>
        <v>0</v>
      </c>
      <c r="Q345" s="91">
        <f>Q346+Q350+Q353+Q356</f>
        <v>9327</v>
      </c>
      <c r="R345" s="91">
        <f>R346+R350+R353+R356</f>
        <v>346.7</v>
      </c>
      <c r="S345" s="33"/>
    </row>
    <row r="346" spans="1:19" s="4" customFormat="1" ht="200.1" customHeight="1">
      <c r="A346" s="43"/>
      <c r="B346" s="46" t="s">
        <v>335</v>
      </c>
      <c r="C346" s="91">
        <f>C347+C348+C349</f>
        <v>36351.9</v>
      </c>
      <c r="D346" s="91">
        <f t="shared" ref="D346:R346" si="134">D347+D348+D349</f>
        <v>26678.199999999997</v>
      </c>
      <c r="E346" s="91">
        <f t="shared" si="134"/>
        <v>0</v>
      </c>
      <c r="F346" s="91">
        <f t="shared" si="134"/>
        <v>9327</v>
      </c>
      <c r="G346" s="91">
        <f t="shared" si="134"/>
        <v>346.7</v>
      </c>
      <c r="H346" s="91">
        <f t="shared" si="134"/>
        <v>36351.9</v>
      </c>
      <c r="I346" s="91">
        <f t="shared" si="134"/>
        <v>26678.199999999997</v>
      </c>
      <c r="J346" s="91">
        <f t="shared" si="134"/>
        <v>0</v>
      </c>
      <c r="K346" s="91">
        <f t="shared" si="134"/>
        <v>9327</v>
      </c>
      <c r="L346" s="91">
        <f t="shared" si="134"/>
        <v>346.7</v>
      </c>
      <c r="M346" s="103">
        <f t="shared" si="125"/>
        <v>1</v>
      </c>
      <c r="N346" s="91">
        <f t="shared" si="134"/>
        <v>36351.9</v>
      </c>
      <c r="O346" s="91">
        <f t="shared" si="134"/>
        <v>26678.199999999997</v>
      </c>
      <c r="P346" s="91">
        <f t="shared" si="134"/>
        <v>0</v>
      </c>
      <c r="Q346" s="91">
        <f t="shared" si="134"/>
        <v>9327</v>
      </c>
      <c r="R346" s="91">
        <f t="shared" si="134"/>
        <v>346.7</v>
      </c>
      <c r="S346" s="32"/>
    </row>
    <row r="347" spans="1:19" s="4" customFormat="1" ht="55.5">
      <c r="A347" s="44" t="s">
        <v>10</v>
      </c>
      <c r="B347" s="47" t="s">
        <v>674</v>
      </c>
      <c r="C347" s="92">
        <f>D347+E347+G347+F347</f>
        <v>17468.5</v>
      </c>
      <c r="D347" s="92">
        <v>17172.099999999999</v>
      </c>
      <c r="E347" s="92">
        <v>0</v>
      </c>
      <c r="F347" s="92">
        <v>0</v>
      </c>
      <c r="G347" s="92">
        <v>296.39999999999998</v>
      </c>
      <c r="H347" s="92">
        <f>I347+J347+L347+K347</f>
        <v>17468.5</v>
      </c>
      <c r="I347" s="92">
        <v>17172.099999999999</v>
      </c>
      <c r="J347" s="92">
        <v>0</v>
      </c>
      <c r="K347" s="92">
        <v>0</v>
      </c>
      <c r="L347" s="92">
        <v>296.39999999999998</v>
      </c>
      <c r="M347" s="103">
        <f t="shared" si="125"/>
        <v>1</v>
      </c>
      <c r="N347" s="92">
        <f>O347+P347+R347+Q347</f>
        <v>17468.5</v>
      </c>
      <c r="O347" s="92">
        <v>17172.099999999999</v>
      </c>
      <c r="P347" s="92">
        <v>0</v>
      </c>
      <c r="Q347" s="92">
        <v>0</v>
      </c>
      <c r="R347" s="92">
        <v>296.39999999999998</v>
      </c>
      <c r="S347" s="33"/>
    </row>
    <row r="348" spans="1:19" s="4" customFormat="1" ht="55.5">
      <c r="A348" s="44" t="s">
        <v>99</v>
      </c>
      <c r="B348" s="47" t="s">
        <v>675</v>
      </c>
      <c r="C348" s="92">
        <f>D348+E348+G348+F348</f>
        <v>9556.4</v>
      </c>
      <c r="D348" s="92">
        <v>9506.1</v>
      </c>
      <c r="E348" s="92">
        <v>0</v>
      </c>
      <c r="F348" s="92">
        <v>0</v>
      </c>
      <c r="G348" s="92">
        <v>50.3</v>
      </c>
      <c r="H348" s="92">
        <f>I348+J348+L348+K348</f>
        <v>9556.4</v>
      </c>
      <c r="I348" s="92">
        <v>9506.1</v>
      </c>
      <c r="J348" s="92">
        <v>0</v>
      </c>
      <c r="K348" s="92">
        <v>0</v>
      </c>
      <c r="L348" s="92">
        <v>50.3</v>
      </c>
      <c r="M348" s="103">
        <f t="shared" si="125"/>
        <v>1</v>
      </c>
      <c r="N348" s="92">
        <f>O348+P348+R348+Q348</f>
        <v>9556.4</v>
      </c>
      <c r="O348" s="92">
        <v>9506.1</v>
      </c>
      <c r="P348" s="92">
        <v>0</v>
      </c>
      <c r="Q348" s="92">
        <v>0</v>
      </c>
      <c r="R348" s="92">
        <v>50.3</v>
      </c>
      <c r="S348" s="33"/>
    </row>
    <row r="349" spans="1:19" s="4" customFormat="1" ht="83.25">
      <c r="A349" s="44" t="s">
        <v>100</v>
      </c>
      <c r="B349" s="47" t="s">
        <v>676</v>
      </c>
      <c r="C349" s="92">
        <f>D349+E349+G349+F349</f>
        <v>9327</v>
      </c>
      <c r="D349" s="92">
        <v>0</v>
      </c>
      <c r="E349" s="92">
        <v>0</v>
      </c>
      <c r="F349" s="92">
        <v>9327</v>
      </c>
      <c r="G349" s="92">
        <v>0</v>
      </c>
      <c r="H349" s="92">
        <f>I349+J349+L349+K349</f>
        <v>9327</v>
      </c>
      <c r="I349" s="92">
        <v>0</v>
      </c>
      <c r="J349" s="92">
        <v>0</v>
      </c>
      <c r="K349" s="92">
        <v>9327</v>
      </c>
      <c r="L349" s="92">
        <v>0</v>
      </c>
      <c r="M349" s="103">
        <f t="shared" si="125"/>
        <v>1</v>
      </c>
      <c r="N349" s="92">
        <f>O349+P349+R349+Q349</f>
        <v>9327</v>
      </c>
      <c r="O349" s="92">
        <v>0</v>
      </c>
      <c r="P349" s="92">
        <v>0</v>
      </c>
      <c r="Q349" s="92">
        <v>9327</v>
      </c>
      <c r="R349" s="92">
        <v>0</v>
      </c>
      <c r="S349" s="33"/>
    </row>
    <row r="350" spans="1:19" s="4" customFormat="1" ht="81" hidden="1">
      <c r="A350" s="43"/>
      <c r="B350" s="46" t="s">
        <v>336</v>
      </c>
      <c r="C350" s="91">
        <f>C351+C352</f>
        <v>0</v>
      </c>
      <c r="D350" s="91">
        <f t="shared" ref="D350:R350" si="135">D351+D352</f>
        <v>0</v>
      </c>
      <c r="E350" s="91">
        <f t="shared" si="135"/>
        <v>0</v>
      </c>
      <c r="F350" s="91">
        <f t="shared" si="135"/>
        <v>0</v>
      </c>
      <c r="G350" s="91">
        <f t="shared" si="135"/>
        <v>0</v>
      </c>
      <c r="H350" s="91">
        <f t="shared" si="135"/>
        <v>0</v>
      </c>
      <c r="I350" s="91">
        <f t="shared" si="135"/>
        <v>0</v>
      </c>
      <c r="J350" s="91">
        <f t="shared" si="135"/>
        <v>0</v>
      </c>
      <c r="K350" s="91">
        <f t="shared" si="135"/>
        <v>0</v>
      </c>
      <c r="L350" s="91">
        <f t="shared" si="135"/>
        <v>0</v>
      </c>
      <c r="M350" s="103" t="s">
        <v>823</v>
      </c>
      <c r="N350" s="91">
        <f t="shared" si="135"/>
        <v>0</v>
      </c>
      <c r="O350" s="91">
        <f t="shared" si="135"/>
        <v>0</v>
      </c>
      <c r="P350" s="91">
        <f t="shared" si="135"/>
        <v>0</v>
      </c>
      <c r="Q350" s="91">
        <f t="shared" si="135"/>
        <v>0</v>
      </c>
      <c r="R350" s="91">
        <f t="shared" si="135"/>
        <v>0</v>
      </c>
      <c r="S350" s="32"/>
    </row>
    <row r="351" spans="1:19" s="4" customFormat="1" ht="166.5" hidden="1">
      <c r="A351" s="44" t="s">
        <v>87</v>
      </c>
      <c r="B351" s="47" t="s">
        <v>337</v>
      </c>
      <c r="C351" s="92">
        <f>D351+E351+G351+F351</f>
        <v>0</v>
      </c>
      <c r="D351" s="92">
        <v>0</v>
      </c>
      <c r="E351" s="92">
        <v>0</v>
      </c>
      <c r="F351" s="92">
        <v>0</v>
      </c>
      <c r="G351" s="92">
        <v>0</v>
      </c>
      <c r="H351" s="92">
        <f>I351+J351+L351+K351</f>
        <v>0</v>
      </c>
      <c r="I351" s="92">
        <v>0</v>
      </c>
      <c r="J351" s="92">
        <v>0</v>
      </c>
      <c r="K351" s="92">
        <v>0</v>
      </c>
      <c r="L351" s="92">
        <v>0</v>
      </c>
      <c r="M351" s="103" t="s">
        <v>823</v>
      </c>
      <c r="N351" s="92">
        <f>O351+P351+R351+Q351</f>
        <v>0</v>
      </c>
      <c r="O351" s="92">
        <v>0</v>
      </c>
      <c r="P351" s="92">
        <v>0</v>
      </c>
      <c r="Q351" s="92">
        <v>0</v>
      </c>
      <c r="R351" s="92">
        <v>0</v>
      </c>
      <c r="S351" s="33"/>
    </row>
    <row r="352" spans="1:19" s="4" customFormat="1" ht="55.5" hidden="1">
      <c r="A352" s="44" t="s">
        <v>88</v>
      </c>
      <c r="B352" s="47" t="s">
        <v>338</v>
      </c>
      <c r="C352" s="92">
        <f>D352+E352+G352+F352</f>
        <v>0</v>
      </c>
      <c r="D352" s="92">
        <v>0</v>
      </c>
      <c r="E352" s="92">
        <v>0</v>
      </c>
      <c r="F352" s="92">
        <v>0</v>
      </c>
      <c r="G352" s="92">
        <v>0</v>
      </c>
      <c r="H352" s="92">
        <f>I352+J352+L352+K352</f>
        <v>0</v>
      </c>
      <c r="I352" s="92">
        <v>0</v>
      </c>
      <c r="J352" s="92">
        <v>0</v>
      </c>
      <c r="K352" s="92">
        <v>0</v>
      </c>
      <c r="L352" s="92">
        <v>0</v>
      </c>
      <c r="M352" s="103" t="s">
        <v>823</v>
      </c>
      <c r="N352" s="92">
        <f>O352+P352+R352+Q352</f>
        <v>0</v>
      </c>
      <c r="O352" s="92">
        <v>0</v>
      </c>
      <c r="P352" s="92">
        <v>0</v>
      </c>
      <c r="Q352" s="92">
        <v>0</v>
      </c>
      <c r="R352" s="92">
        <v>0</v>
      </c>
      <c r="S352" s="33"/>
    </row>
    <row r="353" spans="1:19" s="4" customFormat="1" ht="108">
      <c r="A353" s="43"/>
      <c r="B353" s="46" t="s">
        <v>339</v>
      </c>
      <c r="C353" s="91">
        <f>C354+C355</f>
        <v>900</v>
      </c>
      <c r="D353" s="91">
        <f t="shared" ref="D353:R353" si="136">D354+D355</f>
        <v>900</v>
      </c>
      <c r="E353" s="91">
        <f t="shared" si="136"/>
        <v>0</v>
      </c>
      <c r="F353" s="91">
        <f t="shared" si="136"/>
        <v>0</v>
      </c>
      <c r="G353" s="91">
        <f t="shared" si="136"/>
        <v>0</v>
      </c>
      <c r="H353" s="91">
        <f t="shared" si="136"/>
        <v>900</v>
      </c>
      <c r="I353" s="91">
        <f t="shared" si="136"/>
        <v>900</v>
      </c>
      <c r="J353" s="91">
        <f t="shared" si="136"/>
        <v>0</v>
      </c>
      <c r="K353" s="91">
        <f t="shared" si="136"/>
        <v>0</v>
      </c>
      <c r="L353" s="91">
        <f t="shared" si="136"/>
        <v>0</v>
      </c>
      <c r="M353" s="103">
        <f t="shared" si="125"/>
        <v>1</v>
      </c>
      <c r="N353" s="91">
        <f t="shared" si="136"/>
        <v>900</v>
      </c>
      <c r="O353" s="91">
        <f t="shared" si="136"/>
        <v>900</v>
      </c>
      <c r="P353" s="91">
        <f t="shared" si="136"/>
        <v>0</v>
      </c>
      <c r="Q353" s="91">
        <f t="shared" si="136"/>
        <v>0</v>
      </c>
      <c r="R353" s="91">
        <f t="shared" si="136"/>
        <v>0</v>
      </c>
      <c r="S353" s="32"/>
    </row>
    <row r="354" spans="1:19" s="4" customFormat="1" ht="33">
      <c r="A354" s="44" t="s">
        <v>86</v>
      </c>
      <c r="B354" s="47" t="s">
        <v>677</v>
      </c>
      <c r="C354" s="92">
        <f>D354+E354+G354+F354</f>
        <v>900</v>
      </c>
      <c r="D354" s="92">
        <v>900</v>
      </c>
      <c r="E354" s="92">
        <v>0</v>
      </c>
      <c r="F354" s="92">
        <v>0</v>
      </c>
      <c r="G354" s="92">
        <v>0</v>
      </c>
      <c r="H354" s="92">
        <f>I354+J354+L354+K354</f>
        <v>900</v>
      </c>
      <c r="I354" s="92">
        <v>900</v>
      </c>
      <c r="J354" s="92">
        <v>0</v>
      </c>
      <c r="K354" s="92">
        <v>0</v>
      </c>
      <c r="L354" s="92">
        <v>0</v>
      </c>
      <c r="M354" s="103">
        <f t="shared" si="125"/>
        <v>1</v>
      </c>
      <c r="N354" s="92">
        <f>O354+P354+R354+Q354</f>
        <v>900</v>
      </c>
      <c r="O354" s="92">
        <v>900</v>
      </c>
      <c r="P354" s="92">
        <v>0</v>
      </c>
      <c r="Q354" s="92">
        <v>0</v>
      </c>
      <c r="R354" s="92">
        <v>0</v>
      </c>
      <c r="S354" s="33"/>
    </row>
    <row r="355" spans="1:19" s="4" customFormat="1" ht="33">
      <c r="A355" s="44" t="s">
        <v>264</v>
      </c>
      <c r="B355" s="47" t="s">
        <v>340</v>
      </c>
      <c r="C355" s="92">
        <f>D355+E355+G355+F355</f>
        <v>0</v>
      </c>
      <c r="D355" s="92">
        <v>0</v>
      </c>
      <c r="E355" s="92">
        <v>0</v>
      </c>
      <c r="F355" s="92">
        <v>0</v>
      </c>
      <c r="G355" s="92">
        <v>0</v>
      </c>
      <c r="H355" s="92">
        <f>I355+J355+L355+K355</f>
        <v>0</v>
      </c>
      <c r="I355" s="92">
        <v>0</v>
      </c>
      <c r="J355" s="92">
        <v>0</v>
      </c>
      <c r="K355" s="92">
        <v>0</v>
      </c>
      <c r="L355" s="92">
        <v>0</v>
      </c>
      <c r="M355" s="103" t="s">
        <v>823</v>
      </c>
      <c r="N355" s="92">
        <f>O355+P355+R355+Q355</f>
        <v>0</v>
      </c>
      <c r="O355" s="92">
        <v>0</v>
      </c>
      <c r="P355" s="92">
        <v>0</v>
      </c>
      <c r="Q355" s="92">
        <v>0</v>
      </c>
      <c r="R355" s="92">
        <v>0</v>
      </c>
      <c r="S355" s="33"/>
    </row>
    <row r="356" spans="1:19" s="4" customFormat="1" ht="108">
      <c r="A356" s="43"/>
      <c r="B356" s="46" t="s">
        <v>678</v>
      </c>
      <c r="C356" s="91">
        <f>C357+C358</f>
        <v>25</v>
      </c>
      <c r="D356" s="91">
        <f t="shared" ref="D356:L356" si="137">D357+D358</f>
        <v>25</v>
      </c>
      <c r="E356" s="91">
        <f t="shared" si="137"/>
        <v>0</v>
      </c>
      <c r="F356" s="91">
        <f t="shared" si="137"/>
        <v>0</v>
      </c>
      <c r="G356" s="91">
        <f t="shared" si="137"/>
        <v>0</v>
      </c>
      <c r="H356" s="91">
        <f t="shared" si="137"/>
        <v>25</v>
      </c>
      <c r="I356" s="91">
        <f t="shared" si="137"/>
        <v>25</v>
      </c>
      <c r="J356" s="91">
        <f t="shared" si="137"/>
        <v>0</v>
      </c>
      <c r="K356" s="91">
        <f t="shared" si="137"/>
        <v>0</v>
      </c>
      <c r="L356" s="91">
        <f t="shared" si="137"/>
        <v>0</v>
      </c>
      <c r="M356" s="103">
        <f t="shared" si="125"/>
        <v>1</v>
      </c>
      <c r="N356" s="91">
        <f>N357+N358</f>
        <v>25</v>
      </c>
      <c r="O356" s="91">
        <f>O357+O358</f>
        <v>25</v>
      </c>
      <c r="P356" s="91">
        <f>P357+P358</f>
        <v>0</v>
      </c>
      <c r="Q356" s="91">
        <f>Q357+Q358</f>
        <v>0</v>
      </c>
      <c r="R356" s="91">
        <f>R357+R358</f>
        <v>0</v>
      </c>
      <c r="S356" s="32"/>
    </row>
    <row r="357" spans="1:19" s="4" customFormat="1" ht="55.5">
      <c r="A357" s="44" t="s">
        <v>144</v>
      </c>
      <c r="B357" s="47" t="s">
        <v>679</v>
      </c>
      <c r="C357" s="92">
        <f>D357+E357+G357+F357</f>
        <v>0</v>
      </c>
      <c r="D357" s="92">
        <v>0</v>
      </c>
      <c r="E357" s="92">
        <v>0</v>
      </c>
      <c r="F357" s="92">
        <v>0</v>
      </c>
      <c r="G357" s="92">
        <v>0</v>
      </c>
      <c r="H357" s="92">
        <f>I357+J357+L357+K357</f>
        <v>0</v>
      </c>
      <c r="I357" s="92">
        <v>0</v>
      </c>
      <c r="J357" s="92">
        <v>0</v>
      </c>
      <c r="K357" s="92">
        <v>0</v>
      </c>
      <c r="L357" s="92">
        <v>0</v>
      </c>
      <c r="M357" s="103" t="s">
        <v>823</v>
      </c>
      <c r="N357" s="92">
        <f>O357+P357+R357+Q357</f>
        <v>0</v>
      </c>
      <c r="O357" s="92">
        <v>0</v>
      </c>
      <c r="P357" s="92">
        <v>0</v>
      </c>
      <c r="Q357" s="92">
        <v>0</v>
      </c>
      <c r="R357" s="92">
        <v>0</v>
      </c>
      <c r="S357" s="33"/>
    </row>
    <row r="358" spans="1:19" s="4" customFormat="1" ht="55.5">
      <c r="A358" s="44" t="s">
        <v>130</v>
      </c>
      <c r="B358" s="47" t="s">
        <v>680</v>
      </c>
      <c r="C358" s="92">
        <f>D358+E358+G358+F358</f>
        <v>25</v>
      </c>
      <c r="D358" s="92">
        <v>25</v>
      </c>
      <c r="E358" s="92">
        <v>0</v>
      </c>
      <c r="F358" s="92">
        <v>0</v>
      </c>
      <c r="G358" s="92">
        <v>0</v>
      </c>
      <c r="H358" s="92">
        <f>I358+J358+L358+K358</f>
        <v>25</v>
      </c>
      <c r="I358" s="92">
        <v>25</v>
      </c>
      <c r="J358" s="92">
        <v>0</v>
      </c>
      <c r="K358" s="92">
        <v>0</v>
      </c>
      <c r="L358" s="92">
        <v>0</v>
      </c>
      <c r="M358" s="103">
        <f t="shared" si="125"/>
        <v>1</v>
      </c>
      <c r="N358" s="92">
        <f>O358+P358+R358+Q358</f>
        <v>25</v>
      </c>
      <c r="O358" s="92">
        <v>25</v>
      </c>
      <c r="P358" s="92">
        <v>0</v>
      </c>
      <c r="Q358" s="92">
        <v>0</v>
      </c>
      <c r="R358" s="92">
        <v>0</v>
      </c>
      <c r="S358" s="33"/>
    </row>
    <row r="359" spans="1:19" s="4" customFormat="1" ht="54">
      <c r="A359" s="42" t="s">
        <v>46</v>
      </c>
      <c r="B359" s="48" t="s">
        <v>681</v>
      </c>
      <c r="C359" s="91">
        <f t="shared" ref="C359:L359" si="138">C360+C362+C364+C368</f>
        <v>94175.3</v>
      </c>
      <c r="D359" s="91">
        <f t="shared" si="138"/>
        <v>79210.600000000006</v>
      </c>
      <c r="E359" s="91">
        <f t="shared" si="138"/>
        <v>5464.7000000000007</v>
      </c>
      <c r="F359" s="91">
        <f t="shared" si="138"/>
        <v>0</v>
      </c>
      <c r="G359" s="91">
        <f t="shared" si="138"/>
        <v>9500</v>
      </c>
      <c r="H359" s="91">
        <f t="shared" si="138"/>
        <v>94155.3</v>
      </c>
      <c r="I359" s="91">
        <f t="shared" si="138"/>
        <v>79190.600000000006</v>
      </c>
      <c r="J359" s="91">
        <f t="shared" si="138"/>
        <v>5464.7000000000007</v>
      </c>
      <c r="K359" s="91">
        <f t="shared" si="138"/>
        <v>0</v>
      </c>
      <c r="L359" s="91">
        <f t="shared" si="138"/>
        <v>9500</v>
      </c>
      <c r="M359" s="103">
        <f t="shared" si="125"/>
        <v>0.99978763008984306</v>
      </c>
      <c r="N359" s="91">
        <f>N360+N362+N364+N368</f>
        <v>94155.3</v>
      </c>
      <c r="O359" s="91">
        <f>O360+O362+O364+O368</f>
        <v>79190.600000000006</v>
      </c>
      <c r="P359" s="91">
        <f>P360+P362+P364+P368</f>
        <v>5464.7000000000007</v>
      </c>
      <c r="Q359" s="91">
        <f>Q360+Q362+Q364+Q368</f>
        <v>0</v>
      </c>
      <c r="R359" s="91">
        <f>R360+R362+R364+R368</f>
        <v>9500</v>
      </c>
      <c r="S359" s="33"/>
    </row>
    <row r="360" spans="1:19" s="4" customFormat="1" ht="213" customHeight="1">
      <c r="A360" s="43"/>
      <c r="B360" s="46" t="s">
        <v>682</v>
      </c>
      <c r="C360" s="91">
        <f>C361</f>
        <v>85998</v>
      </c>
      <c r="D360" s="91">
        <f t="shared" ref="D360:R360" si="139">D361</f>
        <v>76498</v>
      </c>
      <c r="E360" s="91">
        <f t="shared" si="139"/>
        <v>0</v>
      </c>
      <c r="F360" s="91">
        <f t="shared" si="139"/>
        <v>0</v>
      </c>
      <c r="G360" s="91">
        <f t="shared" si="139"/>
        <v>9500</v>
      </c>
      <c r="H360" s="91">
        <f t="shared" si="139"/>
        <v>85998</v>
      </c>
      <c r="I360" s="91">
        <f t="shared" si="139"/>
        <v>76498</v>
      </c>
      <c r="J360" s="91">
        <f t="shared" si="139"/>
        <v>0</v>
      </c>
      <c r="K360" s="91">
        <f t="shared" si="139"/>
        <v>0</v>
      </c>
      <c r="L360" s="91">
        <f t="shared" si="139"/>
        <v>9500</v>
      </c>
      <c r="M360" s="103">
        <f t="shared" si="125"/>
        <v>1</v>
      </c>
      <c r="N360" s="91">
        <f t="shared" si="139"/>
        <v>85998</v>
      </c>
      <c r="O360" s="91">
        <f t="shared" si="139"/>
        <v>76498</v>
      </c>
      <c r="P360" s="91">
        <f t="shared" si="139"/>
        <v>0</v>
      </c>
      <c r="Q360" s="91">
        <f t="shared" si="139"/>
        <v>0</v>
      </c>
      <c r="R360" s="91">
        <f t="shared" si="139"/>
        <v>9500</v>
      </c>
      <c r="S360" s="32"/>
    </row>
    <row r="361" spans="1:19" s="4" customFormat="1" ht="55.5">
      <c r="A361" s="44" t="s">
        <v>10</v>
      </c>
      <c r="B361" s="47" t="s">
        <v>683</v>
      </c>
      <c r="C361" s="92">
        <f>D361+E361+F361+G361</f>
        <v>85998</v>
      </c>
      <c r="D361" s="92">
        <v>76498</v>
      </c>
      <c r="E361" s="92">
        <v>0</v>
      </c>
      <c r="F361" s="92">
        <v>0</v>
      </c>
      <c r="G361" s="92">
        <v>9500</v>
      </c>
      <c r="H361" s="92">
        <f>I361+J361+K361+L361</f>
        <v>85998</v>
      </c>
      <c r="I361" s="92">
        <v>76498</v>
      </c>
      <c r="J361" s="92">
        <v>0</v>
      </c>
      <c r="K361" s="92">
        <v>0</v>
      </c>
      <c r="L361" s="92">
        <v>9500</v>
      </c>
      <c r="M361" s="103">
        <f t="shared" si="125"/>
        <v>1</v>
      </c>
      <c r="N361" s="92">
        <f>O361+P361+Q361+R361</f>
        <v>85998</v>
      </c>
      <c r="O361" s="92">
        <v>76498</v>
      </c>
      <c r="P361" s="92">
        <v>0</v>
      </c>
      <c r="Q361" s="92">
        <v>0</v>
      </c>
      <c r="R361" s="92">
        <v>9500</v>
      </c>
      <c r="S361" s="33"/>
    </row>
    <row r="362" spans="1:19" s="4" customFormat="1" ht="81">
      <c r="A362" s="43"/>
      <c r="B362" s="46" t="s">
        <v>684</v>
      </c>
      <c r="C362" s="91">
        <f>C363</f>
        <v>1425</v>
      </c>
      <c r="D362" s="91">
        <f t="shared" ref="D362:R362" si="140">D363</f>
        <v>1425</v>
      </c>
      <c r="E362" s="91">
        <f t="shared" si="140"/>
        <v>0</v>
      </c>
      <c r="F362" s="91">
        <f t="shared" si="140"/>
        <v>0</v>
      </c>
      <c r="G362" s="91">
        <f t="shared" si="140"/>
        <v>0</v>
      </c>
      <c r="H362" s="91">
        <f t="shared" si="140"/>
        <v>1405</v>
      </c>
      <c r="I362" s="91">
        <f t="shared" si="140"/>
        <v>1405</v>
      </c>
      <c r="J362" s="91">
        <f t="shared" si="140"/>
        <v>0</v>
      </c>
      <c r="K362" s="91">
        <f t="shared" si="140"/>
        <v>0</v>
      </c>
      <c r="L362" s="91">
        <f t="shared" si="140"/>
        <v>0</v>
      </c>
      <c r="M362" s="103">
        <f t="shared" si="125"/>
        <v>0.98596491228070171</v>
      </c>
      <c r="N362" s="91">
        <f t="shared" si="140"/>
        <v>1405</v>
      </c>
      <c r="O362" s="91">
        <f t="shared" si="140"/>
        <v>1405</v>
      </c>
      <c r="P362" s="91">
        <f t="shared" si="140"/>
        <v>0</v>
      </c>
      <c r="Q362" s="91">
        <f t="shared" si="140"/>
        <v>0</v>
      </c>
      <c r="R362" s="91">
        <f t="shared" si="140"/>
        <v>0</v>
      </c>
      <c r="S362" s="32"/>
    </row>
    <row r="363" spans="1:19" s="4" customFormat="1" ht="55.5">
      <c r="A363" s="44" t="s">
        <v>87</v>
      </c>
      <c r="B363" s="47" t="s">
        <v>321</v>
      </c>
      <c r="C363" s="92">
        <f>D363+E363+F363+G363</f>
        <v>1425</v>
      </c>
      <c r="D363" s="92">
        <v>1425</v>
      </c>
      <c r="E363" s="92">
        <v>0</v>
      </c>
      <c r="F363" s="92">
        <v>0</v>
      </c>
      <c r="G363" s="92">
        <v>0</v>
      </c>
      <c r="H363" s="92">
        <f>I363+J363+K363+L363</f>
        <v>1405</v>
      </c>
      <c r="I363" s="92">
        <v>1405</v>
      </c>
      <c r="J363" s="92">
        <v>0</v>
      </c>
      <c r="K363" s="92">
        <v>0</v>
      </c>
      <c r="L363" s="92">
        <v>0</v>
      </c>
      <c r="M363" s="103">
        <f t="shared" si="125"/>
        <v>0.98596491228070171</v>
      </c>
      <c r="N363" s="92">
        <f>O363+P363+Q363+R363</f>
        <v>1405</v>
      </c>
      <c r="O363" s="92">
        <v>1405</v>
      </c>
      <c r="P363" s="92">
        <v>0</v>
      </c>
      <c r="Q363" s="92">
        <v>0</v>
      </c>
      <c r="R363" s="92">
        <v>0</v>
      </c>
      <c r="S363" s="33"/>
    </row>
    <row r="364" spans="1:19" s="4" customFormat="1" ht="81">
      <c r="A364" s="43"/>
      <c r="B364" s="46" t="s">
        <v>685</v>
      </c>
      <c r="C364" s="91">
        <f>C365+C366+C367</f>
        <v>6752.3000000000011</v>
      </c>
      <c r="D364" s="91">
        <f t="shared" ref="D364:R364" si="141">D365+D366+D367</f>
        <v>1287.5999999999999</v>
      </c>
      <c r="E364" s="91">
        <f t="shared" si="141"/>
        <v>5464.7000000000007</v>
      </c>
      <c r="F364" s="91">
        <f t="shared" si="141"/>
        <v>0</v>
      </c>
      <c r="G364" s="91">
        <f t="shared" si="141"/>
        <v>0</v>
      </c>
      <c r="H364" s="91">
        <f t="shared" si="141"/>
        <v>6752.3000000000011</v>
      </c>
      <c r="I364" s="91">
        <f t="shared" si="141"/>
        <v>1287.5999999999999</v>
      </c>
      <c r="J364" s="91">
        <f t="shared" si="141"/>
        <v>5464.7000000000007</v>
      </c>
      <c r="K364" s="91">
        <f t="shared" si="141"/>
        <v>0</v>
      </c>
      <c r="L364" s="91">
        <f t="shared" si="141"/>
        <v>0</v>
      </c>
      <c r="M364" s="103">
        <f t="shared" si="125"/>
        <v>1</v>
      </c>
      <c r="N364" s="91">
        <f t="shared" si="141"/>
        <v>6752.3000000000011</v>
      </c>
      <c r="O364" s="91">
        <f t="shared" si="141"/>
        <v>1287.5999999999999</v>
      </c>
      <c r="P364" s="91">
        <f t="shared" si="141"/>
        <v>5464.7000000000007</v>
      </c>
      <c r="Q364" s="91">
        <f t="shared" si="141"/>
        <v>0</v>
      </c>
      <c r="R364" s="91">
        <f t="shared" si="141"/>
        <v>0</v>
      </c>
      <c r="S364" s="33"/>
    </row>
    <row r="365" spans="1:19" s="4" customFormat="1" ht="138.75">
      <c r="A365" s="44" t="s">
        <v>86</v>
      </c>
      <c r="B365" s="47" t="s">
        <v>686</v>
      </c>
      <c r="C365" s="92">
        <f>D365+E365+F365+G365</f>
        <v>5752.3000000000011</v>
      </c>
      <c r="D365" s="92">
        <v>287.60000000000002</v>
      </c>
      <c r="E365" s="92">
        <f>2950.9+2513.8</f>
        <v>5464.7000000000007</v>
      </c>
      <c r="F365" s="92">
        <v>0</v>
      </c>
      <c r="G365" s="92">
        <v>0</v>
      </c>
      <c r="H365" s="92">
        <f>I365+J365+K365+L365</f>
        <v>5752.3000000000011</v>
      </c>
      <c r="I365" s="92">
        <v>287.60000000000002</v>
      </c>
      <c r="J365" s="92">
        <f>2950.9+2513.8</f>
        <v>5464.7000000000007</v>
      </c>
      <c r="K365" s="92">
        <v>0</v>
      </c>
      <c r="L365" s="92">
        <v>0</v>
      </c>
      <c r="M365" s="103">
        <f t="shared" si="125"/>
        <v>1</v>
      </c>
      <c r="N365" s="92">
        <f>O365+P365+Q365+R365</f>
        <v>5752.3000000000011</v>
      </c>
      <c r="O365" s="92">
        <v>287.60000000000002</v>
      </c>
      <c r="P365" s="92">
        <f>2950.9+2513.8</f>
        <v>5464.7000000000007</v>
      </c>
      <c r="Q365" s="92">
        <v>0</v>
      </c>
      <c r="R365" s="92">
        <v>0</v>
      </c>
      <c r="S365" s="33"/>
    </row>
    <row r="366" spans="1:19" s="4" customFormat="1" ht="83.25" hidden="1">
      <c r="A366" s="44" t="s">
        <v>264</v>
      </c>
      <c r="B366" s="47" t="s">
        <v>687</v>
      </c>
      <c r="C366" s="92">
        <f>D366+E366+F366+G366</f>
        <v>0</v>
      </c>
      <c r="D366" s="92">
        <v>0</v>
      </c>
      <c r="E366" s="92">
        <v>0</v>
      </c>
      <c r="F366" s="92">
        <v>0</v>
      </c>
      <c r="G366" s="92">
        <v>0</v>
      </c>
      <c r="H366" s="92">
        <v>0</v>
      </c>
      <c r="I366" s="92">
        <v>0</v>
      </c>
      <c r="J366" s="92">
        <v>0</v>
      </c>
      <c r="K366" s="92">
        <v>0</v>
      </c>
      <c r="L366" s="92">
        <v>0</v>
      </c>
      <c r="M366" s="103" t="s">
        <v>823</v>
      </c>
      <c r="N366" s="92">
        <v>0</v>
      </c>
      <c r="O366" s="92">
        <v>0</v>
      </c>
      <c r="P366" s="92">
        <v>0</v>
      </c>
      <c r="Q366" s="92">
        <v>0</v>
      </c>
      <c r="R366" s="92">
        <v>0</v>
      </c>
      <c r="S366" s="33"/>
    </row>
    <row r="367" spans="1:19" s="4" customFormat="1" ht="55.5">
      <c r="A367" s="44" t="s">
        <v>309</v>
      </c>
      <c r="B367" s="47" t="s">
        <v>688</v>
      </c>
      <c r="C367" s="92">
        <f>D367+E367+F367+G367</f>
        <v>1000</v>
      </c>
      <c r="D367" s="92">
        <v>1000</v>
      </c>
      <c r="E367" s="92">
        <v>0</v>
      </c>
      <c r="F367" s="92">
        <v>0</v>
      </c>
      <c r="G367" s="92">
        <v>0</v>
      </c>
      <c r="H367" s="92">
        <f>I367+J367+K367+L367</f>
        <v>1000</v>
      </c>
      <c r="I367" s="92">
        <v>1000</v>
      </c>
      <c r="J367" s="92">
        <v>0</v>
      </c>
      <c r="K367" s="92">
        <v>0</v>
      </c>
      <c r="L367" s="92">
        <v>0</v>
      </c>
      <c r="M367" s="103">
        <f t="shared" si="125"/>
        <v>1</v>
      </c>
      <c r="N367" s="92">
        <f>O367+P367+Q367+R367</f>
        <v>1000</v>
      </c>
      <c r="O367" s="92">
        <v>1000</v>
      </c>
      <c r="P367" s="92">
        <v>0</v>
      </c>
      <c r="Q367" s="92">
        <v>0</v>
      </c>
      <c r="R367" s="92">
        <v>0</v>
      </c>
      <c r="S367" s="33"/>
    </row>
    <row r="368" spans="1:19" s="4" customFormat="1" ht="200.1" hidden="1" customHeight="1">
      <c r="A368" s="43"/>
      <c r="B368" s="46" t="s">
        <v>689</v>
      </c>
      <c r="C368" s="91">
        <f>C369</f>
        <v>0</v>
      </c>
      <c r="D368" s="91">
        <f t="shared" ref="D368:R368" si="142">D369</f>
        <v>0</v>
      </c>
      <c r="E368" s="91">
        <f t="shared" si="142"/>
        <v>0</v>
      </c>
      <c r="F368" s="91">
        <f t="shared" si="142"/>
        <v>0</v>
      </c>
      <c r="G368" s="91">
        <f t="shared" si="142"/>
        <v>0</v>
      </c>
      <c r="H368" s="91">
        <f t="shared" si="142"/>
        <v>0</v>
      </c>
      <c r="I368" s="91">
        <f t="shared" si="142"/>
        <v>0</v>
      </c>
      <c r="J368" s="91">
        <f t="shared" si="142"/>
        <v>0</v>
      </c>
      <c r="K368" s="91">
        <f t="shared" si="142"/>
        <v>0</v>
      </c>
      <c r="L368" s="91">
        <f t="shared" si="142"/>
        <v>0</v>
      </c>
      <c r="M368" s="103" t="s">
        <v>823</v>
      </c>
      <c r="N368" s="91">
        <f t="shared" si="142"/>
        <v>0</v>
      </c>
      <c r="O368" s="91">
        <f t="shared" si="142"/>
        <v>0</v>
      </c>
      <c r="P368" s="91">
        <f t="shared" si="142"/>
        <v>0</v>
      </c>
      <c r="Q368" s="91">
        <f t="shared" si="142"/>
        <v>0</v>
      </c>
      <c r="R368" s="91">
        <f t="shared" si="142"/>
        <v>0</v>
      </c>
      <c r="S368" s="32"/>
    </row>
    <row r="369" spans="1:19" s="4" customFormat="1" ht="200.1" hidden="1" customHeight="1">
      <c r="A369" s="44" t="s">
        <v>144</v>
      </c>
      <c r="B369" s="47" t="s">
        <v>690</v>
      </c>
      <c r="C369" s="92">
        <f>D369+E369+F369+G369</f>
        <v>0</v>
      </c>
      <c r="D369" s="92">
        <v>0</v>
      </c>
      <c r="E369" s="92">
        <v>0</v>
      </c>
      <c r="F369" s="92">
        <v>0</v>
      </c>
      <c r="G369" s="92">
        <v>0</v>
      </c>
      <c r="H369" s="92">
        <v>0</v>
      </c>
      <c r="I369" s="92">
        <v>0</v>
      </c>
      <c r="J369" s="92">
        <v>0</v>
      </c>
      <c r="K369" s="92">
        <v>0</v>
      </c>
      <c r="L369" s="92">
        <v>0</v>
      </c>
      <c r="M369" s="103" t="s">
        <v>823</v>
      </c>
      <c r="N369" s="92">
        <v>0</v>
      </c>
      <c r="O369" s="92">
        <v>0</v>
      </c>
      <c r="P369" s="92">
        <v>0</v>
      </c>
      <c r="Q369" s="92">
        <v>0</v>
      </c>
      <c r="R369" s="92">
        <v>0</v>
      </c>
      <c r="S369" s="33"/>
    </row>
    <row r="370" spans="1:19" s="4" customFormat="1" ht="54">
      <c r="A370" s="42" t="s">
        <v>691</v>
      </c>
      <c r="B370" s="48" t="s">
        <v>50</v>
      </c>
      <c r="C370" s="91">
        <f>C371</f>
        <v>15694.1</v>
      </c>
      <c r="D370" s="91">
        <f t="shared" ref="D370:R371" si="143">D371</f>
        <v>15694.1</v>
      </c>
      <c r="E370" s="91">
        <f t="shared" si="143"/>
        <v>0</v>
      </c>
      <c r="F370" s="91">
        <f t="shared" si="143"/>
        <v>0</v>
      </c>
      <c r="G370" s="91">
        <f t="shared" si="143"/>
        <v>0</v>
      </c>
      <c r="H370" s="91">
        <f t="shared" si="143"/>
        <v>15554.1</v>
      </c>
      <c r="I370" s="91">
        <f t="shared" si="143"/>
        <v>15554.1</v>
      </c>
      <c r="J370" s="91">
        <f t="shared" si="143"/>
        <v>0</v>
      </c>
      <c r="K370" s="91">
        <f t="shared" si="143"/>
        <v>0</v>
      </c>
      <c r="L370" s="91">
        <f t="shared" si="143"/>
        <v>0</v>
      </c>
      <c r="M370" s="103">
        <f t="shared" si="125"/>
        <v>0.99107945023926192</v>
      </c>
      <c r="N370" s="91">
        <f t="shared" si="143"/>
        <v>15554.4</v>
      </c>
      <c r="O370" s="91">
        <f t="shared" si="143"/>
        <v>15554.4</v>
      </c>
      <c r="P370" s="91">
        <f t="shared" si="143"/>
        <v>0</v>
      </c>
      <c r="Q370" s="91">
        <f t="shared" si="143"/>
        <v>0</v>
      </c>
      <c r="R370" s="91">
        <f t="shared" si="143"/>
        <v>0</v>
      </c>
      <c r="S370" s="33"/>
    </row>
    <row r="371" spans="1:19" s="4" customFormat="1" ht="135">
      <c r="A371" s="43"/>
      <c r="B371" s="46" t="s">
        <v>341</v>
      </c>
      <c r="C371" s="91">
        <f>C372</f>
        <v>15694.1</v>
      </c>
      <c r="D371" s="91">
        <f t="shared" si="143"/>
        <v>15694.1</v>
      </c>
      <c r="E371" s="91">
        <f t="shared" si="143"/>
        <v>0</v>
      </c>
      <c r="F371" s="91">
        <f t="shared" si="143"/>
        <v>0</v>
      </c>
      <c r="G371" s="91">
        <f t="shared" si="143"/>
        <v>0</v>
      </c>
      <c r="H371" s="91">
        <f t="shared" si="143"/>
        <v>15554.1</v>
      </c>
      <c r="I371" s="91">
        <f t="shared" si="143"/>
        <v>15554.1</v>
      </c>
      <c r="J371" s="91">
        <f t="shared" si="143"/>
        <v>0</v>
      </c>
      <c r="K371" s="91">
        <f t="shared" si="143"/>
        <v>0</v>
      </c>
      <c r="L371" s="91">
        <f t="shared" si="143"/>
        <v>0</v>
      </c>
      <c r="M371" s="103">
        <f t="shared" si="125"/>
        <v>0.99107945023926192</v>
      </c>
      <c r="N371" s="91">
        <f t="shared" si="143"/>
        <v>15554.4</v>
      </c>
      <c r="O371" s="91">
        <f t="shared" si="143"/>
        <v>15554.4</v>
      </c>
      <c r="P371" s="91">
        <f t="shared" si="143"/>
        <v>0</v>
      </c>
      <c r="Q371" s="91">
        <f t="shared" si="143"/>
        <v>0</v>
      </c>
      <c r="R371" s="91">
        <f t="shared" si="143"/>
        <v>0</v>
      </c>
      <c r="S371" s="32"/>
    </row>
    <row r="372" spans="1:19" s="4" customFormat="1" ht="55.5">
      <c r="A372" s="44" t="s">
        <v>10</v>
      </c>
      <c r="B372" s="47" t="s">
        <v>342</v>
      </c>
      <c r="C372" s="92">
        <f>D372+E372+G372</f>
        <v>15694.1</v>
      </c>
      <c r="D372" s="92">
        <v>15694.1</v>
      </c>
      <c r="E372" s="92">
        <v>0</v>
      </c>
      <c r="F372" s="92">
        <v>0</v>
      </c>
      <c r="G372" s="92">
        <v>0</v>
      </c>
      <c r="H372" s="92">
        <f>I372+J372+L372</f>
        <v>15554.1</v>
      </c>
      <c r="I372" s="92">
        <v>15554.1</v>
      </c>
      <c r="J372" s="92">
        <v>0</v>
      </c>
      <c r="K372" s="92">
        <v>0</v>
      </c>
      <c r="L372" s="92">
        <v>0</v>
      </c>
      <c r="M372" s="103">
        <f t="shared" si="125"/>
        <v>0.99107945023926192</v>
      </c>
      <c r="N372" s="92">
        <f>O372+P372+R372</f>
        <v>15554.4</v>
      </c>
      <c r="O372" s="92">
        <v>15554.4</v>
      </c>
      <c r="P372" s="92">
        <v>0</v>
      </c>
      <c r="Q372" s="92">
        <v>0</v>
      </c>
      <c r="R372" s="92">
        <v>0</v>
      </c>
      <c r="S372" s="33"/>
    </row>
    <row r="373" spans="1:19" s="4" customFormat="1" ht="135">
      <c r="A373" s="54" t="s">
        <v>16</v>
      </c>
      <c r="B373" s="55" t="s">
        <v>32</v>
      </c>
      <c r="C373" s="96">
        <f>C374+C383+C388</f>
        <v>7300.0000000000009</v>
      </c>
      <c r="D373" s="96">
        <f t="shared" ref="D373:R373" si="144">D374+D383+D388</f>
        <v>7300.0000000000009</v>
      </c>
      <c r="E373" s="96">
        <f t="shared" si="144"/>
        <v>0</v>
      </c>
      <c r="F373" s="96">
        <f t="shared" si="144"/>
        <v>0</v>
      </c>
      <c r="G373" s="96">
        <f t="shared" si="144"/>
        <v>0</v>
      </c>
      <c r="H373" s="96">
        <f t="shared" si="144"/>
        <v>7112.9</v>
      </c>
      <c r="I373" s="96">
        <f t="shared" si="144"/>
        <v>7112.9</v>
      </c>
      <c r="J373" s="96">
        <f t="shared" si="144"/>
        <v>0</v>
      </c>
      <c r="K373" s="96">
        <f t="shared" si="144"/>
        <v>0</v>
      </c>
      <c r="L373" s="96">
        <f t="shared" si="144"/>
        <v>0</v>
      </c>
      <c r="M373" s="103">
        <f t="shared" si="125"/>
        <v>0.97436986301369843</v>
      </c>
      <c r="N373" s="96">
        <f t="shared" si="144"/>
        <v>7112.9</v>
      </c>
      <c r="O373" s="96">
        <f t="shared" si="144"/>
        <v>7112.9</v>
      </c>
      <c r="P373" s="96">
        <f t="shared" si="144"/>
        <v>0</v>
      </c>
      <c r="Q373" s="96">
        <f t="shared" si="144"/>
        <v>0</v>
      </c>
      <c r="R373" s="96">
        <f t="shared" si="144"/>
        <v>0</v>
      </c>
      <c r="S373" s="59"/>
    </row>
    <row r="374" spans="1:19" s="4" customFormat="1" ht="108">
      <c r="A374" s="43"/>
      <c r="B374" s="46" t="s">
        <v>297</v>
      </c>
      <c r="C374" s="91">
        <f>C375+C376+C377+C378+C379+C380+C381+C382</f>
        <v>1629.02</v>
      </c>
      <c r="D374" s="91">
        <f t="shared" ref="D374:R374" si="145">D375+D376+D377+D378+D379+D380+D381+D382</f>
        <v>1629.02</v>
      </c>
      <c r="E374" s="91">
        <f t="shared" si="145"/>
        <v>0</v>
      </c>
      <c r="F374" s="91">
        <f t="shared" si="145"/>
        <v>0</v>
      </c>
      <c r="G374" s="91">
        <f t="shared" si="145"/>
        <v>0</v>
      </c>
      <c r="H374" s="91">
        <f t="shared" si="145"/>
        <v>1629</v>
      </c>
      <c r="I374" s="91">
        <f t="shared" si="145"/>
        <v>1629</v>
      </c>
      <c r="J374" s="91">
        <f t="shared" si="145"/>
        <v>0</v>
      </c>
      <c r="K374" s="91">
        <f t="shared" si="145"/>
        <v>0</v>
      </c>
      <c r="L374" s="91">
        <f t="shared" si="145"/>
        <v>0</v>
      </c>
      <c r="M374" s="103">
        <f t="shared" si="125"/>
        <v>0.99998772267989344</v>
      </c>
      <c r="N374" s="91">
        <f t="shared" si="145"/>
        <v>1629</v>
      </c>
      <c r="O374" s="91">
        <f t="shared" si="145"/>
        <v>1629</v>
      </c>
      <c r="P374" s="91">
        <f t="shared" si="145"/>
        <v>0</v>
      </c>
      <c r="Q374" s="91">
        <f t="shared" si="145"/>
        <v>0</v>
      </c>
      <c r="R374" s="91">
        <f t="shared" si="145"/>
        <v>0</v>
      </c>
      <c r="S374" s="32"/>
    </row>
    <row r="375" spans="1:19" s="4" customFormat="1" ht="83.25">
      <c r="A375" s="44" t="s">
        <v>10</v>
      </c>
      <c r="B375" s="47" t="s">
        <v>298</v>
      </c>
      <c r="C375" s="92">
        <f>D375+E375+G375</f>
        <v>376.21</v>
      </c>
      <c r="D375" s="92">
        <v>376.21</v>
      </c>
      <c r="E375" s="92">
        <v>0</v>
      </c>
      <c r="F375" s="92">
        <v>0</v>
      </c>
      <c r="G375" s="92">
        <v>0</v>
      </c>
      <c r="H375" s="92">
        <f>I375+J375+L375</f>
        <v>376.2</v>
      </c>
      <c r="I375" s="92">
        <v>376.2</v>
      </c>
      <c r="J375" s="92">
        <v>0</v>
      </c>
      <c r="K375" s="92">
        <v>0</v>
      </c>
      <c r="L375" s="92">
        <v>0</v>
      </c>
      <c r="M375" s="103">
        <f t="shared" si="125"/>
        <v>0.99997341910103399</v>
      </c>
      <c r="N375" s="92">
        <f>O375+P375+R375</f>
        <v>376.2</v>
      </c>
      <c r="O375" s="92">
        <v>376.2</v>
      </c>
      <c r="P375" s="92">
        <v>0</v>
      </c>
      <c r="Q375" s="92">
        <v>0</v>
      </c>
      <c r="R375" s="92">
        <v>0</v>
      </c>
      <c r="S375" s="33"/>
    </row>
    <row r="376" spans="1:19" s="4" customFormat="1" ht="111">
      <c r="A376" s="44" t="s">
        <v>99</v>
      </c>
      <c r="B376" s="47" t="s">
        <v>299</v>
      </c>
      <c r="C376" s="92">
        <f t="shared" ref="C376:C382" si="146">D376+E376+G376</f>
        <v>96</v>
      </c>
      <c r="D376" s="92">
        <v>96</v>
      </c>
      <c r="E376" s="92">
        <v>0</v>
      </c>
      <c r="F376" s="92">
        <v>0</v>
      </c>
      <c r="G376" s="92">
        <v>0</v>
      </c>
      <c r="H376" s="92">
        <f t="shared" ref="H376:H382" si="147">I376+J376+L376</f>
        <v>96</v>
      </c>
      <c r="I376" s="92">
        <v>96</v>
      </c>
      <c r="J376" s="92">
        <v>0</v>
      </c>
      <c r="K376" s="92">
        <v>0</v>
      </c>
      <c r="L376" s="92">
        <v>0</v>
      </c>
      <c r="M376" s="103">
        <f t="shared" si="125"/>
        <v>1</v>
      </c>
      <c r="N376" s="92">
        <f t="shared" ref="N376:N382" si="148">O376+P376+R376</f>
        <v>96</v>
      </c>
      <c r="O376" s="92">
        <v>96</v>
      </c>
      <c r="P376" s="92">
        <v>0</v>
      </c>
      <c r="Q376" s="92">
        <v>0</v>
      </c>
      <c r="R376" s="92">
        <v>0</v>
      </c>
      <c r="S376" s="33"/>
    </row>
    <row r="377" spans="1:19" s="4" customFormat="1" ht="111">
      <c r="A377" s="44" t="s">
        <v>100</v>
      </c>
      <c r="B377" s="47" t="s">
        <v>300</v>
      </c>
      <c r="C377" s="92">
        <f t="shared" si="146"/>
        <v>199.21</v>
      </c>
      <c r="D377" s="92">
        <v>199.21</v>
      </c>
      <c r="E377" s="92">
        <v>0</v>
      </c>
      <c r="F377" s="92">
        <v>0</v>
      </c>
      <c r="G377" s="92">
        <v>0</v>
      </c>
      <c r="H377" s="92">
        <f t="shared" si="147"/>
        <v>199.2</v>
      </c>
      <c r="I377" s="92">
        <v>199.2</v>
      </c>
      <c r="J377" s="92">
        <v>0</v>
      </c>
      <c r="K377" s="92">
        <v>0</v>
      </c>
      <c r="L377" s="92">
        <v>0</v>
      </c>
      <c r="M377" s="103">
        <f t="shared" si="125"/>
        <v>0.99994980171678116</v>
      </c>
      <c r="N377" s="92">
        <f t="shared" si="148"/>
        <v>199.2</v>
      </c>
      <c r="O377" s="92">
        <v>199.2</v>
      </c>
      <c r="P377" s="92">
        <v>0</v>
      </c>
      <c r="Q377" s="92">
        <v>0</v>
      </c>
      <c r="R377" s="92">
        <v>0</v>
      </c>
      <c r="S377" s="33"/>
    </row>
    <row r="378" spans="1:19" s="4" customFormat="1" ht="111">
      <c r="A378" s="44" t="s">
        <v>101</v>
      </c>
      <c r="B378" s="47" t="s">
        <v>301</v>
      </c>
      <c r="C378" s="92">
        <f t="shared" si="146"/>
        <v>398.9</v>
      </c>
      <c r="D378" s="92">
        <v>398.9</v>
      </c>
      <c r="E378" s="92">
        <v>0</v>
      </c>
      <c r="F378" s="92">
        <v>0</v>
      </c>
      <c r="G378" s="92">
        <v>0</v>
      </c>
      <c r="H378" s="92">
        <f t="shared" si="147"/>
        <v>398.9</v>
      </c>
      <c r="I378" s="92">
        <v>398.9</v>
      </c>
      <c r="J378" s="92">
        <v>0</v>
      </c>
      <c r="K378" s="92">
        <v>0</v>
      </c>
      <c r="L378" s="92">
        <v>0</v>
      </c>
      <c r="M378" s="103">
        <f t="shared" si="125"/>
        <v>1</v>
      </c>
      <c r="N378" s="92">
        <f t="shared" si="148"/>
        <v>398.9</v>
      </c>
      <c r="O378" s="92">
        <v>398.9</v>
      </c>
      <c r="P378" s="92">
        <v>0</v>
      </c>
      <c r="Q378" s="92">
        <v>0</v>
      </c>
      <c r="R378" s="92">
        <v>0</v>
      </c>
      <c r="S378" s="33"/>
    </row>
    <row r="379" spans="1:19" s="4" customFormat="1" ht="111">
      <c r="A379" s="44" t="s">
        <v>102</v>
      </c>
      <c r="B379" s="47" t="s">
        <v>302</v>
      </c>
      <c r="C379" s="92">
        <f t="shared" si="146"/>
        <v>263</v>
      </c>
      <c r="D379" s="92">
        <v>263</v>
      </c>
      <c r="E379" s="92">
        <v>0</v>
      </c>
      <c r="F379" s="92">
        <v>0</v>
      </c>
      <c r="G379" s="92">
        <v>0</v>
      </c>
      <c r="H379" s="92">
        <f t="shared" si="147"/>
        <v>263</v>
      </c>
      <c r="I379" s="92">
        <v>263</v>
      </c>
      <c r="J379" s="92">
        <v>0</v>
      </c>
      <c r="K379" s="92">
        <v>0</v>
      </c>
      <c r="L379" s="92">
        <v>0</v>
      </c>
      <c r="M379" s="103">
        <f t="shared" si="125"/>
        <v>1</v>
      </c>
      <c r="N379" s="92">
        <f t="shared" si="148"/>
        <v>263</v>
      </c>
      <c r="O379" s="92">
        <v>263</v>
      </c>
      <c r="P379" s="92">
        <v>0</v>
      </c>
      <c r="Q379" s="92">
        <v>0</v>
      </c>
      <c r="R379" s="92">
        <v>0</v>
      </c>
      <c r="S379" s="33"/>
    </row>
    <row r="380" spans="1:19" s="4" customFormat="1" ht="83.25">
      <c r="A380" s="44" t="s">
        <v>103</v>
      </c>
      <c r="B380" s="47" t="s">
        <v>303</v>
      </c>
      <c r="C380" s="92">
        <f t="shared" si="146"/>
        <v>99.2</v>
      </c>
      <c r="D380" s="92">
        <v>99.2</v>
      </c>
      <c r="E380" s="92">
        <v>0</v>
      </c>
      <c r="F380" s="92">
        <v>0</v>
      </c>
      <c r="G380" s="92">
        <v>0</v>
      </c>
      <c r="H380" s="92">
        <f t="shared" si="147"/>
        <v>99.2</v>
      </c>
      <c r="I380" s="92">
        <v>99.2</v>
      </c>
      <c r="J380" s="92">
        <v>0</v>
      </c>
      <c r="K380" s="92">
        <v>0</v>
      </c>
      <c r="L380" s="92">
        <v>0</v>
      </c>
      <c r="M380" s="103">
        <f t="shared" si="125"/>
        <v>1</v>
      </c>
      <c r="N380" s="92">
        <f t="shared" si="148"/>
        <v>99.2</v>
      </c>
      <c r="O380" s="92">
        <v>99.2</v>
      </c>
      <c r="P380" s="92">
        <v>0</v>
      </c>
      <c r="Q380" s="92">
        <v>0</v>
      </c>
      <c r="R380" s="92">
        <v>0</v>
      </c>
      <c r="S380" s="33"/>
    </row>
    <row r="381" spans="1:19" s="4" customFormat="1" ht="83.25">
      <c r="A381" s="44" t="s">
        <v>104</v>
      </c>
      <c r="B381" s="47" t="s">
        <v>304</v>
      </c>
      <c r="C381" s="92">
        <f t="shared" si="146"/>
        <v>196.5</v>
      </c>
      <c r="D381" s="92">
        <v>196.5</v>
      </c>
      <c r="E381" s="92">
        <v>0</v>
      </c>
      <c r="F381" s="92">
        <v>0</v>
      </c>
      <c r="G381" s="92">
        <v>0</v>
      </c>
      <c r="H381" s="92">
        <f t="shared" si="147"/>
        <v>196.5</v>
      </c>
      <c r="I381" s="92">
        <v>196.5</v>
      </c>
      <c r="J381" s="92">
        <v>0</v>
      </c>
      <c r="K381" s="92">
        <v>0</v>
      </c>
      <c r="L381" s="92">
        <v>0</v>
      </c>
      <c r="M381" s="103">
        <f t="shared" si="125"/>
        <v>1</v>
      </c>
      <c r="N381" s="92">
        <f t="shared" si="148"/>
        <v>196.5</v>
      </c>
      <c r="O381" s="92">
        <v>196.5</v>
      </c>
      <c r="P381" s="92">
        <v>0</v>
      </c>
      <c r="Q381" s="92">
        <v>0</v>
      </c>
      <c r="R381" s="92">
        <v>0</v>
      </c>
      <c r="S381" s="33"/>
    </row>
    <row r="382" spans="1:19" s="4" customFormat="1" ht="83.25">
      <c r="A382" s="44" t="s">
        <v>105</v>
      </c>
      <c r="B382" s="47" t="s">
        <v>305</v>
      </c>
      <c r="C382" s="92">
        <f t="shared" si="146"/>
        <v>0</v>
      </c>
      <c r="D382" s="92">
        <v>0</v>
      </c>
      <c r="E382" s="92">
        <v>0</v>
      </c>
      <c r="F382" s="92">
        <v>0</v>
      </c>
      <c r="G382" s="92">
        <v>0</v>
      </c>
      <c r="H382" s="92">
        <f t="shared" si="147"/>
        <v>0</v>
      </c>
      <c r="I382" s="92">
        <v>0</v>
      </c>
      <c r="J382" s="92">
        <v>0</v>
      </c>
      <c r="K382" s="92">
        <v>0</v>
      </c>
      <c r="L382" s="92">
        <v>0</v>
      </c>
      <c r="M382" s="103" t="s">
        <v>823</v>
      </c>
      <c r="N382" s="92">
        <f t="shared" si="148"/>
        <v>0</v>
      </c>
      <c r="O382" s="92">
        <v>0</v>
      </c>
      <c r="P382" s="92">
        <v>0</v>
      </c>
      <c r="Q382" s="92">
        <v>0</v>
      </c>
      <c r="R382" s="92">
        <v>0</v>
      </c>
      <c r="S382" s="33" t="s">
        <v>622</v>
      </c>
    </row>
    <row r="383" spans="1:19" s="4" customFormat="1" ht="81">
      <c r="A383" s="43"/>
      <c r="B383" s="46" t="s">
        <v>306</v>
      </c>
      <c r="C383" s="91">
        <f>C384+C385</f>
        <v>4697.1000000000004</v>
      </c>
      <c r="D383" s="91">
        <f t="shared" ref="D383:R383" si="149">D384+D385</f>
        <v>4697.1000000000004</v>
      </c>
      <c r="E383" s="91">
        <f t="shared" si="149"/>
        <v>0</v>
      </c>
      <c r="F383" s="91">
        <f t="shared" si="149"/>
        <v>0</v>
      </c>
      <c r="G383" s="91">
        <f t="shared" si="149"/>
        <v>0</v>
      </c>
      <c r="H383" s="91">
        <f t="shared" si="149"/>
        <v>4516.5</v>
      </c>
      <c r="I383" s="91">
        <f t="shared" si="149"/>
        <v>4516.5</v>
      </c>
      <c r="J383" s="91">
        <f t="shared" si="149"/>
        <v>0</v>
      </c>
      <c r="K383" s="91">
        <f t="shared" si="149"/>
        <v>0</v>
      </c>
      <c r="L383" s="91">
        <f t="shared" si="149"/>
        <v>0</v>
      </c>
      <c r="M383" s="103">
        <f t="shared" si="125"/>
        <v>0.96155074407613206</v>
      </c>
      <c r="N383" s="91">
        <f t="shared" si="149"/>
        <v>4516.5</v>
      </c>
      <c r="O383" s="91">
        <f t="shared" si="149"/>
        <v>4516.5</v>
      </c>
      <c r="P383" s="91">
        <f t="shared" si="149"/>
        <v>0</v>
      </c>
      <c r="Q383" s="91">
        <f t="shared" si="149"/>
        <v>0</v>
      </c>
      <c r="R383" s="91">
        <f t="shared" si="149"/>
        <v>0</v>
      </c>
      <c r="S383" s="32"/>
    </row>
    <row r="384" spans="1:19" s="4" customFormat="1" ht="200.1" customHeight="1">
      <c r="A384" s="44" t="s">
        <v>87</v>
      </c>
      <c r="B384" s="47" t="s">
        <v>450</v>
      </c>
      <c r="C384" s="92">
        <f>D384+E384+G384</f>
        <v>1095.0999999999999</v>
      </c>
      <c r="D384" s="92">
        <v>1095.0999999999999</v>
      </c>
      <c r="E384" s="92">
        <v>0</v>
      </c>
      <c r="F384" s="92">
        <v>0</v>
      </c>
      <c r="G384" s="92">
        <v>0</v>
      </c>
      <c r="H384" s="92">
        <f>I384+J384+L384</f>
        <v>919.5</v>
      </c>
      <c r="I384" s="92">
        <v>919.5</v>
      </c>
      <c r="J384" s="92">
        <v>0</v>
      </c>
      <c r="K384" s="92">
        <v>0</v>
      </c>
      <c r="L384" s="92">
        <v>0</v>
      </c>
      <c r="M384" s="103">
        <f t="shared" si="125"/>
        <v>0.83964934709158989</v>
      </c>
      <c r="N384" s="92">
        <f>O384+P384+R384</f>
        <v>919.5</v>
      </c>
      <c r="O384" s="92">
        <v>919.5</v>
      </c>
      <c r="P384" s="92">
        <v>0</v>
      </c>
      <c r="Q384" s="92">
        <v>0</v>
      </c>
      <c r="R384" s="92">
        <v>0</v>
      </c>
      <c r="S384" s="33" t="s">
        <v>844</v>
      </c>
    </row>
    <row r="385" spans="1:19" s="4" customFormat="1" ht="55.5">
      <c r="A385" s="44" t="s">
        <v>88</v>
      </c>
      <c r="B385" s="47" t="s">
        <v>307</v>
      </c>
      <c r="C385" s="92">
        <f>D385+E385+G385</f>
        <v>3602</v>
      </c>
      <c r="D385" s="92">
        <v>3602</v>
      </c>
      <c r="E385" s="92">
        <v>0</v>
      </c>
      <c r="F385" s="92">
        <v>0</v>
      </c>
      <c r="G385" s="92">
        <v>0</v>
      </c>
      <c r="H385" s="92">
        <f>I385+J385+L385</f>
        <v>3597</v>
      </c>
      <c r="I385" s="92">
        <v>3597</v>
      </c>
      <c r="J385" s="92">
        <v>0</v>
      </c>
      <c r="K385" s="92">
        <v>0</v>
      </c>
      <c r="L385" s="92">
        <v>0</v>
      </c>
      <c r="M385" s="103">
        <f t="shared" si="125"/>
        <v>0.99861188228761799</v>
      </c>
      <c r="N385" s="92">
        <f>O385+P385+R385</f>
        <v>3597</v>
      </c>
      <c r="O385" s="92">
        <v>3597</v>
      </c>
      <c r="P385" s="92">
        <v>0</v>
      </c>
      <c r="Q385" s="92">
        <v>0</v>
      </c>
      <c r="R385" s="92">
        <v>0</v>
      </c>
      <c r="S385" s="33"/>
    </row>
    <row r="386" spans="1:19" s="4" customFormat="1" ht="166.5">
      <c r="A386" s="44" t="s">
        <v>89</v>
      </c>
      <c r="B386" s="47" t="s">
        <v>623</v>
      </c>
      <c r="C386" s="92">
        <v>0</v>
      </c>
      <c r="D386" s="92">
        <v>0</v>
      </c>
      <c r="E386" s="92">
        <v>0</v>
      </c>
      <c r="F386" s="92">
        <v>0</v>
      </c>
      <c r="G386" s="92">
        <v>0</v>
      </c>
      <c r="H386" s="92">
        <v>0</v>
      </c>
      <c r="I386" s="92">
        <v>0</v>
      </c>
      <c r="J386" s="92">
        <v>0</v>
      </c>
      <c r="K386" s="92">
        <v>0</v>
      </c>
      <c r="L386" s="92">
        <v>0</v>
      </c>
      <c r="M386" s="103" t="s">
        <v>823</v>
      </c>
      <c r="N386" s="92">
        <v>0</v>
      </c>
      <c r="O386" s="92">
        <v>0</v>
      </c>
      <c r="P386" s="92">
        <v>0</v>
      </c>
      <c r="Q386" s="92">
        <v>0</v>
      </c>
      <c r="R386" s="92">
        <v>0</v>
      </c>
      <c r="S386" s="33"/>
    </row>
    <row r="387" spans="1:19" s="4" customFormat="1" ht="111">
      <c r="A387" s="44" t="s">
        <v>90</v>
      </c>
      <c r="B387" s="47" t="s">
        <v>624</v>
      </c>
      <c r="C387" s="92">
        <v>0</v>
      </c>
      <c r="D387" s="92">
        <v>0</v>
      </c>
      <c r="E387" s="92">
        <v>0</v>
      </c>
      <c r="F387" s="92">
        <v>0</v>
      </c>
      <c r="G387" s="92">
        <v>0</v>
      </c>
      <c r="H387" s="92">
        <v>0</v>
      </c>
      <c r="I387" s="92">
        <v>0</v>
      </c>
      <c r="J387" s="92">
        <v>0</v>
      </c>
      <c r="K387" s="92">
        <v>0</v>
      </c>
      <c r="L387" s="92">
        <v>0</v>
      </c>
      <c r="M387" s="103" t="s">
        <v>823</v>
      </c>
      <c r="N387" s="92">
        <v>0</v>
      </c>
      <c r="O387" s="92">
        <v>0</v>
      </c>
      <c r="P387" s="92">
        <v>0</v>
      </c>
      <c r="Q387" s="92">
        <v>0</v>
      </c>
      <c r="R387" s="92">
        <v>0</v>
      </c>
      <c r="S387" s="33"/>
    </row>
    <row r="388" spans="1:19" s="4" customFormat="1" ht="108">
      <c r="A388" s="43"/>
      <c r="B388" s="46" t="s">
        <v>308</v>
      </c>
      <c r="C388" s="91">
        <f>C389+C390+C391+C392+C393</f>
        <v>973.88</v>
      </c>
      <c r="D388" s="91">
        <f t="shared" ref="D388:R388" si="150">D389+D390+D391+D392+D393</f>
        <v>973.88</v>
      </c>
      <c r="E388" s="91">
        <f t="shared" si="150"/>
        <v>0</v>
      </c>
      <c r="F388" s="91">
        <f t="shared" si="150"/>
        <v>0</v>
      </c>
      <c r="G388" s="91">
        <f t="shared" si="150"/>
        <v>0</v>
      </c>
      <c r="H388" s="91">
        <f t="shared" si="150"/>
        <v>967.40000000000009</v>
      </c>
      <c r="I388" s="91">
        <f t="shared" si="150"/>
        <v>967.40000000000009</v>
      </c>
      <c r="J388" s="91">
        <f t="shared" si="150"/>
        <v>0</v>
      </c>
      <c r="K388" s="91">
        <f t="shared" si="150"/>
        <v>0</v>
      </c>
      <c r="L388" s="91">
        <f t="shared" si="150"/>
        <v>0</v>
      </c>
      <c r="M388" s="103">
        <f t="shared" si="125"/>
        <v>0.99334620281759567</v>
      </c>
      <c r="N388" s="91">
        <f t="shared" si="150"/>
        <v>967.40000000000009</v>
      </c>
      <c r="O388" s="91">
        <f t="shared" si="150"/>
        <v>967.40000000000009</v>
      </c>
      <c r="P388" s="91">
        <f t="shared" si="150"/>
        <v>0</v>
      </c>
      <c r="Q388" s="91">
        <f t="shared" si="150"/>
        <v>0</v>
      </c>
      <c r="R388" s="91">
        <f t="shared" si="150"/>
        <v>0</v>
      </c>
      <c r="S388" s="32"/>
    </row>
    <row r="389" spans="1:19" s="4" customFormat="1" ht="166.5">
      <c r="A389" s="44" t="s">
        <v>86</v>
      </c>
      <c r="B389" s="47" t="s">
        <v>312</v>
      </c>
      <c r="C389" s="92">
        <f t="shared" ref="C389:C394" si="151">D389+E389+G389</f>
        <v>100</v>
      </c>
      <c r="D389" s="92">
        <v>100</v>
      </c>
      <c r="E389" s="92">
        <v>0</v>
      </c>
      <c r="F389" s="92">
        <v>0</v>
      </c>
      <c r="G389" s="92">
        <v>0</v>
      </c>
      <c r="H389" s="92">
        <f t="shared" ref="H389:H394" si="152">I389+J389+L389</f>
        <v>100</v>
      </c>
      <c r="I389" s="92">
        <v>100</v>
      </c>
      <c r="J389" s="92">
        <v>0</v>
      </c>
      <c r="K389" s="92">
        <v>0</v>
      </c>
      <c r="L389" s="92">
        <v>0</v>
      </c>
      <c r="M389" s="103">
        <f t="shared" si="125"/>
        <v>1</v>
      </c>
      <c r="N389" s="92">
        <f t="shared" ref="N389:N394" si="153">O389+P389+R389</f>
        <v>100</v>
      </c>
      <c r="O389" s="92">
        <v>100</v>
      </c>
      <c r="P389" s="92">
        <v>0</v>
      </c>
      <c r="Q389" s="92">
        <v>0</v>
      </c>
      <c r="R389" s="92">
        <v>0</v>
      </c>
      <c r="S389" s="33"/>
    </row>
    <row r="390" spans="1:19" s="4" customFormat="1" ht="138.75">
      <c r="A390" s="44" t="s">
        <v>264</v>
      </c>
      <c r="B390" s="47" t="s">
        <v>313</v>
      </c>
      <c r="C390" s="92">
        <f t="shared" si="151"/>
        <v>150</v>
      </c>
      <c r="D390" s="92">
        <v>150</v>
      </c>
      <c r="E390" s="92">
        <v>0</v>
      </c>
      <c r="F390" s="92">
        <v>0</v>
      </c>
      <c r="G390" s="92">
        <v>0</v>
      </c>
      <c r="H390" s="92">
        <f t="shared" si="152"/>
        <v>143.6</v>
      </c>
      <c r="I390" s="92">
        <v>143.6</v>
      </c>
      <c r="J390" s="92">
        <v>0</v>
      </c>
      <c r="K390" s="92">
        <v>0</v>
      </c>
      <c r="L390" s="92">
        <v>0</v>
      </c>
      <c r="M390" s="103">
        <f t="shared" si="125"/>
        <v>0.95733333333333326</v>
      </c>
      <c r="N390" s="92">
        <f t="shared" si="153"/>
        <v>143.6</v>
      </c>
      <c r="O390" s="92">
        <v>143.6</v>
      </c>
      <c r="P390" s="92">
        <v>0</v>
      </c>
      <c r="Q390" s="92">
        <v>0</v>
      </c>
      <c r="R390" s="92">
        <v>0</v>
      </c>
      <c r="S390" s="33"/>
    </row>
    <row r="391" spans="1:19" s="4" customFormat="1" ht="55.5">
      <c r="A391" s="44" t="s">
        <v>309</v>
      </c>
      <c r="B391" s="47" t="s">
        <v>314</v>
      </c>
      <c r="C391" s="92">
        <f t="shared" si="151"/>
        <v>250</v>
      </c>
      <c r="D391" s="92">
        <v>250</v>
      </c>
      <c r="E391" s="92">
        <v>0</v>
      </c>
      <c r="F391" s="92">
        <v>0</v>
      </c>
      <c r="G391" s="92">
        <v>0</v>
      </c>
      <c r="H391" s="92">
        <f t="shared" si="152"/>
        <v>250</v>
      </c>
      <c r="I391" s="92">
        <v>250</v>
      </c>
      <c r="J391" s="92">
        <v>0</v>
      </c>
      <c r="K391" s="92">
        <v>0</v>
      </c>
      <c r="L391" s="92">
        <v>0</v>
      </c>
      <c r="M391" s="103">
        <f t="shared" ref="M391:M454" si="154">H391/C391</f>
        <v>1</v>
      </c>
      <c r="N391" s="92">
        <f t="shared" si="153"/>
        <v>250</v>
      </c>
      <c r="O391" s="92">
        <v>250</v>
      </c>
      <c r="P391" s="92">
        <v>0</v>
      </c>
      <c r="Q391" s="92">
        <v>0</v>
      </c>
      <c r="R391" s="92">
        <v>0</v>
      </c>
      <c r="S391" s="33"/>
    </row>
    <row r="392" spans="1:19" s="4" customFormat="1" ht="55.5">
      <c r="A392" s="44" t="s">
        <v>310</v>
      </c>
      <c r="B392" s="47" t="s">
        <v>315</v>
      </c>
      <c r="C392" s="92">
        <f t="shared" si="151"/>
        <v>250</v>
      </c>
      <c r="D392" s="92">
        <v>250</v>
      </c>
      <c r="E392" s="92">
        <v>0</v>
      </c>
      <c r="F392" s="92">
        <v>0</v>
      </c>
      <c r="G392" s="92">
        <v>0</v>
      </c>
      <c r="H392" s="92">
        <f t="shared" si="152"/>
        <v>250</v>
      </c>
      <c r="I392" s="92">
        <v>250</v>
      </c>
      <c r="J392" s="92">
        <v>0</v>
      </c>
      <c r="K392" s="92">
        <v>0</v>
      </c>
      <c r="L392" s="92">
        <v>0</v>
      </c>
      <c r="M392" s="103">
        <f t="shared" si="154"/>
        <v>1</v>
      </c>
      <c r="N392" s="92">
        <f t="shared" si="153"/>
        <v>250</v>
      </c>
      <c r="O392" s="92">
        <v>250</v>
      </c>
      <c r="P392" s="92">
        <v>0</v>
      </c>
      <c r="Q392" s="92">
        <v>0</v>
      </c>
      <c r="R392" s="92">
        <v>0</v>
      </c>
      <c r="S392" s="33"/>
    </row>
    <row r="393" spans="1:19" s="4" customFormat="1" ht="83.25">
      <c r="A393" s="44" t="s">
        <v>311</v>
      </c>
      <c r="B393" s="47" t="s">
        <v>316</v>
      </c>
      <c r="C393" s="92">
        <f t="shared" si="151"/>
        <v>223.88</v>
      </c>
      <c r="D393" s="92">
        <v>223.88</v>
      </c>
      <c r="E393" s="92">
        <v>0</v>
      </c>
      <c r="F393" s="92">
        <v>0</v>
      </c>
      <c r="G393" s="92">
        <v>0</v>
      </c>
      <c r="H393" s="92">
        <f t="shared" si="152"/>
        <v>223.8</v>
      </c>
      <c r="I393" s="92">
        <v>223.8</v>
      </c>
      <c r="J393" s="92">
        <v>0</v>
      </c>
      <c r="K393" s="92">
        <v>0</v>
      </c>
      <c r="L393" s="92">
        <v>0</v>
      </c>
      <c r="M393" s="103">
        <f t="shared" si="154"/>
        <v>0.99964266571377536</v>
      </c>
      <c r="N393" s="92">
        <f t="shared" si="153"/>
        <v>223.8</v>
      </c>
      <c r="O393" s="92">
        <v>223.8</v>
      </c>
      <c r="P393" s="92">
        <v>0</v>
      </c>
      <c r="Q393" s="92">
        <v>0</v>
      </c>
      <c r="R393" s="92">
        <v>0</v>
      </c>
      <c r="S393" s="33"/>
    </row>
    <row r="394" spans="1:19" s="4" customFormat="1" ht="166.5">
      <c r="A394" s="44" t="s">
        <v>625</v>
      </c>
      <c r="B394" s="47" t="s">
        <v>626</v>
      </c>
      <c r="C394" s="92">
        <f t="shared" si="151"/>
        <v>0</v>
      </c>
      <c r="D394" s="92">
        <v>0</v>
      </c>
      <c r="E394" s="92">
        <v>0</v>
      </c>
      <c r="F394" s="92">
        <v>0</v>
      </c>
      <c r="G394" s="92">
        <v>0</v>
      </c>
      <c r="H394" s="92">
        <f t="shared" si="152"/>
        <v>0</v>
      </c>
      <c r="I394" s="92">
        <v>0</v>
      </c>
      <c r="J394" s="92">
        <v>0</v>
      </c>
      <c r="K394" s="92">
        <v>0</v>
      </c>
      <c r="L394" s="92">
        <v>0</v>
      </c>
      <c r="M394" s="103" t="s">
        <v>823</v>
      </c>
      <c r="N394" s="92">
        <f t="shared" si="153"/>
        <v>0</v>
      </c>
      <c r="O394" s="92">
        <v>0</v>
      </c>
      <c r="P394" s="92">
        <v>0</v>
      </c>
      <c r="Q394" s="92">
        <v>0</v>
      </c>
      <c r="R394" s="92">
        <v>0</v>
      </c>
      <c r="S394" s="33"/>
    </row>
    <row r="395" spans="1:19" s="4" customFormat="1" ht="108">
      <c r="A395" s="54" t="s">
        <v>23</v>
      </c>
      <c r="B395" s="55" t="s">
        <v>33</v>
      </c>
      <c r="C395" s="96">
        <f>C396+C425</f>
        <v>117966.50000000001</v>
      </c>
      <c r="D395" s="96">
        <f t="shared" ref="D395:R395" si="155">D396+D425</f>
        <v>64192.5</v>
      </c>
      <c r="E395" s="96">
        <f t="shared" si="155"/>
        <v>53002</v>
      </c>
      <c r="F395" s="96">
        <f t="shared" si="155"/>
        <v>572</v>
      </c>
      <c r="G395" s="96">
        <f t="shared" si="155"/>
        <v>200</v>
      </c>
      <c r="H395" s="96">
        <f t="shared" si="155"/>
        <v>111200.20000000001</v>
      </c>
      <c r="I395" s="96">
        <f t="shared" si="155"/>
        <v>60285.600000000006</v>
      </c>
      <c r="J395" s="96">
        <f t="shared" si="155"/>
        <v>50276.5</v>
      </c>
      <c r="K395" s="96">
        <f t="shared" si="155"/>
        <v>438.1</v>
      </c>
      <c r="L395" s="96">
        <f t="shared" si="155"/>
        <v>200</v>
      </c>
      <c r="M395" s="103">
        <f t="shared" si="154"/>
        <v>0.9426421907914535</v>
      </c>
      <c r="N395" s="96">
        <f t="shared" si="155"/>
        <v>111872</v>
      </c>
      <c r="O395" s="96">
        <f t="shared" si="155"/>
        <v>60285.600000000006</v>
      </c>
      <c r="P395" s="96">
        <f t="shared" si="155"/>
        <v>50276.5</v>
      </c>
      <c r="Q395" s="96">
        <f t="shared" si="155"/>
        <v>438.1</v>
      </c>
      <c r="R395" s="96">
        <f t="shared" si="155"/>
        <v>200</v>
      </c>
      <c r="S395" s="59"/>
    </row>
    <row r="396" spans="1:19" s="4" customFormat="1" ht="81">
      <c r="A396" s="42" t="s">
        <v>8</v>
      </c>
      <c r="B396" s="48" t="s">
        <v>67</v>
      </c>
      <c r="C396" s="91">
        <f>C397+C404+C410+C416+C419</f>
        <v>32502</v>
      </c>
      <c r="D396" s="91">
        <f t="shared" ref="D396:R396" si="156">D397+D404+D410+D416+D419</f>
        <v>18708</v>
      </c>
      <c r="E396" s="91">
        <f t="shared" si="156"/>
        <v>13222</v>
      </c>
      <c r="F396" s="91">
        <f t="shared" si="156"/>
        <v>572</v>
      </c>
      <c r="G396" s="91">
        <f t="shared" si="156"/>
        <v>0</v>
      </c>
      <c r="H396" s="91">
        <f t="shared" si="156"/>
        <v>31521.4</v>
      </c>
      <c r="I396" s="91">
        <f t="shared" si="156"/>
        <v>17895.099999999999</v>
      </c>
      <c r="J396" s="91">
        <f t="shared" si="156"/>
        <v>13188.2</v>
      </c>
      <c r="K396" s="91">
        <f t="shared" si="156"/>
        <v>438.1</v>
      </c>
      <c r="L396" s="91">
        <f t="shared" si="156"/>
        <v>0</v>
      </c>
      <c r="M396" s="103">
        <f t="shared" si="154"/>
        <v>0.96982954895083384</v>
      </c>
      <c r="N396" s="91">
        <f t="shared" si="156"/>
        <v>31521.4</v>
      </c>
      <c r="O396" s="91">
        <f t="shared" si="156"/>
        <v>17895.099999999999</v>
      </c>
      <c r="P396" s="91">
        <f t="shared" si="156"/>
        <v>13188.2</v>
      </c>
      <c r="Q396" s="91">
        <f t="shared" si="156"/>
        <v>438.1</v>
      </c>
      <c r="R396" s="91">
        <f t="shared" si="156"/>
        <v>0</v>
      </c>
      <c r="S396" s="33"/>
    </row>
    <row r="397" spans="1:19" s="4" customFormat="1" ht="162">
      <c r="A397" s="43"/>
      <c r="B397" s="46" t="s">
        <v>285</v>
      </c>
      <c r="C397" s="91">
        <f>C398+C399+C400+C401+C402+C403</f>
        <v>11800</v>
      </c>
      <c r="D397" s="91">
        <f t="shared" ref="D397:R397" si="157">D398+D399+D400+D401+D402+D403</f>
        <v>8150</v>
      </c>
      <c r="E397" s="91">
        <f t="shared" si="157"/>
        <v>3650</v>
      </c>
      <c r="F397" s="91">
        <f t="shared" si="157"/>
        <v>0</v>
      </c>
      <c r="G397" s="91">
        <f t="shared" si="157"/>
        <v>0</v>
      </c>
      <c r="H397" s="91">
        <f t="shared" si="157"/>
        <v>11191.7</v>
      </c>
      <c r="I397" s="91">
        <f t="shared" si="157"/>
        <v>7569.5</v>
      </c>
      <c r="J397" s="91">
        <f t="shared" si="157"/>
        <v>3622.2</v>
      </c>
      <c r="K397" s="91">
        <f t="shared" si="157"/>
        <v>0</v>
      </c>
      <c r="L397" s="91">
        <f t="shared" si="157"/>
        <v>0</v>
      </c>
      <c r="M397" s="103">
        <f t="shared" si="154"/>
        <v>0.94844915254237294</v>
      </c>
      <c r="N397" s="91">
        <f t="shared" si="157"/>
        <v>11191.7</v>
      </c>
      <c r="O397" s="91">
        <f t="shared" si="157"/>
        <v>7569.5</v>
      </c>
      <c r="P397" s="91">
        <f t="shared" si="157"/>
        <v>3622.2</v>
      </c>
      <c r="Q397" s="91">
        <f t="shared" si="157"/>
        <v>0</v>
      </c>
      <c r="R397" s="91">
        <f t="shared" si="157"/>
        <v>0</v>
      </c>
      <c r="S397" s="32"/>
    </row>
    <row r="398" spans="1:19" s="4" customFormat="1" ht="111">
      <c r="A398" s="44" t="s">
        <v>10</v>
      </c>
      <c r="B398" s="47" t="s">
        <v>286</v>
      </c>
      <c r="C398" s="92">
        <f>D398+E398+G398</f>
        <v>100</v>
      </c>
      <c r="D398" s="92">
        <v>100</v>
      </c>
      <c r="E398" s="92">
        <v>0</v>
      </c>
      <c r="F398" s="92">
        <v>0</v>
      </c>
      <c r="G398" s="92">
        <v>0</v>
      </c>
      <c r="H398" s="92">
        <f t="shared" ref="H398:H403" si="158">I398+J398+L398</f>
        <v>95</v>
      </c>
      <c r="I398" s="92">
        <v>95</v>
      </c>
      <c r="J398" s="92">
        <v>0</v>
      </c>
      <c r="K398" s="92">
        <v>0</v>
      </c>
      <c r="L398" s="92">
        <v>0</v>
      </c>
      <c r="M398" s="103">
        <f t="shared" si="154"/>
        <v>0.95</v>
      </c>
      <c r="N398" s="92">
        <f t="shared" ref="N398:N403" si="159">O398+P398+R398</f>
        <v>95</v>
      </c>
      <c r="O398" s="92">
        <v>95</v>
      </c>
      <c r="P398" s="92">
        <v>0</v>
      </c>
      <c r="Q398" s="92">
        <v>0</v>
      </c>
      <c r="R398" s="92">
        <v>0</v>
      </c>
      <c r="S398" s="33" t="s">
        <v>844</v>
      </c>
    </row>
    <row r="399" spans="1:19" s="4" customFormat="1" ht="111">
      <c r="A399" s="44" t="s">
        <v>99</v>
      </c>
      <c r="B399" s="47" t="s">
        <v>287</v>
      </c>
      <c r="C399" s="92">
        <f>D399+E399+G399</f>
        <v>200</v>
      </c>
      <c r="D399" s="92">
        <v>200</v>
      </c>
      <c r="E399" s="92">
        <v>0</v>
      </c>
      <c r="F399" s="92">
        <v>0</v>
      </c>
      <c r="G399" s="92">
        <v>0</v>
      </c>
      <c r="H399" s="92">
        <f t="shared" si="158"/>
        <v>191</v>
      </c>
      <c r="I399" s="92">
        <v>191</v>
      </c>
      <c r="J399" s="92">
        <v>0</v>
      </c>
      <c r="K399" s="92">
        <v>0</v>
      </c>
      <c r="L399" s="92">
        <v>0</v>
      </c>
      <c r="M399" s="103">
        <f t="shared" si="154"/>
        <v>0.95499999999999996</v>
      </c>
      <c r="N399" s="92">
        <f t="shared" si="159"/>
        <v>191</v>
      </c>
      <c r="O399" s="92">
        <v>191</v>
      </c>
      <c r="P399" s="92">
        <v>0</v>
      </c>
      <c r="Q399" s="92">
        <v>0</v>
      </c>
      <c r="R399" s="92">
        <v>0</v>
      </c>
      <c r="S399" s="33" t="s">
        <v>844</v>
      </c>
    </row>
    <row r="400" spans="1:19" s="4" customFormat="1" ht="127.5" customHeight="1">
      <c r="A400" s="44" t="s">
        <v>100</v>
      </c>
      <c r="B400" s="47" t="s">
        <v>288</v>
      </c>
      <c r="C400" s="92">
        <f>D400+E400+G400</f>
        <v>1067</v>
      </c>
      <c r="D400" s="92">
        <v>1067</v>
      </c>
      <c r="E400" s="92">
        <v>0</v>
      </c>
      <c r="F400" s="92">
        <v>0</v>
      </c>
      <c r="G400" s="92">
        <v>0</v>
      </c>
      <c r="H400" s="92">
        <f t="shared" si="158"/>
        <v>1067</v>
      </c>
      <c r="I400" s="92">
        <v>1067</v>
      </c>
      <c r="J400" s="92">
        <v>0</v>
      </c>
      <c r="K400" s="92">
        <v>0</v>
      </c>
      <c r="L400" s="92">
        <v>0</v>
      </c>
      <c r="M400" s="103">
        <f t="shared" si="154"/>
        <v>1</v>
      </c>
      <c r="N400" s="92">
        <f t="shared" si="159"/>
        <v>1067</v>
      </c>
      <c r="O400" s="92">
        <v>1067</v>
      </c>
      <c r="P400" s="92">
        <v>0</v>
      </c>
      <c r="Q400" s="92">
        <v>0</v>
      </c>
      <c r="R400" s="92">
        <v>0</v>
      </c>
      <c r="S400" s="33"/>
    </row>
    <row r="401" spans="1:19" s="4" customFormat="1" ht="130.5" customHeight="1">
      <c r="A401" s="44" t="s">
        <v>101</v>
      </c>
      <c r="B401" s="47" t="s">
        <v>630</v>
      </c>
      <c r="C401" s="92">
        <f>D401+E401+G401</f>
        <v>800</v>
      </c>
      <c r="D401" s="92">
        <v>800</v>
      </c>
      <c r="E401" s="92">
        <v>0</v>
      </c>
      <c r="F401" s="92">
        <v>0</v>
      </c>
      <c r="G401" s="92">
        <v>0</v>
      </c>
      <c r="H401" s="92">
        <f t="shared" si="158"/>
        <v>772</v>
      </c>
      <c r="I401" s="92">
        <v>772</v>
      </c>
      <c r="J401" s="92">
        <v>0</v>
      </c>
      <c r="K401" s="92">
        <v>0</v>
      </c>
      <c r="L401" s="92">
        <v>0</v>
      </c>
      <c r="M401" s="103">
        <f t="shared" si="154"/>
        <v>0.96499999999999997</v>
      </c>
      <c r="N401" s="92">
        <f t="shared" si="159"/>
        <v>772</v>
      </c>
      <c r="O401" s="92">
        <v>772</v>
      </c>
      <c r="P401" s="92">
        <v>0</v>
      </c>
      <c r="Q401" s="92">
        <v>0</v>
      </c>
      <c r="R401" s="92">
        <v>0</v>
      </c>
      <c r="S401" s="33" t="s">
        <v>844</v>
      </c>
    </row>
    <row r="402" spans="1:19" s="4" customFormat="1" ht="99.75" customHeight="1">
      <c r="A402" s="44" t="s">
        <v>102</v>
      </c>
      <c r="B402" s="47" t="s">
        <v>631</v>
      </c>
      <c r="C402" s="92">
        <f>D402+E402+G402+F402</f>
        <v>5983</v>
      </c>
      <c r="D402" s="92">
        <v>5983</v>
      </c>
      <c r="E402" s="92">
        <v>0</v>
      </c>
      <c r="F402" s="92">
        <v>0</v>
      </c>
      <c r="G402" s="92">
        <v>0</v>
      </c>
      <c r="H402" s="92">
        <f t="shared" si="158"/>
        <v>5444.5</v>
      </c>
      <c r="I402" s="92">
        <v>5444.5</v>
      </c>
      <c r="J402" s="92">
        <v>0</v>
      </c>
      <c r="K402" s="92">
        <v>0</v>
      </c>
      <c r="L402" s="92">
        <v>0</v>
      </c>
      <c r="M402" s="103">
        <f t="shared" si="154"/>
        <v>0.90999498579308036</v>
      </c>
      <c r="N402" s="92">
        <f t="shared" si="159"/>
        <v>5444.5</v>
      </c>
      <c r="O402" s="92">
        <v>5444.5</v>
      </c>
      <c r="P402" s="92">
        <v>0</v>
      </c>
      <c r="Q402" s="92">
        <v>0</v>
      </c>
      <c r="R402" s="92">
        <v>0</v>
      </c>
      <c r="S402" s="33" t="s">
        <v>844</v>
      </c>
    </row>
    <row r="403" spans="1:19" s="4" customFormat="1" ht="178.5" customHeight="1">
      <c r="A403" s="44" t="s">
        <v>103</v>
      </c>
      <c r="B403" s="47" t="s">
        <v>632</v>
      </c>
      <c r="C403" s="92">
        <f>D403+E403+G403+F403</f>
        <v>3650</v>
      </c>
      <c r="D403" s="92">
        <v>0</v>
      </c>
      <c r="E403" s="92">
        <v>3650</v>
      </c>
      <c r="F403" s="92">
        <v>0</v>
      </c>
      <c r="G403" s="92">
        <v>0</v>
      </c>
      <c r="H403" s="92">
        <f t="shared" si="158"/>
        <v>3622.2</v>
      </c>
      <c r="I403" s="92">
        <v>0</v>
      </c>
      <c r="J403" s="92">
        <v>3622.2</v>
      </c>
      <c r="K403" s="92">
        <v>0</v>
      </c>
      <c r="L403" s="92">
        <v>0</v>
      </c>
      <c r="M403" s="103">
        <f t="shared" si="154"/>
        <v>0.99238356164383557</v>
      </c>
      <c r="N403" s="92">
        <f t="shared" si="159"/>
        <v>3622.2</v>
      </c>
      <c r="O403" s="92">
        <v>0</v>
      </c>
      <c r="P403" s="92">
        <v>3622.2</v>
      </c>
      <c r="Q403" s="92">
        <v>0</v>
      </c>
      <c r="R403" s="92">
        <v>0</v>
      </c>
      <c r="S403" s="33"/>
    </row>
    <row r="404" spans="1:19" s="4" customFormat="1" ht="135">
      <c r="A404" s="43"/>
      <c r="B404" s="46" t="s">
        <v>289</v>
      </c>
      <c r="C404" s="91">
        <f>C405+C406+C407+C408+C409</f>
        <v>672</v>
      </c>
      <c r="D404" s="91">
        <f t="shared" ref="D404:R404" si="160">D405+D406+D407+D408+D409</f>
        <v>100</v>
      </c>
      <c r="E404" s="91">
        <f t="shared" si="160"/>
        <v>0</v>
      </c>
      <c r="F404" s="91">
        <f t="shared" si="160"/>
        <v>572</v>
      </c>
      <c r="G404" s="91">
        <f t="shared" si="160"/>
        <v>0</v>
      </c>
      <c r="H404" s="91">
        <f t="shared" si="160"/>
        <v>538.1</v>
      </c>
      <c r="I404" s="91">
        <f t="shared" si="160"/>
        <v>100</v>
      </c>
      <c r="J404" s="91">
        <f t="shared" si="160"/>
        <v>0</v>
      </c>
      <c r="K404" s="91">
        <f t="shared" si="160"/>
        <v>438.1</v>
      </c>
      <c r="L404" s="91">
        <f t="shared" si="160"/>
        <v>0</v>
      </c>
      <c r="M404" s="103">
        <f t="shared" si="154"/>
        <v>0.80074404761904761</v>
      </c>
      <c r="N404" s="91">
        <f t="shared" si="160"/>
        <v>538.1</v>
      </c>
      <c r="O404" s="91">
        <f t="shared" si="160"/>
        <v>100</v>
      </c>
      <c r="P404" s="91">
        <f t="shared" si="160"/>
        <v>0</v>
      </c>
      <c r="Q404" s="91">
        <f t="shared" si="160"/>
        <v>438.1</v>
      </c>
      <c r="R404" s="91">
        <f t="shared" si="160"/>
        <v>0</v>
      </c>
      <c r="S404" s="32"/>
    </row>
    <row r="405" spans="1:19" s="4" customFormat="1" ht="83.25">
      <c r="A405" s="44" t="s">
        <v>87</v>
      </c>
      <c r="B405" s="47" t="s">
        <v>633</v>
      </c>
      <c r="C405" s="92">
        <f>D405+E405+G405+F405</f>
        <v>0</v>
      </c>
      <c r="D405" s="92">
        <v>0</v>
      </c>
      <c r="E405" s="92">
        <v>0</v>
      </c>
      <c r="F405" s="92">
        <v>0</v>
      </c>
      <c r="G405" s="92">
        <v>0</v>
      </c>
      <c r="H405" s="92">
        <f>I405+J405+L405</f>
        <v>0</v>
      </c>
      <c r="I405" s="92">
        <v>0</v>
      </c>
      <c r="J405" s="92">
        <v>0</v>
      </c>
      <c r="K405" s="92">
        <v>0</v>
      </c>
      <c r="L405" s="92">
        <v>0</v>
      </c>
      <c r="M405" s="103" t="s">
        <v>823</v>
      </c>
      <c r="N405" s="92">
        <f>O405+P405+R405</f>
        <v>0</v>
      </c>
      <c r="O405" s="92">
        <v>0</v>
      </c>
      <c r="P405" s="92">
        <v>0</v>
      </c>
      <c r="Q405" s="92">
        <v>0</v>
      </c>
      <c r="R405" s="92">
        <v>0</v>
      </c>
      <c r="S405" s="33"/>
    </row>
    <row r="406" spans="1:19" s="4" customFormat="1" ht="207" customHeight="1">
      <c r="A406" s="44" t="s">
        <v>88</v>
      </c>
      <c r="B406" s="47" t="s">
        <v>290</v>
      </c>
      <c r="C406" s="92">
        <f>D406+E406+G406+F406</f>
        <v>0</v>
      </c>
      <c r="D406" s="92">
        <v>0</v>
      </c>
      <c r="E406" s="92">
        <v>0</v>
      </c>
      <c r="F406" s="92">
        <v>0</v>
      </c>
      <c r="G406" s="92">
        <v>0</v>
      </c>
      <c r="H406" s="92">
        <f>I406+J406+L406</f>
        <v>0</v>
      </c>
      <c r="I406" s="92">
        <v>0</v>
      </c>
      <c r="J406" s="92">
        <v>0</v>
      </c>
      <c r="K406" s="92">
        <v>0</v>
      </c>
      <c r="L406" s="92">
        <v>0</v>
      </c>
      <c r="M406" s="103" t="s">
        <v>823</v>
      </c>
      <c r="N406" s="92">
        <f>O406+P406+R406</f>
        <v>0</v>
      </c>
      <c r="O406" s="92">
        <v>0</v>
      </c>
      <c r="P406" s="92">
        <v>0</v>
      </c>
      <c r="Q406" s="92">
        <v>0</v>
      </c>
      <c r="R406" s="92">
        <v>0</v>
      </c>
      <c r="S406" s="33"/>
    </row>
    <row r="407" spans="1:19" s="4" customFormat="1" ht="138.75">
      <c r="A407" s="44" t="s">
        <v>89</v>
      </c>
      <c r="B407" s="47" t="s">
        <v>634</v>
      </c>
      <c r="C407" s="92">
        <f>D407+E407+G407+F407</f>
        <v>0</v>
      </c>
      <c r="D407" s="92">
        <v>0</v>
      </c>
      <c r="E407" s="92">
        <v>0</v>
      </c>
      <c r="F407" s="92">
        <v>0</v>
      </c>
      <c r="G407" s="92">
        <v>0</v>
      </c>
      <c r="H407" s="92">
        <f>I407+J407+L407</f>
        <v>0</v>
      </c>
      <c r="I407" s="92">
        <v>0</v>
      </c>
      <c r="J407" s="92">
        <v>0</v>
      </c>
      <c r="K407" s="92">
        <v>0</v>
      </c>
      <c r="L407" s="92">
        <v>0</v>
      </c>
      <c r="M407" s="103" t="s">
        <v>823</v>
      </c>
      <c r="N407" s="92">
        <f>O407+P407+R407</f>
        <v>0</v>
      </c>
      <c r="O407" s="92">
        <v>0</v>
      </c>
      <c r="P407" s="92">
        <v>0</v>
      </c>
      <c r="Q407" s="92">
        <v>0</v>
      </c>
      <c r="R407" s="92">
        <v>0</v>
      </c>
      <c r="S407" s="33"/>
    </row>
    <row r="408" spans="1:19" s="4" customFormat="1" ht="111">
      <c r="A408" s="44" t="s">
        <v>90</v>
      </c>
      <c r="B408" s="47" t="s">
        <v>291</v>
      </c>
      <c r="C408" s="92">
        <f>D408+E408+G408+F408</f>
        <v>100</v>
      </c>
      <c r="D408" s="92">
        <v>100</v>
      </c>
      <c r="E408" s="92">
        <v>0</v>
      </c>
      <c r="F408" s="92">
        <v>0</v>
      </c>
      <c r="G408" s="92">
        <v>0</v>
      </c>
      <c r="H408" s="92">
        <f>I408+J408+L408</f>
        <v>100</v>
      </c>
      <c r="I408" s="92">
        <v>100</v>
      </c>
      <c r="J408" s="92">
        <v>0</v>
      </c>
      <c r="K408" s="92">
        <v>0</v>
      </c>
      <c r="L408" s="92">
        <v>0</v>
      </c>
      <c r="M408" s="103">
        <f t="shared" si="154"/>
        <v>1</v>
      </c>
      <c r="N408" s="92">
        <f>O408+P408+R408</f>
        <v>100</v>
      </c>
      <c r="O408" s="92">
        <v>100</v>
      </c>
      <c r="P408" s="92">
        <v>0</v>
      </c>
      <c r="Q408" s="92">
        <v>0</v>
      </c>
      <c r="R408" s="92">
        <v>0</v>
      </c>
      <c r="S408" s="33"/>
    </row>
    <row r="409" spans="1:19" s="4" customFormat="1" ht="228.75" customHeight="1">
      <c r="A409" s="44" t="s">
        <v>91</v>
      </c>
      <c r="B409" s="47" t="s">
        <v>635</v>
      </c>
      <c r="C409" s="92">
        <f>D409+E409+G409+F409</f>
        <v>572</v>
      </c>
      <c r="D409" s="92">
        <v>0</v>
      </c>
      <c r="E409" s="92">
        <v>0</v>
      </c>
      <c r="F409" s="92">
        <v>572</v>
      </c>
      <c r="G409" s="92">
        <v>0</v>
      </c>
      <c r="H409" s="92">
        <f>I409+J409+L409+K409</f>
        <v>438.1</v>
      </c>
      <c r="I409" s="92">
        <v>0</v>
      </c>
      <c r="J409" s="92">
        <v>0</v>
      </c>
      <c r="K409" s="92">
        <v>438.1</v>
      </c>
      <c r="L409" s="92">
        <v>0</v>
      </c>
      <c r="M409" s="103">
        <f t="shared" si="154"/>
        <v>0.76590909090909098</v>
      </c>
      <c r="N409" s="92">
        <f>O409+P409+R409+Q409</f>
        <v>438.1</v>
      </c>
      <c r="O409" s="92">
        <v>0</v>
      </c>
      <c r="P409" s="92">
        <v>0</v>
      </c>
      <c r="Q409" s="92">
        <v>438.1</v>
      </c>
      <c r="R409" s="92">
        <v>0</v>
      </c>
      <c r="S409" s="33" t="s">
        <v>845</v>
      </c>
    </row>
    <row r="410" spans="1:19" s="4" customFormat="1" ht="100.5" customHeight="1">
      <c r="A410" s="43"/>
      <c r="B410" s="46" t="s">
        <v>292</v>
      </c>
      <c r="C410" s="91">
        <f>C411+C412+C413+C414+C415</f>
        <v>19435</v>
      </c>
      <c r="D410" s="91">
        <f t="shared" ref="D410:R410" si="161">D411+D412+D413+D414+D415</f>
        <v>9863</v>
      </c>
      <c r="E410" s="91">
        <f t="shared" si="161"/>
        <v>9572</v>
      </c>
      <c r="F410" s="91">
        <f t="shared" si="161"/>
        <v>0</v>
      </c>
      <c r="G410" s="91">
        <f t="shared" si="161"/>
        <v>0</v>
      </c>
      <c r="H410" s="91">
        <f t="shared" si="161"/>
        <v>19247.099999999999</v>
      </c>
      <c r="I410" s="91">
        <f t="shared" si="161"/>
        <v>9681.1</v>
      </c>
      <c r="J410" s="91">
        <f t="shared" si="161"/>
        <v>9566</v>
      </c>
      <c r="K410" s="91">
        <f t="shared" si="161"/>
        <v>0</v>
      </c>
      <c r="L410" s="91">
        <f t="shared" si="161"/>
        <v>0</v>
      </c>
      <c r="M410" s="103">
        <f t="shared" si="154"/>
        <v>0.99033187548237711</v>
      </c>
      <c r="N410" s="91">
        <f t="shared" si="161"/>
        <v>19247.099999999999</v>
      </c>
      <c r="O410" s="91">
        <f t="shared" si="161"/>
        <v>9681.1</v>
      </c>
      <c r="P410" s="91">
        <f t="shared" si="161"/>
        <v>9566</v>
      </c>
      <c r="Q410" s="91">
        <f t="shared" si="161"/>
        <v>0</v>
      </c>
      <c r="R410" s="91">
        <f t="shared" si="161"/>
        <v>0</v>
      </c>
      <c r="S410" s="32"/>
    </row>
    <row r="411" spans="1:19" s="4" customFormat="1" ht="276" customHeight="1">
      <c r="A411" s="44" t="s">
        <v>86</v>
      </c>
      <c r="B411" s="47" t="s">
        <v>636</v>
      </c>
      <c r="C411" s="92">
        <f>D411+E411+G411</f>
        <v>9863</v>
      </c>
      <c r="D411" s="92">
        <v>9863</v>
      </c>
      <c r="E411" s="92">
        <v>0</v>
      </c>
      <c r="F411" s="92">
        <v>0</v>
      </c>
      <c r="G411" s="92">
        <v>0</v>
      </c>
      <c r="H411" s="92">
        <f>I411+J411+L411</f>
        <v>9681.1</v>
      </c>
      <c r="I411" s="92">
        <v>9681.1</v>
      </c>
      <c r="J411" s="92">
        <v>0</v>
      </c>
      <c r="K411" s="92">
        <v>0</v>
      </c>
      <c r="L411" s="92">
        <v>0</v>
      </c>
      <c r="M411" s="103">
        <f t="shared" si="154"/>
        <v>0.98155733549629931</v>
      </c>
      <c r="N411" s="92">
        <f>O411+P411+R411</f>
        <v>9681.1</v>
      </c>
      <c r="O411" s="92">
        <v>9681.1</v>
      </c>
      <c r="P411" s="92">
        <v>0</v>
      </c>
      <c r="Q411" s="92">
        <v>0</v>
      </c>
      <c r="R411" s="92">
        <v>0</v>
      </c>
      <c r="S411" s="33" t="s">
        <v>846</v>
      </c>
    </row>
    <row r="412" spans="1:19" s="4" customFormat="1" ht="200.1" customHeight="1">
      <c r="A412" s="44" t="s">
        <v>264</v>
      </c>
      <c r="B412" s="47" t="s">
        <v>637</v>
      </c>
      <c r="C412" s="92">
        <f>D412+E412+G412</f>
        <v>9572</v>
      </c>
      <c r="D412" s="92">
        <v>0</v>
      </c>
      <c r="E412" s="92">
        <v>9572</v>
      </c>
      <c r="F412" s="92">
        <v>0</v>
      </c>
      <c r="G412" s="92">
        <v>0</v>
      </c>
      <c r="H412" s="92">
        <f>I412+J412+L412</f>
        <v>9566</v>
      </c>
      <c r="I412" s="92">
        <v>0</v>
      </c>
      <c r="J412" s="92">
        <v>9566</v>
      </c>
      <c r="K412" s="92">
        <v>0</v>
      </c>
      <c r="L412" s="92">
        <v>0</v>
      </c>
      <c r="M412" s="103">
        <f t="shared" si="154"/>
        <v>0.9993731717509402</v>
      </c>
      <c r="N412" s="92">
        <f>O412+P412+R412</f>
        <v>9566</v>
      </c>
      <c r="O412" s="92">
        <v>0</v>
      </c>
      <c r="P412" s="92">
        <v>9566</v>
      </c>
      <c r="Q412" s="92">
        <v>0</v>
      </c>
      <c r="R412" s="92">
        <v>0</v>
      </c>
      <c r="S412" s="33"/>
    </row>
    <row r="413" spans="1:19" s="4" customFormat="1" ht="111" hidden="1">
      <c r="A413" s="44" t="s">
        <v>309</v>
      </c>
      <c r="B413" s="47" t="s">
        <v>638</v>
      </c>
      <c r="C413" s="92">
        <f>D413+E413+G413</f>
        <v>0</v>
      </c>
      <c r="D413" s="92">
        <v>0</v>
      </c>
      <c r="E413" s="92">
        <v>0</v>
      </c>
      <c r="F413" s="92">
        <v>0</v>
      </c>
      <c r="G413" s="92">
        <v>0</v>
      </c>
      <c r="H413" s="92">
        <f>I413+J413+L413</f>
        <v>0</v>
      </c>
      <c r="I413" s="92">
        <v>0</v>
      </c>
      <c r="J413" s="92">
        <v>0</v>
      </c>
      <c r="K413" s="92">
        <v>0</v>
      </c>
      <c r="L413" s="92">
        <v>0</v>
      </c>
      <c r="M413" s="103" t="s">
        <v>823</v>
      </c>
      <c r="N413" s="92">
        <f>O413+P413+R413</f>
        <v>0</v>
      </c>
      <c r="O413" s="92">
        <v>0</v>
      </c>
      <c r="P413" s="92">
        <v>0</v>
      </c>
      <c r="Q413" s="92">
        <v>0</v>
      </c>
      <c r="R413" s="92">
        <v>0</v>
      </c>
      <c r="S413" s="33"/>
    </row>
    <row r="414" spans="1:19" s="4" customFormat="1" ht="166.5" hidden="1">
      <c r="A414" s="44" t="s">
        <v>310</v>
      </c>
      <c r="B414" s="47" t="s">
        <v>639</v>
      </c>
      <c r="C414" s="92">
        <f>D414+E414+G414</f>
        <v>0</v>
      </c>
      <c r="D414" s="92">
        <v>0</v>
      </c>
      <c r="E414" s="92">
        <v>0</v>
      </c>
      <c r="F414" s="92">
        <v>0</v>
      </c>
      <c r="G414" s="92">
        <v>0</v>
      </c>
      <c r="H414" s="92">
        <f>I414+J414+L414</f>
        <v>0</v>
      </c>
      <c r="I414" s="92">
        <v>0</v>
      </c>
      <c r="J414" s="92">
        <v>0</v>
      </c>
      <c r="K414" s="92">
        <v>0</v>
      </c>
      <c r="L414" s="92">
        <v>0</v>
      </c>
      <c r="M414" s="103" t="s">
        <v>823</v>
      </c>
      <c r="N414" s="92">
        <f>O414+P414+R414</f>
        <v>0</v>
      </c>
      <c r="O414" s="92">
        <v>0</v>
      </c>
      <c r="P414" s="92">
        <v>0</v>
      </c>
      <c r="Q414" s="92">
        <v>0</v>
      </c>
      <c r="R414" s="92">
        <v>0</v>
      </c>
      <c r="S414" s="33"/>
    </row>
    <row r="415" spans="1:19" s="4" customFormat="1" ht="111" hidden="1">
      <c r="A415" s="44" t="s">
        <v>311</v>
      </c>
      <c r="B415" s="47" t="s">
        <v>640</v>
      </c>
      <c r="C415" s="92">
        <f>D415+E415+G415</f>
        <v>0</v>
      </c>
      <c r="D415" s="92">
        <v>0</v>
      </c>
      <c r="E415" s="92">
        <v>0</v>
      </c>
      <c r="F415" s="92">
        <v>0</v>
      </c>
      <c r="G415" s="92">
        <v>0</v>
      </c>
      <c r="H415" s="92">
        <f>I415+J415+L415</f>
        <v>0</v>
      </c>
      <c r="I415" s="92">
        <v>0</v>
      </c>
      <c r="J415" s="92">
        <v>0</v>
      </c>
      <c r="K415" s="92">
        <v>0</v>
      </c>
      <c r="L415" s="92">
        <v>0</v>
      </c>
      <c r="M415" s="103" t="s">
        <v>823</v>
      </c>
      <c r="N415" s="92">
        <f>O415+P415+R415</f>
        <v>0</v>
      </c>
      <c r="O415" s="92">
        <v>0</v>
      </c>
      <c r="P415" s="92">
        <v>0</v>
      </c>
      <c r="Q415" s="92">
        <v>0</v>
      </c>
      <c r="R415" s="92">
        <v>0</v>
      </c>
      <c r="S415" s="33"/>
    </row>
    <row r="416" spans="1:19" s="4" customFormat="1" ht="81">
      <c r="A416" s="43"/>
      <c r="B416" s="46" t="s">
        <v>293</v>
      </c>
      <c r="C416" s="91">
        <f>C417+C418</f>
        <v>275</v>
      </c>
      <c r="D416" s="91">
        <f t="shared" ref="D416:Q416" si="162">D417+D418</f>
        <v>275</v>
      </c>
      <c r="E416" s="91">
        <f t="shared" si="162"/>
        <v>0</v>
      </c>
      <c r="F416" s="91">
        <f t="shared" si="162"/>
        <v>0</v>
      </c>
      <c r="G416" s="91">
        <f t="shared" si="162"/>
        <v>0</v>
      </c>
      <c r="H416" s="91">
        <f t="shared" si="162"/>
        <v>272.10000000000002</v>
      </c>
      <c r="I416" s="91">
        <f t="shared" si="162"/>
        <v>272.10000000000002</v>
      </c>
      <c r="J416" s="91">
        <f t="shared" si="162"/>
        <v>0</v>
      </c>
      <c r="K416" s="91">
        <f t="shared" si="162"/>
        <v>0</v>
      </c>
      <c r="L416" s="91">
        <f t="shared" si="162"/>
        <v>0</v>
      </c>
      <c r="M416" s="103">
        <f t="shared" si="154"/>
        <v>0.98945454545454559</v>
      </c>
      <c r="N416" s="91">
        <f t="shared" si="162"/>
        <v>272.10000000000002</v>
      </c>
      <c r="O416" s="91">
        <f t="shared" si="162"/>
        <v>272.10000000000002</v>
      </c>
      <c r="P416" s="91">
        <f t="shared" si="162"/>
        <v>0</v>
      </c>
      <c r="Q416" s="91">
        <f t="shared" si="162"/>
        <v>0</v>
      </c>
      <c r="R416" s="91">
        <f>R417</f>
        <v>0</v>
      </c>
      <c r="S416" s="32"/>
    </row>
    <row r="417" spans="1:19" s="4" customFormat="1" ht="111">
      <c r="A417" s="44" t="s">
        <v>144</v>
      </c>
      <c r="B417" s="47" t="s">
        <v>294</v>
      </c>
      <c r="C417" s="92">
        <f>D417+E417+G417</f>
        <v>175</v>
      </c>
      <c r="D417" s="92">
        <v>175</v>
      </c>
      <c r="E417" s="92">
        <v>0</v>
      </c>
      <c r="F417" s="92">
        <v>0</v>
      </c>
      <c r="G417" s="92">
        <v>0</v>
      </c>
      <c r="H417" s="92">
        <f>I417+J417+L417</f>
        <v>172.1</v>
      </c>
      <c r="I417" s="92">
        <v>172.1</v>
      </c>
      <c r="J417" s="92">
        <v>0</v>
      </c>
      <c r="K417" s="92">
        <v>0</v>
      </c>
      <c r="L417" s="92">
        <v>0</v>
      </c>
      <c r="M417" s="103">
        <f t="shared" si="154"/>
        <v>0.98342857142857143</v>
      </c>
      <c r="N417" s="92">
        <f>O417</f>
        <v>172.1</v>
      </c>
      <c r="O417" s="92">
        <v>172.1</v>
      </c>
      <c r="P417" s="92">
        <v>0</v>
      </c>
      <c r="Q417" s="92">
        <v>0</v>
      </c>
      <c r="R417" s="92">
        <v>0</v>
      </c>
      <c r="S417" s="33"/>
    </row>
    <row r="418" spans="1:19" s="4" customFormat="1" ht="83.25">
      <c r="A418" s="44" t="s">
        <v>130</v>
      </c>
      <c r="B418" s="47" t="s">
        <v>641</v>
      </c>
      <c r="C418" s="92">
        <f>D418+E418+G418</f>
        <v>100</v>
      </c>
      <c r="D418" s="92">
        <v>100</v>
      </c>
      <c r="E418" s="92">
        <v>0</v>
      </c>
      <c r="F418" s="92">
        <v>0</v>
      </c>
      <c r="G418" s="92">
        <v>0</v>
      </c>
      <c r="H418" s="92">
        <f>I418+J418+L418</f>
        <v>100</v>
      </c>
      <c r="I418" s="92">
        <v>100</v>
      </c>
      <c r="J418" s="92">
        <v>0</v>
      </c>
      <c r="K418" s="92">
        <v>0</v>
      </c>
      <c r="L418" s="92">
        <v>0</v>
      </c>
      <c r="M418" s="103">
        <f t="shared" si="154"/>
        <v>1</v>
      </c>
      <c r="N418" s="92">
        <f>O418</f>
        <v>100</v>
      </c>
      <c r="O418" s="92">
        <v>100</v>
      </c>
      <c r="P418" s="92">
        <v>0</v>
      </c>
      <c r="Q418" s="92">
        <v>0</v>
      </c>
      <c r="R418" s="92">
        <v>0</v>
      </c>
      <c r="S418" s="33"/>
    </row>
    <row r="419" spans="1:19" s="4" customFormat="1" ht="162">
      <c r="A419" s="43"/>
      <c r="B419" s="46" t="s">
        <v>295</v>
      </c>
      <c r="C419" s="91">
        <f>C420+C421+C422+C423+C424</f>
        <v>320</v>
      </c>
      <c r="D419" s="91">
        <f t="shared" ref="D419:R419" si="163">D420+D421+D422+D423+D424</f>
        <v>320</v>
      </c>
      <c r="E419" s="91">
        <f t="shared" si="163"/>
        <v>0</v>
      </c>
      <c r="F419" s="91">
        <f t="shared" si="163"/>
        <v>0</v>
      </c>
      <c r="G419" s="91">
        <f t="shared" si="163"/>
        <v>0</v>
      </c>
      <c r="H419" s="91">
        <f t="shared" si="163"/>
        <v>272.39999999999998</v>
      </c>
      <c r="I419" s="91">
        <f t="shared" si="163"/>
        <v>272.39999999999998</v>
      </c>
      <c r="J419" s="91">
        <f t="shared" si="163"/>
        <v>0</v>
      </c>
      <c r="K419" s="91">
        <f t="shared" si="163"/>
        <v>0</v>
      </c>
      <c r="L419" s="91">
        <f t="shared" si="163"/>
        <v>0</v>
      </c>
      <c r="M419" s="103">
        <f t="shared" si="154"/>
        <v>0.85124999999999995</v>
      </c>
      <c r="N419" s="91">
        <f t="shared" si="163"/>
        <v>272.39999999999998</v>
      </c>
      <c r="O419" s="91">
        <f t="shared" si="163"/>
        <v>272.39999999999998</v>
      </c>
      <c r="P419" s="91">
        <f t="shared" si="163"/>
        <v>0</v>
      </c>
      <c r="Q419" s="91">
        <f t="shared" si="163"/>
        <v>0</v>
      </c>
      <c r="R419" s="91">
        <f t="shared" si="163"/>
        <v>0</v>
      </c>
      <c r="S419" s="32"/>
    </row>
    <row r="420" spans="1:19" s="4" customFormat="1" ht="83.25">
      <c r="A420" s="44" t="s">
        <v>133</v>
      </c>
      <c r="B420" s="47" t="s">
        <v>296</v>
      </c>
      <c r="C420" s="92">
        <f>D420+E420+G420</f>
        <v>170</v>
      </c>
      <c r="D420" s="92">
        <v>170</v>
      </c>
      <c r="E420" s="92">
        <v>0</v>
      </c>
      <c r="F420" s="92">
        <v>0</v>
      </c>
      <c r="G420" s="92">
        <v>0</v>
      </c>
      <c r="H420" s="92">
        <f>I420+J420+L420</f>
        <v>154.5</v>
      </c>
      <c r="I420" s="92">
        <v>154.5</v>
      </c>
      <c r="J420" s="92">
        <v>0</v>
      </c>
      <c r="K420" s="92">
        <v>0</v>
      </c>
      <c r="L420" s="92">
        <v>0</v>
      </c>
      <c r="M420" s="103">
        <f t="shared" si="154"/>
        <v>0.9088235294117647</v>
      </c>
      <c r="N420" s="92">
        <f>O420+P420+R420</f>
        <v>154.5</v>
      </c>
      <c r="O420" s="92">
        <v>154.5</v>
      </c>
      <c r="P420" s="92">
        <v>0</v>
      </c>
      <c r="Q420" s="92">
        <v>0</v>
      </c>
      <c r="R420" s="92">
        <v>0</v>
      </c>
      <c r="S420" s="63" t="s">
        <v>844</v>
      </c>
    </row>
    <row r="421" spans="1:19" s="4" customFormat="1" ht="83.25">
      <c r="A421" s="44" t="s">
        <v>160</v>
      </c>
      <c r="B421" s="47" t="s">
        <v>643</v>
      </c>
      <c r="C421" s="92">
        <f>D421+E421+G421</f>
        <v>0</v>
      </c>
      <c r="D421" s="92">
        <v>0</v>
      </c>
      <c r="E421" s="92">
        <v>0</v>
      </c>
      <c r="F421" s="92">
        <v>0</v>
      </c>
      <c r="G421" s="92">
        <v>0</v>
      </c>
      <c r="H421" s="92">
        <f>I421+J421+L421</f>
        <v>0</v>
      </c>
      <c r="I421" s="92">
        <v>0</v>
      </c>
      <c r="J421" s="92">
        <v>0</v>
      </c>
      <c r="K421" s="92">
        <v>0</v>
      </c>
      <c r="L421" s="92">
        <v>0</v>
      </c>
      <c r="M421" s="103" t="s">
        <v>823</v>
      </c>
      <c r="N421" s="92">
        <f>O421+P421+R421</f>
        <v>0</v>
      </c>
      <c r="O421" s="92">
        <v>0</v>
      </c>
      <c r="P421" s="92">
        <v>0</v>
      </c>
      <c r="Q421" s="92">
        <v>0</v>
      </c>
      <c r="R421" s="92">
        <v>0</v>
      </c>
      <c r="S421" s="33"/>
    </row>
    <row r="422" spans="1:19" s="4" customFormat="1" ht="55.5">
      <c r="A422" s="44" t="s">
        <v>161</v>
      </c>
      <c r="B422" s="47" t="s">
        <v>644</v>
      </c>
      <c r="C422" s="92">
        <f>D422+E422+G422</f>
        <v>0</v>
      </c>
      <c r="D422" s="92">
        <v>0</v>
      </c>
      <c r="E422" s="92">
        <v>0</v>
      </c>
      <c r="F422" s="92">
        <v>0</v>
      </c>
      <c r="G422" s="92">
        <v>0</v>
      </c>
      <c r="H422" s="92">
        <f>I422+J422+L422</f>
        <v>0</v>
      </c>
      <c r="I422" s="92">
        <v>0</v>
      </c>
      <c r="J422" s="92">
        <v>0</v>
      </c>
      <c r="K422" s="92">
        <v>0</v>
      </c>
      <c r="L422" s="92">
        <v>0</v>
      </c>
      <c r="M422" s="103" t="s">
        <v>823</v>
      </c>
      <c r="N422" s="92">
        <f>O422+P422+R422</f>
        <v>0</v>
      </c>
      <c r="O422" s="92">
        <v>0</v>
      </c>
      <c r="P422" s="92">
        <v>0</v>
      </c>
      <c r="Q422" s="92">
        <v>0</v>
      </c>
      <c r="R422" s="92">
        <v>0</v>
      </c>
      <c r="S422" s="33"/>
    </row>
    <row r="423" spans="1:19" s="4" customFormat="1" ht="83.25">
      <c r="A423" s="44" t="s">
        <v>162</v>
      </c>
      <c r="B423" s="47" t="s">
        <v>645</v>
      </c>
      <c r="C423" s="92">
        <f>D423+E423+G423</f>
        <v>150</v>
      </c>
      <c r="D423" s="92">
        <v>150</v>
      </c>
      <c r="E423" s="92">
        <v>0</v>
      </c>
      <c r="F423" s="92">
        <v>0</v>
      </c>
      <c r="G423" s="92">
        <v>0</v>
      </c>
      <c r="H423" s="92">
        <f>I423+J423+L423</f>
        <v>117.9</v>
      </c>
      <c r="I423" s="92">
        <v>117.9</v>
      </c>
      <c r="J423" s="92">
        <v>0</v>
      </c>
      <c r="K423" s="92">
        <v>0</v>
      </c>
      <c r="L423" s="92">
        <v>0</v>
      </c>
      <c r="M423" s="103">
        <f t="shared" si="154"/>
        <v>0.78600000000000003</v>
      </c>
      <c r="N423" s="92">
        <f>O423+P423+R423</f>
        <v>117.9</v>
      </c>
      <c r="O423" s="92">
        <v>117.9</v>
      </c>
      <c r="P423" s="92">
        <v>0</v>
      </c>
      <c r="Q423" s="92">
        <v>0</v>
      </c>
      <c r="R423" s="92">
        <v>0</v>
      </c>
      <c r="S423" s="63" t="s">
        <v>844</v>
      </c>
    </row>
    <row r="424" spans="1:19" s="4" customFormat="1" ht="83.25">
      <c r="A424" s="44" t="s">
        <v>642</v>
      </c>
      <c r="B424" s="47" t="s">
        <v>646</v>
      </c>
      <c r="C424" s="92">
        <f>D424+E424+G424</f>
        <v>0</v>
      </c>
      <c r="D424" s="92">
        <v>0</v>
      </c>
      <c r="E424" s="92">
        <v>0</v>
      </c>
      <c r="F424" s="92">
        <v>0</v>
      </c>
      <c r="G424" s="92">
        <v>0</v>
      </c>
      <c r="H424" s="92">
        <f>I424+J424+L424</f>
        <v>0</v>
      </c>
      <c r="I424" s="92">
        <v>0</v>
      </c>
      <c r="J424" s="92">
        <v>0</v>
      </c>
      <c r="K424" s="92">
        <v>0</v>
      </c>
      <c r="L424" s="92">
        <v>0</v>
      </c>
      <c r="M424" s="103" t="s">
        <v>823</v>
      </c>
      <c r="N424" s="92">
        <f>O424+P424+R424</f>
        <v>0</v>
      </c>
      <c r="O424" s="92">
        <v>0</v>
      </c>
      <c r="P424" s="92">
        <v>0</v>
      </c>
      <c r="Q424" s="92">
        <v>0</v>
      </c>
      <c r="R424" s="92">
        <v>0</v>
      </c>
      <c r="S424" s="33"/>
    </row>
    <row r="425" spans="1:19" s="4" customFormat="1" ht="81">
      <c r="A425" s="42" t="s">
        <v>42</v>
      </c>
      <c r="B425" s="48" t="s">
        <v>68</v>
      </c>
      <c r="C425" s="91">
        <f>C426+C437+C442</f>
        <v>85464.500000000015</v>
      </c>
      <c r="D425" s="91">
        <f t="shared" ref="D425:R425" si="164">D426+D437+D442</f>
        <v>45484.5</v>
      </c>
      <c r="E425" s="91">
        <f t="shared" si="164"/>
        <v>39780</v>
      </c>
      <c r="F425" s="91">
        <f t="shared" si="164"/>
        <v>0</v>
      </c>
      <c r="G425" s="91">
        <f t="shared" si="164"/>
        <v>200</v>
      </c>
      <c r="H425" s="91">
        <f t="shared" si="164"/>
        <v>79678.8</v>
      </c>
      <c r="I425" s="91">
        <f t="shared" si="164"/>
        <v>42390.500000000007</v>
      </c>
      <c r="J425" s="91">
        <f t="shared" si="164"/>
        <v>37088.300000000003</v>
      </c>
      <c r="K425" s="91">
        <f t="shared" si="164"/>
        <v>0</v>
      </c>
      <c r="L425" s="91">
        <f t="shared" si="164"/>
        <v>200</v>
      </c>
      <c r="M425" s="103">
        <f t="shared" si="154"/>
        <v>0.93230288599359956</v>
      </c>
      <c r="N425" s="91">
        <f t="shared" si="164"/>
        <v>80350.600000000006</v>
      </c>
      <c r="O425" s="91">
        <f t="shared" si="164"/>
        <v>42390.500000000007</v>
      </c>
      <c r="P425" s="91">
        <f t="shared" si="164"/>
        <v>37088.300000000003</v>
      </c>
      <c r="Q425" s="91">
        <f t="shared" si="164"/>
        <v>0</v>
      </c>
      <c r="R425" s="91">
        <f t="shared" si="164"/>
        <v>200</v>
      </c>
      <c r="S425" s="33"/>
    </row>
    <row r="426" spans="1:19" s="4" customFormat="1" ht="108">
      <c r="A426" s="43"/>
      <c r="B426" s="46" t="s">
        <v>647</v>
      </c>
      <c r="C426" s="91">
        <f t="shared" ref="C426:L426" si="165">C427+C428+C429+C430+C435+C436</f>
        <v>82985.500000000015</v>
      </c>
      <c r="D426" s="91">
        <f t="shared" si="165"/>
        <v>43205.5</v>
      </c>
      <c r="E426" s="91">
        <f t="shared" si="165"/>
        <v>39780</v>
      </c>
      <c r="F426" s="91">
        <f t="shared" si="165"/>
        <v>0</v>
      </c>
      <c r="G426" s="91">
        <f t="shared" si="165"/>
        <v>0</v>
      </c>
      <c r="H426" s="91">
        <f t="shared" si="165"/>
        <v>77354.2</v>
      </c>
      <c r="I426" s="91">
        <f t="shared" si="165"/>
        <v>40265.9</v>
      </c>
      <c r="J426" s="91">
        <f t="shared" si="165"/>
        <v>37088.300000000003</v>
      </c>
      <c r="K426" s="91">
        <f t="shared" si="165"/>
        <v>0</v>
      </c>
      <c r="L426" s="91">
        <f t="shared" si="165"/>
        <v>0</v>
      </c>
      <c r="M426" s="103">
        <f t="shared" si="154"/>
        <v>0.93214115719011137</v>
      </c>
      <c r="N426" s="91">
        <f>N427+N428+N429+N430+N435+N436</f>
        <v>78026</v>
      </c>
      <c r="O426" s="91">
        <f>O427+O428+O429+O430+O435+O436</f>
        <v>40265.9</v>
      </c>
      <c r="P426" s="91">
        <f>P427+P428+P429+P430+P435+P436</f>
        <v>37088.300000000003</v>
      </c>
      <c r="Q426" s="91">
        <f>Q427+Q428+Q429+Q430+Q435+Q436</f>
        <v>0</v>
      </c>
      <c r="R426" s="91">
        <f>R427+R428+R429+R430+R435+R436</f>
        <v>0</v>
      </c>
      <c r="S426" s="32"/>
    </row>
    <row r="427" spans="1:19" s="4" customFormat="1" ht="83.25">
      <c r="A427" s="44" t="s">
        <v>10</v>
      </c>
      <c r="B427" s="47" t="s">
        <v>271</v>
      </c>
      <c r="C427" s="92">
        <f>D427+E427+G427</f>
        <v>168.6</v>
      </c>
      <c r="D427" s="92">
        <v>168.6</v>
      </c>
      <c r="E427" s="92">
        <v>0</v>
      </c>
      <c r="F427" s="92">
        <v>0</v>
      </c>
      <c r="G427" s="92">
        <v>0</v>
      </c>
      <c r="H427" s="92">
        <f>I427+J427+L427</f>
        <v>134.1</v>
      </c>
      <c r="I427" s="92">
        <v>134.1</v>
      </c>
      <c r="J427" s="92">
        <v>0</v>
      </c>
      <c r="K427" s="92">
        <v>0</v>
      </c>
      <c r="L427" s="92">
        <v>0</v>
      </c>
      <c r="M427" s="103">
        <f t="shared" si="154"/>
        <v>0.79537366548042709</v>
      </c>
      <c r="N427" s="92">
        <v>756.2</v>
      </c>
      <c r="O427" s="92">
        <v>134.1</v>
      </c>
      <c r="P427" s="92">
        <v>0</v>
      </c>
      <c r="Q427" s="92">
        <v>0</v>
      </c>
      <c r="R427" s="92">
        <v>0</v>
      </c>
      <c r="S427" s="64" t="s">
        <v>883</v>
      </c>
    </row>
    <row r="428" spans="1:19" s="4" customFormat="1" ht="83.25">
      <c r="A428" s="44" t="s">
        <v>99</v>
      </c>
      <c r="B428" s="47" t="s">
        <v>272</v>
      </c>
      <c r="C428" s="92">
        <f>D428+E428+G428</f>
        <v>40</v>
      </c>
      <c r="D428" s="92">
        <v>40</v>
      </c>
      <c r="E428" s="92">
        <v>0</v>
      </c>
      <c r="F428" s="92">
        <v>0</v>
      </c>
      <c r="G428" s="92">
        <v>0</v>
      </c>
      <c r="H428" s="92">
        <f>I428+J428+L428</f>
        <v>31.8</v>
      </c>
      <c r="I428" s="92">
        <v>31.8</v>
      </c>
      <c r="J428" s="92">
        <v>0</v>
      </c>
      <c r="K428" s="92">
        <v>0</v>
      </c>
      <c r="L428" s="92">
        <v>0</v>
      </c>
      <c r="M428" s="103">
        <f t="shared" si="154"/>
        <v>0.79500000000000004</v>
      </c>
      <c r="N428" s="92">
        <f>O428</f>
        <v>31.8</v>
      </c>
      <c r="O428" s="92">
        <v>31.8</v>
      </c>
      <c r="P428" s="92">
        <v>0</v>
      </c>
      <c r="Q428" s="92">
        <v>0</v>
      </c>
      <c r="R428" s="92">
        <v>0</v>
      </c>
      <c r="S428" s="64" t="s">
        <v>883</v>
      </c>
    </row>
    <row r="429" spans="1:19" s="4" customFormat="1" ht="169.5" customHeight="1">
      <c r="A429" s="44" t="s">
        <v>100</v>
      </c>
      <c r="B429" s="47" t="s">
        <v>273</v>
      </c>
      <c r="C429" s="92">
        <f>D429+E429+G429</f>
        <v>300</v>
      </c>
      <c r="D429" s="92">
        <v>300</v>
      </c>
      <c r="E429" s="92">
        <v>0</v>
      </c>
      <c r="F429" s="92">
        <v>0</v>
      </c>
      <c r="G429" s="92">
        <v>0</v>
      </c>
      <c r="H429" s="92">
        <f>I429+J429+L429</f>
        <v>50</v>
      </c>
      <c r="I429" s="92">
        <v>50</v>
      </c>
      <c r="J429" s="92">
        <v>0</v>
      </c>
      <c r="K429" s="92">
        <v>0</v>
      </c>
      <c r="L429" s="92">
        <v>0</v>
      </c>
      <c r="M429" s="103">
        <f t="shared" si="154"/>
        <v>0.16666666666666666</v>
      </c>
      <c r="N429" s="92">
        <v>99.7</v>
      </c>
      <c r="O429" s="92">
        <v>50</v>
      </c>
      <c r="P429" s="92">
        <v>0</v>
      </c>
      <c r="Q429" s="92">
        <v>0</v>
      </c>
      <c r="R429" s="92">
        <v>0</v>
      </c>
      <c r="S429" s="33" t="s">
        <v>847</v>
      </c>
    </row>
    <row r="430" spans="1:19" s="4" customFormat="1" ht="216" customHeight="1">
      <c r="A430" s="44" t="s">
        <v>101</v>
      </c>
      <c r="B430" s="47" t="s">
        <v>274</v>
      </c>
      <c r="C430" s="92">
        <f>C431+C432+C433+C434</f>
        <v>82111.100000000006</v>
      </c>
      <c r="D430" s="92">
        <f t="shared" ref="D430:R430" si="166">D431+D432+D433+D434</f>
        <v>42331.1</v>
      </c>
      <c r="E430" s="92">
        <f t="shared" si="166"/>
        <v>39780</v>
      </c>
      <c r="F430" s="92">
        <f t="shared" si="166"/>
        <v>0</v>
      </c>
      <c r="G430" s="92">
        <f t="shared" si="166"/>
        <v>0</v>
      </c>
      <c r="H430" s="92">
        <f t="shared" si="166"/>
        <v>76800.899999999994</v>
      </c>
      <c r="I430" s="92">
        <f t="shared" si="166"/>
        <v>39712.6</v>
      </c>
      <c r="J430" s="92">
        <f t="shared" si="166"/>
        <v>37088.300000000003</v>
      </c>
      <c r="K430" s="92">
        <f t="shared" si="166"/>
        <v>0</v>
      </c>
      <c r="L430" s="92">
        <f t="shared" si="166"/>
        <v>0</v>
      </c>
      <c r="M430" s="103">
        <f t="shared" si="154"/>
        <v>0.93532908461827924</v>
      </c>
      <c r="N430" s="92">
        <f t="shared" si="166"/>
        <v>76800.899999999994</v>
      </c>
      <c r="O430" s="92">
        <f t="shared" si="166"/>
        <v>39712.6</v>
      </c>
      <c r="P430" s="92">
        <f t="shared" si="166"/>
        <v>37088.300000000003</v>
      </c>
      <c r="Q430" s="92">
        <f t="shared" si="166"/>
        <v>0</v>
      </c>
      <c r="R430" s="92">
        <f t="shared" si="166"/>
        <v>0</v>
      </c>
      <c r="S430" s="33"/>
    </row>
    <row r="431" spans="1:19" s="9" customFormat="1" ht="83.25">
      <c r="A431" s="41" t="s">
        <v>276</v>
      </c>
      <c r="B431" s="53" t="s">
        <v>275</v>
      </c>
      <c r="C431" s="95">
        <f t="shared" ref="C431:C436" si="167">D431+E431+G431</f>
        <v>40831.1</v>
      </c>
      <c r="D431" s="95">
        <v>40831.1</v>
      </c>
      <c r="E431" s="95">
        <v>0</v>
      </c>
      <c r="F431" s="95">
        <v>0</v>
      </c>
      <c r="G431" s="95">
        <v>0</v>
      </c>
      <c r="H431" s="95">
        <f t="shared" ref="H431:H436" si="168">I431+J431+L431</f>
        <v>38274.199999999997</v>
      </c>
      <c r="I431" s="95">
        <v>38274.199999999997</v>
      </c>
      <c r="J431" s="95">
        <v>0</v>
      </c>
      <c r="K431" s="95">
        <v>0</v>
      </c>
      <c r="L431" s="95">
        <v>0</v>
      </c>
      <c r="M431" s="103">
        <f t="shared" si="154"/>
        <v>0.93737861581000748</v>
      </c>
      <c r="N431" s="95">
        <f t="shared" ref="N431:N436" si="169">O431+P431+R431</f>
        <v>38274.199999999997</v>
      </c>
      <c r="O431" s="95">
        <v>38274.199999999997</v>
      </c>
      <c r="P431" s="95">
        <v>0</v>
      </c>
      <c r="Q431" s="95">
        <v>0</v>
      </c>
      <c r="R431" s="95">
        <v>0</v>
      </c>
      <c r="S431" s="67" t="s">
        <v>848</v>
      </c>
    </row>
    <row r="432" spans="1:19" s="9" customFormat="1" ht="111">
      <c r="A432" s="41" t="s">
        <v>278</v>
      </c>
      <c r="B432" s="53" t="s">
        <v>277</v>
      </c>
      <c r="C432" s="95">
        <f t="shared" si="167"/>
        <v>1500</v>
      </c>
      <c r="D432" s="95">
        <v>1500</v>
      </c>
      <c r="E432" s="95">
        <v>0</v>
      </c>
      <c r="F432" s="95">
        <v>0</v>
      </c>
      <c r="G432" s="95">
        <v>0</v>
      </c>
      <c r="H432" s="95">
        <f t="shared" si="168"/>
        <v>1438.4</v>
      </c>
      <c r="I432" s="95">
        <v>1438.4</v>
      </c>
      <c r="J432" s="95">
        <v>0</v>
      </c>
      <c r="K432" s="95">
        <v>0</v>
      </c>
      <c r="L432" s="95">
        <v>0</v>
      </c>
      <c r="M432" s="103">
        <f t="shared" si="154"/>
        <v>0.95893333333333342</v>
      </c>
      <c r="N432" s="95">
        <f t="shared" si="169"/>
        <v>1438.4</v>
      </c>
      <c r="O432" s="95">
        <v>1438.4</v>
      </c>
      <c r="P432" s="95">
        <v>0</v>
      </c>
      <c r="Q432" s="95">
        <v>0</v>
      </c>
      <c r="R432" s="95">
        <v>0</v>
      </c>
      <c r="S432" s="33" t="s">
        <v>844</v>
      </c>
    </row>
    <row r="433" spans="1:19" s="9" customFormat="1" ht="138.75">
      <c r="A433" s="41" t="s">
        <v>280</v>
      </c>
      <c r="B433" s="53" t="s">
        <v>279</v>
      </c>
      <c r="C433" s="95">
        <f t="shared" si="167"/>
        <v>36900</v>
      </c>
      <c r="D433" s="95">
        <v>0</v>
      </c>
      <c r="E433" s="95">
        <v>36900</v>
      </c>
      <c r="F433" s="95">
        <v>0</v>
      </c>
      <c r="G433" s="95">
        <v>0</v>
      </c>
      <c r="H433" s="95">
        <f t="shared" si="168"/>
        <v>35194.400000000001</v>
      </c>
      <c r="I433" s="95">
        <v>0</v>
      </c>
      <c r="J433" s="95">
        <v>35194.400000000001</v>
      </c>
      <c r="K433" s="95">
        <v>0</v>
      </c>
      <c r="L433" s="95">
        <v>0</v>
      </c>
      <c r="M433" s="103">
        <f t="shared" si="154"/>
        <v>0.95377777777777784</v>
      </c>
      <c r="N433" s="95">
        <f t="shared" si="169"/>
        <v>35194.400000000001</v>
      </c>
      <c r="O433" s="95">
        <v>0</v>
      </c>
      <c r="P433" s="95">
        <v>35194.400000000001</v>
      </c>
      <c r="Q433" s="95">
        <v>0</v>
      </c>
      <c r="R433" s="95">
        <v>0</v>
      </c>
      <c r="S433" s="33" t="s">
        <v>848</v>
      </c>
    </row>
    <row r="434" spans="1:19" s="9" customFormat="1" ht="138.75">
      <c r="A434" s="41" t="s">
        <v>512</v>
      </c>
      <c r="B434" s="53" t="s">
        <v>653</v>
      </c>
      <c r="C434" s="95">
        <f t="shared" si="167"/>
        <v>2880</v>
      </c>
      <c r="D434" s="95">
        <v>0</v>
      </c>
      <c r="E434" s="95">
        <v>2880</v>
      </c>
      <c r="F434" s="95">
        <v>0</v>
      </c>
      <c r="G434" s="95">
        <v>0</v>
      </c>
      <c r="H434" s="95">
        <f t="shared" si="168"/>
        <v>1893.9</v>
      </c>
      <c r="I434" s="95">
        <v>0</v>
      </c>
      <c r="J434" s="95">
        <v>1893.9</v>
      </c>
      <c r="K434" s="95">
        <v>0</v>
      </c>
      <c r="L434" s="95">
        <v>0</v>
      </c>
      <c r="M434" s="103">
        <f t="shared" si="154"/>
        <v>0.65760416666666666</v>
      </c>
      <c r="N434" s="95">
        <f t="shared" si="169"/>
        <v>1893.9</v>
      </c>
      <c r="O434" s="95">
        <v>0</v>
      </c>
      <c r="P434" s="95">
        <v>1893.9</v>
      </c>
      <c r="Q434" s="95">
        <v>0</v>
      </c>
      <c r="R434" s="95">
        <v>0</v>
      </c>
      <c r="S434" s="33" t="s">
        <v>906</v>
      </c>
    </row>
    <row r="435" spans="1:19" s="4" customFormat="1" ht="83.25">
      <c r="A435" s="44" t="s">
        <v>102</v>
      </c>
      <c r="B435" s="47" t="s">
        <v>281</v>
      </c>
      <c r="C435" s="92">
        <f t="shared" si="167"/>
        <v>66.8</v>
      </c>
      <c r="D435" s="92">
        <v>66.8</v>
      </c>
      <c r="E435" s="92">
        <v>0</v>
      </c>
      <c r="F435" s="92">
        <v>0</v>
      </c>
      <c r="G435" s="92">
        <v>0</v>
      </c>
      <c r="H435" s="92">
        <f t="shared" si="168"/>
        <v>63.6</v>
      </c>
      <c r="I435" s="92">
        <v>63.6</v>
      </c>
      <c r="J435" s="92">
        <v>0</v>
      </c>
      <c r="K435" s="92">
        <v>0</v>
      </c>
      <c r="L435" s="92">
        <v>0</v>
      </c>
      <c r="M435" s="103">
        <f t="shared" si="154"/>
        <v>0.9520958083832336</v>
      </c>
      <c r="N435" s="92">
        <f t="shared" si="169"/>
        <v>63.6</v>
      </c>
      <c r="O435" s="92">
        <v>63.6</v>
      </c>
      <c r="P435" s="92">
        <v>0</v>
      </c>
      <c r="Q435" s="92">
        <v>0</v>
      </c>
      <c r="R435" s="92">
        <v>0</v>
      </c>
      <c r="S435" s="33" t="s">
        <v>844</v>
      </c>
    </row>
    <row r="436" spans="1:19" s="4" customFormat="1" ht="297" customHeight="1">
      <c r="A436" s="44" t="s">
        <v>103</v>
      </c>
      <c r="B436" s="36" t="s">
        <v>648</v>
      </c>
      <c r="C436" s="92">
        <f t="shared" si="167"/>
        <v>299</v>
      </c>
      <c r="D436" s="92">
        <v>299</v>
      </c>
      <c r="E436" s="92">
        <v>0</v>
      </c>
      <c r="F436" s="92">
        <v>0</v>
      </c>
      <c r="G436" s="92">
        <v>0</v>
      </c>
      <c r="H436" s="92">
        <f t="shared" si="168"/>
        <v>273.8</v>
      </c>
      <c r="I436" s="92">
        <v>273.8</v>
      </c>
      <c r="J436" s="92">
        <v>0</v>
      </c>
      <c r="K436" s="92">
        <v>0</v>
      </c>
      <c r="L436" s="92">
        <v>0</v>
      </c>
      <c r="M436" s="103">
        <f t="shared" si="154"/>
        <v>0.91571906354515054</v>
      </c>
      <c r="N436" s="92">
        <f t="shared" si="169"/>
        <v>273.8</v>
      </c>
      <c r="O436" s="92">
        <v>273.8</v>
      </c>
      <c r="P436" s="92">
        <v>0</v>
      </c>
      <c r="Q436" s="92">
        <v>0</v>
      </c>
      <c r="R436" s="92">
        <v>0</v>
      </c>
      <c r="S436" s="33" t="s">
        <v>844</v>
      </c>
    </row>
    <row r="437" spans="1:19" s="4" customFormat="1" ht="108">
      <c r="A437" s="43"/>
      <c r="B437" s="46" t="s">
        <v>282</v>
      </c>
      <c r="C437" s="91">
        <f>C438</f>
        <v>2089</v>
      </c>
      <c r="D437" s="91">
        <f t="shared" ref="D437:R437" si="170">D438</f>
        <v>2089</v>
      </c>
      <c r="E437" s="91">
        <f t="shared" si="170"/>
        <v>0</v>
      </c>
      <c r="F437" s="91">
        <f t="shared" si="170"/>
        <v>0</v>
      </c>
      <c r="G437" s="91">
        <f t="shared" si="170"/>
        <v>0</v>
      </c>
      <c r="H437" s="91">
        <f>H438</f>
        <v>1953.3</v>
      </c>
      <c r="I437" s="91">
        <f t="shared" si="170"/>
        <v>1953.3</v>
      </c>
      <c r="J437" s="91">
        <f t="shared" si="170"/>
        <v>0</v>
      </c>
      <c r="K437" s="91">
        <f t="shared" si="170"/>
        <v>0</v>
      </c>
      <c r="L437" s="91">
        <f t="shared" si="170"/>
        <v>0</v>
      </c>
      <c r="M437" s="103">
        <f t="shared" si="154"/>
        <v>0.93504068932503592</v>
      </c>
      <c r="N437" s="91">
        <f>N438</f>
        <v>1953.3</v>
      </c>
      <c r="O437" s="91">
        <f t="shared" si="170"/>
        <v>1953.3</v>
      </c>
      <c r="P437" s="91">
        <f t="shared" si="170"/>
        <v>0</v>
      </c>
      <c r="Q437" s="91">
        <f t="shared" si="170"/>
        <v>0</v>
      </c>
      <c r="R437" s="91">
        <f t="shared" si="170"/>
        <v>0</v>
      </c>
      <c r="S437" s="32"/>
    </row>
    <row r="438" spans="1:19" s="4" customFormat="1" ht="187.5" customHeight="1">
      <c r="A438" s="44" t="s">
        <v>87</v>
      </c>
      <c r="B438" s="47" t="s">
        <v>283</v>
      </c>
      <c r="C438" s="92">
        <f>D438+E438+G438</f>
        <v>2089</v>
      </c>
      <c r="D438" s="92">
        <v>2089</v>
      </c>
      <c r="E438" s="92">
        <v>0</v>
      </c>
      <c r="F438" s="92">
        <v>0</v>
      </c>
      <c r="G438" s="92">
        <v>0</v>
      </c>
      <c r="H438" s="92">
        <f>I438+J438+L438</f>
        <v>1953.3</v>
      </c>
      <c r="I438" s="92">
        <v>1953.3</v>
      </c>
      <c r="J438" s="92">
        <v>0</v>
      </c>
      <c r="K438" s="92">
        <v>0</v>
      </c>
      <c r="L438" s="92">
        <v>0</v>
      </c>
      <c r="M438" s="103">
        <f t="shared" si="154"/>
        <v>0.93504068932503592</v>
      </c>
      <c r="N438" s="92">
        <f>O438+P438+R438</f>
        <v>1953.3</v>
      </c>
      <c r="O438" s="92">
        <v>1953.3</v>
      </c>
      <c r="P438" s="92">
        <v>0</v>
      </c>
      <c r="Q438" s="92">
        <v>0</v>
      </c>
      <c r="R438" s="92">
        <v>0</v>
      </c>
      <c r="S438" s="33"/>
    </row>
    <row r="439" spans="1:19" s="4" customFormat="1" ht="135" customHeight="1">
      <c r="A439" s="44" t="s">
        <v>88</v>
      </c>
      <c r="B439" s="47" t="s">
        <v>649</v>
      </c>
      <c r="C439" s="92">
        <f>D439+E439+G439</f>
        <v>0</v>
      </c>
      <c r="D439" s="92">
        <v>0</v>
      </c>
      <c r="E439" s="92">
        <v>0</v>
      </c>
      <c r="F439" s="92">
        <v>0</v>
      </c>
      <c r="G439" s="92">
        <v>0</v>
      </c>
      <c r="H439" s="92">
        <f>I439+J439+L439</f>
        <v>0</v>
      </c>
      <c r="I439" s="92">
        <v>0</v>
      </c>
      <c r="J439" s="92">
        <v>0</v>
      </c>
      <c r="K439" s="92">
        <v>0</v>
      </c>
      <c r="L439" s="92">
        <v>0</v>
      </c>
      <c r="M439" s="103" t="s">
        <v>823</v>
      </c>
      <c r="N439" s="92">
        <f>O439+P439+R439</f>
        <v>0</v>
      </c>
      <c r="O439" s="92">
        <v>0</v>
      </c>
      <c r="P439" s="92">
        <v>0</v>
      </c>
      <c r="Q439" s="92">
        <v>0</v>
      </c>
      <c r="R439" s="92">
        <v>0</v>
      </c>
      <c r="S439" s="33"/>
    </row>
    <row r="440" spans="1:19" s="4" customFormat="1" ht="81">
      <c r="A440" s="43"/>
      <c r="B440" s="46" t="s">
        <v>651</v>
      </c>
      <c r="C440" s="91">
        <v>0</v>
      </c>
      <c r="D440" s="91">
        <v>0</v>
      </c>
      <c r="E440" s="91">
        <v>0</v>
      </c>
      <c r="F440" s="91">
        <v>0</v>
      </c>
      <c r="G440" s="91">
        <v>0</v>
      </c>
      <c r="H440" s="91">
        <v>0</v>
      </c>
      <c r="I440" s="91">
        <v>0</v>
      </c>
      <c r="J440" s="91">
        <v>0</v>
      </c>
      <c r="K440" s="91">
        <v>0</v>
      </c>
      <c r="L440" s="91">
        <v>0</v>
      </c>
      <c r="M440" s="103" t="s">
        <v>823</v>
      </c>
      <c r="N440" s="91">
        <v>0</v>
      </c>
      <c r="O440" s="91">
        <v>0</v>
      </c>
      <c r="P440" s="91">
        <v>0</v>
      </c>
      <c r="Q440" s="91">
        <v>0</v>
      </c>
      <c r="R440" s="91">
        <v>0</v>
      </c>
      <c r="S440" s="32"/>
    </row>
    <row r="441" spans="1:19" s="4" customFormat="1" ht="180" customHeight="1">
      <c r="A441" s="44" t="s">
        <v>86</v>
      </c>
      <c r="B441" s="47" t="s">
        <v>650</v>
      </c>
      <c r="C441" s="92">
        <v>0</v>
      </c>
      <c r="D441" s="92">
        <v>0</v>
      </c>
      <c r="E441" s="92">
        <v>0</v>
      </c>
      <c r="F441" s="92">
        <v>0</v>
      </c>
      <c r="G441" s="92">
        <v>0</v>
      </c>
      <c r="H441" s="92">
        <v>0</v>
      </c>
      <c r="I441" s="92">
        <v>0</v>
      </c>
      <c r="J441" s="92">
        <v>0</v>
      </c>
      <c r="K441" s="92">
        <v>0</v>
      </c>
      <c r="L441" s="92">
        <v>0</v>
      </c>
      <c r="M441" s="103" t="s">
        <v>823</v>
      </c>
      <c r="N441" s="92">
        <v>0</v>
      </c>
      <c r="O441" s="92">
        <v>0</v>
      </c>
      <c r="P441" s="92">
        <v>0</v>
      </c>
      <c r="Q441" s="92">
        <v>0</v>
      </c>
      <c r="R441" s="92">
        <v>0</v>
      </c>
      <c r="S441" s="33"/>
    </row>
    <row r="442" spans="1:19" s="4" customFormat="1" ht="81">
      <c r="A442" s="43"/>
      <c r="B442" s="46" t="s">
        <v>652</v>
      </c>
      <c r="C442" s="91">
        <f>C443+C444</f>
        <v>390</v>
      </c>
      <c r="D442" s="91">
        <f t="shared" ref="D442:R442" si="171">D443+D444</f>
        <v>190</v>
      </c>
      <c r="E442" s="91">
        <f t="shared" si="171"/>
        <v>0</v>
      </c>
      <c r="F442" s="91">
        <f t="shared" si="171"/>
        <v>0</v>
      </c>
      <c r="G442" s="91">
        <f t="shared" si="171"/>
        <v>200</v>
      </c>
      <c r="H442" s="91">
        <f t="shared" si="171"/>
        <v>371.3</v>
      </c>
      <c r="I442" s="91">
        <f t="shared" si="171"/>
        <v>171.3</v>
      </c>
      <c r="J442" s="91">
        <f t="shared" si="171"/>
        <v>0</v>
      </c>
      <c r="K442" s="91">
        <f t="shared" si="171"/>
        <v>0</v>
      </c>
      <c r="L442" s="91">
        <f t="shared" si="171"/>
        <v>200</v>
      </c>
      <c r="M442" s="103">
        <f t="shared" si="154"/>
        <v>0.95205128205128209</v>
      </c>
      <c r="N442" s="91">
        <f t="shared" si="171"/>
        <v>371.3</v>
      </c>
      <c r="O442" s="91">
        <f t="shared" si="171"/>
        <v>171.3</v>
      </c>
      <c r="P442" s="91">
        <f t="shared" si="171"/>
        <v>0</v>
      </c>
      <c r="Q442" s="91">
        <f t="shared" si="171"/>
        <v>0</v>
      </c>
      <c r="R442" s="91">
        <f t="shared" si="171"/>
        <v>200</v>
      </c>
      <c r="S442" s="32"/>
    </row>
    <row r="443" spans="1:19" s="4" customFormat="1" ht="138.75">
      <c r="A443" s="44" t="s">
        <v>144</v>
      </c>
      <c r="B443" s="47" t="s">
        <v>284</v>
      </c>
      <c r="C443" s="92">
        <f>D443+E443+G443</f>
        <v>282</v>
      </c>
      <c r="D443" s="97">
        <v>82</v>
      </c>
      <c r="E443" s="92">
        <v>0</v>
      </c>
      <c r="F443" s="92">
        <v>0</v>
      </c>
      <c r="G443" s="92">
        <v>200</v>
      </c>
      <c r="H443" s="92">
        <f>I443+J443+L443</f>
        <v>280.10000000000002</v>
      </c>
      <c r="I443" s="92">
        <v>80.099999999999994</v>
      </c>
      <c r="J443" s="92">
        <v>0</v>
      </c>
      <c r="K443" s="92">
        <v>0</v>
      </c>
      <c r="L443" s="92">
        <v>200</v>
      </c>
      <c r="M443" s="103">
        <f t="shared" si="154"/>
        <v>0.9932624113475178</v>
      </c>
      <c r="N443" s="92">
        <f>O443+P443+R443</f>
        <v>280.10000000000002</v>
      </c>
      <c r="O443" s="92">
        <v>80.099999999999994</v>
      </c>
      <c r="P443" s="92">
        <v>0</v>
      </c>
      <c r="Q443" s="92">
        <v>0</v>
      </c>
      <c r="R443" s="92">
        <v>200</v>
      </c>
      <c r="S443" s="33"/>
    </row>
    <row r="444" spans="1:19" s="4" customFormat="1" ht="83.25">
      <c r="A444" s="44" t="s">
        <v>130</v>
      </c>
      <c r="B444" s="47" t="s">
        <v>654</v>
      </c>
      <c r="C444" s="92">
        <f>D444+E444+G444</f>
        <v>108</v>
      </c>
      <c r="D444" s="92">
        <v>108</v>
      </c>
      <c r="E444" s="92">
        <v>0</v>
      </c>
      <c r="F444" s="92">
        <v>0</v>
      </c>
      <c r="G444" s="92">
        <v>0</v>
      </c>
      <c r="H444" s="92">
        <f>I444+J444+L444</f>
        <v>91.2</v>
      </c>
      <c r="I444" s="92">
        <v>91.2</v>
      </c>
      <c r="J444" s="92">
        <v>0</v>
      </c>
      <c r="K444" s="92">
        <v>0</v>
      </c>
      <c r="L444" s="92">
        <v>0</v>
      </c>
      <c r="M444" s="103">
        <f t="shared" si="154"/>
        <v>0.84444444444444444</v>
      </c>
      <c r="N444" s="92">
        <f>O444+P444+R444</f>
        <v>91.2</v>
      </c>
      <c r="O444" s="92">
        <v>91.2</v>
      </c>
      <c r="P444" s="92">
        <v>0</v>
      </c>
      <c r="Q444" s="92">
        <v>0</v>
      </c>
      <c r="R444" s="92">
        <v>0</v>
      </c>
      <c r="S444" s="33"/>
    </row>
    <row r="445" spans="1:19" s="4" customFormat="1" ht="108">
      <c r="A445" s="54" t="s">
        <v>17</v>
      </c>
      <c r="B445" s="55" t="s">
        <v>34</v>
      </c>
      <c r="C445" s="96">
        <f t="shared" ref="C445:L445" si="172">C446+C463+C471</f>
        <v>275100.90000000002</v>
      </c>
      <c r="D445" s="96">
        <f t="shared" si="172"/>
        <v>15806.2</v>
      </c>
      <c r="E445" s="96">
        <f t="shared" si="172"/>
        <v>21351.7</v>
      </c>
      <c r="F445" s="96">
        <f t="shared" si="172"/>
        <v>236131.3</v>
      </c>
      <c r="G445" s="96">
        <f t="shared" si="172"/>
        <v>1811.7</v>
      </c>
      <c r="H445" s="96">
        <f t="shared" si="172"/>
        <v>250880.6</v>
      </c>
      <c r="I445" s="96">
        <f t="shared" si="172"/>
        <v>9948.7999999999993</v>
      </c>
      <c r="J445" s="96">
        <f t="shared" si="172"/>
        <v>3093.5</v>
      </c>
      <c r="K445" s="89">
        <f t="shared" si="172"/>
        <v>236046.3</v>
      </c>
      <c r="L445" s="96">
        <f t="shared" si="172"/>
        <v>1792</v>
      </c>
      <c r="M445" s="103">
        <f t="shared" si="154"/>
        <v>0.91195848505039423</v>
      </c>
      <c r="N445" s="96">
        <f>N446+N463+N471</f>
        <v>267717.18</v>
      </c>
      <c r="O445" s="96">
        <f>O446+O463+O471</f>
        <v>11921</v>
      </c>
      <c r="P445" s="96">
        <f>P446+P463+P471</f>
        <v>17957.879999999997</v>
      </c>
      <c r="Q445" s="89">
        <f>Q446+Q463+Q471</f>
        <v>236046.3</v>
      </c>
      <c r="R445" s="96">
        <f>R446+R463+R471</f>
        <v>1792</v>
      </c>
      <c r="S445" s="59"/>
    </row>
    <row r="446" spans="1:19" s="4" customFormat="1" ht="54">
      <c r="A446" s="42" t="s">
        <v>8</v>
      </c>
      <c r="B446" s="48" t="s">
        <v>69</v>
      </c>
      <c r="C446" s="91">
        <f t="shared" ref="C446:L446" si="173">C447+C451+C456+C459+C460</f>
        <v>154188.70000000001</v>
      </c>
      <c r="D446" s="91">
        <f t="shared" si="173"/>
        <v>5300</v>
      </c>
      <c r="E446" s="91">
        <f t="shared" si="173"/>
        <v>19794.400000000001</v>
      </c>
      <c r="F446" s="91">
        <f t="shared" si="173"/>
        <v>129094.3</v>
      </c>
      <c r="G446" s="91">
        <f t="shared" si="173"/>
        <v>0</v>
      </c>
      <c r="H446" s="91">
        <f t="shared" si="173"/>
        <v>135368.20000000001</v>
      </c>
      <c r="I446" s="91">
        <f t="shared" si="173"/>
        <v>4733.5</v>
      </c>
      <c r="J446" s="91">
        <f t="shared" si="173"/>
        <v>1625.4</v>
      </c>
      <c r="K446" s="86">
        <f t="shared" si="173"/>
        <v>129009.3</v>
      </c>
      <c r="L446" s="91">
        <f t="shared" si="173"/>
        <v>0</v>
      </c>
      <c r="M446" s="103">
        <f t="shared" si="154"/>
        <v>0.87793852597499045</v>
      </c>
      <c r="N446" s="91">
        <f>N447+N451+N456+N459+N460</f>
        <v>150232.58000000002</v>
      </c>
      <c r="O446" s="91">
        <f>O447+O451+O456+O459+O460</f>
        <v>4733.5</v>
      </c>
      <c r="P446" s="91">
        <f>P447+P451+P456+P459+P460</f>
        <v>16489.78</v>
      </c>
      <c r="Q446" s="86">
        <f>Q447+Q451+Q456+Q459+Q460</f>
        <v>129009.3</v>
      </c>
      <c r="R446" s="91">
        <f>R447+R451+R456+R459+R460</f>
        <v>0</v>
      </c>
      <c r="S446" s="33"/>
    </row>
    <row r="447" spans="1:19" s="4" customFormat="1" ht="108">
      <c r="A447" s="43"/>
      <c r="B447" s="46" t="s">
        <v>227</v>
      </c>
      <c r="C447" s="91">
        <f>C448+C450</f>
        <v>42107.8</v>
      </c>
      <c r="D447" s="91">
        <f t="shared" ref="D447:R447" si="174">D448+D450</f>
        <v>213.5</v>
      </c>
      <c r="E447" s="91">
        <f t="shared" si="174"/>
        <v>0</v>
      </c>
      <c r="F447" s="91">
        <f t="shared" si="174"/>
        <v>41894.300000000003</v>
      </c>
      <c r="G447" s="91">
        <f t="shared" si="174"/>
        <v>0</v>
      </c>
      <c r="H447" s="91">
        <f t="shared" si="174"/>
        <v>42107.8</v>
      </c>
      <c r="I447" s="91">
        <f t="shared" si="174"/>
        <v>213.5</v>
      </c>
      <c r="J447" s="91">
        <f t="shared" si="174"/>
        <v>0</v>
      </c>
      <c r="K447" s="91">
        <f t="shared" si="174"/>
        <v>41894.300000000003</v>
      </c>
      <c r="L447" s="91">
        <f t="shared" si="174"/>
        <v>0</v>
      </c>
      <c r="M447" s="103">
        <f t="shared" si="154"/>
        <v>1</v>
      </c>
      <c r="N447" s="91">
        <f t="shared" si="174"/>
        <v>42107.8</v>
      </c>
      <c r="O447" s="91">
        <f t="shared" si="174"/>
        <v>213.5</v>
      </c>
      <c r="P447" s="91">
        <f t="shared" si="174"/>
        <v>0</v>
      </c>
      <c r="Q447" s="91">
        <f t="shared" si="174"/>
        <v>41894.300000000003</v>
      </c>
      <c r="R447" s="91">
        <f t="shared" si="174"/>
        <v>0</v>
      </c>
      <c r="S447" s="32"/>
    </row>
    <row r="448" spans="1:19" s="4" customFormat="1" ht="111">
      <c r="A448" s="44" t="s">
        <v>10</v>
      </c>
      <c r="B448" s="47" t="s">
        <v>219</v>
      </c>
      <c r="C448" s="92">
        <f>D448+E448+G448+F448</f>
        <v>41894.300000000003</v>
      </c>
      <c r="D448" s="92">
        <v>0</v>
      </c>
      <c r="E448" s="92">
        <v>0</v>
      </c>
      <c r="F448" s="92">
        <v>41894.300000000003</v>
      </c>
      <c r="G448" s="92">
        <v>0</v>
      </c>
      <c r="H448" s="92">
        <f>I448+J448+L448+K448</f>
        <v>41894.300000000003</v>
      </c>
      <c r="I448" s="92">
        <v>0</v>
      </c>
      <c r="J448" s="92">
        <v>0</v>
      </c>
      <c r="K448" s="92">
        <v>41894.300000000003</v>
      </c>
      <c r="L448" s="92">
        <v>0</v>
      </c>
      <c r="M448" s="103">
        <f t="shared" si="154"/>
        <v>1</v>
      </c>
      <c r="N448" s="92">
        <f>O448+P448+R448+Q448</f>
        <v>41894.300000000003</v>
      </c>
      <c r="O448" s="92">
        <v>0</v>
      </c>
      <c r="P448" s="92">
        <v>0</v>
      </c>
      <c r="Q448" s="92">
        <v>41894.300000000003</v>
      </c>
      <c r="R448" s="92">
        <v>0</v>
      </c>
      <c r="S448" s="33"/>
    </row>
    <row r="449" spans="1:19" s="4" customFormat="1" ht="127.5" customHeight="1">
      <c r="A449" s="44" t="s">
        <v>99</v>
      </c>
      <c r="B449" s="47" t="s">
        <v>655</v>
      </c>
      <c r="C449" s="92">
        <f>D449+E449+G449+F449</f>
        <v>0</v>
      </c>
      <c r="D449" s="92">
        <v>0</v>
      </c>
      <c r="E449" s="92">
        <v>0</v>
      </c>
      <c r="F449" s="92">
        <v>0</v>
      </c>
      <c r="G449" s="92">
        <v>0</v>
      </c>
      <c r="H449" s="92">
        <v>0</v>
      </c>
      <c r="I449" s="92">
        <v>0</v>
      </c>
      <c r="J449" s="92">
        <v>0</v>
      </c>
      <c r="K449" s="92">
        <v>0</v>
      </c>
      <c r="L449" s="92">
        <v>0</v>
      </c>
      <c r="M449" s="103" t="s">
        <v>823</v>
      </c>
      <c r="N449" s="92">
        <v>0</v>
      </c>
      <c r="O449" s="92">
        <v>0</v>
      </c>
      <c r="P449" s="92">
        <v>0</v>
      </c>
      <c r="Q449" s="92">
        <v>0</v>
      </c>
      <c r="R449" s="92">
        <v>0</v>
      </c>
      <c r="S449" s="33" t="s">
        <v>657</v>
      </c>
    </row>
    <row r="450" spans="1:19" s="4" customFormat="1" ht="138" customHeight="1">
      <c r="A450" s="44" t="s">
        <v>100</v>
      </c>
      <c r="B450" s="47" t="s">
        <v>218</v>
      </c>
      <c r="C450" s="92">
        <f>D450+E450+G450</f>
        <v>213.5</v>
      </c>
      <c r="D450" s="92">
        <v>213.5</v>
      </c>
      <c r="E450" s="92">
        <v>0</v>
      </c>
      <c r="F450" s="92">
        <v>0</v>
      </c>
      <c r="G450" s="92">
        <v>0</v>
      </c>
      <c r="H450" s="92">
        <f>I450+J450+L450</f>
        <v>213.5</v>
      </c>
      <c r="I450" s="92">
        <v>213.5</v>
      </c>
      <c r="J450" s="92">
        <v>0</v>
      </c>
      <c r="K450" s="92">
        <v>0</v>
      </c>
      <c r="L450" s="92">
        <v>0</v>
      </c>
      <c r="M450" s="103">
        <f t="shared" si="154"/>
        <v>1</v>
      </c>
      <c r="N450" s="92">
        <f>O450+P450+R450</f>
        <v>213.5</v>
      </c>
      <c r="O450" s="92">
        <v>213.5</v>
      </c>
      <c r="P450" s="92">
        <v>0</v>
      </c>
      <c r="Q450" s="92">
        <v>0</v>
      </c>
      <c r="R450" s="92">
        <v>0</v>
      </c>
      <c r="S450" s="33" t="s">
        <v>656</v>
      </c>
    </row>
    <row r="451" spans="1:19" s="4" customFormat="1" ht="90" customHeight="1">
      <c r="A451" s="43"/>
      <c r="B451" s="46" t="s">
        <v>259</v>
      </c>
      <c r="C451" s="91">
        <f t="shared" ref="C451:L451" si="175">C452+C453+C454+C455</f>
        <v>19950.900000000001</v>
      </c>
      <c r="D451" s="91">
        <f t="shared" si="175"/>
        <v>5086.5</v>
      </c>
      <c r="E451" s="91">
        <f t="shared" si="175"/>
        <v>14864.4</v>
      </c>
      <c r="F451" s="91">
        <f t="shared" si="175"/>
        <v>0</v>
      </c>
      <c r="G451" s="91">
        <f t="shared" si="175"/>
        <v>0</v>
      </c>
      <c r="H451" s="91">
        <f t="shared" si="175"/>
        <v>4520</v>
      </c>
      <c r="I451" s="91">
        <f t="shared" si="175"/>
        <v>4520</v>
      </c>
      <c r="J451" s="91">
        <f t="shared" si="175"/>
        <v>0</v>
      </c>
      <c r="K451" s="91">
        <f t="shared" si="175"/>
        <v>0</v>
      </c>
      <c r="L451" s="91">
        <f t="shared" si="175"/>
        <v>0</v>
      </c>
      <c r="M451" s="103">
        <f t="shared" si="154"/>
        <v>0.22655619545985392</v>
      </c>
      <c r="N451" s="91">
        <f>N452+N453+N454+N455</f>
        <v>19384.379999999997</v>
      </c>
      <c r="O451" s="91">
        <f>O452+O453+O454+O455</f>
        <v>4520</v>
      </c>
      <c r="P451" s="91">
        <f>P452+P453+P454+P455</f>
        <v>14864.38</v>
      </c>
      <c r="Q451" s="91">
        <f>Q452+Q453+Q454+Q455</f>
        <v>0</v>
      </c>
      <c r="R451" s="91">
        <f>R452+R453+R454+R455</f>
        <v>0</v>
      </c>
      <c r="S451" s="32"/>
    </row>
    <row r="452" spans="1:19" s="4" customFormat="1" ht="94.5" customHeight="1">
      <c r="A452" s="44" t="s">
        <v>87</v>
      </c>
      <c r="B452" s="47" t="s">
        <v>260</v>
      </c>
      <c r="C452" s="92">
        <f>D452+E452+G452</f>
        <v>3000</v>
      </c>
      <c r="D452" s="92">
        <v>3000</v>
      </c>
      <c r="E452" s="92">
        <v>0</v>
      </c>
      <c r="F452" s="92">
        <v>0</v>
      </c>
      <c r="G452" s="92">
        <v>0</v>
      </c>
      <c r="H452" s="92">
        <f>I452+J452+L452</f>
        <v>2912</v>
      </c>
      <c r="I452" s="92">
        <v>2912</v>
      </c>
      <c r="J452" s="92">
        <v>0</v>
      </c>
      <c r="K452" s="92">
        <v>0</v>
      </c>
      <c r="L452" s="92">
        <v>0</v>
      </c>
      <c r="M452" s="103">
        <f t="shared" si="154"/>
        <v>0.97066666666666668</v>
      </c>
      <c r="N452" s="92">
        <f>O452+P452+R452</f>
        <v>2912</v>
      </c>
      <c r="O452" s="92">
        <v>2912</v>
      </c>
      <c r="P452" s="92">
        <v>0</v>
      </c>
      <c r="Q452" s="92">
        <v>0</v>
      </c>
      <c r="R452" s="92">
        <v>0</v>
      </c>
      <c r="S452" s="33"/>
    </row>
    <row r="453" spans="1:19" s="4" customFormat="1" ht="127.5" customHeight="1">
      <c r="A453" s="44" t="s">
        <v>88</v>
      </c>
      <c r="B453" s="47" t="s">
        <v>261</v>
      </c>
      <c r="C453" s="92">
        <f>D453+E453+G453</f>
        <v>14864.4</v>
      </c>
      <c r="D453" s="92">
        <v>0</v>
      </c>
      <c r="E453" s="92">
        <v>14864.4</v>
      </c>
      <c r="F453" s="92">
        <v>0</v>
      </c>
      <c r="G453" s="92">
        <v>0</v>
      </c>
      <c r="H453" s="92">
        <f>I453+J453+L453</f>
        <v>0</v>
      </c>
      <c r="I453" s="92">
        <v>0</v>
      </c>
      <c r="J453" s="92">
        <v>0</v>
      </c>
      <c r="K453" s="92">
        <v>0</v>
      </c>
      <c r="L453" s="92">
        <v>0</v>
      </c>
      <c r="M453" s="103">
        <f t="shared" si="154"/>
        <v>0</v>
      </c>
      <c r="N453" s="92">
        <f>O453+P453+R453</f>
        <v>14864.38</v>
      </c>
      <c r="O453" s="92">
        <v>0</v>
      </c>
      <c r="P453" s="92">
        <v>14864.38</v>
      </c>
      <c r="Q453" s="92">
        <v>0</v>
      </c>
      <c r="R453" s="92">
        <v>0</v>
      </c>
      <c r="S453" s="33" t="s">
        <v>656</v>
      </c>
    </row>
    <row r="454" spans="1:19" s="4" customFormat="1" ht="159" customHeight="1">
      <c r="A454" s="44" t="s">
        <v>89</v>
      </c>
      <c r="B454" s="47" t="s">
        <v>262</v>
      </c>
      <c r="C454" s="92">
        <f>D454+E454+G454</f>
        <v>1886.5</v>
      </c>
      <c r="D454" s="92">
        <v>1886.5</v>
      </c>
      <c r="E454" s="92">
        <v>0</v>
      </c>
      <c r="F454" s="92">
        <v>0</v>
      </c>
      <c r="G454" s="92">
        <v>0</v>
      </c>
      <c r="H454" s="92">
        <f>I454+J454+L454</f>
        <v>1408</v>
      </c>
      <c r="I454" s="92">
        <v>1408</v>
      </c>
      <c r="J454" s="92">
        <v>0</v>
      </c>
      <c r="K454" s="92">
        <v>0</v>
      </c>
      <c r="L454" s="92">
        <v>0</v>
      </c>
      <c r="M454" s="103">
        <f t="shared" si="154"/>
        <v>0.74635568513119532</v>
      </c>
      <c r="N454" s="92">
        <f>O454+P454+R454</f>
        <v>1408</v>
      </c>
      <c r="O454" s="92">
        <v>1408</v>
      </c>
      <c r="P454" s="92">
        <v>0</v>
      </c>
      <c r="Q454" s="92">
        <v>0</v>
      </c>
      <c r="R454" s="92">
        <v>0</v>
      </c>
      <c r="S454" s="33" t="s">
        <v>849</v>
      </c>
    </row>
    <row r="455" spans="1:19" s="4" customFormat="1" ht="106.5" customHeight="1">
      <c r="A455" s="44" t="s">
        <v>90</v>
      </c>
      <c r="B455" s="47" t="s">
        <v>658</v>
      </c>
      <c r="C455" s="92">
        <f>D455+E455+G455</f>
        <v>200</v>
      </c>
      <c r="D455" s="92">
        <v>200</v>
      </c>
      <c r="E455" s="92">
        <v>0</v>
      </c>
      <c r="F455" s="92">
        <v>0</v>
      </c>
      <c r="G455" s="92">
        <v>0</v>
      </c>
      <c r="H455" s="92">
        <f>I455+J455+L455</f>
        <v>200</v>
      </c>
      <c r="I455" s="92">
        <v>200</v>
      </c>
      <c r="J455" s="92">
        <v>0</v>
      </c>
      <c r="K455" s="92">
        <v>0</v>
      </c>
      <c r="L455" s="92">
        <v>0</v>
      </c>
      <c r="M455" s="103">
        <f t="shared" ref="M455:M518" si="176">H455/C455</f>
        <v>1</v>
      </c>
      <c r="N455" s="92">
        <f>O455+P455+R455</f>
        <v>200</v>
      </c>
      <c r="O455" s="92">
        <v>200</v>
      </c>
      <c r="P455" s="92">
        <v>0</v>
      </c>
      <c r="Q455" s="92">
        <v>0</v>
      </c>
      <c r="R455" s="92">
        <v>0</v>
      </c>
      <c r="S455" s="33"/>
    </row>
    <row r="456" spans="1:19" s="4" customFormat="1" ht="111" customHeight="1">
      <c r="A456" s="43"/>
      <c r="B456" s="46" t="s">
        <v>263</v>
      </c>
      <c r="C456" s="91">
        <f>C457+C458</f>
        <v>4930</v>
      </c>
      <c r="D456" s="91">
        <f t="shared" ref="D456:R456" si="177">D457+D458</f>
        <v>0</v>
      </c>
      <c r="E456" s="91">
        <f t="shared" si="177"/>
        <v>4930</v>
      </c>
      <c r="F456" s="91">
        <f t="shared" si="177"/>
        <v>0</v>
      </c>
      <c r="G456" s="91">
        <f t="shared" si="177"/>
        <v>0</v>
      </c>
      <c r="H456" s="91">
        <f t="shared" si="177"/>
        <v>1625.4</v>
      </c>
      <c r="I456" s="91">
        <f>I457+I458</f>
        <v>0</v>
      </c>
      <c r="J456" s="91">
        <f t="shared" si="177"/>
        <v>1625.4</v>
      </c>
      <c r="K456" s="91">
        <f t="shared" si="177"/>
        <v>0</v>
      </c>
      <c r="L456" s="91">
        <f t="shared" si="177"/>
        <v>0</v>
      </c>
      <c r="M456" s="103">
        <f t="shared" si="176"/>
        <v>0.32969574036511157</v>
      </c>
      <c r="N456" s="91">
        <f t="shared" si="177"/>
        <v>1625.4</v>
      </c>
      <c r="O456" s="91">
        <f t="shared" si="177"/>
        <v>0</v>
      </c>
      <c r="P456" s="91">
        <f t="shared" si="177"/>
        <v>1625.4</v>
      </c>
      <c r="Q456" s="91">
        <f t="shared" si="177"/>
        <v>0</v>
      </c>
      <c r="R456" s="91">
        <f t="shared" si="177"/>
        <v>0</v>
      </c>
      <c r="S456" s="32"/>
    </row>
    <row r="457" spans="1:19" s="4" customFormat="1" ht="60.75">
      <c r="A457" s="44" t="s">
        <v>86</v>
      </c>
      <c r="B457" s="47" t="s">
        <v>265</v>
      </c>
      <c r="C457" s="92">
        <f>D457+E457+G457</f>
        <v>3960</v>
      </c>
      <c r="D457" s="92">
        <v>0</v>
      </c>
      <c r="E457" s="92">
        <v>3960</v>
      </c>
      <c r="F457" s="92">
        <v>0</v>
      </c>
      <c r="G457" s="92">
        <v>0</v>
      </c>
      <c r="H457" s="92">
        <f>I457+J457+L457</f>
        <v>655.4</v>
      </c>
      <c r="I457" s="92">
        <v>0</v>
      </c>
      <c r="J457" s="92">
        <v>655.4</v>
      </c>
      <c r="K457" s="92">
        <v>0</v>
      </c>
      <c r="L457" s="92">
        <v>0</v>
      </c>
      <c r="M457" s="103">
        <f t="shared" si="176"/>
        <v>0.16550505050505049</v>
      </c>
      <c r="N457" s="92">
        <f>O457+P457+R457</f>
        <v>655.4</v>
      </c>
      <c r="O457" s="92">
        <v>0</v>
      </c>
      <c r="P457" s="92">
        <v>655.4</v>
      </c>
      <c r="Q457" s="92">
        <v>0</v>
      </c>
      <c r="R457" s="92">
        <v>0</v>
      </c>
      <c r="S457" s="33" t="s">
        <v>659</v>
      </c>
    </row>
    <row r="458" spans="1:19" s="4" customFormat="1" ht="111">
      <c r="A458" s="44" t="s">
        <v>264</v>
      </c>
      <c r="B458" s="47" t="s">
        <v>266</v>
      </c>
      <c r="C458" s="92">
        <f>D458+E458+G458</f>
        <v>970</v>
      </c>
      <c r="D458" s="92">
        <v>0</v>
      </c>
      <c r="E458" s="92">
        <f>970</f>
        <v>970</v>
      </c>
      <c r="F458" s="92">
        <v>0</v>
      </c>
      <c r="G458" s="92">
        <v>0</v>
      </c>
      <c r="H458" s="92">
        <f>I458+J458+L458</f>
        <v>970</v>
      </c>
      <c r="I458" s="92">
        <v>0</v>
      </c>
      <c r="J458" s="92">
        <v>970</v>
      </c>
      <c r="K458" s="92">
        <v>0</v>
      </c>
      <c r="L458" s="92">
        <v>0</v>
      </c>
      <c r="M458" s="103">
        <f t="shared" si="176"/>
        <v>1</v>
      </c>
      <c r="N458" s="92">
        <f>O458+P458+R458</f>
        <v>970</v>
      </c>
      <c r="O458" s="92">
        <v>0</v>
      </c>
      <c r="P458" s="92">
        <v>970</v>
      </c>
      <c r="Q458" s="92">
        <v>0</v>
      </c>
      <c r="R458" s="92">
        <v>0</v>
      </c>
      <c r="S458" s="33"/>
    </row>
    <row r="459" spans="1:19" s="4" customFormat="1" ht="135">
      <c r="A459" s="43"/>
      <c r="B459" s="46" t="s">
        <v>267</v>
      </c>
      <c r="C459" s="91">
        <f>D459+E459+G459+F459</f>
        <v>5000</v>
      </c>
      <c r="D459" s="91">
        <v>0</v>
      </c>
      <c r="E459" s="91">
        <v>0</v>
      </c>
      <c r="F459" s="91">
        <v>5000</v>
      </c>
      <c r="G459" s="91">
        <v>0</v>
      </c>
      <c r="H459" s="91">
        <f>I459+J459+L459+K459</f>
        <v>4995</v>
      </c>
      <c r="I459" s="91">
        <v>0</v>
      </c>
      <c r="J459" s="91">
        <v>0</v>
      </c>
      <c r="K459" s="91">
        <v>4995</v>
      </c>
      <c r="L459" s="91">
        <v>0</v>
      </c>
      <c r="M459" s="103">
        <f t="shared" si="176"/>
        <v>0.999</v>
      </c>
      <c r="N459" s="91">
        <f>O459+P459+R459+Q459</f>
        <v>4995</v>
      </c>
      <c r="O459" s="91">
        <v>0</v>
      </c>
      <c r="P459" s="91">
        <v>0</v>
      </c>
      <c r="Q459" s="91">
        <v>4995</v>
      </c>
      <c r="R459" s="91">
        <v>0</v>
      </c>
      <c r="S459" s="32"/>
    </row>
    <row r="460" spans="1:19" s="4" customFormat="1" ht="108">
      <c r="A460" s="43"/>
      <c r="B460" s="46" t="s">
        <v>268</v>
      </c>
      <c r="C460" s="91">
        <f>C461+C462</f>
        <v>82200</v>
      </c>
      <c r="D460" s="91">
        <f t="shared" ref="D460:R460" si="178">D461+D462</f>
        <v>0</v>
      </c>
      <c r="E460" s="91">
        <f t="shared" si="178"/>
        <v>0</v>
      </c>
      <c r="F460" s="91">
        <f>F461+F462</f>
        <v>82200</v>
      </c>
      <c r="G460" s="91">
        <f>G461+G462</f>
        <v>0</v>
      </c>
      <c r="H460" s="91">
        <f t="shared" si="178"/>
        <v>82120</v>
      </c>
      <c r="I460" s="91">
        <f t="shared" si="178"/>
        <v>0</v>
      </c>
      <c r="J460" s="91">
        <f t="shared" si="178"/>
        <v>0</v>
      </c>
      <c r="K460" s="91">
        <f t="shared" si="178"/>
        <v>82120</v>
      </c>
      <c r="L460" s="91">
        <f t="shared" si="178"/>
        <v>0</v>
      </c>
      <c r="M460" s="103">
        <f t="shared" si="176"/>
        <v>0.99902676399026769</v>
      </c>
      <c r="N460" s="91">
        <f t="shared" si="178"/>
        <v>82120</v>
      </c>
      <c r="O460" s="91">
        <f t="shared" si="178"/>
        <v>0</v>
      </c>
      <c r="P460" s="91">
        <f t="shared" si="178"/>
        <v>0</v>
      </c>
      <c r="Q460" s="91">
        <f t="shared" si="178"/>
        <v>82120</v>
      </c>
      <c r="R460" s="91">
        <f t="shared" si="178"/>
        <v>0</v>
      </c>
      <c r="S460" s="32"/>
    </row>
    <row r="461" spans="1:19" s="4" customFormat="1" ht="83.25">
      <c r="A461" s="44" t="s">
        <v>133</v>
      </c>
      <c r="B461" s="47" t="s">
        <v>269</v>
      </c>
      <c r="C461" s="92">
        <f>D461+E461+G461+F461</f>
        <v>20000</v>
      </c>
      <c r="D461" s="92">
        <v>0</v>
      </c>
      <c r="E461" s="92">
        <v>0</v>
      </c>
      <c r="F461" s="92">
        <v>20000</v>
      </c>
      <c r="G461" s="92">
        <v>0</v>
      </c>
      <c r="H461" s="92">
        <f>I461+J461+L461+K461</f>
        <v>19920</v>
      </c>
      <c r="I461" s="92">
        <v>0</v>
      </c>
      <c r="J461" s="92">
        <v>0</v>
      </c>
      <c r="K461" s="92">
        <v>19920</v>
      </c>
      <c r="L461" s="92">
        <v>0</v>
      </c>
      <c r="M461" s="103">
        <f t="shared" si="176"/>
        <v>0.996</v>
      </c>
      <c r="N461" s="92">
        <f>O461+P461+R461+Q461</f>
        <v>19920</v>
      </c>
      <c r="O461" s="92">
        <v>0</v>
      </c>
      <c r="P461" s="92">
        <v>0</v>
      </c>
      <c r="Q461" s="92">
        <v>19920</v>
      </c>
      <c r="R461" s="92">
        <v>0</v>
      </c>
      <c r="S461" s="33"/>
    </row>
    <row r="462" spans="1:19" s="4" customFormat="1" ht="55.5">
      <c r="A462" s="44" t="s">
        <v>160</v>
      </c>
      <c r="B462" s="47" t="s">
        <v>270</v>
      </c>
      <c r="C462" s="92">
        <f>D462+E462+G462+F462</f>
        <v>62200</v>
      </c>
      <c r="D462" s="92">
        <v>0</v>
      </c>
      <c r="E462" s="92">
        <v>0</v>
      </c>
      <c r="F462" s="92">
        <v>62200</v>
      </c>
      <c r="G462" s="92">
        <v>0</v>
      </c>
      <c r="H462" s="92">
        <f>I462+J462+L462+K462</f>
        <v>62200</v>
      </c>
      <c r="I462" s="92">
        <v>0</v>
      </c>
      <c r="J462" s="92">
        <v>0</v>
      </c>
      <c r="K462" s="92">
        <v>62200</v>
      </c>
      <c r="L462" s="92">
        <v>0</v>
      </c>
      <c r="M462" s="103">
        <f t="shared" si="176"/>
        <v>1</v>
      </c>
      <c r="N462" s="92">
        <f>O462+P462+R462+Q462</f>
        <v>62200</v>
      </c>
      <c r="O462" s="92">
        <v>0</v>
      </c>
      <c r="P462" s="92">
        <v>0</v>
      </c>
      <c r="Q462" s="92">
        <v>62200</v>
      </c>
      <c r="R462" s="92">
        <v>0</v>
      </c>
      <c r="S462" s="33"/>
    </row>
    <row r="463" spans="1:19" s="4" customFormat="1" ht="81">
      <c r="A463" s="42" t="s">
        <v>42</v>
      </c>
      <c r="B463" s="48" t="s">
        <v>505</v>
      </c>
      <c r="C463" s="91">
        <f>C464+C469</f>
        <v>107037</v>
      </c>
      <c r="D463" s="91">
        <f t="shared" ref="D463:R463" si="179">D464+D469</f>
        <v>0</v>
      </c>
      <c r="E463" s="91">
        <f t="shared" si="179"/>
        <v>0</v>
      </c>
      <c r="F463" s="91">
        <f t="shared" si="179"/>
        <v>107037</v>
      </c>
      <c r="G463" s="91">
        <f t="shared" si="179"/>
        <v>0</v>
      </c>
      <c r="H463" s="91">
        <f t="shared" si="179"/>
        <v>107037</v>
      </c>
      <c r="I463" s="91">
        <f t="shared" si="179"/>
        <v>0</v>
      </c>
      <c r="J463" s="91">
        <f t="shared" si="179"/>
        <v>0</v>
      </c>
      <c r="K463" s="86">
        <f t="shared" si="179"/>
        <v>107037</v>
      </c>
      <c r="L463" s="91">
        <f t="shared" si="179"/>
        <v>0</v>
      </c>
      <c r="M463" s="103">
        <f t="shared" si="176"/>
        <v>1</v>
      </c>
      <c r="N463" s="91">
        <f t="shared" si="179"/>
        <v>107037</v>
      </c>
      <c r="O463" s="91">
        <f t="shared" si="179"/>
        <v>0</v>
      </c>
      <c r="P463" s="91">
        <f t="shared" si="179"/>
        <v>0</v>
      </c>
      <c r="Q463" s="86">
        <f t="shared" si="179"/>
        <v>107037</v>
      </c>
      <c r="R463" s="91">
        <f t="shared" si="179"/>
        <v>0</v>
      </c>
      <c r="S463" s="33"/>
    </row>
    <row r="464" spans="1:19" s="4" customFormat="1" ht="54">
      <c r="A464" s="43"/>
      <c r="B464" s="46" t="s">
        <v>228</v>
      </c>
      <c r="C464" s="91">
        <f>C465+C466+C467</f>
        <v>107037</v>
      </c>
      <c r="D464" s="91">
        <f t="shared" ref="D464:R464" si="180">D465+D466+D467</f>
        <v>0</v>
      </c>
      <c r="E464" s="91">
        <f t="shared" si="180"/>
        <v>0</v>
      </c>
      <c r="F464" s="91">
        <f t="shared" si="180"/>
        <v>107037</v>
      </c>
      <c r="G464" s="91">
        <f t="shared" si="180"/>
        <v>0</v>
      </c>
      <c r="H464" s="91">
        <f t="shared" si="180"/>
        <v>107037</v>
      </c>
      <c r="I464" s="91">
        <f t="shared" si="180"/>
        <v>0</v>
      </c>
      <c r="J464" s="91">
        <f t="shared" si="180"/>
        <v>0</v>
      </c>
      <c r="K464" s="86">
        <f t="shared" si="180"/>
        <v>107037</v>
      </c>
      <c r="L464" s="91">
        <f t="shared" si="180"/>
        <v>0</v>
      </c>
      <c r="M464" s="103">
        <f t="shared" si="176"/>
        <v>1</v>
      </c>
      <c r="N464" s="91">
        <f t="shared" si="180"/>
        <v>107037</v>
      </c>
      <c r="O464" s="91">
        <f t="shared" si="180"/>
        <v>0</v>
      </c>
      <c r="P464" s="91">
        <f t="shared" si="180"/>
        <v>0</v>
      </c>
      <c r="Q464" s="86">
        <f t="shared" si="180"/>
        <v>107037</v>
      </c>
      <c r="R464" s="91">
        <f t="shared" si="180"/>
        <v>0</v>
      </c>
      <c r="S464" s="32"/>
    </row>
    <row r="465" spans="1:19" s="4" customFormat="1" ht="83.25">
      <c r="A465" s="44" t="s">
        <v>10</v>
      </c>
      <c r="B465" s="47" t="s">
        <v>213</v>
      </c>
      <c r="C465" s="92">
        <f>D465+E465+F465+G465</f>
        <v>75101</v>
      </c>
      <c r="D465" s="92">
        <v>0</v>
      </c>
      <c r="E465" s="92">
        <v>0</v>
      </c>
      <c r="F465" s="92">
        <v>75101</v>
      </c>
      <c r="G465" s="92">
        <v>0</v>
      </c>
      <c r="H465" s="92">
        <f>I465+J465+L465+K465</f>
        <v>75101</v>
      </c>
      <c r="I465" s="92">
        <v>0</v>
      </c>
      <c r="J465" s="92">
        <v>0</v>
      </c>
      <c r="K465" s="92">
        <v>75101</v>
      </c>
      <c r="L465" s="92">
        <v>0</v>
      </c>
      <c r="M465" s="103">
        <f t="shared" si="176"/>
        <v>1</v>
      </c>
      <c r="N465" s="92">
        <f>O465+P465+R465+Q465</f>
        <v>75101</v>
      </c>
      <c r="O465" s="92">
        <v>0</v>
      </c>
      <c r="P465" s="92">
        <v>0</v>
      </c>
      <c r="Q465" s="92">
        <v>75101</v>
      </c>
      <c r="R465" s="92">
        <v>0</v>
      </c>
      <c r="S465" s="33"/>
    </row>
    <row r="466" spans="1:19" s="4" customFormat="1" ht="83.25">
      <c r="A466" s="44" t="s">
        <v>99</v>
      </c>
      <c r="B466" s="47" t="s">
        <v>214</v>
      </c>
      <c r="C466" s="92">
        <f>D466+E466+F466+G466</f>
        <v>27336</v>
      </c>
      <c r="D466" s="92">
        <v>0</v>
      </c>
      <c r="E466" s="92">
        <v>0</v>
      </c>
      <c r="F466" s="92">
        <v>27336</v>
      </c>
      <c r="G466" s="92">
        <v>0</v>
      </c>
      <c r="H466" s="92">
        <f>I466+J466+L466+K466</f>
        <v>27336</v>
      </c>
      <c r="I466" s="92">
        <v>0</v>
      </c>
      <c r="J466" s="92">
        <v>0</v>
      </c>
      <c r="K466" s="92">
        <v>27336</v>
      </c>
      <c r="L466" s="92">
        <v>0</v>
      </c>
      <c r="M466" s="103">
        <f t="shared" si="176"/>
        <v>1</v>
      </c>
      <c r="N466" s="92">
        <f>O466+P466+R466+Q466</f>
        <v>27336</v>
      </c>
      <c r="O466" s="92">
        <v>0</v>
      </c>
      <c r="P466" s="92">
        <v>0</v>
      </c>
      <c r="Q466" s="92">
        <v>27336</v>
      </c>
      <c r="R466" s="92">
        <v>0</v>
      </c>
      <c r="S466" s="33"/>
    </row>
    <row r="467" spans="1:19" s="4" customFormat="1" ht="83.25">
      <c r="A467" s="44" t="s">
        <v>100</v>
      </c>
      <c r="B467" s="47" t="s">
        <v>215</v>
      </c>
      <c r="C467" s="92">
        <f>C468</f>
        <v>4600</v>
      </c>
      <c r="D467" s="92">
        <f t="shared" ref="D467:R467" si="181">D468</f>
        <v>0</v>
      </c>
      <c r="E467" s="92">
        <v>0</v>
      </c>
      <c r="F467" s="92">
        <v>4600</v>
      </c>
      <c r="G467" s="92">
        <f t="shared" si="181"/>
        <v>0</v>
      </c>
      <c r="H467" s="92">
        <f t="shared" si="181"/>
        <v>4600</v>
      </c>
      <c r="I467" s="92">
        <f t="shared" si="181"/>
        <v>0</v>
      </c>
      <c r="J467" s="92">
        <f t="shared" si="181"/>
        <v>0</v>
      </c>
      <c r="K467" s="92">
        <v>4600</v>
      </c>
      <c r="L467" s="92">
        <f t="shared" si="181"/>
        <v>0</v>
      </c>
      <c r="M467" s="103">
        <f t="shared" si="176"/>
        <v>1</v>
      </c>
      <c r="N467" s="92">
        <f t="shared" si="181"/>
        <v>4600</v>
      </c>
      <c r="O467" s="92">
        <f t="shared" si="181"/>
        <v>0</v>
      </c>
      <c r="P467" s="92">
        <f t="shared" si="181"/>
        <v>0</v>
      </c>
      <c r="Q467" s="92">
        <f t="shared" si="181"/>
        <v>4600</v>
      </c>
      <c r="R467" s="92">
        <f t="shared" si="181"/>
        <v>0</v>
      </c>
      <c r="S467" s="33"/>
    </row>
    <row r="468" spans="1:19" s="4" customFormat="1" ht="83.25">
      <c r="A468" s="41" t="s">
        <v>138</v>
      </c>
      <c r="B468" s="53" t="s">
        <v>216</v>
      </c>
      <c r="C468" s="92">
        <f>D468+E468+G468+F468</f>
        <v>4600</v>
      </c>
      <c r="D468" s="92">
        <v>0</v>
      </c>
      <c r="E468" s="92">
        <v>0</v>
      </c>
      <c r="F468" s="92">
        <v>4600</v>
      </c>
      <c r="G468" s="92">
        <v>0</v>
      </c>
      <c r="H468" s="92">
        <f>I468+J468+L468+K468</f>
        <v>4600</v>
      </c>
      <c r="I468" s="92">
        <v>0</v>
      </c>
      <c r="J468" s="92">
        <v>0</v>
      </c>
      <c r="K468" s="92">
        <v>4600</v>
      </c>
      <c r="L468" s="92">
        <v>0</v>
      </c>
      <c r="M468" s="103">
        <f t="shared" si="176"/>
        <v>1</v>
      </c>
      <c r="N468" s="92">
        <f>O468+P468+R468+Q468</f>
        <v>4600</v>
      </c>
      <c r="O468" s="92">
        <v>0</v>
      </c>
      <c r="P468" s="92">
        <v>0</v>
      </c>
      <c r="Q468" s="92">
        <v>4600</v>
      </c>
      <c r="R468" s="92">
        <v>0</v>
      </c>
      <c r="S468" s="33"/>
    </row>
    <row r="469" spans="1:19" s="4" customFormat="1" ht="81">
      <c r="A469" s="43"/>
      <c r="B469" s="46" t="s">
        <v>229</v>
      </c>
      <c r="C469" s="91">
        <f>C470</f>
        <v>0</v>
      </c>
      <c r="D469" s="91">
        <f t="shared" ref="D469:R469" si="182">D470</f>
        <v>0</v>
      </c>
      <c r="E469" s="91">
        <f t="shared" si="182"/>
        <v>0</v>
      </c>
      <c r="F469" s="91">
        <f t="shared" si="182"/>
        <v>0</v>
      </c>
      <c r="G469" s="91">
        <f t="shared" si="182"/>
        <v>0</v>
      </c>
      <c r="H469" s="91">
        <f t="shared" si="182"/>
        <v>0</v>
      </c>
      <c r="I469" s="91">
        <f t="shared" si="182"/>
        <v>0</v>
      </c>
      <c r="J469" s="91">
        <f t="shared" si="182"/>
        <v>0</v>
      </c>
      <c r="K469" s="91">
        <f t="shared" si="182"/>
        <v>0</v>
      </c>
      <c r="L469" s="91">
        <f t="shared" si="182"/>
        <v>0</v>
      </c>
      <c r="M469" s="103" t="s">
        <v>823</v>
      </c>
      <c r="N469" s="91">
        <f t="shared" si="182"/>
        <v>0</v>
      </c>
      <c r="O469" s="91">
        <f t="shared" si="182"/>
        <v>0</v>
      </c>
      <c r="P469" s="91">
        <f t="shared" si="182"/>
        <v>0</v>
      </c>
      <c r="Q469" s="91">
        <f t="shared" si="182"/>
        <v>0</v>
      </c>
      <c r="R469" s="91">
        <f t="shared" si="182"/>
        <v>0</v>
      </c>
      <c r="S469" s="32"/>
    </row>
    <row r="470" spans="1:19" s="4" customFormat="1" ht="200.1" customHeight="1">
      <c r="A470" s="44" t="s">
        <v>87</v>
      </c>
      <c r="B470" s="47" t="s">
        <v>217</v>
      </c>
      <c r="C470" s="92">
        <f>D470+E470+G470+F470</f>
        <v>0</v>
      </c>
      <c r="D470" s="92">
        <v>0</v>
      </c>
      <c r="E470" s="92">
        <v>0</v>
      </c>
      <c r="F470" s="92">
        <v>0</v>
      </c>
      <c r="G470" s="92">
        <v>0</v>
      </c>
      <c r="H470" s="92">
        <f>I470+J470+L470+K470</f>
        <v>0</v>
      </c>
      <c r="I470" s="92">
        <v>0</v>
      </c>
      <c r="J470" s="92">
        <v>0</v>
      </c>
      <c r="K470" s="92">
        <v>0</v>
      </c>
      <c r="L470" s="92">
        <v>0</v>
      </c>
      <c r="M470" s="103" t="s">
        <v>823</v>
      </c>
      <c r="N470" s="92">
        <f>O470+P470+R470+Q470</f>
        <v>0</v>
      </c>
      <c r="O470" s="92">
        <v>0</v>
      </c>
      <c r="P470" s="92">
        <v>0</v>
      </c>
      <c r="Q470" s="92">
        <v>0</v>
      </c>
      <c r="R470" s="92">
        <v>0</v>
      </c>
      <c r="S470" s="33" t="s">
        <v>660</v>
      </c>
    </row>
    <row r="471" spans="1:19" s="4" customFormat="1" ht="200.1" customHeight="1">
      <c r="A471" s="42" t="s">
        <v>43</v>
      </c>
      <c r="B471" s="48" t="s">
        <v>70</v>
      </c>
      <c r="C471" s="91">
        <f>C472+C475</f>
        <v>13875.2</v>
      </c>
      <c r="D471" s="91">
        <f t="shared" ref="D471:R471" si="183">D472+D475</f>
        <v>10506.2</v>
      </c>
      <c r="E471" s="91">
        <f t="shared" si="183"/>
        <v>1557.3</v>
      </c>
      <c r="F471" s="91">
        <f t="shared" si="183"/>
        <v>0</v>
      </c>
      <c r="G471" s="91">
        <f t="shared" si="183"/>
        <v>1811.7</v>
      </c>
      <c r="H471" s="91">
        <f t="shared" si="183"/>
        <v>8475.4</v>
      </c>
      <c r="I471" s="91">
        <f t="shared" si="183"/>
        <v>5215.3</v>
      </c>
      <c r="J471" s="91">
        <f t="shared" si="183"/>
        <v>1468.1</v>
      </c>
      <c r="K471" s="91">
        <f t="shared" si="183"/>
        <v>0</v>
      </c>
      <c r="L471" s="91">
        <f t="shared" si="183"/>
        <v>1792</v>
      </c>
      <c r="M471" s="103">
        <f t="shared" si="176"/>
        <v>0.61083083487084866</v>
      </c>
      <c r="N471" s="91">
        <f t="shared" si="183"/>
        <v>10447.599999999999</v>
      </c>
      <c r="O471" s="91">
        <f t="shared" si="183"/>
        <v>7187.5</v>
      </c>
      <c r="P471" s="91">
        <f t="shared" si="183"/>
        <v>1468.1</v>
      </c>
      <c r="Q471" s="91">
        <f t="shared" si="183"/>
        <v>0</v>
      </c>
      <c r="R471" s="91">
        <f t="shared" si="183"/>
        <v>1792</v>
      </c>
      <c r="S471" s="33"/>
    </row>
    <row r="472" spans="1:19" s="4" customFormat="1" ht="81">
      <c r="A472" s="43"/>
      <c r="B472" s="46" t="s">
        <v>230</v>
      </c>
      <c r="C472" s="91">
        <f>C473</f>
        <v>4749</v>
      </c>
      <c r="D472" s="91">
        <f t="shared" ref="D472:R473" si="184">D473</f>
        <v>1380</v>
      </c>
      <c r="E472" s="91">
        <f t="shared" si="184"/>
        <v>1557.3</v>
      </c>
      <c r="F472" s="91">
        <f t="shared" si="184"/>
        <v>0</v>
      </c>
      <c r="G472" s="91">
        <f t="shared" si="184"/>
        <v>1811.7</v>
      </c>
      <c r="H472" s="91">
        <f t="shared" si="184"/>
        <v>3337.3999999999996</v>
      </c>
      <c r="I472" s="91">
        <f t="shared" si="184"/>
        <v>77.3</v>
      </c>
      <c r="J472" s="91">
        <f t="shared" si="184"/>
        <v>1468.1</v>
      </c>
      <c r="K472" s="91">
        <f t="shared" si="184"/>
        <v>0</v>
      </c>
      <c r="L472" s="91">
        <f t="shared" si="184"/>
        <v>1792</v>
      </c>
      <c r="M472" s="103">
        <f t="shared" si="176"/>
        <v>0.70275847546851966</v>
      </c>
      <c r="N472" s="91">
        <f t="shared" si="184"/>
        <v>3337.3999999999996</v>
      </c>
      <c r="O472" s="91">
        <f t="shared" si="184"/>
        <v>77.3</v>
      </c>
      <c r="P472" s="91">
        <f t="shared" si="184"/>
        <v>1468.1</v>
      </c>
      <c r="Q472" s="91">
        <f t="shared" si="184"/>
        <v>0</v>
      </c>
      <c r="R472" s="91">
        <f t="shared" si="184"/>
        <v>1792</v>
      </c>
      <c r="S472" s="32"/>
    </row>
    <row r="473" spans="1:19" s="4" customFormat="1" ht="138.75">
      <c r="A473" s="44" t="s">
        <v>10</v>
      </c>
      <c r="B473" s="47" t="s">
        <v>208</v>
      </c>
      <c r="C473" s="92">
        <f>C474</f>
        <v>4749</v>
      </c>
      <c r="D473" s="92">
        <f t="shared" si="184"/>
        <v>1380</v>
      </c>
      <c r="E473" s="92">
        <f t="shared" si="184"/>
        <v>1557.3</v>
      </c>
      <c r="F473" s="92">
        <v>0</v>
      </c>
      <c r="G473" s="92">
        <f t="shared" si="184"/>
        <v>1811.7</v>
      </c>
      <c r="H473" s="92">
        <f t="shared" si="184"/>
        <v>3337.3999999999996</v>
      </c>
      <c r="I473" s="92">
        <f t="shared" si="184"/>
        <v>77.3</v>
      </c>
      <c r="J473" s="92">
        <f t="shared" si="184"/>
        <v>1468.1</v>
      </c>
      <c r="K473" s="92">
        <f t="shared" si="184"/>
        <v>0</v>
      </c>
      <c r="L473" s="92">
        <f t="shared" si="184"/>
        <v>1792</v>
      </c>
      <c r="M473" s="103">
        <f t="shared" si="176"/>
        <v>0.70275847546851966</v>
      </c>
      <c r="N473" s="92">
        <f t="shared" si="184"/>
        <v>3337.3999999999996</v>
      </c>
      <c r="O473" s="92">
        <f t="shared" si="184"/>
        <v>77.3</v>
      </c>
      <c r="P473" s="92">
        <f t="shared" si="184"/>
        <v>1468.1</v>
      </c>
      <c r="Q473" s="92">
        <f t="shared" si="184"/>
        <v>0</v>
      </c>
      <c r="R473" s="92">
        <f t="shared" si="184"/>
        <v>1792</v>
      </c>
      <c r="S473" s="33"/>
    </row>
    <row r="474" spans="1:19" s="4" customFormat="1" ht="60.75">
      <c r="A474" s="41" t="s">
        <v>123</v>
      </c>
      <c r="B474" s="53" t="s">
        <v>209</v>
      </c>
      <c r="C474" s="92">
        <f>D474+E474+G474</f>
        <v>4749</v>
      </c>
      <c r="D474" s="92">
        <v>1380</v>
      </c>
      <c r="E474" s="92">
        <v>1557.3</v>
      </c>
      <c r="F474" s="92">
        <v>0</v>
      </c>
      <c r="G474" s="92">
        <v>1811.7</v>
      </c>
      <c r="H474" s="92">
        <f>I474+J474+L474</f>
        <v>3337.3999999999996</v>
      </c>
      <c r="I474" s="92">
        <v>77.3</v>
      </c>
      <c r="J474" s="92">
        <v>1468.1</v>
      </c>
      <c r="K474" s="92">
        <v>0</v>
      </c>
      <c r="L474" s="92">
        <v>1792</v>
      </c>
      <c r="M474" s="103">
        <f t="shared" si="176"/>
        <v>0.70275847546851966</v>
      </c>
      <c r="N474" s="92">
        <f>O474+P474+R474</f>
        <v>3337.3999999999996</v>
      </c>
      <c r="O474" s="92">
        <v>77.3</v>
      </c>
      <c r="P474" s="92">
        <v>1468.1</v>
      </c>
      <c r="Q474" s="92">
        <v>0</v>
      </c>
      <c r="R474" s="92">
        <v>1792</v>
      </c>
      <c r="S474" s="33" t="s">
        <v>882</v>
      </c>
    </row>
    <row r="475" spans="1:19" s="4" customFormat="1" ht="189">
      <c r="A475" s="43"/>
      <c r="B475" s="46" t="s">
        <v>231</v>
      </c>
      <c r="C475" s="91">
        <f t="shared" ref="C475:L475" si="185">C476+C478+C480</f>
        <v>9126.2000000000007</v>
      </c>
      <c r="D475" s="91">
        <f t="shared" si="185"/>
        <v>9126.2000000000007</v>
      </c>
      <c r="E475" s="91">
        <f t="shared" si="185"/>
        <v>0</v>
      </c>
      <c r="F475" s="91">
        <f t="shared" si="185"/>
        <v>0</v>
      </c>
      <c r="G475" s="91">
        <f t="shared" si="185"/>
        <v>0</v>
      </c>
      <c r="H475" s="91">
        <f t="shared" si="185"/>
        <v>5138</v>
      </c>
      <c r="I475" s="91">
        <f t="shared" si="185"/>
        <v>5138</v>
      </c>
      <c r="J475" s="91">
        <f t="shared" si="185"/>
        <v>0</v>
      </c>
      <c r="K475" s="91">
        <f t="shared" si="185"/>
        <v>0</v>
      </c>
      <c r="L475" s="91">
        <f t="shared" si="185"/>
        <v>0</v>
      </c>
      <c r="M475" s="103">
        <f t="shared" si="176"/>
        <v>0.56299445552365712</v>
      </c>
      <c r="N475" s="91">
        <f>N476+N478+N480</f>
        <v>7110.2</v>
      </c>
      <c r="O475" s="91">
        <f>O476+O478+O480</f>
        <v>7110.2</v>
      </c>
      <c r="P475" s="91">
        <f>P476+P478+P480</f>
        <v>0</v>
      </c>
      <c r="Q475" s="91">
        <f>Q476+Q478+Q480</f>
        <v>0</v>
      </c>
      <c r="R475" s="91">
        <f>R476+R478+R480</f>
        <v>0</v>
      </c>
      <c r="S475" s="32"/>
    </row>
    <row r="476" spans="1:19" s="4" customFormat="1" ht="181.5" customHeight="1">
      <c r="A476" s="44" t="s">
        <v>87</v>
      </c>
      <c r="B476" s="47" t="s">
        <v>210</v>
      </c>
      <c r="C476" s="92">
        <f>D476+E476+G476</f>
        <v>7154</v>
      </c>
      <c r="D476" s="92">
        <v>7154</v>
      </c>
      <c r="E476" s="92">
        <v>0</v>
      </c>
      <c r="F476" s="92">
        <v>0</v>
      </c>
      <c r="G476" s="92">
        <v>0</v>
      </c>
      <c r="H476" s="92">
        <f>I476+J476+L476</f>
        <v>5138</v>
      </c>
      <c r="I476" s="92">
        <v>5138</v>
      </c>
      <c r="J476" s="92">
        <v>0</v>
      </c>
      <c r="K476" s="92">
        <v>0</v>
      </c>
      <c r="L476" s="92">
        <v>0</v>
      </c>
      <c r="M476" s="103">
        <f t="shared" si="176"/>
        <v>0.71819960861056753</v>
      </c>
      <c r="N476" s="92">
        <f>O476+P476+R476</f>
        <v>5138</v>
      </c>
      <c r="O476" s="92">
        <v>5138</v>
      </c>
      <c r="P476" s="92">
        <v>0</v>
      </c>
      <c r="Q476" s="92">
        <v>0</v>
      </c>
      <c r="R476" s="92">
        <v>0</v>
      </c>
      <c r="S476" s="33" t="s">
        <v>850</v>
      </c>
    </row>
    <row r="477" spans="1:19" s="4" customFormat="1" ht="83.25">
      <c r="A477" s="44" t="s">
        <v>88</v>
      </c>
      <c r="B477" s="47" t="s">
        <v>662</v>
      </c>
      <c r="C477" s="92">
        <f>D477+E477+G477</f>
        <v>0</v>
      </c>
      <c r="D477" s="92">
        <v>0</v>
      </c>
      <c r="E477" s="92">
        <v>0</v>
      </c>
      <c r="F477" s="92">
        <v>0</v>
      </c>
      <c r="G477" s="92">
        <v>0</v>
      </c>
      <c r="H477" s="92">
        <f>I477+J477+L477</f>
        <v>0</v>
      </c>
      <c r="I477" s="92">
        <v>0</v>
      </c>
      <c r="J477" s="92">
        <v>0</v>
      </c>
      <c r="K477" s="92">
        <v>0</v>
      </c>
      <c r="L477" s="92">
        <v>0</v>
      </c>
      <c r="M477" s="103" t="s">
        <v>823</v>
      </c>
      <c r="N477" s="92">
        <f>O477+P477+R477</f>
        <v>0</v>
      </c>
      <c r="O477" s="92">
        <v>0</v>
      </c>
      <c r="P477" s="92">
        <v>0</v>
      </c>
      <c r="Q477" s="92">
        <v>0</v>
      </c>
      <c r="R477" s="92">
        <v>0</v>
      </c>
      <c r="S477" s="33" t="s">
        <v>851</v>
      </c>
    </row>
    <row r="478" spans="1:19" s="4" customFormat="1" ht="122.25" customHeight="1">
      <c r="A478" s="44" t="s">
        <v>89</v>
      </c>
      <c r="B478" s="47" t="s">
        <v>211</v>
      </c>
      <c r="C478" s="92">
        <f>D478+E478+G478</f>
        <v>0</v>
      </c>
      <c r="D478" s="92">
        <v>0</v>
      </c>
      <c r="E478" s="92">
        <v>0</v>
      </c>
      <c r="F478" s="92">
        <v>0</v>
      </c>
      <c r="G478" s="92">
        <v>0</v>
      </c>
      <c r="H478" s="92">
        <f>I478+J478+L478</f>
        <v>0</v>
      </c>
      <c r="I478" s="92">
        <v>0</v>
      </c>
      <c r="J478" s="92">
        <v>0</v>
      </c>
      <c r="K478" s="92">
        <v>0</v>
      </c>
      <c r="L478" s="92">
        <v>0</v>
      </c>
      <c r="M478" s="103" t="s">
        <v>823</v>
      </c>
      <c r="N478" s="92">
        <f>O478+P478+R478</f>
        <v>0</v>
      </c>
      <c r="O478" s="92">
        <v>0</v>
      </c>
      <c r="P478" s="92">
        <v>0</v>
      </c>
      <c r="Q478" s="92">
        <v>0</v>
      </c>
      <c r="R478" s="92">
        <v>0</v>
      </c>
      <c r="S478" s="33" t="s">
        <v>663</v>
      </c>
    </row>
    <row r="479" spans="1:19" s="4" customFormat="1" ht="131.25" customHeight="1">
      <c r="A479" s="44" t="s">
        <v>90</v>
      </c>
      <c r="B479" s="47" t="s">
        <v>664</v>
      </c>
      <c r="C479" s="92">
        <f>D479+E479+G479</f>
        <v>0</v>
      </c>
      <c r="D479" s="92">
        <v>0</v>
      </c>
      <c r="E479" s="92">
        <v>0</v>
      </c>
      <c r="F479" s="92">
        <v>0</v>
      </c>
      <c r="G479" s="92">
        <v>0</v>
      </c>
      <c r="H479" s="92">
        <v>0</v>
      </c>
      <c r="I479" s="92">
        <v>0</v>
      </c>
      <c r="J479" s="92">
        <v>0</v>
      </c>
      <c r="K479" s="92">
        <v>0</v>
      </c>
      <c r="L479" s="92">
        <v>0</v>
      </c>
      <c r="M479" s="103" t="s">
        <v>823</v>
      </c>
      <c r="N479" s="92">
        <f>O479+P479+R479</f>
        <v>0</v>
      </c>
      <c r="O479" s="92">
        <v>0</v>
      </c>
      <c r="P479" s="92">
        <v>0</v>
      </c>
      <c r="Q479" s="92">
        <v>0</v>
      </c>
      <c r="R479" s="92">
        <v>0</v>
      </c>
      <c r="S479" s="33" t="s">
        <v>665</v>
      </c>
    </row>
    <row r="480" spans="1:19" s="4" customFormat="1" ht="55.5">
      <c r="A480" s="44" t="s">
        <v>91</v>
      </c>
      <c r="B480" s="47" t="s">
        <v>212</v>
      </c>
      <c r="C480" s="92">
        <f>D480+E480+G480</f>
        <v>1972.2</v>
      </c>
      <c r="D480" s="92">
        <v>1972.2</v>
      </c>
      <c r="E480" s="92">
        <v>0</v>
      </c>
      <c r="F480" s="92">
        <v>0</v>
      </c>
      <c r="G480" s="92">
        <v>0</v>
      </c>
      <c r="H480" s="92">
        <f>I480+J480+L480</f>
        <v>0</v>
      </c>
      <c r="I480" s="92">
        <v>0</v>
      </c>
      <c r="J480" s="92">
        <v>0</v>
      </c>
      <c r="K480" s="92">
        <v>0</v>
      </c>
      <c r="L480" s="92">
        <v>0</v>
      </c>
      <c r="M480" s="103">
        <f t="shared" si="176"/>
        <v>0</v>
      </c>
      <c r="N480" s="92">
        <f>O480+P480+R480</f>
        <v>1972.2</v>
      </c>
      <c r="O480" s="92">
        <v>1972.2</v>
      </c>
      <c r="P480" s="92">
        <v>0</v>
      </c>
      <c r="Q480" s="92">
        <v>0</v>
      </c>
      <c r="R480" s="92">
        <v>0</v>
      </c>
      <c r="S480" s="33" t="s">
        <v>661</v>
      </c>
    </row>
    <row r="481" spans="1:19" s="4" customFormat="1" ht="108">
      <c r="A481" s="43"/>
      <c r="B481" s="46" t="s">
        <v>666</v>
      </c>
      <c r="C481" s="91">
        <v>0</v>
      </c>
      <c r="D481" s="91">
        <v>0</v>
      </c>
      <c r="E481" s="91">
        <v>0</v>
      </c>
      <c r="F481" s="91">
        <v>0</v>
      </c>
      <c r="G481" s="91">
        <v>0</v>
      </c>
      <c r="H481" s="91">
        <v>0</v>
      </c>
      <c r="I481" s="91">
        <v>0</v>
      </c>
      <c r="J481" s="91">
        <v>0</v>
      </c>
      <c r="K481" s="91">
        <v>0</v>
      </c>
      <c r="L481" s="91">
        <v>0</v>
      </c>
      <c r="M481" s="103" t="s">
        <v>823</v>
      </c>
      <c r="N481" s="91">
        <v>0</v>
      </c>
      <c r="O481" s="91">
        <v>0</v>
      </c>
      <c r="P481" s="91">
        <v>0</v>
      </c>
      <c r="Q481" s="91">
        <v>0</v>
      </c>
      <c r="R481" s="91">
        <v>0</v>
      </c>
      <c r="S481" s="32"/>
    </row>
    <row r="482" spans="1:19" s="4" customFormat="1" ht="111">
      <c r="A482" s="44" t="s">
        <v>86</v>
      </c>
      <c r="B482" s="47" t="s">
        <v>667</v>
      </c>
      <c r="C482" s="92">
        <v>0</v>
      </c>
      <c r="D482" s="92">
        <v>0</v>
      </c>
      <c r="E482" s="92">
        <v>0</v>
      </c>
      <c r="F482" s="92">
        <v>0</v>
      </c>
      <c r="G482" s="92">
        <v>0</v>
      </c>
      <c r="H482" s="92">
        <v>0</v>
      </c>
      <c r="I482" s="92">
        <v>0</v>
      </c>
      <c r="J482" s="92">
        <v>0</v>
      </c>
      <c r="K482" s="92">
        <v>0</v>
      </c>
      <c r="L482" s="92">
        <v>0</v>
      </c>
      <c r="M482" s="103" t="s">
        <v>823</v>
      </c>
      <c r="N482" s="92">
        <v>0</v>
      </c>
      <c r="O482" s="92">
        <v>0</v>
      </c>
      <c r="P482" s="92">
        <v>0</v>
      </c>
      <c r="Q482" s="92">
        <v>0</v>
      </c>
      <c r="R482" s="92">
        <v>0</v>
      </c>
      <c r="S482" s="33" t="s">
        <v>668</v>
      </c>
    </row>
    <row r="483" spans="1:19" s="4" customFormat="1" ht="135">
      <c r="A483" s="54" t="s">
        <v>18</v>
      </c>
      <c r="B483" s="55" t="s">
        <v>506</v>
      </c>
      <c r="C483" s="96">
        <f t="shared" ref="C483:H483" si="186">C484+C487+C490+C492</f>
        <v>10029.799999999999</v>
      </c>
      <c r="D483" s="96">
        <f t="shared" si="186"/>
        <v>0</v>
      </c>
      <c r="E483" s="96">
        <f t="shared" si="186"/>
        <v>1006</v>
      </c>
      <c r="F483" s="96">
        <f t="shared" si="186"/>
        <v>758.8</v>
      </c>
      <c r="G483" s="96">
        <f t="shared" si="186"/>
        <v>8265</v>
      </c>
      <c r="H483" s="96">
        <f t="shared" si="186"/>
        <v>10063.299999999999</v>
      </c>
      <c r="I483" s="96">
        <f>I484+I487+I490</f>
        <v>0</v>
      </c>
      <c r="J483" s="96">
        <f>J484+J487+J490+J492</f>
        <v>26.8</v>
      </c>
      <c r="K483" s="96">
        <f>K484+K487+K490</f>
        <v>758.8</v>
      </c>
      <c r="L483" s="96">
        <f>L484+L487+L490</f>
        <v>9277.7000000000007</v>
      </c>
      <c r="M483" s="103">
        <f t="shared" si="176"/>
        <v>1.0033400466609503</v>
      </c>
      <c r="N483" s="96">
        <f>N484+N487+N490+N492</f>
        <v>10063.299999999999</v>
      </c>
      <c r="O483" s="96">
        <f>O484+O487+O490</f>
        <v>0</v>
      </c>
      <c r="P483" s="96">
        <f>P484+P487+P490+P492</f>
        <v>26.8</v>
      </c>
      <c r="Q483" s="96">
        <f>Q484+Q487+Q490</f>
        <v>758.8</v>
      </c>
      <c r="R483" s="96">
        <f>R484+R487+R490</f>
        <v>9277.7000000000007</v>
      </c>
      <c r="S483" s="59"/>
    </row>
    <row r="484" spans="1:19" s="4" customFormat="1" ht="135">
      <c r="A484" s="43"/>
      <c r="B484" s="46" t="s">
        <v>232</v>
      </c>
      <c r="C484" s="91">
        <f t="shared" ref="C484:L484" si="187">C485+C486</f>
        <v>4200</v>
      </c>
      <c r="D484" s="91">
        <f t="shared" si="187"/>
        <v>0</v>
      </c>
      <c r="E484" s="91">
        <f t="shared" si="187"/>
        <v>0</v>
      </c>
      <c r="F484" s="91">
        <f t="shared" si="187"/>
        <v>0</v>
      </c>
      <c r="G484" s="91">
        <f t="shared" si="187"/>
        <v>4200</v>
      </c>
      <c r="H484" s="91">
        <f t="shared" si="187"/>
        <v>4751</v>
      </c>
      <c r="I484" s="91">
        <f t="shared" si="187"/>
        <v>0</v>
      </c>
      <c r="J484" s="91">
        <f t="shared" si="187"/>
        <v>0</v>
      </c>
      <c r="K484" s="91">
        <f t="shared" si="187"/>
        <v>0</v>
      </c>
      <c r="L484" s="91">
        <f t="shared" si="187"/>
        <v>4751</v>
      </c>
      <c r="M484" s="103">
        <f t="shared" si="176"/>
        <v>1.1311904761904761</v>
      </c>
      <c r="N484" s="91">
        <f>N485+N486</f>
        <v>4751</v>
      </c>
      <c r="O484" s="91">
        <f>O485+O486</f>
        <v>0</v>
      </c>
      <c r="P484" s="91">
        <f>P485+P486</f>
        <v>0</v>
      </c>
      <c r="Q484" s="91">
        <f>Q485+Q486</f>
        <v>0</v>
      </c>
      <c r="R484" s="91">
        <f>R485+R486</f>
        <v>4751</v>
      </c>
      <c r="S484" s="32"/>
    </row>
    <row r="485" spans="1:19" s="4" customFormat="1" ht="139.5" customHeight="1">
      <c r="A485" s="44" t="s">
        <v>10</v>
      </c>
      <c r="B485" s="47" t="s">
        <v>205</v>
      </c>
      <c r="C485" s="92">
        <f>D485+E485+G485</f>
        <v>3200</v>
      </c>
      <c r="D485" s="92">
        <v>0</v>
      </c>
      <c r="E485" s="92">
        <v>0</v>
      </c>
      <c r="F485" s="92">
        <v>0</v>
      </c>
      <c r="G485" s="92">
        <v>3200</v>
      </c>
      <c r="H485" s="92">
        <f>I485+J485+L485</f>
        <v>3473</v>
      </c>
      <c r="I485" s="92">
        <v>0</v>
      </c>
      <c r="J485" s="92">
        <v>0</v>
      </c>
      <c r="K485" s="92">
        <v>0</v>
      </c>
      <c r="L485" s="92">
        <v>3473</v>
      </c>
      <c r="M485" s="103">
        <f t="shared" si="176"/>
        <v>1.0853124999999999</v>
      </c>
      <c r="N485" s="92">
        <f>O485+P485+R485</f>
        <v>3473</v>
      </c>
      <c r="O485" s="92">
        <v>0</v>
      </c>
      <c r="P485" s="92">
        <v>0</v>
      </c>
      <c r="Q485" s="92">
        <v>0</v>
      </c>
      <c r="R485" s="92">
        <v>3473</v>
      </c>
      <c r="S485" s="65" t="s">
        <v>852</v>
      </c>
    </row>
    <row r="486" spans="1:19" s="4" customFormat="1" ht="138.75">
      <c r="A486" s="44" t="s">
        <v>99</v>
      </c>
      <c r="B486" s="47" t="s">
        <v>206</v>
      </c>
      <c r="C486" s="92">
        <f>D486+E486+G486</f>
        <v>1000</v>
      </c>
      <c r="D486" s="92">
        <v>0</v>
      </c>
      <c r="E486" s="92">
        <v>0</v>
      </c>
      <c r="F486" s="92">
        <v>0</v>
      </c>
      <c r="G486" s="92">
        <v>1000</v>
      </c>
      <c r="H486" s="92">
        <f>I486+J486+L486</f>
        <v>1278</v>
      </c>
      <c r="I486" s="92">
        <v>0</v>
      </c>
      <c r="J486" s="92">
        <v>0</v>
      </c>
      <c r="K486" s="92">
        <v>0</v>
      </c>
      <c r="L486" s="92">
        <v>1278</v>
      </c>
      <c r="M486" s="103">
        <f t="shared" si="176"/>
        <v>1.278</v>
      </c>
      <c r="N486" s="92">
        <f>O486+P486+R486</f>
        <v>1278</v>
      </c>
      <c r="O486" s="92">
        <v>0</v>
      </c>
      <c r="P486" s="92">
        <v>0</v>
      </c>
      <c r="Q486" s="92">
        <v>0</v>
      </c>
      <c r="R486" s="92">
        <v>1278</v>
      </c>
      <c r="S486" s="64" t="s">
        <v>881</v>
      </c>
    </row>
    <row r="487" spans="1:19" s="4" customFormat="1" ht="200.1" customHeight="1">
      <c r="A487" s="43"/>
      <c r="B487" s="46" t="s">
        <v>233</v>
      </c>
      <c r="C487" s="91">
        <f>C488+C489</f>
        <v>4065</v>
      </c>
      <c r="D487" s="91">
        <f t="shared" ref="D487:R487" si="188">D488+D489</f>
        <v>0</v>
      </c>
      <c r="E487" s="91">
        <f t="shared" si="188"/>
        <v>0</v>
      </c>
      <c r="F487" s="91">
        <f t="shared" si="188"/>
        <v>0</v>
      </c>
      <c r="G487" s="91">
        <f t="shared" si="188"/>
        <v>4065</v>
      </c>
      <c r="H487" s="91">
        <f t="shared" si="188"/>
        <v>4526.7</v>
      </c>
      <c r="I487" s="91">
        <f t="shared" si="188"/>
        <v>0</v>
      </c>
      <c r="J487" s="91">
        <f t="shared" si="188"/>
        <v>0</v>
      </c>
      <c r="K487" s="91">
        <f t="shared" si="188"/>
        <v>0</v>
      </c>
      <c r="L487" s="91">
        <f t="shared" si="188"/>
        <v>4526.7</v>
      </c>
      <c r="M487" s="103">
        <f t="shared" si="176"/>
        <v>1.1135793357933579</v>
      </c>
      <c r="N487" s="91">
        <f t="shared" si="188"/>
        <v>4526.7</v>
      </c>
      <c r="O487" s="91">
        <f t="shared" si="188"/>
        <v>0</v>
      </c>
      <c r="P487" s="91">
        <f t="shared" si="188"/>
        <v>0</v>
      </c>
      <c r="Q487" s="91">
        <f t="shared" si="188"/>
        <v>0</v>
      </c>
      <c r="R487" s="91">
        <f t="shared" si="188"/>
        <v>4526.7</v>
      </c>
      <c r="S487" s="66"/>
    </row>
    <row r="488" spans="1:19" s="4" customFormat="1" ht="83.25">
      <c r="A488" s="44" t="s">
        <v>87</v>
      </c>
      <c r="B488" s="47" t="s">
        <v>207</v>
      </c>
      <c r="C488" s="92">
        <f>D488+E488+G488</f>
        <v>4000</v>
      </c>
      <c r="D488" s="92">
        <v>0</v>
      </c>
      <c r="E488" s="92">
        <v>0</v>
      </c>
      <c r="F488" s="92">
        <v>0</v>
      </c>
      <c r="G488" s="92">
        <v>4000</v>
      </c>
      <c r="H488" s="92">
        <f>I488+J488+L488</f>
        <v>4461.7</v>
      </c>
      <c r="I488" s="92">
        <v>0</v>
      </c>
      <c r="J488" s="92">
        <v>0</v>
      </c>
      <c r="K488" s="92">
        <v>0</v>
      </c>
      <c r="L488" s="92">
        <v>4461.7</v>
      </c>
      <c r="M488" s="103">
        <f t="shared" si="176"/>
        <v>1.1154249999999999</v>
      </c>
      <c r="N488" s="92">
        <f>O488+P488+R488</f>
        <v>4461.7</v>
      </c>
      <c r="O488" s="92">
        <v>0</v>
      </c>
      <c r="P488" s="92">
        <v>0</v>
      </c>
      <c r="Q488" s="92">
        <v>0</v>
      </c>
      <c r="R488" s="92">
        <v>4461.7</v>
      </c>
      <c r="S488" s="67" t="s">
        <v>853</v>
      </c>
    </row>
    <row r="489" spans="1:19" s="4" customFormat="1" ht="83.25">
      <c r="A489" s="44" t="s">
        <v>88</v>
      </c>
      <c r="B489" s="47" t="s">
        <v>497</v>
      </c>
      <c r="C489" s="92">
        <f>D489+E489+G489</f>
        <v>65</v>
      </c>
      <c r="D489" s="92">
        <v>0</v>
      </c>
      <c r="E489" s="92">
        <v>0</v>
      </c>
      <c r="F489" s="92">
        <v>0</v>
      </c>
      <c r="G489" s="92">
        <v>65</v>
      </c>
      <c r="H489" s="92">
        <f>I489+J489+L489</f>
        <v>65</v>
      </c>
      <c r="I489" s="92">
        <v>0</v>
      </c>
      <c r="J489" s="92">
        <v>0</v>
      </c>
      <c r="K489" s="92">
        <v>0</v>
      </c>
      <c r="L489" s="92">
        <v>65</v>
      </c>
      <c r="M489" s="103">
        <f t="shared" si="176"/>
        <v>1</v>
      </c>
      <c r="N489" s="92">
        <f>O489+P489+R489</f>
        <v>65</v>
      </c>
      <c r="O489" s="92">
        <v>0</v>
      </c>
      <c r="P489" s="92">
        <v>0</v>
      </c>
      <c r="Q489" s="92">
        <v>0</v>
      </c>
      <c r="R489" s="92">
        <v>65</v>
      </c>
      <c r="S489" s="33" t="s">
        <v>854</v>
      </c>
    </row>
    <row r="490" spans="1:19" s="4" customFormat="1" ht="54">
      <c r="A490" s="43"/>
      <c r="B490" s="46" t="s">
        <v>725</v>
      </c>
      <c r="C490" s="91">
        <f>C491</f>
        <v>758.8</v>
      </c>
      <c r="D490" s="91">
        <f t="shared" ref="D490:R492" si="189">D491</f>
        <v>0</v>
      </c>
      <c r="E490" s="91">
        <f t="shared" si="189"/>
        <v>0</v>
      </c>
      <c r="F490" s="91">
        <f t="shared" si="189"/>
        <v>758.8</v>
      </c>
      <c r="G490" s="91">
        <f t="shared" si="189"/>
        <v>0</v>
      </c>
      <c r="H490" s="91">
        <f>H491</f>
        <v>758.8</v>
      </c>
      <c r="I490" s="91">
        <f t="shared" si="189"/>
        <v>0</v>
      </c>
      <c r="J490" s="91">
        <f t="shared" si="189"/>
        <v>0</v>
      </c>
      <c r="K490" s="91">
        <v>758.8</v>
      </c>
      <c r="L490" s="91">
        <v>0</v>
      </c>
      <c r="M490" s="103">
        <f t="shared" si="176"/>
        <v>1</v>
      </c>
      <c r="N490" s="91">
        <f t="shared" si="189"/>
        <v>758.8</v>
      </c>
      <c r="O490" s="91">
        <f t="shared" si="189"/>
        <v>0</v>
      </c>
      <c r="P490" s="91">
        <f t="shared" si="189"/>
        <v>0</v>
      </c>
      <c r="Q490" s="91">
        <f t="shared" si="189"/>
        <v>758.8</v>
      </c>
      <c r="R490" s="91">
        <f t="shared" si="189"/>
        <v>0</v>
      </c>
      <c r="S490" s="32"/>
    </row>
    <row r="491" spans="1:19" s="4" customFormat="1" ht="55.5">
      <c r="A491" s="44" t="s">
        <v>86</v>
      </c>
      <c r="B491" s="47" t="s">
        <v>726</v>
      </c>
      <c r="C491" s="92">
        <f>D491+E491+G491+F491</f>
        <v>758.8</v>
      </c>
      <c r="D491" s="92">
        <v>0</v>
      </c>
      <c r="E491" s="92">
        <v>0</v>
      </c>
      <c r="F491" s="92">
        <v>758.8</v>
      </c>
      <c r="G491" s="92">
        <v>0</v>
      </c>
      <c r="H491" s="92">
        <f>I491+J491+L491+K491</f>
        <v>758.8</v>
      </c>
      <c r="I491" s="92">
        <v>0</v>
      </c>
      <c r="J491" s="92">
        <v>0</v>
      </c>
      <c r="K491" s="92">
        <v>758.8</v>
      </c>
      <c r="L491" s="92">
        <v>0</v>
      </c>
      <c r="M491" s="103">
        <f t="shared" si="176"/>
        <v>1</v>
      </c>
      <c r="N491" s="92">
        <f>O491+P491+R491+Q491</f>
        <v>758.8</v>
      </c>
      <c r="O491" s="92">
        <v>0</v>
      </c>
      <c r="P491" s="92">
        <v>0</v>
      </c>
      <c r="Q491" s="92">
        <v>758.8</v>
      </c>
      <c r="R491" s="92">
        <v>0</v>
      </c>
      <c r="S491" s="33" t="s">
        <v>855</v>
      </c>
    </row>
    <row r="492" spans="1:19" s="4" customFormat="1" ht="162">
      <c r="A492" s="43"/>
      <c r="B492" s="46" t="s">
        <v>727</v>
      </c>
      <c r="C492" s="91">
        <f>C493</f>
        <v>1006</v>
      </c>
      <c r="D492" s="91">
        <f t="shared" si="189"/>
        <v>0</v>
      </c>
      <c r="E492" s="91">
        <f t="shared" si="189"/>
        <v>1006</v>
      </c>
      <c r="F492" s="91">
        <f t="shared" si="189"/>
        <v>0</v>
      </c>
      <c r="G492" s="91">
        <f t="shared" si="189"/>
        <v>0</v>
      </c>
      <c r="H492" s="91">
        <f t="shared" si="189"/>
        <v>26.8</v>
      </c>
      <c r="I492" s="91">
        <f t="shared" si="189"/>
        <v>0</v>
      </c>
      <c r="J492" s="91">
        <f t="shared" si="189"/>
        <v>26.8</v>
      </c>
      <c r="K492" s="91">
        <f t="shared" si="189"/>
        <v>0</v>
      </c>
      <c r="L492" s="91">
        <f t="shared" si="189"/>
        <v>0</v>
      </c>
      <c r="M492" s="103">
        <f t="shared" si="176"/>
        <v>2.6640159045725646E-2</v>
      </c>
      <c r="N492" s="91">
        <f t="shared" si="189"/>
        <v>26.8</v>
      </c>
      <c r="O492" s="91">
        <f t="shared" si="189"/>
        <v>0</v>
      </c>
      <c r="P492" s="91">
        <f t="shared" si="189"/>
        <v>26.8</v>
      </c>
      <c r="Q492" s="91">
        <f t="shared" si="189"/>
        <v>0</v>
      </c>
      <c r="R492" s="91">
        <f t="shared" si="189"/>
        <v>0</v>
      </c>
      <c r="S492" s="32"/>
    </row>
    <row r="493" spans="1:19" s="4" customFormat="1" ht="211.5" customHeight="1">
      <c r="A493" s="44" t="s">
        <v>144</v>
      </c>
      <c r="B493" s="47" t="s">
        <v>728</v>
      </c>
      <c r="C493" s="92">
        <f>D493+E493+G493+F493</f>
        <v>1006</v>
      </c>
      <c r="D493" s="92">
        <v>0</v>
      </c>
      <c r="E493" s="92">
        <v>1006</v>
      </c>
      <c r="F493" s="92">
        <v>0</v>
      </c>
      <c r="G493" s="92">
        <v>0</v>
      </c>
      <c r="H493" s="92">
        <f>I493+J493+L493</f>
        <v>26.8</v>
      </c>
      <c r="I493" s="92">
        <v>0</v>
      </c>
      <c r="J493" s="92">
        <v>26.8</v>
      </c>
      <c r="K493" s="92">
        <v>0</v>
      </c>
      <c r="L493" s="92">
        <v>0</v>
      </c>
      <c r="M493" s="103">
        <f t="shared" si="176"/>
        <v>2.6640159045725646E-2</v>
      </c>
      <c r="N493" s="92">
        <f>O493+P493+R493</f>
        <v>26.8</v>
      </c>
      <c r="O493" s="92">
        <v>0</v>
      </c>
      <c r="P493" s="92">
        <v>26.8</v>
      </c>
      <c r="Q493" s="92">
        <v>0</v>
      </c>
      <c r="R493" s="92">
        <v>0</v>
      </c>
      <c r="S493" s="33" t="s">
        <v>880</v>
      </c>
    </row>
    <row r="494" spans="1:19" s="4" customFormat="1" ht="81">
      <c r="A494" s="54" t="s">
        <v>19</v>
      </c>
      <c r="B494" s="55" t="s">
        <v>35</v>
      </c>
      <c r="C494" s="100">
        <f t="shared" ref="C494:L494" si="190">C495+C513+C517</f>
        <v>2927077.8000000003</v>
      </c>
      <c r="D494" s="96">
        <f t="shared" si="190"/>
        <v>14620.2</v>
      </c>
      <c r="E494" s="96">
        <f t="shared" si="190"/>
        <v>42860.1</v>
      </c>
      <c r="F494" s="96">
        <f t="shared" si="190"/>
        <v>0</v>
      </c>
      <c r="G494" s="100">
        <f t="shared" si="190"/>
        <v>2869597.5</v>
      </c>
      <c r="H494" s="100">
        <f t="shared" si="190"/>
        <v>3141870.8700000006</v>
      </c>
      <c r="I494" s="96">
        <f t="shared" si="190"/>
        <v>2.5</v>
      </c>
      <c r="J494" s="96">
        <f t="shared" si="190"/>
        <v>36076.100000000006</v>
      </c>
      <c r="K494" s="96">
        <f t="shared" si="190"/>
        <v>0</v>
      </c>
      <c r="L494" s="100">
        <f t="shared" si="190"/>
        <v>3105792.27</v>
      </c>
      <c r="M494" s="103">
        <f t="shared" si="176"/>
        <v>1.0733814010683285</v>
      </c>
      <c r="N494" s="89">
        <f>N495+N513+N517</f>
        <v>3141870.8700000006</v>
      </c>
      <c r="O494" s="96">
        <f>O495+O513+O517</f>
        <v>2.5</v>
      </c>
      <c r="P494" s="96">
        <f>P495+P513+P517</f>
        <v>36076.100000000006</v>
      </c>
      <c r="Q494" s="96">
        <f>Q495+Q513+Q517</f>
        <v>0</v>
      </c>
      <c r="R494" s="100">
        <f>R495+R513+R517</f>
        <v>3105792.27</v>
      </c>
      <c r="S494" s="59"/>
    </row>
    <row r="495" spans="1:19" s="4" customFormat="1" ht="54">
      <c r="A495" s="42" t="s">
        <v>8</v>
      </c>
      <c r="B495" s="48" t="s">
        <v>71</v>
      </c>
      <c r="C495" s="101">
        <f>C496+C499+C510</f>
        <v>2899023.2</v>
      </c>
      <c r="D495" s="91">
        <f t="shared" ref="D495:R495" si="191">D496+D499+D510</f>
        <v>14617.2</v>
      </c>
      <c r="E495" s="91">
        <f t="shared" si="191"/>
        <v>32076</v>
      </c>
      <c r="F495" s="91">
        <f t="shared" si="191"/>
        <v>0</v>
      </c>
      <c r="G495" s="101">
        <f t="shared" si="191"/>
        <v>2852330</v>
      </c>
      <c r="H495" s="101">
        <f t="shared" si="191"/>
        <v>3116610.2</v>
      </c>
      <c r="I495" s="91">
        <f t="shared" si="191"/>
        <v>0</v>
      </c>
      <c r="J495" s="91">
        <f t="shared" si="191"/>
        <v>26610.2</v>
      </c>
      <c r="K495" s="91">
        <f t="shared" si="191"/>
        <v>0</v>
      </c>
      <c r="L495" s="101">
        <f t="shared" si="191"/>
        <v>3090000</v>
      </c>
      <c r="M495" s="103">
        <f t="shared" si="176"/>
        <v>1.0750552806890266</v>
      </c>
      <c r="N495" s="86">
        <f t="shared" si="191"/>
        <v>3116610.2</v>
      </c>
      <c r="O495" s="91">
        <f t="shared" si="191"/>
        <v>0</v>
      </c>
      <c r="P495" s="91">
        <f t="shared" si="191"/>
        <v>26610.2</v>
      </c>
      <c r="Q495" s="91">
        <f t="shared" si="191"/>
        <v>0</v>
      </c>
      <c r="R495" s="101">
        <f t="shared" si="191"/>
        <v>3090000</v>
      </c>
      <c r="S495" s="33"/>
    </row>
    <row r="496" spans="1:19" s="4" customFormat="1" ht="135">
      <c r="A496" s="43"/>
      <c r="B496" s="46" t="s">
        <v>234</v>
      </c>
      <c r="C496" s="101">
        <f>C497+C498</f>
        <v>2840000</v>
      </c>
      <c r="D496" s="91">
        <f t="shared" ref="D496:R496" si="192">D497+D498</f>
        <v>0</v>
      </c>
      <c r="E496" s="91">
        <f t="shared" si="192"/>
        <v>0</v>
      </c>
      <c r="F496" s="91">
        <f t="shared" si="192"/>
        <v>0</v>
      </c>
      <c r="G496" s="101">
        <f t="shared" si="192"/>
        <v>2840000</v>
      </c>
      <c r="H496" s="101">
        <f t="shared" si="192"/>
        <v>3090000</v>
      </c>
      <c r="I496" s="91">
        <f t="shared" si="192"/>
        <v>0</v>
      </c>
      <c r="J496" s="91">
        <f t="shared" si="192"/>
        <v>0</v>
      </c>
      <c r="K496" s="91">
        <f t="shared" si="192"/>
        <v>0</v>
      </c>
      <c r="L496" s="101">
        <f t="shared" si="192"/>
        <v>3090000</v>
      </c>
      <c r="M496" s="103">
        <f t="shared" si="176"/>
        <v>1.0880281690140845</v>
      </c>
      <c r="N496" s="86">
        <f t="shared" si="192"/>
        <v>3090000</v>
      </c>
      <c r="O496" s="91">
        <f t="shared" si="192"/>
        <v>0</v>
      </c>
      <c r="P496" s="91">
        <f t="shared" si="192"/>
        <v>0</v>
      </c>
      <c r="Q496" s="91">
        <f t="shared" si="192"/>
        <v>0</v>
      </c>
      <c r="R496" s="101">
        <f t="shared" si="192"/>
        <v>3090000</v>
      </c>
      <c r="S496" s="32"/>
    </row>
    <row r="497" spans="1:19" s="4" customFormat="1" ht="111">
      <c r="A497" s="44" t="s">
        <v>10</v>
      </c>
      <c r="B497" s="47" t="s">
        <v>191</v>
      </c>
      <c r="C497" s="92">
        <f>D497+E497+G497</f>
        <v>350000</v>
      </c>
      <c r="D497" s="92">
        <v>0</v>
      </c>
      <c r="E497" s="92">
        <v>0</v>
      </c>
      <c r="F497" s="92">
        <v>0</v>
      </c>
      <c r="G497" s="92">
        <v>350000</v>
      </c>
      <c r="H497" s="92">
        <f>I497+J497+L497</f>
        <v>0</v>
      </c>
      <c r="I497" s="92">
        <v>0</v>
      </c>
      <c r="J497" s="92">
        <v>0</v>
      </c>
      <c r="K497" s="92">
        <v>0</v>
      </c>
      <c r="L497" s="92">
        <v>0</v>
      </c>
      <c r="M497" s="103">
        <f t="shared" si="176"/>
        <v>0</v>
      </c>
      <c r="N497" s="92">
        <f>O497+P497+R497</f>
        <v>0</v>
      </c>
      <c r="O497" s="92">
        <v>0</v>
      </c>
      <c r="P497" s="92">
        <v>0</v>
      </c>
      <c r="Q497" s="92">
        <v>0</v>
      </c>
      <c r="R497" s="92">
        <v>0</v>
      </c>
      <c r="S497" s="33" t="s">
        <v>856</v>
      </c>
    </row>
    <row r="498" spans="1:19" s="4" customFormat="1" ht="83.25">
      <c r="A498" s="44" t="s">
        <v>99</v>
      </c>
      <c r="B498" s="47" t="s">
        <v>770</v>
      </c>
      <c r="C498" s="45">
        <f>D498+E498+G498</f>
        <v>2490000</v>
      </c>
      <c r="D498" s="92">
        <v>0</v>
      </c>
      <c r="E498" s="92">
        <v>0</v>
      </c>
      <c r="F498" s="92">
        <v>0</v>
      </c>
      <c r="G498" s="45">
        <v>2490000</v>
      </c>
      <c r="H498" s="45">
        <f>I498+J498+L498</f>
        <v>3090000</v>
      </c>
      <c r="I498" s="92">
        <v>0</v>
      </c>
      <c r="J498" s="92">
        <v>0</v>
      </c>
      <c r="K498" s="92">
        <v>0</v>
      </c>
      <c r="L498" s="45">
        <v>3090000</v>
      </c>
      <c r="M498" s="103">
        <f t="shared" si="176"/>
        <v>1.2409638554216869</v>
      </c>
      <c r="N498" s="87">
        <f>O498+P498+R498</f>
        <v>3090000</v>
      </c>
      <c r="O498" s="92">
        <v>0</v>
      </c>
      <c r="P498" s="92">
        <v>0</v>
      </c>
      <c r="Q498" s="92">
        <v>0</v>
      </c>
      <c r="R498" s="45">
        <v>3090000</v>
      </c>
      <c r="S498" s="33"/>
    </row>
    <row r="499" spans="1:19" s="4" customFormat="1" ht="200.1" customHeight="1">
      <c r="A499" s="43"/>
      <c r="B499" s="46" t="s">
        <v>771</v>
      </c>
      <c r="C499" s="91">
        <f>C500+C501+C502+C503+C504+C505+C506+C507+C508+C509</f>
        <v>12330</v>
      </c>
      <c r="D499" s="91">
        <f t="shared" ref="D499:R499" si="193">D500+D501+D502+D503+D504+D505+D506+D507+D508+D509</f>
        <v>0</v>
      </c>
      <c r="E499" s="91">
        <f t="shared" si="193"/>
        <v>0</v>
      </c>
      <c r="F499" s="91">
        <f t="shared" si="193"/>
        <v>0</v>
      </c>
      <c r="G499" s="91">
        <f t="shared" si="193"/>
        <v>12330</v>
      </c>
      <c r="H499" s="91">
        <f t="shared" si="193"/>
        <v>0</v>
      </c>
      <c r="I499" s="91">
        <f t="shared" si="193"/>
        <v>0</v>
      </c>
      <c r="J499" s="91">
        <f t="shared" si="193"/>
        <v>0</v>
      </c>
      <c r="K499" s="91">
        <f t="shared" si="193"/>
        <v>0</v>
      </c>
      <c r="L499" s="91">
        <f t="shared" si="193"/>
        <v>0</v>
      </c>
      <c r="M499" s="103">
        <f t="shared" si="176"/>
        <v>0</v>
      </c>
      <c r="N499" s="91">
        <f t="shared" si="193"/>
        <v>0</v>
      </c>
      <c r="O499" s="91">
        <f t="shared" si="193"/>
        <v>0</v>
      </c>
      <c r="P499" s="91">
        <f t="shared" si="193"/>
        <v>0</v>
      </c>
      <c r="Q499" s="91">
        <f t="shared" si="193"/>
        <v>0</v>
      </c>
      <c r="R499" s="91">
        <f t="shared" si="193"/>
        <v>0</v>
      </c>
      <c r="S499" s="32"/>
    </row>
    <row r="500" spans="1:19" s="4" customFormat="1" ht="129" customHeight="1">
      <c r="A500" s="44" t="s">
        <v>87</v>
      </c>
      <c r="B500" s="47" t="s">
        <v>772</v>
      </c>
      <c r="C500" s="92">
        <f>D500+E500+G500</f>
        <v>2551</v>
      </c>
      <c r="D500" s="92">
        <v>0</v>
      </c>
      <c r="E500" s="92">
        <v>0</v>
      </c>
      <c r="F500" s="92">
        <v>0</v>
      </c>
      <c r="G500" s="92">
        <v>2551</v>
      </c>
      <c r="H500" s="92">
        <f>I500+J500+L500</f>
        <v>0</v>
      </c>
      <c r="I500" s="92">
        <v>0</v>
      </c>
      <c r="J500" s="92">
        <v>0</v>
      </c>
      <c r="K500" s="92">
        <v>0</v>
      </c>
      <c r="L500" s="92">
        <v>0</v>
      </c>
      <c r="M500" s="103">
        <f t="shared" si="176"/>
        <v>0</v>
      </c>
      <c r="N500" s="92">
        <f>O500+P500+R500</f>
        <v>0</v>
      </c>
      <c r="O500" s="92">
        <v>0</v>
      </c>
      <c r="P500" s="92">
        <v>0</v>
      </c>
      <c r="Q500" s="92">
        <v>0</v>
      </c>
      <c r="R500" s="92">
        <v>0</v>
      </c>
      <c r="S500" s="33" t="s">
        <v>857</v>
      </c>
    </row>
    <row r="501" spans="1:19" s="4" customFormat="1" ht="138.75">
      <c r="A501" s="44" t="s">
        <v>88</v>
      </c>
      <c r="B501" s="47" t="s">
        <v>773</v>
      </c>
      <c r="C501" s="92">
        <f t="shared" ref="C501:C509" si="194">D501+E501+G501</f>
        <v>9779</v>
      </c>
      <c r="D501" s="92">
        <v>0</v>
      </c>
      <c r="E501" s="92">
        <v>0</v>
      </c>
      <c r="F501" s="92">
        <v>0</v>
      </c>
      <c r="G501" s="92">
        <v>9779</v>
      </c>
      <c r="H501" s="92">
        <f t="shared" ref="H501:H509" si="195">I501+J501+L501</f>
        <v>0</v>
      </c>
      <c r="I501" s="92">
        <v>0</v>
      </c>
      <c r="J501" s="92">
        <v>0</v>
      </c>
      <c r="K501" s="92">
        <v>0</v>
      </c>
      <c r="L501" s="92">
        <v>0</v>
      </c>
      <c r="M501" s="103">
        <f t="shared" si="176"/>
        <v>0</v>
      </c>
      <c r="N501" s="92">
        <f t="shared" ref="N501:N509" si="196">O501+P501+R501</f>
        <v>0</v>
      </c>
      <c r="O501" s="92">
        <v>0</v>
      </c>
      <c r="P501" s="92">
        <v>0</v>
      </c>
      <c r="Q501" s="92">
        <v>0</v>
      </c>
      <c r="R501" s="92">
        <v>0</v>
      </c>
      <c r="S501" s="33" t="s">
        <v>857</v>
      </c>
    </row>
    <row r="502" spans="1:19" s="4" customFormat="1" ht="111" hidden="1">
      <c r="A502" s="44" t="s">
        <v>89</v>
      </c>
      <c r="B502" s="47" t="s">
        <v>192</v>
      </c>
      <c r="C502" s="92">
        <f t="shared" si="194"/>
        <v>0</v>
      </c>
      <c r="D502" s="92">
        <v>0</v>
      </c>
      <c r="E502" s="92">
        <v>0</v>
      </c>
      <c r="F502" s="92">
        <v>0</v>
      </c>
      <c r="G502" s="92">
        <v>0</v>
      </c>
      <c r="H502" s="92">
        <f t="shared" si="195"/>
        <v>0</v>
      </c>
      <c r="I502" s="92">
        <v>0</v>
      </c>
      <c r="J502" s="92">
        <v>0</v>
      </c>
      <c r="K502" s="92">
        <v>0</v>
      </c>
      <c r="L502" s="92">
        <v>0</v>
      </c>
      <c r="M502" s="103" t="s">
        <v>823</v>
      </c>
      <c r="N502" s="92">
        <f t="shared" si="196"/>
        <v>0</v>
      </c>
      <c r="O502" s="92">
        <v>0</v>
      </c>
      <c r="P502" s="92">
        <v>0</v>
      </c>
      <c r="Q502" s="92">
        <v>0</v>
      </c>
      <c r="R502" s="92">
        <v>0</v>
      </c>
      <c r="S502" s="33"/>
    </row>
    <row r="503" spans="1:19" s="4" customFormat="1" ht="111" hidden="1">
      <c r="A503" s="44" t="s">
        <v>90</v>
      </c>
      <c r="B503" s="47" t="s">
        <v>196</v>
      </c>
      <c r="C503" s="92">
        <f t="shared" si="194"/>
        <v>0</v>
      </c>
      <c r="D503" s="92">
        <v>0</v>
      </c>
      <c r="E503" s="92">
        <v>0</v>
      </c>
      <c r="F503" s="92">
        <v>0</v>
      </c>
      <c r="G503" s="92">
        <v>0</v>
      </c>
      <c r="H503" s="92">
        <f t="shared" si="195"/>
        <v>0</v>
      </c>
      <c r="I503" s="92">
        <v>0</v>
      </c>
      <c r="J503" s="92">
        <v>0</v>
      </c>
      <c r="K503" s="92">
        <v>0</v>
      </c>
      <c r="L503" s="92">
        <v>0</v>
      </c>
      <c r="M503" s="103" t="s">
        <v>823</v>
      </c>
      <c r="N503" s="92">
        <f t="shared" si="196"/>
        <v>0</v>
      </c>
      <c r="O503" s="92">
        <v>0</v>
      </c>
      <c r="P503" s="92">
        <v>0</v>
      </c>
      <c r="Q503" s="92">
        <v>0</v>
      </c>
      <c r="R503" s="92">
        <v>0</v>
      </c>
      <c r="S503" s="33"/>
    </row>
    <row r="504" spans="1:19" s="4" customFormat="1" ht="111" hidden="1">
      <c r="A504" s="44" t="s">
        <v>91</v>
      </c>
      <c r="B504" s="47" t="s">
        <v>197</v>
      </c>
      <c r="C504" s="92">
        <f t="shared" si="194"/>
        <v>0</v>
      </c>
      <c r="D504" s="92">
        <v>0</v>
      </c>
      <c r="E504" s="92">
        <v>0</v>
      </c>
      <c r="F504" s="92">
        <v>0</v>
      </c>
      <c r="G504" s="92">
        <v>0</v>
      </c>
      <c r="H504" s="92">
        <f t="shared" si="195"/>
        <v>0</v>
      </c>
      <c r="I504" s="92">
        <v>0</v>
      </c>
      <c r="J504" s="92">
        <v>0</v>
      </c>
      <c r="K504" s="92">
        <v>0</v>
      </c>
      <c r="L504" s="92">
        <v>0</v>
      </c>
      <c r="M504" s="103" t="s">
        <v>823</v>
      </c>
      <c r="N504" s="92">
        <f t="shared" si="196"/>
        <v>0</v>
      </c>
      <c r="O504" s="92">
        <v>0</v>
      </c>
      <c r="P504" s="92">
        <v>0</v>
      </c>
      <c r="Q504" s="92">
        <v>0</v>
      </c>
      <c r="R504" s="92">
        <v>0</v>
      </c>
      <c r="S504" s="33"/>
    </row>
    <row r="505" spans="1:19" s="4" customFormat="1" ht="111" hidden="1">
      <c r="A505" s="44" t="s">
        <v>92</v>
      </c>
      <c r="B505" s="47" t="s">
        <v>198</v>
      </c>
      <c r="C505" s="92">
        <f t="shared" si="194"/>
        <v>0</v>
      </c>
      <c r="D505" s="92">
        <v>0</v>
      </c>
      <c r="E505" s="92">
        <v>0</v>
      </c>
      <c r="F505" s="92">
        <v>0</v>
      </c>
      <c r="G505" s="92">
        <v>0</v>
      </c>
      <c r="H505" s="92">
        <f t="shared" si="195"/>
        <v>0</v>
      </c>
      <c r="I505" s="92">
        <v>0</v>
      </c>
      <c r="J505" s="92">
        <v>0</v>
      </c>
      <c r="K505" s="92">
        <v>0</v>
      </c>
      <c r="L505" s="92">
        <v>0</v>
      </c>
      <c r="M505" s="103" t="s">
        <v>823</v>
      </c>
      <c r="N505" s="92">
        <f t="shared" si="196"/>
        <v>0</v>
      </c>
      <c r="O505" s="92">
        <v>0</v>
      </c>
      <c r="P505" s="92">
        <v>0</v>
      </c>
      <c r="Q505" s="92">
        <v>0</v>
      </c>
      <c r="R505" s="92">
        <v>0</v>
      </c>
      <c r="S505" s="33"/>
    </row>
    <row r="506" spans="1:19" s="4" customFormat="1" ht="200.1" hidden="1" customHeight="1">
      <c r="A506" s="44" t="s">
        <v>193</v>
      </c>
      <c r="B506" s="47" t="s">
        <v>199</v>
      </c>
      <c r="C506" s="92">
        <f t="shared" si="194"/>
        <v>0</v>
      </c>
      <c r="D506" s="92">
        <v>0</v>
      </c>
      <c r="E506" s="92">
        <v>0</v>
      </c>
      <c r="F506" s="92">
        <v>0</v>
      </c>
      <c r="G506" s="92">
        <v>0</v>
      </c>
      <c r="H506" s="92">
        <f t="shared" si="195"/>
        <v>0</v>
      </c>
      <c r="I506" s="92">
        <v>0</v>
      </c>
      <c r="J506" s="92">
        <v>0</v>
      </c>
      <c r="K506" s="92">
        <v>0</v>
      </c>
      <c r="L506" s="92">
        <v>0</v>
      </c>
      <c r="M506" s="103" t="s">
        <v>823</v>
      </c>
      <c r="N506" s="92">
        <f t="shared" si="196"/>
        <v>0</v>
      </c>
      <c r="O506" s="92">
        <v>0</v>
      </c>
      <c r="P506" s="92">
        <v>0</v>
      </c>
      <c r="Q506" s="92">
        <v>0</v>
      </c>
      <c r="R506" s="92">
        <v>0</v>
      </c>
      <c r="S506" s="33"/>
    </row>
    <row r="507" spans="1:19" s="4" customFormat="1" ht="200.1" hidden="1" customHeight="1">
      <c r="A507" s="44" t="s">
        <v>194</v>
      </c>
      <c r="B507" s="47" t="s">
        <v>200</v>
      </c>
      <c r="C507" s="92">
        <f t="shared" si="194"/>
        <v>0</v>
      </c>
      <c r="D507" s="92">
        <v>0</v>
      </c>
      <c r="E507" s="92">
        <v>0</v>
      </c>
      <c r="F507" s="92">
        <v>0</v>
      </c>
      <c r="G507" s="92">
        <v>0</v>
      </c>
      <c r="H507" s="92">
        <f t="shared" si="195"/>
        <v>0</v>
      </c>
      <c r="I507" s="92">
        <v>0</v>
      </c>
      <c r="J507" s="92">
        <v>0</v>
      </c>
      <c r="K507" s="92">
        <v>0</v>
      </c>
      <c r="L507" s="92">
        <v>0</v>
      </c>
      <c r="M507" s="103" t="s">
        <v>823</v>
      </c>
      <c r="N507" s="92">
        <f t="shared" si="196"/>
        <v>0</v>
      </c>
      <c r="O507" s="92">
        <v>0</v>
      </c>
      <c r="P507" s="92">
        <v>0</v>
      </c>
      <c r="Q507" s="92">
        <v>0</v>
      </c>
      <c r="R507" s="92">
        <v>0</v>
      </c>
      <c r="S507" s="33"/>
    </row>
    <row r="508" spans="1:19" s="4" customFormat="1" ht="200.1" hidden="1" customHeight="1">
      <c r="A508" s="44" t="s">
        <v>195</v>
      </c>
      <c r="B508" s="47" t="s">
        <v>202</v>
      </c>
      <c r="C508" s="92">
        <f t="shared" si="194"/>
        <v>0</v>
      </c>
      <c r="D508" s="92">
        <v>0</v>
      </c>
      <c r="E508" s="92">
        <v>0</v>
      </c>
      <c r="F508" s="92">
        <v>0</v>
      </c>
      <c r="G508" s="92">
        <v>0</v>
      </c>
      <c r="H508" s="92">
        <f t="shared" si="195"/>
        <v>0</v>
      </c>
      <c r="I508" s="92">
        <v>0</v>
      </c>
      <c r="J508" s="92">
        <v>0</v>
      </c>
      <c r="K508" s="92">
        <v>0</v>
      </c>
      <c r="L508" s="92">
        <v>0</v>
      </c>
      <c r="M508" s="103" t="s">
        <v>823</v>
      </c>
      <c r="N508" s="92">
        <f t="shared" si="196"/>
        <v>0</v>
      </c>
      <c r="O508" s="92">
        <v>0</v>
      </c>
      <c r="P508" s="92">
        <v>0</v>
      </c>
      <c r="Q508" s="92">
        <v>0</v>
      </c>
      <c r="R508" s="92">
        <v>0</v>
      </c>
      <c r="S508" s="33"/>
    </row>
    <row r="509" spans="1:19" s="4" customFormat="1" ht="200.1" hidden="1" customHeight="1">
      <c r="A509" s="44" t="s">
        <v>201</v>
      </c>
      <c r="B509" s="47" t="s">
        <v>203</v>
      </c>
      <c r="C509" s="92">
        <f t="shared" si="194"/>
        <v>0</v>
      </c>
      <c r="D509" s="92">
        <v>0</v>
      </c>
      <c r="E509" s="92">
        <v>0</v>
      </c>
      <c r="F509" s="92">
        <v>0</v>
      </c>
      <c r="G509" s="92">
        <v>0</v>
      </c>
      <c r="H509" s="92">
        <f t="shared" si="195"/>
        <v>0</v>
      </c>
      <c r="I509" s="92">
        <v>0</v>
      </c>
      <c r="J509" s="92">
        <v>0</v>
      </c>
      <c r="K509" s="92">
        <v>0</v>
      </c>
      <c r="L509" s="92">
        <v>0</v>
      </c>
      <c r="M509" s="103" t="s">
        <v>823</v>
      </c>
      <c r="N509" s="92">
        <f t="shared" si="196"/>
        <v>0</v>
      </c>
      <c r="O509" s="92">
        <v>0</v>
      </c>
      <c r="P509" s="92">
        <v>0</v>
      </c>
      <c r="Q509" s="92">
        <v>0</v>
      </c>
      <c r="R509" s="92">
        <v>0</v>
      </c>
      <c r="S509" s="33"/>
    </row>
    <row r="510" spans="1:19" s="4" customFormat="1" ht="108">
      <c r="A510" s="43"/>
      <c r="B510" s="46" t="s">
        <v>235</v>
      </c>
      <c r="C510" s="91">
        <f>C511+C512</f>
        <v>46693.2</v>
      </c>
      <c r="D510" s="91">
        <f>D511+D512</f>
        <v>14617.2</v>
      </c>
      <c r="E510" s="91">
        <f>E511+E512</f>
        <v>32076</v>
      </c>
      <c r="F510" s="91">
        <f>F511+F512</f>
        <v>0</v>
      </c>
      <c r="G510" s="91">
        <f>G511+G512</f>
        <v>0</v>
      </c>
      <c r="H510" s="91">
        <f t="shared" ref="H510:R510" si="197">H511</f>
        <v>26610.2</v>
      </c>
      <c r="I510" s="91">
        <f t="shared" si="197"/>
        <v>0</v>
      </c>
      <c r="J510" s="91">
        <f t="shared" si="197"/>
        <v>26610.2</v>
      </c>
      <c r="K510" s="91">
        <f t="shared" si="197"/>
        <v>0</v>
      </c>
      <c r="L510" s="91">
        <f t="shared" si="197"/>
        <v>0</v>
      </c>
      <c r="M510" s="103">
        <f t="shared" si="176"/>
        <v>0.56989454567260334</v>
      </c>
      <c r="N510" s="91">
        <f t="shared" si="197"/>
        <v>26610.2</v>
      </c>
      <c r="O510" s="91">
        <f t="shared" si="197"/>
        <v>0</v>
      </c>
      <c r="P510" s="91">
        <f t="shared" si="197"/>
        <v>26610.2</v>
      </c>
      <c r="Q510" s="91">
        <f t="shared" si="197"/>
        <v>0</v>
      </c>
      <c r="R510" s="91">
        <f t="shared" si="197"/>
        <v>0</v>
      </c>
      <c r="S510" s="32"/>
    </row>
    <row r="511" spans="1:19" s="4" customFormat="1" ht="111">
      <c r="A511" s="44" t="s">
        <v>86</v>
      </c>
      <c r="B511" s="47" t="s">
        <v>204</v>
      </c>
      <c r="C511" s="92">
        <f>D511+E511+G511</f>
        <v>32076</v>
      </c>
      <c r="D511" s="92">
        <v>0</v>
      </c>
      <c r="E511" s="92">
        <v>32076</v>
      </c>
      <c r="F511" s="92">
        <v>0</v>
      </c>
      <c r="G511" s="92">
        <v>0</v>
      </c>
      <c r="H511" s="92">
        <f>I511+J511+L511</f>
        <v>26610.2</v>
      </c>
      <c r="I511" s="92">
        <v>0</v>
      </c>
      <c r="J511" s="92">
        <v>26610.2</v>
      </c>
      <c r="K511" s="92">
        <v>0</v>
      </c>
      <c r="L511" s="92">
        <v>0</v>
      </c>
      <c r="M511" s="103">
        <f t="shared" si="176"/>
        <v>0.82959845367252782</v>
      </c>
      <c r="N511" s="92">
        <f>O511+P511+R511</f>
        <v>26610.2</v>
      </c>
      <c r="O511" s="92">
        <v>0</v>
      </c>
      <c r="P511" s="92">
        <v>26610.2</v>
      </c>
      <c r="Q511" s="92">
        <v>0</v>
      </c>
      <c r="R511" s="92">
        <v>0</v>
      </c>
      <c r="S511" s="33" t="s">
        <v>858</v>
      </c>
    </row>
    <row r="512" spans="1:19" s="4" customFormat="1" ht="207" customHeight="1">
      <c r="A512" s="44" t="s">
        <v>264</v>
      </c>
      <c r="B512" s="47" t="s">
        <v>774</v>
      </c>
      <c r="C512" s="92">
        <f>D512+E512+F512+G512</f>
        <v>14617.2</v>
      </c>
      <c r="D512" s="92">
        <v>14617.2</v>
      </c>
      <c r="E512" s="92">
        <v>0</v>
      </c>
      <c r="F512" s="92">
        <v>0</v>
      </c>
      <c r="G512" s="92">
        <v>0</v>
      </c>
      <c r="H512" s="92">
        <f>I512+J512+L512</f>
        <v>0</v>
      </c>
      <c r="I512" s="92">
        <v>0</v>
      </c>
      <c r="J512" s="92">
        <v>0</v>
      </c>
      <c r="K512" s="92">
        <v>0</v>
      </c>
      <c r="L512" s="92">
        <v>0</v>
      </c>
      <c r="M512" s="103">
        <f t="shared" si="176"/>
        <v>0</v>
      </c>
      <c r="N512" s="92">
        <f>O512+P512+R512</f>
        <v>0</v>
      </c>
      <c r="O512" s="92">
        <v>0</v>
      </c>
      <c r="P512" s="92">
        <v>0</v>
      </c>
      <c r="Q512" s="92">
        <v>0</v>
      </c>
      <c r="R512" s="92">
        <v>0</v>
      </c>
      <c r="S512" s="33" t="s">
        <v>902</v>
      </c>
    </row>
    <row r="513" spans="1:19" s="4" customFormat="1" ht="54">
      <c r="A513" s="42" t="s">
        <v>42</v>
      </c>
      <c r="B513" s="48" t="s">
        <v>72</v>
      </c>
      <c r="C513" s="91">
        <f>C514</f>
        <v>404</v>
      </c>
      <c r="D513" s="91">
        <f t="shared" ref="D513:R513" si="198">D514</f>
        <v>3</v>
      </c>
      <c r="E513" s="91">
        <f t="shared" si="198"/>
        <v>250</v>
      </c>
      <c r="F513" s="91">
        <f t="shared" si="198"/>
        <v>0</v>
      </c>
      <c r="G513" s="91">
        <f t="shared" si="198"/>
        <v>151</v>
      </c>
      <c r="H513" s="91">
        <f t="shared" si="198"/>
        <v>402.7</v>
      </c>
      <c r="I513" s="91">
        <f t="shared" si="198"/>
        <v>2.5</v>
      </c>
      <c r="J513" s="91">
        <f t="shared" si="198"/>
        <v>249.2</v>
      </c>
      <c r="K513" s="91">
        <f t="shared" si="198"/>
        <v>0</v>
      </c>
      <c r="L513" s="91">
        <f t="shared" si="198"/>
        <v>151</v>
      </c>
      <c r="M513" s="103">
        <f t="shared" si="176"/>
        <v>0.99678217821782178</v>
      </c>
      <c r="N513" s="91">
        <f t="shared" si="198"/>
        <v>402.7</v>
      </c>
      <c r="O513" s="91">
        <f t="shared" si="198"/>
        <v>2.5</v>
      </c>
      <c r="P513" s="91">
        <f t="shared" si="198"/>
        <v>249.2</v>
      </c>
      <c r="Q513" s="91">
        <f t="shared" si="198"/>
        <v>0</v>
      </c>
      <c r="R513" s="91">
        <f t="shared" si="198"/>
        <v>151</v>
      </c>
      <c r="S513" s="33"/>
    </row>
    <row r="514" spans="1:19" s="4" customFormat="1" ht="135">
      <c r="A514" s="43"/>
      <c r="B514" s="46" t="s">
        <v>775</v>
      </c>
      <c r="C514" s="91">
        <f>C515+C516</f>
        <v>404</v>
      </c>
      <c r="D514" s="91">
        <f t="shared" ref="D514:R514" si="199">D515+D516</f>
        <v>3</v>
      </c>
      <c r="E514" s="91">
        <f t="shared" si="199"/>
        <v>250</v>
      </c>
      <c r="F514" s="91">
        <f t="shared" si="199"/>
        <v>0</v>
      </c>
      <c r="G514" s="91">
        <f t="shared" si="199"/>
        <v>151</v>
      </c>
      <c r="H514" s="91">
        <f t="shared" si="199"/>
        <v>402.7</v>
      </c>
      <c r="I514" s="91">
        <f t="shared" si="199"/>
        <v>2.5</v>
      </c>
      <c r="J514" s="91">
        <f t="shared" si="199"/>
        <v>249.2</v>
      </c>
      <c r="K514" s="91">
        <f t="shared" si="199"/>
        <v>0</v>
      </c>
      <c r="L514" s="91">
        <f t="shared" si="199"/>
        <v>151</v>
      </c>
      <c r="M514" s="103">
        <f t="shared" si="176"/>
        <v>0.99678217821782178</v>
      </c>
      <c r="N514" s="91">
        <f t="shared" si="199"/>
        <v>402.7</v>
      </c>
      <c r="O514" s="91">
        <f t="shared" si="199"/>
        <v>2.5</v>
      </c>
      <c r="P514" s="91">
        <f t="shared" si="199"/>
        <v>249.2</v>
      </c>
      <c r="Q514" s="91">
        <f t="shared" si="199"/>
        <v>0</v>
      </c>
      <c r="R514" s="91">
        <f t="shared" si="199"/>
        <v>151</v>
      </c>
      <c r="S514" s="32"/>
    </row>
    <row r="515" spans="1:19" s="4" customFormat="1" ht="138.75">
      <c r="A515" s="44" t="s">
        <v>87</v>
      </c>
      <c r="B515" s="47" t="s">
        <v>189</v>
      </c>
      <c r="C515" s="92">
        <f>D515+E515+G515</f>
        <v>253</v>
      </c>
      <c r="D515" s="92">
        <v>3</v>
      </c>
      <c r="E515" s="92">
        <v>250</v>
      </c>
      <c r="F515" s="92">
        <v>0</v>
      </c>
      <c r="G515" s="92">
        <v>0</v>
      </c>
      <c r="H515" s="92">
        <f>I515+J515+L515</f>
        <v>251.7</v>
      </c>
      <c r="I515" s="92">
        <v>2.5</v>
      </c>
      <c r="J515" s="92">
        <v>249.2</v>
      </c>
      <c r="K515" s="92">
        <v>0</v>
      </c>
      <c r="L515" s="92">
        <v>0</v>
      </c>
      <c r="M515" s="103">
        <f t="shared" si="176"/>
        <v>0.9948616600790513</v>
      </c>
      <c r="N515" s="92">
        <f>O515+P515+R515</f>
        <v>251.7</v>
      </c>
      <c r="O515" s="92">
        <v>2.5</v>
      </c>
      <c r="P515" s="92">
        <v>249.2</v>
      </c>
      <c r="Q515" s="92">
        <v>0</v>
      </c>
      <c r="R515" s="92">
        <v>0</v>
      </c>
      <c r="S515" s="33"/>
    </row>
    <row r="516" spans="1:19" s="4" customFormat="1" ht="138.75">
      <c r="A516" s="44" t="s">
        <v>88</v>
      </c>
      <c r="B516" s="47" t="s">
        <v>190</v>
      </c>
      <c r="C516" s="92">
        <f>D516+E516+G516</f>
        <v>151</v>
      </c>
      <c r="D516" s="92">
        <v>0</v>
      </c>
      <c r="E516" s="92">
        <v>0</v>
      </c>
      <c r="F516" s="92">
        <v>0</v>
      </c>
      <c r="G516" s="92">
        <v>151</v>
      </c>
      <c r="H516" s="92">
        <f>I516+J516+L516</f>
        <v>151</v>
      </c>
      <c r="I516" s="92">
        <v>0</v>
      </c>
      <c r="J516" s="92">
        <v>0</v>
      </c>
      <c r="K516" s="92">
        <v>0</v>
      </c>
      <c r="L516" s="92">
        <v>151</v>
      </c>
      <c r="M516" s="103">
        <f t="shared" si="176"/>
        <v>1</v>
      </c>
      <c r="N516" s="92">
        <f>O516+P516+R516</f>
        <v>151</v>
      </c>
      <c r="O516" s="92">
        <v>0</v>
      </c>
      <c r="P516" s="92">
        <v>0</v>
      </c>
      <c r="Q516" s="92">
        <v>0</v>
      </c>
      <c r="R516" s="92">
        <v>151</v>
      </c>
      <c r="S516" s="33"/>
    </row>
    <row r="517" spans="1:19" s="4" customFormat="1" ht="54">
      <c r="A517" s="42" t="s">
        <v>43</v>
      </c>
      <c r="B517" s="48" t="s">
        <v>73</v>
      </c>
      <c r="C517" s="91">
        <f>C518+C520</f>
        <v>27650.600000000002</v>
      </c>
      <c r="D517" s="91">
        <f>D518+D520</f>
        <v>0</v>
      </c>
      <c r="E517" s="91">
        <f>E518+E520</f>
        <v>10534.1</v>
      </c>
      <c r="F517" s="91">
        <f>F518+F520</f>
        <v>0</v>
      </c>
      <c r="G517" s="91">
        <f>G518+G520</f>
        <v>17116.5</v>
      </c>
      <c r="H517" s="91">
        <f t="shared" ref="H517:R517" si="200">H518</f>
        <v>24857.97</v>
      </c>
      <c r="I517" s="91">
        <f t="shared" si="200"/>
        <v>0</v>
      </c>
      <c r="J517" s="91">
        <f t="shared" si="200"/>
        <v>9216.7000000000007</v>
      </c>
      <c r="K517" s="91">
        <f t="shared" si="200"/>
        <v>0</v>
      </c>
      <c r="L517" s="91">
        <f t="shared" si="200"/>
        <v>15641.27</v>
      </c>
      <c r="M517" s="103">
        <f t="shared" si="176"/>
        <v>0.89900291494578777</v>
      </c>
      <c r="N517" s="91">
        <f t="shared" si="200"/>
        <v>24857.97</v>
      </c>
      <c r="O517" s="91">
        <f t="shared" si="200"/>
        <v>0</v>
      </c>
      <c r="P517" s="91">
        <f t="shared" si="200"/>
        <v>9216.7000000000007</v>
      </c>
      <c r="Q517" s="91">
        <f t="shared" si="200"/>
        <v>0</v>
      </c>
      <c r="R517" s="91">
        <f t="shared" si="200"/>
        <v>15641.27</v>
      </c>
      <c r="S517" s="33"/>
    </row>
    <row r="518" spans="1:19" s="4" customFormat="1" ht="54">
      <c r="A518" s="43"/>
      <c r="B518" s="46" t="s">
        <v>236</v>
      </c>
      <c r="C518" s="91">
        <f>C519</f>
        <v>26333.9</v>
      </c>
      <c r="D518" s="91">
        <f t="shared" ref="D518:R520" si="201">D519</f>
        <v>0</v>
      </c>
      <c r="E518" s="91">
        <f t="shared" si="201"/>
        <v>9217.4</v>
      </c>
      <c r="F518" s="91">
        <f t="shared" si="201"/>
        <v>0</v>
      </c>
      <c r="G518" s="91">
        <f t="shared" si="201"/>
        <v>17116.5</v>
      </c>
      <c r="H518" s="91">
        <f t="shared" si="201"/>
        <v>24857.97</v>
      </c>
      <c r="I518" s="91">
        <f t="shared" si="201"/>
        <v>0</v>
      </c>
      <c r="J518" s="91">
        <f t="shared" si="201"/>
        <v>9216.7000000000007</v>
      </c>
      <c r="K518" s="91">
        <f t="shared" si="201"/>
        <v>0</v>
      </c>
      <c r="L518" s="91">
        <f t="shared" si="201"/>
        <v>15641.27</v>
      </c>
      <c r="M518" s="103">
        <f t="shared" si="176"/>
        <v>0.94395323138616005</v>
      </c>
      <c r="N518" s="91">
        <f t="shared" si="201"/>
        <v>24857.97</v>
      </c>
      <c r="O518" s="91">
        <f t="shared" si="201"/>
        <v>0</v>
      </c>
      <c r="P518" s="91">
        <f t="shared" si="201"/>
        <v>9216.7000000000007</v>
      </c>
      <c r="Q518" s="91">
        <f t="shared" si="201"/>
        <v>0</v>
      </c>
      <c r="R518" s="91">
        <f t="shared" si="201"/>
        <v>15641.27</v>
      </c>
      <c r="S518" s="32"/>
    </row>
    <row r="519" spans="1:19" s="4" customFormat="1" ht="111">
      <c r="A519" s="44" t="s">
        <v>86</v>
      </c>
      <c r="B519" s="47" t="s">
        <v>776</v>
      </c>
      <c r="C519" s="92">
        <f>D519+E519+G519</f>
        <v>26333.9</v>
      </c>
      <c r="D519" s="92">
        <v>0</v>
      </c>
      <c r="E519" s="92">
        <f>1089.6+4064.2+4063.6</f>
        <v>9217.4</v>
      </c>
      <c r="F519" s="92">
        <v>0</v>
      </c>
      <c r="G519" s="92">
        <v>17116.5</v>
      </c>
      <c r="H519" s="92">
        <f>I519+J519+L519</f>
        <v>24857.97</v>
      </c>
      <c r="I519" s="92">
        <v>0</v>
      </c>
      <c r="J519" s="92">
        <v>9216.7000000000007</v>
      </c>
      <c r="K519" s="92">
        <v>0</v>
      </c>
      <c r="L519" s="92">
        <v>15641.27</v>
      </c>
      <c r="M519" s="103">
        <f t="shared" ref="M519:M581" si="202">H519/C519</f>
        <v>0.94395323138616005</v>
      </c>
      <c r="N519" s="92">
        <f>O519+P519+R519</f>
        <v>24857.97</v>
      </c>
      <c r="O519" s="92">
        <v>0</v>
      </c>
      <c r="P519" s="92">
        <v>9216.7000000000007</v>
      </c>
      <c r="Q519" s="92">
        <v>0</v>
      </c>
      <c r="R519" s="92">
        <v>15641.27</v>
      </c>
      <c r="S519" s="33"/>
    </row>
    <row r="520" spans="1:19" s="4" customFormat="1" ht="108">
      <c r="A520" s="43"/>
      <c r="B520" s="46" t="s">
        <v>777</v>
      </c>
      <c r="C520" s="91">
        <f>C521</f>
        <v>1316.7</v>
      </c>
      <c r="D520" s="91">
        <f t="shared" si="201"/>
        <v>0</v>
      </c>
      <c r="E520" s="91">
        <f t="shared" si="201"/>
        <v>1316.7</v>
      </c>
      <c r="F520" s="91">
        <f t="shared" si="201"/>
        <v>0</v>
      </c>
      <c r="G520" s="91">
        <f t="shared" si="201"/>
        <v>0</v>
      </c>
      <c r="H520" s="91">
        <f t="shared" si="201"/>
        <v>0</v>
      </c>
      <c r="I520" s="91">
        <f t="shared" si="201"/>
        <v>0</v>
      </c>
      <c r="J520" s="91">
        <f t="shared" si="201"/>
        <v>0</v>
      </c>
      <c r="K520" s="91">
        <f t="shared" si="201"/>
        <v>0</v>
      </c>
      <c r="L520" s="91">
        <f t="shared" si="201"/>
        <v>0</v>
      </c>
      <c r="M520" s="103">
        <f t="shared" si="202"/>
        <v>0</v>
      </c>
      <c r="N520" s="91">
        <f t="shared" si="201"/>
        <v>0</v>
      </c>
      <c r="O520" s="91">
        <f t="shared" si="201"/>
        <v>0</v>
      </c>
      <c r="P520" s="91">
        <f t="shared" si="201"/>
        <v>0</v>
      </c>
      <c r="Q520" s="91">
        <f t="shared" si="201"/>
        <v>0</v>
      </c>
      <c r="R520" s="91">
        <f t="shared" si="201"/>
        <v>0</v>
      </c>
      <c r="S520" s="32"/>
    </row>
    <row r="521" spans="1:19" s="4" customFormat="1" ht="111">
      <c r="A521" s="44" t="s">
        <v>86</v>
      </c>
      <c r="B521" s="47" t="s">
        <v>778</v>
      </c>
      <c r="C521" s="92">
        <f>D521+E521+G521</f>
        <v>1316.7</v>
      </c>
      <c r="D521" s="92">
        <v>0</v>
      </c>
      <c r="E521" s="92">
        <v>1316.7</v>
      </c>
      <c r="F521" s="92">
        <v>0</v>
      </c>
      <c r="G521" s="92">
        <v>0</v>
      </c>
      <c r="H521" s="92">
        <f>I521+J521+L521</f>
        <v>0</v>
      </c>
      <c r="I521" s="92">
        <v>0</v>
      </c>
      <c r="J521" s="92">
        <v>0</v>
      </c>
      <c r="K521" s="92">
        <v>0</v>
      </c>
      <c r="L521" s="92">
        <v>0</v>
      </c>
      <c r="M521" s="103">
        <f t="shared" si="202"/>
        <v>0</v>
      </c>
      <c r="N521" s="92">
        <f>O521+P521+R521</f>
        <v>0</v>
      </c>
      <c r="O521" s="92">
        <v>0</v>
      </c>
      <c r="P521" s="92">
        <v>0</v>
      </c>
      <c r="Q521" s="92">
        <v>0</v>
      </c>
      <c r="R521" s="92">
        <v>0</v>
      </c>
      <c r="S521" s="33" t="s">
        <v>897</v>
      </c>
    </row>
    <row r="522" spans="1:19" s="4" customFormat="1" ht="135">
      <c r="A522" s="54" t="s">
        <v>20</v>
      </c>
      <c r="B522" s="55" t="s">
        <v>36</v>
      </c>
      <c r="C522" s="96">
        <f t="shared" ref="C522:L522" si="203">C523+C526+C544+C547</f>
        <v>88486.2</v>
      </c>
      <c r="D522" s="96">
        <f t="shared" si="203"/>
        <v>64150.5</v>
      </c>
      <c r="E522" s="96">
        <f t="shared" si="203"/>
        <v>6685.7</v>
      </c>
      <c r="F522" s="96">
        <f t="shared" si="203"/>
        <v>10000</v>
      </c>
      <c r="G522" s="96">
        <f t="shared" si="203"/>
        <v>7650</v>
      </c>
      <c r="H522" s="96">
        <f t="shared" si="203"/>
        <v>83418.2</v>
      </c>
      <c r="I522" s="96">
        <f t="shared" si="203"/>
        <v>59982.5</v>
      </c>
      <c r="J522" s="96">
        <f t="shared" si="203"/>
        <v>6685.7</v>
      </c>
      <c r="K522" s="96">
        <f t="shared" si="203"/>
        <v>9100</v>
      </c>
      <c r="L522" s="96">
        <f t="shared" si="203"/>
        <v>7650</v>
      </c>
      <c r="M522" s="103">
        <f t="shared" si="202"/>
        <v>0.94272553234289636</v>
      </c>
      <c r="N522" s="96">
        <f>N523+N526+N544+N547</f>
        <v>83418.2</v>
      </c>
      <c r="O522" s="96">
        <f>O523+O526+O544+O547</f>
        <v>59982.5</v>
      </c>
      <c r="P522" s="96">
        <f>P523+P526+P544+P547</f>
        <v>6685.7</v>
      </c>
      <c r="Q522" s="96">
        <f>Q523+Q526+Q544+Q547</f>
        <v>9100</v>
      </c>
      <c r="R522" s="96">
        <f>R523+R526+R544+R547</f>
        <v>7650</v>
      </c>
      <c r="S522" s="59"/>
    </row>
    <row r="523" spans="1:19" s="4" customFormat="1" ht="54">
      <c r="A523" s="42" t="s">
        <v>8</v>
      </c>
      <c r="B523" s="48" t="s">
        <v>74</v>
      </c>
      <c r="C523" s="91">
        <f>C524</f>
        <v>900</v>
      </c>
      <c r="D523" s="91">
        <f t="shared" ref="D523:R524" si="204">D524</f>
        <v>0</v>
      </c>
      <c r="E523" s="91">
        <f t="shared" si="204"/>
        <v>0</v>
      </c>
      <c r="F523" s="91">
        <f t="shared" si="204"/>
        <v>900</v>
      </c>
      <c r="G523" s="91">
        <f t="shared" si="204"/>
        <v>0</v>
      </c>
      <c r="H523" s="91">
        <f t="shared" si="204"/>
        <v>0</v>
      </c>
      <c r="I523" s="91">
        <f t="shared" si="204"/>
        <v>0</v>
      </c>
      <c r="J523" s="91">
        <f t="shared" si="204"/>
        <v>0</v>
      </c>
      <c r="K523" s="91">
        <f t="shared" si="204"/>
        <v>0</v>
      </c>
      <c r="L523" s="91">
        <f t="shared" si="204"/>
        <v>0</v>
      </c>
      <c r="M523" s="103">
        <f t="shared" si="202"/>
        <v>0</v>
      </c>
      <c r="N523" s="91">
        <f t="shared" si="204"/>
        <v>0</v>
      </c>
      <c r="O523" s="91">
        <f t="shared" si="204"/>
        <v>0</v>
      </c>
      <c r="P523" s="91">
        <f t="shared" si="204"/>
        <v>0</v>
      </c>
      <c r="Q523" s="91">
        <f t="shared" si="204"/>
        <v>0</v>
      </c>
      <c r="R523" s="91">
        <f t="shared" si="204"/>
        <v>0</v>
      </c>
      <c r="S523" s="33"/>
    </row>
    <row r="524" spans="1:19" s="4" customFormat="1" ht="108">
      <c r="A524" s="43"/>
      <c r="B524" s="46" t="s">
        <v>237</v>
      </c>
      <c r="C524" s="91">
        <f>C525</f>
        <v>900</v>
      </c>
      <c r="D524" s="91">
        <f t="shared" si="204"/>
        <v>0</v>
      </c>
      <c r="E524" s="91">
        <f t="shared" si="204"/>
        <v>0</v>
      </c>
      <c r="F524" s="91">
        <f t="shared" si="204"/>
        <v>900</v>
      </c>
      <c r="G524" s="91">
        <f t="shared" si="204"/>
        <v>0</v>
      </c>
      <c r="H524" s="91">
        <f t="shared" si="204"/>
        <v>0</v>
      </c>
      <c r="I524" s="91">
        <f t="shared" si="204"/>
        <v>0</v>
      </c>
      <c r="J524" s="91">
        <f t="shared" si="204"/>
        <v>0</v>
      </c>
      <c r="K524" s="91">
        <f t="shared" si="204"/>
        <v>0</v>
      </c>
      <c r="L524" s="91">
        <f t="shared" si="204"/>
        <v>0</v>
      </c>
      <c r="M524" s="103">
        <f t="shared" si="202"/>
        <v>0</v>
      </c>
      <c r="N524" s="91">
        <f t="shared" si="204"/>
        <v>0</v>
      </c>
      <c r="O524" s="91">
        <f t="shared" si="204"/>
        <v>0</v>
      </c>
      <c r="P524" s="91">
        <f t="shared" si="204"/>
        <v>0</v>
      </c>
      <c r="Q524" s="91">
        <f t="shared" si="204"/>
        <v>0</v>
      </c>
      <c r="R524" s="91">
        <f t="shared" si="204"/>
        <v>0</v>
      </c>
      <c r="S524" s="32"/>
    </row>
    <row r="525" spans="1:19" s="4" customFormat="1" ht="83.25">
      <c r="A525" s="44" t="s">
        <v>10</v>
      </c>
      <c r="B525" s="47" t="s">
        <v>498</v>
      </c>
      <c r="C525" s="92">
        <f>D525+E525+G525+F525</f>
        <v>900</v>
      </c>
      <c r="D525" s="92">
        <v>0</v>
      </c>
      <c r="E525" s="92">
        <v>0</v>
      </c>
      <c r="F525" s="92">
        <v>900</v>
      </c>
      <c r="G525" s="92">
        <v>0</v>
      </c>
      <c r="H525" s="92">
        <f>I525+J525+L525+K525</f>
        <v>0</v>
      </c>
      <c r="I525" s="92">
        <v>0</v>
      </c>
      <c r="J525" s="92">
        <v>0</v>
      </c>
      <c r="K525" s="92">
        <v>0</v>
      </c>
      <c r="L525" s="92">
        <v>0</v>
      </c>
      <c r="M525" s="103">
        <f t="shared" si="202"/>
        <v>0</v>
      </c>
      <c r="N525" s="92">
        <f>O525+P525+R525+Q525</f>
        <v>0</v>
      </c>
      <c r="O525" s="92">
        <v>0</v>
      </c>
      <c r="P525" s="92">
        <v>0</v>
      </c>
      <c r="Q525" s="92">
        <v>0</v>
      </c>
      <c r="R525" s="92">
        <v>0</v>
      </c>
      <c r="S525" s="33" t="s">
        <v>898</v>
      </c>
    </row>
    <row r="526" spans="1:19" s="4" customFormat="1" ht="54">
      <c r="A526" s="42" t="s">
        <v>42</v>
      </c>
      <c r="B526" s="48" t="s">
        <v>75</v>
      </c>
      <c r="C526" s="91">
        <f>C527+C532</f>
        <v>34241</v>
      </c>
      <c r="D526" s="91">
        <f t="shared" ref="D526:R526" si="205">D527+D532</f>
        <v>20641</v>
      </c>
      <c r="E526" s="91">
        <f t="shared" si="205"/>
        <v>0</v>
      </c>
      <c r="F526" s="91">
        <f t="shared" si="205"/>
        <v>9100</v>
      </c>
      <c r="G526" s="91">
        <f t="shared" si="205"/>
        <v>4500</v>
      </c>
      <c r="H526" s="91">
        <f t="shared" si="205"/>
        <v>33324.400000000001</v>
      </c>
      <c r="I526" s="91">
        <f t="shared" si="205"/>
        <v>19724.400000000001</v>
      </c>
      <c r="J526" s="91">
        <f t="shared" si="205"/>
        <v>0</v>
      </c>
      <c r="K526" s="91">
        <f t="shared" si="205"/>
        <v>9100</v>
      </c>
      <c r="L526" s="91">
        <f t="shared" si="205"/>
        <v>4500</v>
      </c>
      <c r="M526" s="103">
        <f t="shared" si="202"/>
        <v>0.97323092199410066</v>
      </c>
      <c r="N526" s="91">
        <f t="shared" si="205"/>
        <v>33324.400000000001</v>
      </c>
      <c r="O526" s="91">
        <f t="shared" si="205"/>
        <v>19724.400000000001</v>
      </c>
      <c r="P526" s="91">
        <f t="shared" si="205"/>
        <v>0</v>
      </c>
      <c r="Q526" s="91">
        <f t="shared" si="205"/>
        <v>9100</v>
      </c>
      <c r="R526" s="91">
        <f t="shared" si="205"/>
        <v>4500</v>
      </c>
      <c r="S526" s="33"/>
    </row>
    <row r="527" spans="1:19" s="4" customFormat="1" ht="81">
      <c r="A527" s="43"/>
      <c r="B527" s="46" t="s">
        <v>238</v>
      </c>
      <c r="C527" s="91">
        <f>C528+C529+C530+C531</f>
        <v>4674</v>
      </c>
      <c r="D527" s="91">
        <f t="shared" ref="D527:R527" si="206">D528+D529+D530+D531</f>
        <v>174</v>
      </c>
      <c r="E527" s="91">
        <f t="shared" si="206"/>
        <v>0</v>
      </c>
      <c r="F527" s="91">
        <f t="shared" si="206"/>
        <v>0</v>
      </c>
      <c r="G527" s="91">
        <f t="shared" si="206"/>
        <v>4500</v>
      </c>
      <c r="H527" s="91">
        <f t="shared" si="206"/>
        <v>4500</v>
      </c>
      <c r="I527" s="91">
        <f t="shared" si="206"/>
        <v>0</v>
      </c>
      <c r="J527" s="91">
        <f t="shared" si="206"/>
        <v>0</v>
      </c>
      <c r="K527" s="91">
        <f t="shared" si="206"/>
        <v>0</v>
      </c>
      <c r="L527" s="91">
        <f t="shared" si="206"/>
        <v>4500</v>
      </c>
      <c r="M527" s="103">
        <f t="shared" si="202"/>
        <v>0.96277278562259305</v>
      </c>
      <c r="N527" s="91">
        <f t="shared" si="206"/>
        <v>4500</v>
      </c>
      <c r="O527" s="91">
        <f t="shared" si="206"/>
        <v>0</v>
      </c>
      <c r="P527" s="91">
        <f t="shared" si="206"/>
        <v>0</v>
      </c>
      <c r="Q527" s="91">
        <f t="shared" si="206"/>
        <v>0</v>
      </c>
      <c r="R527" s="91">
        <f t="shared" si="206"/>
        <v>4500</v>
      </c>
      <c r="S527" s="32"/>
    </row>
    <row r="528" spans="1:19" s="4" customFormat="1" ht="83.25">
      <c r="A528" s="44" t="s">
        <v>10</v>
      </c>
      <c r="B528" s="47" t="s">
        <v>692</v>
      </c>
      <c r="C528" s="92">
        <f>D528+E528+G528</f>
        <v>0</v>
      </c>
      <c r="D528" s="92">
        <v>0</v>
      </c>
      <c r="E528" s="92">
        <v>0</v>
      </c>
      <c r="F528" s="92">
        <v>0</v>
      </c>
      <c r="G528" s="92">
        <v>0</v>
      </c>
      <c r="H528" s="92">
        <f>I528+J528+L528</f>
        <v>0</v>
      </c>
      <c r="I528" s="92">
        <v>0</v>
      </c>
      <c r="J528" s="92">
        <v>0</v>
      </c>
      <c r="K528" s="92">
        <v>0</v>
      </c>
      <c r="L528" s="92">
        <v>0</v>
      </c>
      <c r="M528" s="103" t="s">
        <v>823</v>
      </c>
      <c r="N528" s="92">
        <f>O528+P528+R528</f>
        <v>0</v>
      </c>
      <c r="O528" s="92">
        <v>0</v>
      </c>
      <c r="P528" s="92">
        <v>0</v>
      </c>
      <c r="Q528" s="92">
        <v>0</v>
      </c>
      <c r="R528" s="92">
        <v>0</v>
      </c>
      <c r="S528" s="33"/>
    </row>
    <row r="529" spans="1:19" s="4" customFormat="1" ht="55.5">
      <c r="A529" s="44" t="s">
        <v>99</v>
      </c>
      <c r="B529" s="47" t="s">
        <v>693</v>
      </c>
      <c r="C529" s="92">
        <f>D529+E529+G529</f>
        <v>4500</v>
      </c>
      <c r="D529" s="92">
        <v>0</v>
      </c>
      <c r="E529" s="92">
        <v>0</v>
      </c>
      <c r="F529" s="92">
        <v>0</v>
      </c>
      <c r="G529" s="92">
        <v>4500</v>
      </c>
      <c r="H529" s="92">
        <f>I529+J529+L529</f>
        <v>4500</v>
      </c>
      <c r="I529" s="92">
        <v>0</v>
      </c>
      <c r="J529" s="92">
        <v>0</v>
      </c>
      <c r="K529" s="92">
        <v>0</v>
      </c>
      <c r="L529" s="92">
        <v>4500</v>
      </c>
      <c r="M529" s="103">
        <f t="shared" si="202"/>
        <v>1</v>
      </c>
      <c r="N529" s="92">
        <f>O529+P529+R529</f>
        <v>4500</v>
      </c>
      <c r="O529" s="92">
        <v>0</v>
      </c>
      <c r="P529" s="92">
        <v>0</v>
      </c>
      <c r="Q529" s="92">
        <v>0</v>
      </c>
      <c r="R529" s="92">
        <v>4500</v>
      </c>
      <c r="S529" s="33"/>
    </row>
    <row r="530" spans="1:19" s="4" customFormat="1" ht="111">
      <c r="A530" s="44" t="s">
        <v>100</v>
      </c>
      <c r="B530" s="47" t="s">
        <v>694</v>
      </c>
      <c r="C530" s="92">
        <f>D530+E530+G530</f>
        <v>0</v>
      </c>
      <c r="D530" s="92">
        <v>0</v>
      </c>
      <c r="E530" s="92">
        <v>0</v>
      </c>
      <c r="F530" s="92">
        <v>0</v>
      </c>
      <c r="G530" s="92">
        <v>0</v>
      </c>
      <c r="H530" s="92">
        <f>I530+J530+L530</f>
        <v>0</v>
      </c>
      <c r="I530" s="92">
        <v>0</v>
      </c>
      <c r="J530" s="92">
        <v>0</v>
      </c>
      <c r="K530" s="92">
        <v>0</v>
      </c>
      <c r="L530" s="92">
        <v>0</v>
      </c>
      <c r="M530" s="103" t="s">
        <v>823</v>
      </c>
      <c r="N530" s="92">
        <f>O530+P530+R530</f>
        <v>0</v>
      </c>
      <c r="O530" s="92">
        <v>0</v>
      </c>
      <c r="P530" s="92">
        <v>0</v>
      </c>
      <c r="Q530" s="92">
        <v>0</v>
      </c>
      <c r="R530" s="92">
        <v>0</v>
      </c>
      <c r="S530" s="33"/>
    </row>
    <row r="531" spans="1:19" s="4" customFormat="1" ht="183.75" customHeight="1">
      <c r="A531" s="44" t="s">
        <v>101</v>
      </c>
      <c r="B531" s="47" t="s">
        <v>499</v>
      </c>
      <c r="C531" s="92">
        <f>D531+E531+G531</f>
        <v>174</v>
      </c>
      <c r="D531" s="92">
        <v>174</v>
      </c>
      <c r="E531" s="92">
        <v>0</v>
      </c>
      <c r="F531" s="92">
        <v>0</v>
      </c>
      <c r="G531" s="92">
        <v>0</v>
      </c>
      <c r="H531" s="92">
        <f>I531+J531+L531</f>
        <v>0</v>
      </c>
      <c r="I531" s="92">
        <v>0</v>
      </c>
      <c r="J531" s="92">
        <v>0</v>
      </c>
      <c r="K531" s="92">
        <v>0</v>
      </c>
      <c r="L531" s="92">
        <v>0</v>
      </c>
      <c r="M531" s="103">
        <f t="shared" si="202"/>
        <v>0</v>
      </c>
      <c r="N531" s="92">
        <f>O531+P531+R531</f>
        <v>0</v>
      </c>
      <c r="O531" s="92">
        <v>0</v>
      </c>
      <c r="P531" s="92">
        <v>0</v>
      </c>
      <c r="Q531" s="92">
        <v>0</v>
      </c>
      <c r="R531" s="92">
        <v>0</v>
      </c>
      <c r="S531" s="33" t="s">
        <v>879</v>
      </c>
    </row>
    <row r="532" spans="1:19" s="4" customFormat="1" ht="54">
      <c r="A532" s="43"/>
      <c r="B532" s="46" t="s">
        <v>239</v>
      </c>
      <c r="C532" s="91">
        <f>C533+C537+C538+C539+C540</f>
        <v>29567</v>
      </c>
      <c r="D532" s="91">
        <f t="shared" ref="D532:R532" si="207">D533+D537+D538+D539+D540</f>
        <v>20467</v>
      </c>
      <c r="E532" s="91">
        <f t="shared" si="207"/>
        <v>0</v>
      </c>
      <c r="F532" s="91">
        <f t="shared" si="207"/>
        <v>9100</v>
      </c>
      <c r="G532" s="91">
        <f t="shared" si="207"/>
        <v>0</v>
      </c>
      <c r="H532" s="91">
        <f t="shared" si="207"/>
        <v>28824.400000000001</v>
      </c>
      <c r="I532" s="91">
        <f t="shared" si="207"/>
        <v>19724.400000000001</v>
      </c>
      <c r="J532" s="91">
        <f t="shared" si="207"/>
        <v>0</v>
      </c>
      <c r="K532" s="91">
        <f t="shared" si="207"/>
        <v>9100</v>
      </c>
      <c r="L532" s="91">
        <f t="shared" si="207"/>
        <v>0</v>
      </c>
      <c r="M532" s="103">
        <f t="shared" si="202"/>
        <v>0.97488416139615119</v>
      </c>
      <c r="N532" s="91">
        <f t="shared" si="207"/>
        <v>28824.400000000001</v>
      </c>
      <c r="O532" s="91">
        <f t="shared" si="207"/>
        <v>19724.400000000001</v>
      </c>
      <c r="P532" s="91">
        <f t="shared" si="207"/>
        <v>0</v>
      </c>
      <c r="Q532" s="91">
        <f t="shared" si="207"/>
        <v>9100</v>
      </c>
      <c r="R532" s="91">
        <f t="shared" si="207"/>
        <v>0</v>
      </c>
      <c r="S532" s="32"/>
    </row>
    <row r="533" spans="1:19" s="4" customFormat="1" ht="111">
      <c r="A533" s="44" t="s">
        <v>87</v>
      </c>
      <c r="B533" s="47" t="s">
        <v>181</v>
      </c>
      <c r="C533" s="92">
        <f>C534+C535+C536</f>
        <v>19977</v>
      </c>
      <c r="D533" s="92">
        <f t="shared" ref="D533:R533" si="208">D534+D535+D536</f>
        <v>19977</v>
      </c>
      <c r="E533" s="92">
        <f t="shared" si="208"/>
        <v>0</v>
      </c>
      <c r="F533" s="92">
        <f t="shared" si="208"/>
        <v>0</v>
      </c>
      <c r="G533" s="92">
        <f t="shared" si="208"/>
        <v>0</v>
      </c>
      <c r="H533" s="92">
        <f t="shared" si="208"/>
        <v>19444.400000000001</v>
      </c>
      <c r="I533" s="92">
        <f t="shared" si="208"/>
        <v>19444.400000000001</v>
      </c>
      <c r="J533" s="92">
        <f t="shared" si="208"/>
        <v>0</v>
      </c>
      <c r="K533" s="92">
        <f t="shared" si="208"/>
        <v>0</v>
      </c>
      <c r="L533" s="92">
        <f t="shared" si="208"/>
        <v>0</v>
      </c>
      <c r="M533" s="103">
        <f t="shared" si="202"/>
        <v>0.97333934024127755</v>
      </c>
      <c r="N533" s="92">
        <f t="shared" si="208"/>
        <v>19444.400000000001</v>
      </c>
      <c r="O533" s="92">
        <f t="shared" si="208"/>
        <v>19444.400000000001</v>
      </c>
      <c r="P533" s="92">
        <f t="shared" si="208"/>
        <v>0</v>
      </c>
      <c r="Q533" s="92">
        <f t="shared" si="208"/>
        <v>0</v>
      </c>
      <c r="R533" s="92">
        <f t="shared" si="208"/>
        <v>0</v>
      </c>
      <c r="S533" s="33"/>
    </row>
    <row r="534" spans="1:19" s="4" customFormat="1" ht="83.25">
      <c r="A534" s="73" t="s">
        <v>183</v>
      </c>
      <c r="B534" s="53" t="s">
        <v>182</v>
      </c>
      <c r="C534" s="95">
        <f>D534+E534+G534</f>
        <v>14872.3</v>
      </c>
      <c r="D534" s="95">
        <v>14872.3</v>
      </c>
      <c r="E534" s="95">
        <v>0</v>
      </c>
      <c r="F534" s="95">
        <v>0</v>
      </c>
      <c r="G534" s="95">
        <v>0</v>
      </c>
      <c r="H534" s="95">
        <f>I534+J534+L534</f>
        <v>14519.6</v>
      </c>
      <c r="I534" s="95">
        <v>14519.6</v>
      </c>
      <c r="J534" s="95">
        <v>0</v>
      </c>
      <c r="K534" s="95">
        <v>0</v>
      </c>
      <c r="L534" s="95">
        <v>0</v>
      </c>
      <c r="M534" s="103">
        <f t="shared" si="202"/>
        <v>0.9762847710172603</v>
      </c>
      <c r="N534" s="95">
        <f>O534+P534+R534</f>
        <v>14519.6</v>
      </c>
      <c r="O534" s="95">
        <v>14519.6</v>
      </c>
      <c r="P534" s="95">
        <v>0</v>
      </c>
      <c r="Q534" s="95">
        <v>0</v>
      </c>
      <c r="R534" s="95">
        <v>0</v>
      </c>
      <c r="S534" s="33"/>
    </row>
    <row r="535" spans="1:19" s="4" customFormat="1" ht="55.5">
      <c r="A535" s="73" t="s">
        <v>185</v>
      </c>
      <c r="B535" s="53" t="s">
        <v>184</v>
      </c>
      <c r="C535" s="95">
        <f t="shared" ref="C535:C540" si="209">D535+E535+G535</f>
        <v>0</v>
      </c>
      <c r="D535" s="95">
        <v>0</v>
      </c>
      <c r="E535" s="95">
        <v>0</v>
      </c>
      <c r="F535" s="95">
        <v>0</v>
      </c>
      <c r="G535" s="95">
        <v>0</v>
      </c>
      <c r="H535" s="95">
        <f t="shared" ref="H535:H540" si="210">I535+J535+L535</f>
        <v>0</v>
      </c>
      <c r="I535" s="95">
        <v>0</v>
      </c>
      <c r="J535" s="95">
        <v>0</v>
      </c>
      <c r="K535" s="95">
        <v>0</v>
      </c>
      <c r="L535" s="95">
        <v>0</v>
      </c>
      <c r="M535" s="103" t="s">
        <v>823</v>
      </c>
      <c r="N535" s="95">
        <f t="shared" ref="N535:N540" si="211">O535+P535+R535</f>
        <v>0</v>
      </c>
      <c r="O535" s="95">
        <v>0</v>
      </c>
      <c r="P535" s="95">
        <v>0</v>
      </c>
      <c r="Q535" s="95">
        <v>0</v>
      </c>
      <c r="R535" s="95">
        <v>0</v>
      </c>
      <c r="S535" s="33"/>
    </row>
    <row r="536" spans="1:19" s="4" customFormat="1" ht="55.5">
      <c r="A536" s="73" t="s">
        <v>187</v>
      </c>
      <c r="B536" s="53" t="s">
        <v>186</v>
      </c>
      <c r="C536" s="95">
        <f t="shared" si="209"/>
        <v>5104.7</v>
      </c>
      <c r="D536" s="95">
        <v>5104.7</v>
      </c>
      <c r="E536" s="95">
        <v>0</v>
      </c>
      <c r="F536" s="95">
        <v>0</v>
      </c>
      <c r="G536" s="95">
        <v>0</v>
      </c>
      <c r="H536" s="95">
        <f t="shared" si="210"/>
        <v>4924.8</v>
      </c>
      <c r="I536" s="95">
        <v>4924.8</v>
      </c>
      <c r="J536" s="95">
        <v>0</v>
      </c>
      <c r="K536" s="95">
        <v>0</v>
      </c>
      <c r="L536" s="95">
        <v>0</v>
      </c>
      <c r="M536" s="103">
        <f t="shared" si="202"/>
        <v>0.96475796814700188</v>
      </c>
      <c r="N536" s="95">
        <f t="shared" si="211"/>
        <v>4924.8</v>
      </c>
      <c r="O536" s="95">
        <v>4924.8</v>
      </c>
      <c r="P536" s="95">
        <v>0</v>
      </c>
      <c r="Q536" s="95">
        <v>0</v>
      </c>
      <c r="R536" s="95">
        <v>0</v>
      </c>
      <c r="S536" s="33" t="s">
        <v>878</v>
      </c>
    </row>
    <row r="537" spans="1:19" s="4" customFormat="1" ht="130.5" customHeight="1">
      <c r="A537" s="44" t="s">
        <v>88</v>
      </c>
      <c r="B537" s="47" t="s">
        <v>695</v>
      </c>
      <c r="C537" s="92">
        <f>D537+E537+G537+F537</f>
        <v>9100</v>
      </c>
      <c r="D537" s="92">
        <v>0</v>
      </c>
      <c r="E537" s="92">
        <v>0</v>
      </c>
      <c r="F537" s="92">
        <v>9100</v>
      </c>
      <c r="G537" s="92">
        <v>0</v>
      </c>
      <c r="H537" s="92">
        <f>I537+J537+L537+K537</f>
        <v>9100</v>
      </c>
      <c r="I537" s="92">
        <v>0</v>
      </c>
      <c r="J537" s="92">
        <v>0</v>
      </c>
      <c r="K537" s="92">
        <v>9100</v>
      </c>
      <c r="L537" s="92">
        <v>0</v>
      </c>
      <c r="M537" s="103">
        <f t="shared" si="202"/>
        <v>1</v>
      </c>
      <c r="N537" s="92">
        <f>O537+P537+R537+Q537</f>
        <v>9100</v>
      </c>
      <c r="O537" s="92">
        <v>0</v>
      </c>
      <c r="P537" s="92">
        <v>0</v>
      </c>
      <c r="Q537" s="92">
        <v>9100</v>
      </c>
      <c r="R537" s="92">
        <v>0</v>
      </c>
      <c r="S537" s="33"/>
    </row>
    <row r="538" spans="1:19" s="4" customFormat="1" ht="60.75">
      <c r="A538" s="44" t="s">
        <v>89</v>
      </c>
      <c r="B538" s="47" t="s">
        <v>696</v>
      </c>
      <c r="C538" s="92">
        <f t="shared" si="209"/>
        <v>0</v>
      </c>
      <c r="D538" s="92">
        <v>0</v>
      </c>
      <c r="E538" s="92">
        <v>0</v>
      </c>
      <c r="F538" s="92">
        <v>0</v>
      </c>
      <c r="G538" s="92">
        <v>0</v>
      </c>
      <c r="H538" s="92">
        <f t="shared" si="210"/>
        <v>0</v>
      </c>
      <c r="I538" s="92">
        <v>0</v>
      </c>
      <c r="J538" s="92">
        <v>0</v>
      </c>
      <c r="K538" s="92">
        <v>0</v>
      </c>
      <c r="L538" s="92">
        <v>0</v>
      </c>
      <c r="M538" s="103" t="s">
        <v>823</v>
      </c>
      <c r="N538" s="92">
        <f t="shared" si="211"/>
        <v>0</v>
      </c>
      <c r="O538" s="92">
        <v>0</v>
      </c>
      <c r="P538" s="92">
        <v>0</v>
      </c>
      <c r="Q538" s="92">
        <v>0</v>
      </c>
      <c r="R538" s="92">
        <v>0</v>
      </c>
      <c r="S538" s="33" t="s">
        <v>859</v>
      </c>
    </row>
    <row r="539" spans="1:19" s="4" customFormat="1" ht="200.1" customHeight="1">
      <c r="A539" s="44" t="s">
        <v>90</v>
      </c>
      <c r="B539" s="47" t="s">
        <v>697</v>
      </c>
      <c r="C539" s="92">
        <f t="shared" si="209"/>
        <v>190</v>
      </c>
      <c r="D539" s="92">
        <v>190</v>
      </c>
      <c r="E539" s="92">
        <v>0</v>
      </c>
      <c r="F539" s="92">
        <v>0</v>
      </c>
      <c r="G539" s="92">
        <v>0</v>
      </c>
      <c r="H539" s="92">
        <f t="shared" si="210"/>
        <v>0</v>
      </c>
      <c r="I539" s="92">
        <v>0</v>
      </c>
      <c r="J539" s="92">
        <v>0</v>
      </c>
      <c r="K539" s="92">
        <v>0</v>
      </c>
      <c r="L539" s="92">
        <v>0</v>
      </c>
      <c r="M539" s="103">
        <f t="shared" si="202"/>
        <v>0</v>
      </c>
      <c r="N539" s="92">
        <f t="shared" si="211"/>
        <v>0</v>
      </c>
      <c r="O539" s="92">
        <v>0</v>
      </c>
      <c r="P539" s="92">
        <v>0</v>
      </c>
      <c r="Q539" s="92">
        <v>0</v>
      </c>
      <c r="R539" s="92">
        <v>0</v>
      </c>
      <c r="S539" s="84" t="s">
        <v>877</v>
      </c>
    </row>
    <row r="540" spans="1:19" s="4" customFormat="1" ht="103.5" customHeight="1">
      <c r="A540" s="44" t="s">
        <v>91</v>
      </c>
      <c r="B540" s="47" t="s">
        <v>188</v>
      </c>
      <c r="C540" s="92">
        <f t="shared" si="209"/>
        <v>300</v>
      </c>
      <c r="D540" s="92">
        <v>300</v>
      </c>
      <c r="E540" s="92">
        <v>0</v>
      </c>
      <c r="F540" s="92">
        <v>0</v>
      </c>
      <c r="G540" s="92">
        <v>0</v>
      </c>
      <c r="H540" s="92">
        <f t="shared" si="210"/>
        <v>280</v>
      </c>
      <c r="I540" s="92">
        <v>280</v>
      </c>
      <c r="J540" s="92">
        <v>0</v>
      </c>
      <c r="K540" s="92">
        <v>0</v>
      </c>
      <c r="L540" s="92">
        <v>0</v>
      </c>
      <c r="M540" s="103">
        <f t="shared" si="202"/>
        <v>0.93333333333333335</v>
      </c>
      <c r="N540" s="92">
        <f t="shared" si="211"/>
        <v>280</v>
      </c>
      <c r="O540" s="92">
        <v>280</v>
      </c>
      <c r="P540" s="92">
        <v>0</v>
      </c>
      <c r="Q540" s="92">
        <v>0</v>
      </c>
      <c r="R540" s="92">
        <v>0</v>
      </c>
      <c r="S540" s="33"/>
    </row>
    <row r="541" spans="1:19" s="4" customFormat="1" ht="81">
      <c r="A541" s="43"/>
      <c r="B541" s="46" t="s">
        <v>698</v>
      </c>
      <c r="C541" s="91">
        <v>0</v>
      </c>
      <c r="D541" s="91">
        <v>0</v>
      </c>
      <c r="E541" s="91">
        <v>0</v>
      </c>
      <c r="F541" s="91">
        <v>0</v>
      </c>
      <c r="G541" s="91">
        <v>0</v>
      </c>
      <c r="H541" s="91">
        <v>0</v>
      </c>
      <c r="I541" s="91">
        <v>0</v>
      </c>
      <c r="J541" s="91">
        <v>0</v>
      </c>
      <c r="K541" s="91">
        <v>0</v>
      </c>
      <c r="L541" s="91">
        <v>0</v>
      </c>
      <c r="M541" s="103" t="s">
        <v>823</v>
      </c>
      <c r="N541" s="91">
        <v>0</v>
      </c>
      <c r="O541" s="91">
        <v>0</v>
      </c>
      <c r="P541" s="91">
        <v>0</v>
      </c>
      <c r="Q541" s="91">
        <v>0</v>
      </c>
      <c r="R541" s="91">
        <v>0</v>
      </c>
      <c r="S541" s="33" t="s">
        <v>891</v>
      </c>
    </row>
    <row r="542" spans="1:19" s="4" customFormat="1" ht="83.25">
      <c r="A542" s="44" t="s">
        <v>86</v>
      </c>
      <c r="B542" s="47" t="s">
        <v>699</v>
      </c>
      <c r="C542" s="92">
        <v>0</v>
      </c>
      <c r="D542" s="92">
        <v>0</v>
      </c>
      <c r="E542" s="92">
        <v>0</v>
      </c>
      <c r="F542" s="92">
        <v>0</v>
      </c>
      <c r="G542" s="92">
        <v>0</v>
      </c>
      <c r="H542" s="92">
        <v>0</v>
      </c>
      <c r="I542" s="92">
        <v>0</v>
      </c>
      <c r="J542" s="92">
        <v>0</v>
      </c>
      <c r="K542" s="92">
        <v>0</v>
      </c>
      <c r="L542" s="92">
        <v>0</v>
      </c>
      <c r="M542" s="103" t="s">
        <v>823</v>
      </c>
      <c r="N542" s="92">
        <v>0</v>
      </c>
      <c r="O542" s="92">
        <v>0</v>
      </c>
      <c r="P542" s="92">
        <v>0</v>
      </c>
      <c r="Q542" s="92">
        <v>0</v>
      </c>
      <c r="R542" s="92">
        <v>0</v>
      </c>
      <c r="S542" s="33"/>
    </row>
    <row r="543" spans="1:19" s="4" customFormat="1" ht="55.5">
      <c r="A543" s="44" t="s">
        <v>264</v>
      </c>
      <c r="B543" s="47" t="s">
        <v>700</v>
      </c>
      <c r="C543" s="92">
        <v>0</v>
      </c>
      <c r="D543" s="92">
        <v>0</v>
      </c>
      <c r="E543" s="92">
        <v>0</v>
      </c>
      <c r="F543" s="92">
        <v>0</v>
      </c>
      <c r="G543" s="92">
        <v>0</v>
      </c>
      <c r="H543" s="92">
        <v>0</v>
      </c>
      <c r="I543" s="92">
        <v>0</v>
      </c>
      <c r="J543" s="92">
        <v>0</v>
      </c>
      <c r="K543" s="92">
        <v>0</v>
      </c>
      <c r="L543" s="92">
        <v>0</v>
      </c>
      <c r="M543" s="103" t="s">
        <v>823</v>
      </c>
      <c r="N543" s="92">
        <v>0</v>
      </c>
      <c r="O543" s="92">
        <v>0</v>
      </c>
      <c r="P543" s="92">
        <v>0</v>
      </c>
      <c r="Q543" s="92">
        <v>0</v>
      </c>
      <c r="R543" s="92">
        <v>0</v>
      </c>
      <c r="S543" s="33"/>
    </row>
    <row r="544" spans="1:19" s="4" customFormat="1" ht="81">
      <c r="A544" s="42" t="s">
        <v>43</v>
      </c>
      <c r="B544" s="48" t="s">
        <v>76</v>
      </c>
      <c r="C544" s="91">
        <f>C545</f>
        <v>3150</v>
      </c>
      <c r="D544" s="91">
        <f t="shared" ref="D544:R545" si="212">D545</f>
        <v>0</v>
      </c>
      <c r="E544" s="91">
        <f t="shared" si="212"/>
        <v>0</v>
      </c>
      <c r="F544" s="91">
        <f t="shared" si="212"/>
        <v>0</v>
      </c>
      <c r="G544" s="91">
        <f t="shared" si="212"/>
        <v>3150</v>
      </c>
      <c r="H544" s="91">
        <f t="shared" si="212"/>
        <v>3150</v>
      </c>
      <c r="I544" s="91">
        <f t="shared" si="212"/>
        <v>0</v>
      </c>
      <c r="J544" s="91">
        <f t="shared" si="212"/>
        <v>0</v>
      </c>
      <c r="K544" s="91">
        <f t="shared" si="212"/>
        <v>0</v>
      </c>
      <c r="L544" s="91">
        <f t="shared" si="212"/>
        <v>3150</v>
      </c>
      <c r="M544" s="103">
        <f t="shared" si="202"/>
        <v>1</v>
      </c>
      <c r="N544" s="91">
        <f t="shared" si="212"/>
        <v>3150</v>
      </c>
      <c r="O544" s="91">
        <f t="shared" si="212"/>
        <v>0</v>
      </c>
      <c r="P544" s="91">
        <f t="shared" si="212"/>
        <v>0</v>
      </c>
      <c r="Q544" s="91">
        <f t="shared" si="212"/>
        <v>0</v>
      </c>
      <c r="R544" s="91">
        <f t="shared" si="212"/>
        <v>3150</v>
      </c>
      <c r="S544" s="33"/>
    </row>
    <row r="545" spans="1:19" s="4" customFormat="1" ht="135">
      <c r="A545" s="43"/>
      <c r="B545" s="46" t="s">
        <v>240</v>
      </c>
      <c r="C545" s="91">
        <f>C546</f>
        <v>3150</v>
      </c>
      <c r="D545" s="91">
        <f t="shared" si="212"/>
        <v>0</v>
      </c>
      <c r="E545" s="91">
        <f t="shared" si="212"/>
        <v>0</v>
      </c>
      <c r="F545" s="91">
        <f t="shared" si="212"/>
        <v>0</v>
      </c>
      <c r="G545" s="91">
        <f t="shared" si="212"/>
        <v>3150</v>
      </c>
      <c r="H545" s="91">
        <f t="shared" si="212"/>
        <v>3150</v>
      </c>
      <c r="I545" s="91">
        <f t="shared" si="212"/>
        <v>0</v>
      </c>
      <c r="J545" s="91">
        <f t="shared" si="212"/>
        <v>0</v>
      </c>
      <c r="K545" s="91">
        <f t="shared" si="212"/>
        <v>0</v>
      </c>
      <c r="L545" s="91">
        <f t="shared" si="212"/>
        <v>3150</v>
      </c>
      <c r="M545" s="103">
        <f t="shared" si="202"/>
        <v>1</v>
      </c>
      <c r="N545" s="91">
        <f t="shared" si="212"/>
        <v>3150</v>
      </c>
      <c r="O545" s="91">
        <f t="shared" si="212"/>
        <v>0</v>
      </c>
      <c r="P545" s="91">
        <f t="shared" si="212"/>
        <v>0</v>
      </c>
      <c r="Q545" s="91">
        <f t="shared" si="212"/>
        <v>0</v>
      </c>
      <c r="R545" s="91">
        <f t="shared" si="212"/>
        <v>3150</v>
      </c>
      <c r="S545" s="32"/>
    </row>
    <row r="546" spans="1:19" s="4" customFormat="1" ht="138.75">
      <c r="A546" s="44" t="s">
        <v>86</v>
      </c>
      <c r="B546" s="47" t="s">
        <v>180</v>
      </c>
      <c r="C546" s="92">
        <f>D546+E546+G546</f>
        <v>3150</v>
      </c>
      <c r="D546" s="92">
        <v>0</v>
      </c>
      <c r="E546" s="92">
        <v>0</v>
      </c>
      <c r="F546" s="92">
        <v>0</v>
      </c>
      <c r="G546" s="92">
        <v>3150</v>
      </c>
      <c r="H546" s="92">
        <f>I546+J546+K546+L546</f>
        <v>3150</v>
      </c>
      <c r="I546" s="92">
        <v>0</v>
      </c>
      <c r="J546" s="92">
        <v>0</v>
      </c>
      <c r="K546" s="92">
        <v>0</v>
      </c>
      <c r="L546" s="92">
        <v>3150</v>
      </c>
      <c r="M546" s="103">
        <f t="shared" si="202"/>
        <v>1</v>
      </c>
      <c r="N546" s="92">
        <f>O546+P546+Q546+R546</f>
        <v>3150</v>
      </c>
      <c r="O546" s="92">
        <v>0</v>
      </c>
      <c r="P546" s="92">
        <v>0</v>
      </c>
      <c r="Q546" s="92">
        <v>0</v>
      </c>
      <c r="R546" s="92">
        <v>3150</v>
      </c>
      <c r="S546" s="33" t="s">
        <v>860</v>
      </c>
    </row>
    <row r="547" spans="1:19" s="4" customFormat="1" ht="54">
      <c r="A547" s="42" t="s">
        <v>44</v>
      </c>
      <c r="B547" s="48" t="s">
        <v>77</v>
      </c>
      <c r="C547" s="91">
        <f>C548</f>
        <v>50195.199999999997</v>
      </c>
      <c r="D547" s="91">
        <f t="shared" ref="D547:R548" si="213">D548</f>
        <v>43509.5</v>
      </c>
      <c r="E547" s="91">
        <f t="shared" si="213"/>
        <v>6685.7</v>
      </c>
      <c r="F547" s="91">
        <f t="shared" si="213"/>
        <v>0</v>
      </c>
      <c r="G547" s="91">
        <f t="shared" si="213"/>
        <v>0</v>
      </c>
      <c r="H547" s="91">
        <f t="shared" si="213"/>
        <v>46943.799999999996</v>
      </c>
      <c r="I547" s="91">
        <f t="shared" si="213"/>
        <v>40258.1</v>
      </c>
      <c r="J547" s="91">
        <f t="shared" si="213"/>
        <v>6685.7</v>
      </c>
      <c r="K547" s="91">
        <f t="shared" si="213"/>
        <v>0</v>
      </c>
      <c r="L547" s="91">
        <f t="shared" si="213"/>
        <v>0</v>
      </c>
      <c r="M547" s="103">
        <f t="shared" si="202"/>
        <v>0.93522488206043608</v>
      </c>
      <c r="N547" s="91">
        <f t="shared" si="213"/>
        <v>46943.799999999996</v>
      </c>
      <c r="O547" s="91">
        <f t="shared" si="213"/>
        <v>40258.1</v>
      </c>
      <c r="P547" s="91">
        <f t="shared" si="213"/>
        <v>6685.7</v>
      </c>
      <c r="Q547" s="91">
        <f t="shared" si="213"/>
        <v>0</v>
      </c>
      <c r="R547" s="91">
        <f t="shared" si="213"/>
        <v>0</v>
      </c>
      <c r="S547" s="33"/>
    </row>
    <row r="548" spans="1:19" s="4" customFormat="1" ht="54">
      <c r="A548" s="43"/>
      <c r="B548" s="46" t="s">
        <v>241</v>
      </c>
      <c r="C548" s="91">
        <f>C549</f>
        <v>50195.199999999997</v>
      </c>
      <c r="D548" s="91">
        <f t="shared" si="213"/>
        <v>43509.5</v>
      </c>
      <c r="E548" s="91">
        <f t="shared" si="213"/>
        <v>6685.7</v>
      </c>
      <c r="F548" s="91">
        <f t="shared" si="213"/>
        <v>0</v>
      </c>
      <c r="G548" s="91">
        <f t="shared" si="213"/>
        <v>0</v>
      </c>
      <c r="H548" s="91">
        <f t="shared" si="213"/>
        <v>46943.799999999996</v>
      </c>
      <c r="I548" s="91">
        <f t="shared" si="213"/>
        <v>40258.1</v>
      </c>
      <c r="J548" s="91">
        <f t="shared" si="213"/>
        <v>6685.7</v>
      </c>
      <c r="K548" s="91">
        <f t="shared" si="213"/>
        <v>0</v>
      </c>
      <c r="L548" s="91">
        <f t="shared" si="213"/>
        <v>0</v>
      </c>
      <c r="M548" s="103">
        <f t="shared" si="202"/>
        <v>0.93522488206043608</v>
      </c>
      <c r="N548" s="91">
        <f t="shared" si="213"/>
        <v>46943.799999999996</v>
      </c>
      <c r="O548" s="91">
        <f t="shared" si="213"/>
        <v>40258.1</v>
      </c>
      <c r="P548" s="91">
        <f t="shared" si="213"/>
        <v>6685.7</v>
      </c>
      <c r="Q548" s="91">
        <f t="shared" si="213"/>
        <v>0</v>
      </c>
      <c r="R548" s="91">
        <f t="shared" si="213"/>
        <v>0</v>
      </c>
      <c r="S548" s="32"/>
    </row>
    <row r="549" spans="1:19" s="4" customFormat="1" ht="83.25">
      <c r="A549" s="44" t="s">
        <v>144</v>
      </c>
      <c r="B549" s="47" t="s">
        <v>179</v>
      </c>
      <c r="C549" s="92">
        <f>D549+E549+G549</f>
        <v>50195.199999999997</v>
      </c>
      <c r="D549" s="92">
        <v>43509.5</v>
      </c>
      <c r="E549" s="92">
        <v>6685.7</v>
      </c>
      <c r="F549" s="92">
        <v>0</v>
      </c>
      <c r="G549" s="92">
        <v>0</v>
      </c>
      <c r="H549" s="92">
        <f>I549+J549+L549</f>
        <v>46943.799999999996</v>
      </c>
      <c r="I549" s="92">
        <v>40258.1</v>
      </c>
      <c r="J549" s="92">
        <v>6685.7</v>
      </c>
      <c r="K549" s="92">
        <v>0</v>
      </c>
      <c r="L549" s="92">
        <v>0</v>
      </c>
      <c r="M549" s="103">
        <f t="shared" si="202"/>
        <v>0.93522488206043608</v>
      </c>
      <c r="N549" s="92">
        <f>O549+P549+R549</f>
        <v>46943.799999999996</v>
      </c>
      <c r="O549" s="92">
        <v>40258.1</v>
      </c>
      <c r="P549" s="92">
        <v>6685.7</v>
      </c>
      <c r="Q549" s="92">
        <v>0</v>
      </c>
      <c r="R549" s="92">
        <v>0</v>
      </c>
      <c r="S549" s="33"/>
    </row>
    <row r="550" spans="1:19" s="4" customFormat="1" ht="200.1" customHeight="1">
      <c r="A550" s="54" t="s">
        <v>21</v>
      </c>
      <c r="B550" s="55" t="s">
        <v>37</v>
      </c>
      <c r="C550" s="96">
        <f>C551+C559</f>
        <v>27367.91</v>
      </c>
      <c r="D550" s="96">
        <f t="shared" ref="D550:R550" si="214">D551+D559</f>
        <v>16915.91</v>
      </c>
      <c r="E550" s="96">
        <f t="shared" si="214"/>
        <v>4000</v>
      </c>
      <c r="F550" s="96">
        <f t="shared" si="214"/>
        <v>4718</v>
      </c>
      <c r="G550" s="96">
        <f t="shared" si="214"/>
        <v>1734</v>
      </c>
      <c r="H550" s="96">
        <f t="shared" si="214"/>
        <v>26630.39</v>
      </c>
      <c r="I550" s="96">
        <f t="shared" si="214"/>
        <v>16462.060000000001</v>
      </c>
      <c r="J550" s="96">
        <f t="shared" si="214"/>
        <v>3955.53</v>
      </c>
      <c r="K550" s="96">
        <f t="shared" si="214"/>
        <v>4478.8</v>
      </c>
      <c r="L550" s="96">
        <f t="shared" si="214"/>
        <v>1734</v>
      </c>
      <c r="M550" s="103">
        <f t="shared" si="202"/>
        <v>0.97305165063755328</v>
      </c>
      <c r="N550" s="96">
        <f t="shared" si="214"/>
        <v>26377.89</v>
      </c>
      <c r="O550" s="96">
        <f t="shared" si="214"/>
        <v>16462.060000000001</v>
      </c>
      <c r="P550" s="96">
        <f t="shared" si="214"/>
        <v>3955.53</v>
      </c>
      <c r="Q550" s="96">
        <f t="shared" si="214"/>
        <v>4226.3</v>
      </c>
      <c r="R550" s="96">
        <f t="shared" si="214"/>
        <v>1734</v>
      </c>
      <c r="S550" s="59"/>
    </row>
    <row r="551" spans="1:19" s="4" customFormat="1" ht="282" customHeight="1">
      <c r="A551" s="43"/>
      <c r="B551" s="46" t="s">
        <v>242</v>
      </c>
      <c r="C551" s="91">
        <f>C552+C553+C554+C555+C556+C557+C558</f>
        <v>24833.91</v>
      </c>
      <c r="D551" s="91">
        <f t="shared" ref="D551:R551" si="215">D552+D553+D554+D555+D556+D557+D558</f>
        <v>16115.91</v>
      </c>
      <c r="E551" s="91">
        <f t="shared" si="215"/>
        <v>4000</v>
      </c>
      <c r="F551" s="91">
        <f t="shared" si="215"/>
        <v>4718</v>
      </c>
      <c r="G551" s="91">
        <f t="shared" si="215"/>
        <v>0</v>
      </c>
      <c r="H551" s="91">
        <f t="shared" si="215"/>
        <v>24111.59</v>
      </c>
      <c r="I551" s="91">
        <f t="shared" si="215"/>
        <v>15677.26</v>
      </c>
      <c r="J551" s="91">
        <f t="shared" si="215"/>
        <v>3955.53</v>
      </c>
      <c r="K551" s="91">
        <f t="shared" si="215"/>
        <v>4478.8</v>
      </c>
      <c r="L551" s="91">
        <f t="shared" si="215"/>
        <v>0</v>
      </c>
      <c r="M551" s="103">
        <f t="shared" si="202"/>
        <v>0.97091396401130547</v>
      </c>
      <c r="N551" s="91">
        <f t="shared" si="215"/>
        <v>23859.09</v>
      </c>
      <c r="O551" s="91">
        <f t="shared" si="215"/>
        <v>15677.26</v>
      </c>
      <c r="P551" s="91">
        <f t="shared" si="215"/>
        <v>3955.53</v>
      </c>
      <c r="Q551" s="91">
        <f t="shared" si="215"/>
        <v>4226.3</v>
      </c>
      <c r="R551" s="91">
        <f t="shared" si="215"/>
        <v>0</v>
      </c>
      <c r="S551" s="32"/>
    </row>
    <row r="552" spans="1:19" s="4" customFormat="1" ht="313.5" customHeight="1">
      <c r="A552" s="44" t="s">
        <v>10</v>
      </c>
      <c r="B552" s="47" t="s">
        <v>172</v>
      </c>
      <c r="C552" s="92">
        <f t="shared" ref="C552:C557" si="216">D552+E552+G552+F552</f>
        <v>5621</v>
      </c>
      <c r="D552" s="92">
        <v>1835</v>
      </c>
      <c r="E552" s="92">
        <v>0</v>
      </c>
      <c r="F552" s="92">
        <v>3786</v>
      </c>
      <c r="G552" s="92">
        <v>0</v>
      </c>
      <c r="H552" s="92">
        <f t="shared" ref="H552:H558" si="217">I552+J552+L552+K552</f>
        <v>5600.2</v>
      </c>
      <c r="I552" s="92">
        <v>1815</v>
      </c>
      <c r="J552" s="92">
        <v>0</v>
      </c>
      <c r="K552" s="92">
        <v>3785.2</v>
      </c>
      <c r="L552" s="92">
        <v>0</v>
      </c>
      <c r="M552" s="103">
        <f t="shared" si="202"/>
        <v>0.99629959082013875</v>
      </c>
      <c r="N552" s="92">
        <f t="shared" ref="N552:N558" si="218">O552+P552+R552+Q552</f>
        <v>5512.4</v>
      </c>
      <c r="O552" s="92">
        <v>1815</v>
      </c>
      <c r="P552" s="92">
        <v>0</v>
      </c>
      <c r="Q552" s="92">
        <v>3697.4</v>
      </c>
      <c r="R552" s="92">
        <v>0</v>
      </c>
      <c r="S552" s="33"/>
    </row>
    <row r="553" spans="1:19" s="4" customFormat="1" ht="256.5" customHeight="1">
      <c r="A553" s="44" t="s">
        <v>99</v>
      </c>
      <c r="B553" s="47" t="s">
        <v>173</v>
      </c>
      <c r="C553" s="92">
        <f t="shared" si="216"/>
        <v>1545</v>
      </c>
      <c r="D553" s="92">
        <v>1545</v>
      </c>
      <c r="E553" s="92">
        <v>0</v>
      </c>
      <c r="F553" s="92">
        <v>0</v>
      </c>
      <c r="G553" s="92">
        <v>0</v>
      </c>
      <c r="H553" s="92">
        <f t="shared" si="217"/>
        <v>1527.09</v>
      </c>
      <c r="I553" s="92">
        <v>1527.09</v>
      </c>
      <c r="J553" s="92">
        <v>0</v>
      </c>
      <c r="K553" s="92">
        <v>0</v>
      </c>
      <c r="L553" s="92">
        <v>0</v>
      </c>
      <c r="M553" s="103">
        <f t="shared" si="202"/>
        <v>0.9884077669902912</v>
      </c>
      <c r="N553" s="92">
        <f t="shared" si="218"/>
        <v>1527.09</v>
      </c>
      <c r="O553" s="92">
        <v>1527.09</v>
      </c>
      <c r="P553" s="92">
        <v>0</v>
      </c>
      <c r="Q553" s="92">
        <v>0</v>
      </c>
      <c r="R553" s="92">
        <v>0</v>
      </c>
      <c r="S553" s="33"/>
    </row>
    <row r="554" spans="1:19" s="4" customFormat="1" ht="200.1" customHeight="1">
      <c r="A554" s="44" t="s">
        <v>100</v>
      </c>
      <c r="B554" s="47" t="s">
        <v>174</v>
      </c>
      <c r="C554" s="92">
        <f t="shared" si="216"/>
        <v>16073.91</v>
      </c>
      <c r="D554" s="92">
        <v>12073.91</v>
      </c>
      <c r="E554" s="92">
        <v>4000</v>
      </c>
      <c r="F554" s="92">
        <v>0</v>
      </c>
      <c r="G554" s="92">
        <v>0</v>
      </c>
      <c r="H554" s="92">
        <f t="shared" si="217"/>
        <v>16229.41</v>
      </c>
      <c r="I554" s="92">
        <v>12073.88</v>
      </c>
      <c r="J554" s="92">
        <v>3955.53</v>
      </c>
      <c r="K554" s="92">
        <v>200</v>
      </c>
      <c r="L554" s="92">
        <v>0</v>
      </c>
      <c r="M554" s="103">
        <f t="shared" si="202"/>
        <v>1.0096740618804012</v>
      </c>
      <c r="N554" s="92">
        <f t="shared" si="218"/>
        <v>16229.41</v>
      </c>
      <c r="O554" s="92">
        <v>12073.88</v>
      </c>
      <c r="P554" s="92">
        <v>3955.53</v>
      </c>
      <c r="Q554" s="92">
        <v>200</v>
      </c>
      <c r="R554" s="92">
        <v>0</v>
      </c>
      <c r="S554" s="33" t="s">
        <v>876</v>
      </c>
    </row>
    <row r="555" spans="1:19" s="4" customFormat="1" ht="315" customHeight="1">
      <c r="A555" s="44" t="s">
        <v>101</v>
      </c>
      <c r="B555" s="47" t="s">
        <v>175</v>
      </c>
      <c r="C555" s="92">
        <f t="shared" si="216"/>
        <v>398</v>
      </c>
      <c r="D555" s="92">
        <v>11</v>
      </c>
      <c r="E555" s="92">
        <v>0</v>
      </c>
      <c r="F555" s="92">
        <v>387</v>
      </c>
      <c r="G555" s="92">
        <v>0</v>
      </c>
      <c r="H555" s="92">
        <f t="shared" si="217"/>
        <v>225.8</v>
      </c>
      <c r="I555" s="92">
        <v>11</v>
      </c>
      <c r="J555" s="92">
        <v>0</v>
      </c>
      <c r="K555" s="92">
        <v>214.8</v>
      </c>
      <c r="L555" s="92">
        <v>0</v>
      </c>
      <c r="M555" s="103">
        <f t="shared" si="202"/>
        <v>0.56733668341708543</v>
      </c>
      <c r="N555" s="92">
        <f t="shared" si="218"/>
        <v>225.8</v>
      </c>
      <c r="O555" s="92">
        <v>11</v>
      </c>
      <c r="P555" s="92">
        <v>0</v>
      </c>
      <c r="Q555" s="92">
        <v>214.8</v>
      </c>
      <c r="R555" s="92">
        <v>0</v>
      </c>
      <c r="S555" s="33" t="s">
        <v>844</v>
      </c>
    </row>
    <row r="556" spans="1:19" s="4" customFormat="1" ht="361.5" customHeight="1">
      <c r="A556" s="44" t="s">
        <v>102</v>
      </c>
      <c r="B556" s="47" t="s">
        <v>176</v>
      </c>
      <c r="C556" s="92">
        <f t="shared" si="216"/>
        <v>367</v>
      </c>
      <c r="D556" s="92">
        <v>22</v>
      </c>
      <c r="E556" s="92">
        <v>0</v>
      </c>
      <c r="F556" s="92">
        <v>345</v>
      </c>
      <c r="G556" s="92">
        <v>0</v>
      </c>
      <c r="H556" s="92">
        <f t="shared" si="217"/>
        <v>293.75</v>
      </c>
      <c r="I556" s="92">
        <v>14.95</v>
      </c>
      <c r="J556" s="92">
        <v>0</v>
      </c>
      <c r="K556" s="92">
        <v>278.8</v>
      </c>
      <c r="L556" s="92">
        <v>0</v>
      </c>
      <c r="M556" s="103">
        <f t="shared" si="202"/>
        <v>0.80040871934604907</v>
      </c>
      <c r="N556" s="92">
        <f t="shared" si="218"/>
        <v>129.04999999999998</v>
      </c>
      <c r="O556" s="92">
        <v>14.95</v>
      </c>
      <c r="P556" s="92">
        <v>0</v>
      </c>
      <c r="Q556" s="92">
        <v>114.1</v>
      </c>
      <c r="R556" s="92">
        <v>0</v>
      </c>
      <c r="S556" s="33" t="s">
        <v>861</v>
      </c>
    </row>
    <row r="557" spans="1:19" s="4" customFormat="1" ht="200.1" customHeight="1">
      <c r="A557" s="44" t="s">
        <v>103</v>
      </c>
      <c r="B557" s="47" t="s">
        <v>177</v>
      </c>
      <c r="C557" s="92">
        <f t="shared" si="216"/>
        <v>204</v>
      </c>
      <c r="D557" s="92">
        <v>4</v>
      </c>
      <c r="E557" s="92">
        <v>0</v>
      </c>
      <c r="F557" s="92">
        <v>200</v>
      </c>
      <c r="G557" s="92">
        <v>0</v>
      </c>
      <c r="H557" s="92">
        <f t="shared" si="217"/>
        <v>4</v>
      </c>
      <c r="I557" s="92">
        <v>4</v>
      </c>
      <c r="J557" s="92">
        <v>0</v>
      </c>
      <c r="K557" s="92">
        <v>0</v>
      </c>
      <c r="L557" s="92">
        <v>0</v>
      </c>
      <c r="M557" s="103">
        <f t="shared" si="202"/>
        <v>1.9607843137254902E-2</v>
      </c>
      <c r="N557" s="92">
        <f t="shared" si="218"/>
        <v>4</v>
      </c>
      <c r="O557" s="92">
        <v>4</v>
      </c>
      <c r="P557" s="92">
        <v>0</v>
      </c>
      <c r="Q557" s="92">
        <v>0</v>
      </c>
      <c r="R557" s="92">
        <v>0</v>
      </c>
      <c r="S557" s="33" t="s">
        <v>862</v>
      </c>
    </row>
    <row r="558" spans="1:19" s="4" customFormat="1" ht="200.1" customHeight="1">
      <c r="A558" s="44" t="s">
        <v>104</v>
      </c>
      <c r="B558" s="47" t="s">
        <v>178</v>
      </c>
      <c r="C558" s="92">
        <f>D558+E558+G558</f>
        <v>625</v>
      </c>
      <c r="D558" s="92">
        <v>625</v>
      </c>
      <c r="E558" s="92">
        <v>0</v>
      </c>
      <c r="F558" s="92">
        <v>0</v>
      </c>
      <c r="G558" s="92">
        <v>0</v>
      </c>
      <c r="H558" s="92">
        <f t="shared" si="217"/>
        <v>231.34</v>
      </c>
      <c r="I558" s="92">
        <v>231.34</v>
      </c>
      <c r="J558" s="92">
        <v>0</v>
      </c>
      <c r="K558" s="92">
        <v>0</v>
      </c>
      <c r="L558" s="92">
        <v>0</v>
      </c>
      <c r="M558" s="103">
        <f t="shared" si="202"/>
        <v>0.37014400000000003</v>
      </c>
      <c r="N558" s="92">
        <f t="shared" si="218"/>
        <v>231.34</v>
      </c>
      <c r="O558" s="92">
        <v>231.34</v>
      </c>
      <c r="P558" s="92">
        <v>0</v>
      </c>
      <c r="Q558" s="92">
        <v>0</v>
      </c>
      <c r="R558" s="92">
        <v>0</v>
      </c>
      <c r="S558" s="33" t="s">
        <v>863</v>
      </c>
    </row>
    <row r="559" spans="1:19" s="4" customFormat="1" ht="108">
      <c r="A559" s="43"/>
      <c r="B559" s="46" t="s">
        <v>243</v>
      </c>
      <c r="C559" s="91">
        <f>C560+C561+C562</f>
        <v>2534</v>
      </c>
      <c r="D559" s="91">
        <f t="shared" ref="D559:R559" si="219">D560+D561+D562</f>
        <v>800</v>
      </c>
      <c r="E559" s="91">
        <f t="shared" si="219"/>
        <v>0</v>
      </c>
      <c r="F559" s="91">
        <f t="shared" si="219"/>
        <v>0</v>
      </c>
      <c r="G559" s="91">
        <f t="shared" si="219"/>
        <v>1734</v>
      </c>
      <c r="H559" s="91">
        <f t="shared" si="219"/>
        <v>2518.8000000000002</v>
      </c>
      <c r="I559" s="91">
        <f t="shared" si="219"/>
        <v>784.8</v>
      </c>
      <c r="J559" s="91">
        <f t="shared" si="219"/>
        <v>0</v>
      </c>
      <c r="K559" s="91">
        <f t="shared" si="219"/>
        <v>0</v>
      </c>
      <c r="L559" s="91">
        <f t="shared" si="219"/>
        <v>1734</v>
      </c>
      <c r="M559" s="103">
        <f t="shared" si="202"/>
        <v>0.99400157853196536</v>
      </c>
      <c r="N559" s="91">
        <f t="shared" si="219"/>
        <v>2518.8000000000002</v>
      </c>
      <c r="O559" s="91">
        <f t="shared" si="219"/>
        <v>784.8</v>
      </c>
      <c r="P559" s="91">
        <f t="shared" si="219"/>
        <v>0</v>
      </c>
      <c r="Q559" s="91">
        <f t="shared" si="219"/>
        <v>0</v>
      </c>
      <c r="R559" s="91">
        <f t="shared" si="219"/>
        <v>1734</v>
      </c>
      <c r="S559" s="32"/>
    </row>
    <row r="560" spans="1:19" s="4" customFormat="1" ht="231" customHeight="1">
      <c r="A560" s="44" t="s">
        <v>87</v>
      </c>
      <c r="B560" s="47" t="s">
        <v>169</v>
      </c>
      <c r="C560" s="92">
        <f>D560+E560+G560</f>
        <v>600</v>
      </c>
      <c r="D560" s="92">
        <v>0</v>
      </c>
      <c r="E560" s="92">
        <v>0</v>
      </c>
      <c r="F560" s="92">
        <v>0</v>
      </c>
      <c r="G560" s="92">
        <v>600</v>
      </c>
      <c r="H560" s="92">
        <f>I560+J560+L560</f>
        <v>600</v>
      </c>
      <c r="I560" s="92">
        <v>0</v>
      </c>
      <c r="J560" s="92">
        <v>0</v>
      </c>
      <c r="K560" s="92">
        <v>0</v>
      </c>
      <c r="L560" s="92">
        <v>600</v>
      </c>
      <c r="M560" s="103">
        <f t="shared" si="202"/>
        <v>1</v>
      </c>
      <c r="N560" s="92">
        <f>O560+P560+R560</f>
        <v>600</v>
      </c>
      <c r="O560" s="92">
        <v>0</v>
      </c>
      <c r="P560" s="92">
        <v>0</v>
      </c>
      <c r="Q560" s="92">
        <v>0</v>
      </c>
      <c r="R560" s="92">
        <v>600</v>
      </c>
      <c r="S560" s="33"/>
    </row>
    <row r="561" spans="1:19" s="4" customFormat="1" ht="200.1" customHeight="1">
      <c r="A561" s="44" t="s">
        <v>88</v>
      </c>
      <c r="B561" s="47" t="s">
        <v>170</v>
      </c>
      <c r="C561" s="92">
        <f>D561+E561+G561</f>
        <v>1324</v>
      </c>
      <c r="D561" s="92">
        <v>700</v>
      </c>
      <c r="E561" s="92">
        <v>0</v>
      </c>
      <c r="F561" s="92">
        <v>0</v>
      </c>
      <c r="G561" s="92">
        <v>624</v>
      </c>
      <c r="H561" s="92">
        <f>I561+J561+L561</f>
        <v>1324</v>
      </c>
      <c r="I561" s="92">
        <v>700</v>
      </c>
      <c r="J561" s="92">
        <v>0</v>
      </c>
      <c r="K561" s="92">
        <v>0</v>
      </c>
      <c r="L561" s="92">
        <v>624</v>
      </c>
      <c r="M561" s="103">
        <f t="shared" si="202"/>
        <v>1</v>
      </c>
      <c r="N561" s="92">
        <f>O561+P561+R561</f>
        <v>1324</v>
      </c>
      <c r="O561" s="92">
        <v>700</v>
      </c>
      <c r="P561" s="92">
        <v>0</v>
      </c>
      <c r="Q561" s="92">
        <v>0</v>
      </c>
      <c r="R561" s="92">
        <v>624</v>
      </c>
      <c r="S561" s="33"/>
    </row>
    <row r="562" spans="1:19" s="4" customFormat="1" ht="369" customHeight="1">
      <c r="A562" s="44" t="s">
        <v>89</v>
      </c>
      <c r="B562" s="47" t="s">
        <v>171</v>
      </c>
      <c r="C562" s="92">
        <f>D562+E562+G562</f>
        <v>610</v>
      </c>
      <c r="D562" s="92">
        <v>100</v>
      </c>
      <c r="E562" s="92">
        <v>0</v>
      </c>
      <c r="F562" s="92">
        <v>0</v>
      </c>
      <c r="G562" s="92">
        <v>510</v>
      </c>
      <c r="H562" s="92">
        <f>I562+J562+L562</f>
        <v>594.79999999999995</v>
      </c>
      <c r="I562" s="92">
        <v>84.8</v>
      </c>
      <c r="J562" s="92">
        <v>0</v>
      </c>
      <c r="K562" s="92">
        <v>0</v>
      </c>
      <c r="L562" s="92">
        <v>510</v>
      </c>
      <c r="M562" s="103">
        <f t="shared" si="202"/>
        <v>0.97508196721311469</v>
      </c>
      <c r="N562" s="92">
        <f>O562+P562+R562</f>
        <v>594.79999999999995</v>
      </c>
      <c r="O562" s="92">
        <v>84.8</v>
      </c>
      <c r="P562" s="92">
        <v>0</v>
      </c>
      <c r="Q562" s="92">
        <v>0</v>
      </c>
      <c r="R562" s="92">
        <v>510</v>
      </c>
      <c r="S562" s="33"/>
    </row>
    <row r="563" spans="1:19" s="4" customFormat="1" ht="135">
      <c r="A563" s="54" t="s">
        <v>22</v>
      </c>
      <c r="B563" s="55" t="s">
        <v>38</v>
      </c>
      <c r="C563" s="96">
        <f>C564+C567+C587+C593+C599+1000</f>
        <v>996916.89999999991</v>
      </c>
      <c r="D563" s="96">
        <f t="shared" ref="D563:J563" si="220">D564+D567+D587+D593+D599</f>
        <v>929756.79999999993</v>
      </c>
      <c r="E563" s="96">
        <f t="shared" si="220"/>
        <v>66160.100000000006</v>
      </c>
      <c r="F563" s="96">
        <v>1000</v>
      </c>
      <c r="G563" s="96">
        <f t="shared" si="220"/>
        <v>0</v>
      </c>
      <c r="H563" s="96">
        <f>H564+H567+H587+H593+H599+H627</f>
        <v>820691.6</v>
      </c>
      <c r="I563" s="96">
        <f t="shared" si="220"/>
        <v>754385.2</v>
      </c>
      <c r="J563" s="96">
        <f t="shared" si="220"/>
        <v>65306.400000000001</v>
      </c>
      <c r="K563" s="96">
        <v>1000</v>
      </c>
      <c r="L563" s="96">
        <f>L564+L567+L587+L593+L599</f>
        <v>0</v>
      </c>
      <c r="M563" s="103">
        <f t="shared" si="202"/>
        <v>0.82322969948648683</v>
      </c>
      <c r="N563" s="96">
        <f>N564+N567+N587+N593+N599+1000</f>
        <v>820691.6</v>
      </c>
      <c r="O563" s="96">
        <f>O564+O567+O587+O593+O599</f>
        <v>754385.2</v>
      </c>
      <c r="P563" s="96">
        <f>P564+P567+P587+P593+P599</f>
        <v>65306.400000000001</v>
      </c>
      <c r="Q563" s="96">
        <v>1000</v>
      </c>
      <c r="R563" s="96">
        <f>R564+R567+R587+R593+R599</f>
        <v>0</v>
      </c>
      <c r="S563" s="59"/>
    </row>
    <row r="564" spans="1:19" s="4" customFormat="1" ht="54">
      <c r="A564" s="42" t="s">
        <v>8</v>
      </c>
      <c r="B564" s="48" t="s">
        <v>78</v>
      </c>
      <c r="C564" s="91">
        <f>C565</f>
        <v>0</v>
      </c>
      <c r="D564" s="91">
        <f t="shared" ref="D564:R565" si="221">D565</f>
        <v>0</v>
      </c>
      <c r="E564" s="91">
        <f t="shared" si="221"/>
        <v>0</v>
      </c>
      <c r="F564" s="91">
        <f t="shared" si="221"/>
        <v>0</v>
      </c>
      <c r="G564" s="91">
        <f t="shared" si="221"/>
        <v>0</v>
      </c>
      <c r="H564" s="91">
        <f t="shared" si="221"/>
        <v>0</v>
      </c>
      <c r="I564" s="91">
        <f t="shared" si="221"/>
        <v>0</v>
      </c>
      <c r="J564" s="91">
        <f t="shared" si="221"/>
        <v>0</v>
      </c>
      <c r="K564" s="91">
        <f t="shared" si="221"/>
        <v>0</v>
      </c>
      <c r="L564" s="91">
        <f t="shared" si="221"/>
        <v>0</v>
      </c>
      <c r="M564" s="103" t="s">
        <v>823</v>
      </c>
      <c r="N564" s="91">
        <f t="shared" si="221"/>
        <v>0</v>
      </c>
      <c r="O564" s="91">
        <f t="shared" si="221"/>
        <v>0</v>
      </c>
      <c r="P564" s="91">
        <f t="shared" si="221"/>
        <v>0</v>
      </c>
      <c r="Q564" s="91">
        <f t="shared" si="221"/>
        <v>0</v>
      </c>
      <c r="R564" s="91">
        <f t="shared" si="221"/>
        <v>0</v>
      </c>
      <c r="S564" s="33"/>
    </row>
    <row r="565" spans="1:19" s="4" customFormat="1" ht="135">
      <c r="A565" s="43"/>
      <c r="B565" s="46" t="s">
        <v>244</v>
      </c>
      <c r="C565" s="91">
        <f>C566</f>
        <v>0</v>
      </c>
      <c r="D565" s="91">
        <f t="shared" si="221"/>
        <v>0</v>
      </c>
      <c r="E565" s="91">
        <f t="shared" si="221"/>
        <v>0</v>
      </c>
      <c r="F565" s="91">
        <f t="shared" si="221"/>
        <v>0</v>
      </c>
      <c r="G565" s="91">
        <f t="shared" si="221"/>
        <v>0</v>
      </c>
      <c r="H565" s="91">
        <f t="shared" si="221"/>
        <v>0</v>
      </c>
      <c r="I565" s="91">
        <f t="shared" si="221"/>
        <v>0</v>
      </c>
      <c r="J565" s="91">
        <f t="shared" si="221"/>
        <v>0</v>
      </c>
      <c r="K565" s="91">
        <f t="shared" si="221"/>
        <v>0</v>
      </c>
      <c r="L565" s="91">
        <f t="shared" si="221"/>
        <v>0</v>
      </c>
      <c r="M565" s="103" t="s">
        <v>823</v>
      </c>
      <c r="N565" s="91">
        <f t="shared" si="221"/>
        <v>0</v>
      </c>
      <c r="O565" s="91">
        <f t="shared" si="221"/>
        <v>0</v>
      </c>
      <c r="P565" s="91">
        <f t="shared" si="221"/>
        <v>0</v>
      </c>
      <c r="Q565" s="91">
        <f t="shared" si="221"/>
        <v>0</v>
      </c>
      <c r="R565" s="91">
        <f t="shared" si="221"/>
        <v>0</v>
      </c>
      <c r="S565" s="32"/>
    </row>
    <row r="566" spans="1:19" s="4" customFormat="1" ht="83.25">
      <c r="A566" s="44" t="s">
        <v>10</v>
      </c>
      <c r="B566" s="47" t="s">
        <v>147</v>
      </c>
      <c r="C566" s="92">
        <f>D566+E566+G566</f>
        <v>0</v>
      </c>
      <c r="D566" s="92">
        <v>0</v>
      </c>
      <c r="E566" s="92">
        <v>0</v>
      </c>
      <c r="F566" s="92">
        <v>0</v>
      </c>
      <c r="G566" s="92">
        <v>0</v>
      </c>
      <c r="H566" s="92">
        <f>I566+J566+L566</f>
        <v>0</v>
      </c>
      <c r="I566" s="92">
        <v>0</v>
      </c>
      <c r="J566" s="92">
        <v>0</v>
      </c>
      <c r="K566" s="92">
        <v>0</v>
      </c>
      <c r="L566" s="92">
        <v>0</v>
      </c>
      <c r="M566" s="103" t="s">
        <v>823</v>
      </c>
      <c r="N566" s="92">
        <f>O566+P566+R566</f>
        <v>0</v>
      </c>
      <c r="O566" s="92">
        <v>0</v>
      </c>
      <c r="P566" s="92">
        <v>0</v>
      </c>
      <c r="Q566" s="92">
        <v>0</v>
      </c>
      <c r="R566" s="92">
        <v>0</v>
      </c>
      <c r="S566" s="33" t="s">
        <v>891</v>
      </c>
    </row>
    <row r="567" spans="1:19" s="4" customFormat="1" ht="81">
      <c r="A567" s="42" t="s">
        <v>42</v>
      </c>
      <c r="B567" s="48" t="s">
        <v>79</v>
      </c>
      <c r="C567" s="91">
        <f t="shared" ref="C567:L567" si="222">C568+C580+C582+C584</f>
        <v>11427.9</v>
      </c>
      <c r="D567" s="91">
        <f t="shared" si="222"/>
        <v>11427.9</v>
      </c>
      <c r="E567" s="91">
        <f t="shared" si="222"/>
        <v>0</v>
      </c>
      <c r="F567" s="91">
        <f t="shared" si="222"/>
        <v>0</v>
      </c>
      <c r="G567" s="91">
        <f t="shared" si="222"/>
        <v>0</v>
      </c>
      <c r="H567" s="91">
        <f t="shared" si="222"/>
        <v>11312.3</v>
      </c>
      <c r="I567" s="91">
        <f t="shared" si="222"/>
        <v>11312.3</v>
      </c>
      <c r="J567" s="91">
        <f t="shared" si="222"/>
        <v>0</v>
      </c>
      <c r="K567" s="91">
        <f t="shared" si="222"/>
        <v>0</v>
      </c>
      <c r="L567" s="91">
        <f t="shared" si="222"/>
        <v>0</v>
      </c>
      <c r="M567" s="103">
        <f t="shared" si="202"/>
        <v>0.9898844057088354</v>
      </c>
      <c r="N567" s="91">
        <f>N568+N580+N582+N584</f>
        <v>11312.3</v>
      </c>
      <c r="O567" s="91">
        <f>O568+O580+O582+O584</f>
        <v>11312.3</v>
      </c>
      <c r="P567" s="91">
        <f>P568+P580+P582+P584</f>
        <v>0</v>
      </c>
      <c r="Q567" s="91">
        <f>Q568+Q580+Q582+Q584</f>
        <v>0</v>
      </c>
      <c r="R567" s="91">
        <f>R568+R580+R582+R584</f>
        <v>0</v>
      </c>
      <c r="S567" s="33"/>
    </row>
    <row r="568" spans="1:19" s="4" customFormat="1" ht="200.1" customHeight="1">
      <c r="A568" s="43"/>
      <c r="B568" s="46" t="s">
        <v>245</v>
      </c>
      <c r="C568" s="91">
        <f t="shared" ref="C568:L568" si="223">C570+C571+C572</f>
        <v>150</v>
      </c>
      <c r="D568" s="91">
        <f t="shared" si="223"/>
        <v>150</v>
      </c>
      <c r="E568" s="91">
        <f t="shared" si="223"/>
        <v>0</v>
      </c>
      <c r="F568" s="91">
        <f t="shared" si="223"/>
        <v>0</v>
      </c>
      <c r="G568" s="91">
        <f t="shared" si="223"/>
        <v>0</v>
      </c>
      <c r="H568" s="91">
        <f t="shared" si="223"/>
        <v>64.7</v>
      </c>
      <c r="I568" s="91">
        <f t="shared" si="223"/>
        <v>64.7</v>
      </c>
      <c r="J568" s="91">
        <f t="shared" si="223"/>
        <v>0</v>
      </c>
      <c r="K568" s="91">
        <f t="shared" si="223"/>
        <v>0</v>
      </c>
      <c r="L568" s="91">
        <f t="shared" si="223"/>
        <v>0</v>
      </c>
      <c r="M568" s="103">
        <f t="shared" si="202"/>
        <v>0.43133333333333335</v>
      </c>
      <c r="N568" s="91">
        <f>N570+N571+N572</f>
        <v>64.7</v>
      </c>
      <c r="O568" s="91">
        <f>O570+O571+O572</f>
        <v>64.7</v>
      </c>
      <c r="P568" s="91">
        <f>P570+P571+P572</f>
        <v>0</v>
      </c>
      <c r="Q568" s="91">
        <f>Q570+Q571+Q572</f>
        <v>0</v>
      </c>
      <c r="R568" s="91">
        <f>R570+R571+R572</f>
        <v>0</v>
      </c>
      <c r="S568" s="32"/>
    </row>
    <row r="569" spans="1:19" s="4" customFormat="1" ht="33">
      <c r="A569" s="44" t="s">
        <v>10</v>
      </c>
      <c r="B569" s="68" t="s">
        <v>510</v>
      </c>
      <c r="C569" s="92">
        <f>D569+E569+G569</f>
        <v>0</v>
      </c>
      <c r="D569" s="92">
        <v>0</v>
      </c>
      <c r="E569" s="92">
        <v>0</v>
      </c>
      <c r="F569" s="92">
        <v>0</v>
      </c>
      <c r="G569" s="92">
        <v>0</v>
      </c>
      <c r="H569" s="92">
        <f>I569+J569+L569</f>
        <v>0</v>
      </c>
      <c r="I569" s="92">
        <v>0</v>
      </c>
      <c r="J569" s="92">
        <v>0</v>
      </c>
      <c r="K569" s="92">
        <v>0</v>
      </c>
      <c r="L569" s="92">
        <v>0</v>
      </c>
      <c r="M569" s="103" t="s">
        <v>823</v>
      </c>
      <c r="N569" s="92">
        <f>O569+P569+R569</f>
        <v>0</v>
      </c>
      <c r="O569" s="92">
        <v>0</v>
      </c>
      <c r="P569" s="92">
        <v>0</v>
      </c>
      <c r="Q569" s="92">
        <v>0</v>
      </c>
      <c r="R569" s="92">
        <v>0</v>
      </c>
      <c r="S569" s="32"/>
    </row>
    <row r="570" spans="1:19" s="4" customFormat="1" ht="111">
      <c r="A570" s="44" t="s">
        <v>99</v>
      </c>
      <c r="B570" s="47" t="s">
        <v>135</v>
      </c>
      <c r="C570" s="92">
        <f>D570+E570+G570</f>
        <v>0</v>
      </c>
      <c r="D570" s="92">
        <v>0</v>
      </c>
      <c r="E570" s="92">
        <v>0</v>
      </c>
      <c r="F570" s="92">
        <v>0</v>
      </c>
      <c r="G570" s="92">
        <v>0</v>
      </c>
      <c r="H570" s="92">
        <f>I570+J570+L570</f>
        <v>0</v>
      </c>
      <c r="I570" s="92">
        <v>0</v>
      </c>
      <c r="J570" s="92">
        <v>0</v>
      </c>
      <c r="K570" s="92">
        <v>0</v>
      </c>
      <c r="L570" s="92">
        <v>0</v>
      </c>
      <c r="M570" s="103" t="s">
        <v>823</v>
      </c>
      <c r="N570" s="92">
        <f>O570+P570+R570</f>
        <v>0</v>
      </c>
      <c r="O570" s="92">
        <v>0</v>
      </c>
      <c r="P570" s="92">
        <v>0</v>
      </c>
      <c r="Q570" s="92">
        <v>0</v>
      </c>
      <c r="R570" s="92">
        <v>0</v>
      </c>
      <c r="S570" s="33"/>
    </row>
    <row r="571" spans="1:19" s="4" customFormat="1" ht="55.5">
      <c r="A571" s="44" t="s">
        <v>100</v>
      </c>
      <c r="B571" s="47" t="s">
        <v>136</v>
      </c>
      <c r="C571" s="92">
        <f>D571+E571+G571</f>
        <v>40</v>
      </c>
      <c r="D571" s="92">
        <v>40</v>
      </c>
      <c r="E571" s="92">
        <v>0</v>
      </c>
      <c r="F571" s="92">
        <v>0</v>
      </c>
      <c r="G571" s="92">
        <v>0</v>
      </c>
      <c r="H571" s="92">
        <f>I571+J571+L571</f>
        <v>40</v>
      </c>
      <c r="I571" s="92">
        <v>40</v>
      </c>
      <c r="J571" s="92">
        <v>0</v>
      </c>
      <c r="K571" s="92">
        <v>0</v>
      </c>
      <c r="L571" s="92">
        <v>0</v>
      </c>
      <c r="M571" s="103">
        <f t="shared" si="202"/>
        <v>1</v>
      </c>
      <c r="N571" s="92">
        <f>O571+P571+R571</f>
        <v>40</v>
      </c>
      <c r="O571" s="92">
        <v>40</v>
      </c>
      <c r="P571" s="92">
        <v>0</v>
      </c>
      <c r="Q571" s="92">
        <v>0</v>
      </c>
      <c r="R571" s="92">
        <v>0</v>
      </c>
      <c r="S571" s="33"/>
    </row>
    <row r="572" spans="1:19" s="4" customFormat="1" ht="40.5">
      <c r="A572" s="44" t="s">
        <v>101</v>
      </c>
      <c r="B572" s="47" t="s">
        <v>137</v>
      </c>
      <c r="C572" s="92">
        <f>C573+C574+C575+C576+C577+C578+C579</f>
        <v>110</v>
      </c>
      <c r="D572" s="92">
        <f t="shared" ref="D572:R572" si="224">D573+D574+D575+D576+D577+D578+D579</f>
        <v>110</v>
      </c>
      <c r="E572" s="92">
        <f t="shared" si="224"/>
        <v>0</v>
      </c>
      <c r="F572" s="92">
        <f t="shared" si="224"/>
        <v>0</v>
      </c>
      <c r="G572" s="92">
        <f t="shared" si="224"/>
        <v>0</v>
      </c>
      <c r="H572" s="92">
        <f t="shared" si="224"/>
        <v>24.7</v>
      </c>
      <c r="I572" s="92">
        <f t="shared" si="224"/>
        <v>24.7</v>
      </c>
      <c r="J572" s="92">
        <f t="shared" si="224"/>
        <v>0</v>
      </c>
      <c r="K572" s="92">
        <f t="shared" si="224"/>
        <v>0</v>
      </c>
      <c r="L572" s="92">
        <f t="shared" si="224"/>
        <v>0</v>
      </c>
      <c r="M572" s="103">
        <f t="shared" si="202"/>
        <v>0.22454545454545455</v>
      </c>
      <c r="N572" s="92">
        <f t="shared" si="224"/>
        <v>24.7</v>
      </c>
      <c r="O572" s="92">
        <f t="shared" si="224"/>
        <v>24.7</v>
      </c>
      <c r="P572" s="92">
        <f t="shared" si="224"/>
        <v>0</v>
      </c>
      <c r="Q572" s="92">
        <f t="shared" si="224"/>
        <v>0</v>
      </c>
      <c r="R572" s="92">
        <f t="shared" si="224"/>
        <v>0</v>
      </c>
      <c r="S572" s="33" t="s">
        <v>899</v>
      </c>
    </row>
    <row r="573" spans="1:19" s="4" customFormat="1" ht="83.25">
      <c r="A573" s="73" t="s">
        <v>276</v>
      </c>
      <c r="B573" s="53" t="s">
        <v>139</v>
      </c>
      <c r="C573" s="92">
        <f t="shared" ref="C573:C579" si="225">D573+E573+G573</f>
        <v>86</v>
      </c>
      <c r="D573" s="92">
        <v>86</v>
      </c>
      <c r="E573" s="92">
        <v>0</v>
      </c>
      <c r="F573" s="92">
        <v>0</v>
      </c>
      <c r="G573" s="92">
        <v>0</v>
      </c>
      <c r="H573" s="92">
        <f t="shared" ref="H573:H579" si="226">I573+J573+L573</f>
        <v>0.7</v>
      </c>
      <c r="I573" s="92">
        <v>0.7</v>
      </c>
      <c r="J573" s="92">
        <v>0</v>
      </c>
      <c r="K573" s="92">
        <v>0</v>
      </c>
      <c r="L573" s="92">
        <v>0</v>
      </c>
      <c r="M573" s="103">
        <f t="shared" si="202"/>
        <v>8.1395348837209301E-3</v>
      </c>
      <c r="N573" s="92">
        <f t="shared" ref="N573:N579" si="227">O573+P573+R573</f>
        <v>0.7</v>
      </c>
      <c r="O573" s="92">
        <v>0.7</v>
      </c>
      <c r="P573" s="92">
        <v>0</v>
      </c>
      <c r="Q573" s="92">
        <v>0</v>
      </c>
      <c r="R573" s="92">
        <v>0</v>
      </c>
      <c r="S573" s="33"/>
    </row>
    <row r="574" spans="1:19" s="4" customFormat="1" ht="213" customHeight="1">
      <c r="A574" s="73" t="s">
        <v>278</v>
      </c>
      <c r="B574" s="53" t="s">
        <v>140</v>
      </c>
      <c r="C574" s="92">
        <f t="shared" si="225"/>
        <v>0</v>
      </c>
      <c r="D574" s="92">
        <v>0</v>
      </c>
      <c r="E574" s="92">
        <v>0</v>
      </c>
      <c r="F574" s="92">
        <v>0</v>
      </c>
      <c r="G574" s="92">
        <v>0</v>
      </c>
      <c r="H574" s="92">
        <f t="shared" si="226"/>
        <v>0</v>
      </c>
      <c r="I574" s="92">
        <v>0</v>
      </c>
      <c r="J574" s="92">
        <v>0</v>
      </c>
      <c r="K574" s="92">
        <v>0</v>
      </c>
      <c r="L574" s="92">
        <v>0</v>
      </c>
      <c r="M574" s="103" t="s">
        <v>823</v>
      </c>
      <c r="N574" s="92">
        <f t="shared" si="227"/>
        <v>0</v>
      </c>
      <c r="O574" s="92">
        <v>0</v>
      </c>
      <c r="P574" s="92">
        <v>0</v>
      </c>
      <c r="Q574" s="92">
        <v>0</v>
      </c>
      <c r="R574" s="92">
        <v>0</v>
      </c>
      <c r="S574" s="33"/>
    </row>
    <row r="575" spans="1:19" s="4" customFormat="1" ht="83.25">
      <c r="A575" s="73" t="s">
        <v>280</v>
      </c>
      <c r="B575" s="53" t="s">
        <v>511</v>
      </c>
      <c r="C575" s="92">
        <f t="shared" si="225"/>
        <v>0</v>
      </c>
      <c r="D575" s="92">
        <v>0</v>
      </c>
      <c r="E575" s="92">
        <v>0</v>
      </c>
      <c r="F575" s="92">
        <v>0</v>
      </c>
      <c r="G575" s="92">
        <v>0</v>
      </c>
      <c r="H575" s="92">
        <f t="shared" si="226"/>
        <v>0</v>
      </c>
      <c r="I575" s="92">
        <v>0</v>
      </c>
      <c r="J575" s="92">
        <v>0</v>
      </c>
      <c r="K575" s="92">
        <v>0</v>
      </c>
      <c r="L575" s="92">
        <v>0</v>
      </c>
      <c r="M575" s="103" t="s">
        <v>823</v>
      </c>
      <c r="N575" s="92">
        <f t="shared" si="227"/>
        <v>0</v>
      </c>
      <c r="O575" s="92">
        <v>0</v>
      </c>
      <c r="P575" s="92">
        <v>0</v>
      </c>
      <c r="Q575" s="92">
        <v>0</v>
      </c>
      <c r="R575" s="92">
        <v>0</v>
      </c>
      <c r="S575" s="33"/>
    </row>
    <row r="576" spans="1:19" s="4" customFormat="1" ht="132" customHeight="1">
      <c r="A576" s="73" t="s">
        <v>512</v>
      </c>
      <c r="B576" s="53" t="s">
        <v>141</v>
      </c>
      <c r="C576" s="92">
        <f t="shared" si="225"/>
        <v>0</v>
      </c>
      <c r="D576" s="92">
        <v>0</v>
      </c>
      <c r="E576" s="92">
        <v>0</v>
      </c>
      <c r="F576" s="92">
        <v>0</v>
      </c>
      <c r="G576" s="92">
        <v>0</v>
      </c>
      <c r="H576" s="92">
        <f t="shared" si="226"/>
        <v>0</v>
      </c>
      <c r="I576" s="92">
        <v>0</v>
      </c>
      <c r="J576" s="92">
        <v>0</v>
      </c>
      <c r="K576" s="92">
        <v>0</v>
      </c>
      <c r="L576" s="92">
        <v>0</v>
      </c>
      <c r="M576" s="103" t="s">
        <v>823</v>
      </c>
      <c r="N576" s="92">
        <f t="shared" si="227"/>
        <v>0</v>
      </c>
      <c r="O576" s="92">
        <v>0</v>
      </c>
      <c r="P576" s="92">
        <v>0</v>
      </c>
      <c r="Q576" s="92">
        <v>0</v>
      </c>
      <c r="R576" s="92">
        <v>0</v>
      </c>
      <c r="S576" s="33"/>
    </row>
    <row r="577" spans="1:19" s="4" customFormat="1" ht="124.5" customHeight="1">
      <c r="A577" s="73" t="s">
        <v>513</v>
      </c>
      <c r="B577" s="53" t="s">
        <v>514</v>
      </c>
      <c r="C577" s="92">
        <f t="shared" si="225"/>
        <v>0</v>
      </c>
      <c r="D577" s="92">
        <v>0</v>
      </c>
      <c r="E577" s="92">
        <v>0</v>
      </c>
      <c r="F577" s="92">
        <v>0</v>
      </c>
      <c r="G577" s="92">
        <v>0</v>
      </c>
      <c r="H577" s="92">
        <f t="shared" si="226"/>
        <v>0</v>
      </c>
      <c r="I577" s="92">
        <v>0</v>
      </c>
      <c r="J577" s="92">
        <v>0</v>
      </c>
      <c r="K577" s="92">
        <v>0</v>
      </c>
      <c r="L577" s="92">
        <v>0</v>
      </c>
      <c r="M577" s="103" t="s">
        <v>823</v>
      </c>
      <c r="N577" s="92">
        <f t="shared" si="227"/>
        <v>0</v>
      </c>
      <c r="O577" s="92">
        <v>0</v>
      </c>
      <c r="P577" s="92">
        <v>0</v>
      </c>
      <c r="Q577" s="92">
        <v>0</v>
      </c>
      <c r="R577" s="92">
        <v>0</v>
      </c>
      <c r="S577" s="33"/>
    </row>
    <row r="578" spans="1:19" s="4" customFormat="1" ht="129" customHeight="1">
      <c r="A578" s="73" t="s">
        <v>515</v>
      </c>
      <c r="B578" s="53" t="s">
        <v>517</v>
      </c>
      <c r="C578" s="92">
        <f t="shared" si="225"/>
        <v>0</v>
      </c>
      <c r="D578" s="92">
        <v>0</v>
      </c>
      <c r="E578" s="92">
        <v>0</v>
      </c>
      <c r="F578" s="92">
        <v>0</v>
      </c>
      <c r="G578" s="92">
        <v>0</v>
      </c>
      <c r="H578" s="92">
        <f t="shared" si="226"/>
        <v>0</v>
      </c>
      <c r="I578" s="92">
        <v>0</v>
      </c>
      <c r="J578" s="92">
        <v>0</v>
      </c>
      <c r="K578" s="92">
        <v>0</v>
      </c>
      <c r="L578" s="92">
        <v>0</v>
      </c>
      <c r="M578" s="103" t="s">
        <v>823</v>
      </c>
      <c r="N578" s="92">
        <f t="shared" si="227"/>
        <v>0</v>
      </c>
      <c r="O578" s="92">
        <v>0</v>
      </c>
      <c r="P578" s="92">
        <v>0</v>
      </c>
      <c r="Q578" s="92">
        <v>0</v>
      </c>
      <c r="R578" s="92">
        <v>0</v>
      </c>
      <c r="S578" s="33"/>
    </row>
    <row r="579" spans="1:19" s="4" customFormat="1" ht="126" customHeight="1">
      <c r="A579" s="73" t="s">
        <v>516</v>
      </c>
      <c r="B579" s="53" t="s">
        <v>518</v>
      </c>
      <c r="C579" s="92">
        <f t="shared" si="225"/>
        <v>24</v>
      </c>
      <c r="D579" s="92">
        <v>24</v>
      </c>
      <c r="E579" s="92">
        <v>0</v>
      </c>
      <c r="F579" s="92">
        <v>0</v>
      </c>
      <c r="G579" s="92">
        <v>0</v>
      </c>
      <c r="H579" s="92">
        <f t="shared" si="226"/>
        <v>24</v>
      </c>
      <c r="I579" s="92">
        <v>24</v>
      </c>
      <c r="J579" s="92">
        <v>0</v>
      </c>
      <c r="K579" s="92">
        <v>0</v>
      </c>
      <c r="L579" s="92">
        <v>0</v>
      </c>
      <c r="M579" s="103">
        <f t="shared" si="202"/>
        <v>1</v>
      </c>
      <c r="N579" s="92">
        <f t="shared" si="227"/>
        <v>24</v>
      </c>
      <c r="O579" s="92">
        <v>24</v>
      </c>
      <c r="P579" s="92">
        <v>0</v>
      </c>
      <c r="Q579" s="92">
        <v>0</v>
      </c>
      <c r="R579" s="92">
        <v>0</v>
      </c>
      <c r="S579" s="33"/>
    </row>
    <row r="580" spans="1:19" s="4" customFormat="1" ht="108">
      <c r="A580" s="43"/>
      <c r="B580" s="46" t="s">
        <v>246</v>
      </c>
      <c r="C580" s="91">
        <f>C581</f>
        <v>274</v>
      </c>
      <c r="D580" s="91">
        <f t="shared" ref="D580:R580" si="228">D581</f>
        <v>274</v>
      </c>
      <c r="E580" s="91">
        <f t="shared" si="228"/>
        <v>0</v>
      </c>
      <c r="F580" s="91">
        <f t="shared" si="228"/>
        <v>0</v>
      </c>
      <c r="G580" s="91">
        <f t="shared" si="228"/>
        <v>0</v>
      </c>
      <c r="H580" s="91">
        <f t="shared" si="228"/>
        <v>243.7</v>
      </c>
      <c r="I580" s="91">
        <f t="shared" si="228"/>
        <v>243.7</v>
      </c>
      <c r="J580" s="91">
        <f t="shared" si="228"/>
        <v>0</v>
      </c>
      <c r="K580" s="91">
        <f t="shared" si="228"/>
        <v>0</v>
      </c>
      <c r="L580" s="91">
        <f t="shared" si="228"/>
        <v>0</v>
      </c>
      <c r="M580" s="103">
        <f t="shared" si="202"/>
        <v>0.88941605839416049</v>
      </c>
      <c r="N580" s="91">
        <f t="shared" si="228"/>
        <v>243.7</v>
      </c>
      <c r="O580" s="91">
        <f t="shared" si="228"/>
        <v>243.7</v>
      </c>
      <c r="P580" s="91">
        <f t="shared" si="228"/>
        <v>0</v>
      </c>
      <c r="Q580" s="91">
        <f t="shared" si="228"/>
        <v>0</v>
      </c>
      <c r="R580" s="91">
        <f t="shared" si="228"/>
        <v>0</v>
      </c>
      <c r="S580" s="32"/>
    </row>
    <row r="581" spans="1:19" s="4" customFormat="1" ht="83.25">
      <c r="A581" s="44" t="s">
        <v>87</v>
      </c>
      <c r="B581" s="47" t="s">
        <v>142</v>
      </c>
      <c r="C581" s="92">
        <f>D581+E581+G581</f>
        <v>274</v>
      </c>
      <c r="D581" s="92">
        <v>274</v>
      </c>
      <c r="E581" s="92">
        <v>0</v>
      </c>
      <c r="F581" s="92">
        <v>0</v>
      </c>
      <c r="G581" s="92">
        <v>0</v>
      </c>
      <c r="H581" s="92">
        <f>I581+J581+L581</f>
        <v>243.7</v>
      </c>
      <c r="I581" s="92">
        <v>243.7</v>
      </c>
      <c r="J581" s="92">
        <v>0</v>
      </c>
      <c r="K581" s="92">
        <v>0</v>
      </c>
      <c r="L581" s="92">
        <v>0</v>
      </c>
      <c r="M581" s="103">
        <f t="shared" si="202"/>
        <v>0.88941605839416049</v>
      </c>
      <c r="N581" s="92">
        <f>O581+P581+R581</f>
        <v>243.7</v>
      </c>
      <c r="O581" s="92">
        <v>243.7</v>
      </c>
      <c r="P581" s="92">
        <v>0</v>
      </c>
      <c r="Q581" s="92">
        <v>0</v>
      </c>
      <c r="R581" s="92">
        <v>0</v>
      </c>
      <c r="S581" s="33"/>
    </row>
    <row r="582" spans="1:19" s="4" customFormat="1" ht="301.5" customHeight="1">
      <c r="A582" s="43"/>
      <c r="B582" s="46" t="s">
        <v>247</v>
      </c>
      <c r="C582" s="91">
        <f>C583</f>
        <v>0</v>
      </c>
      <c r="D582" s="91">
        <f t="shared" ref="D582:R582" si="229">D583</f>
        <v>0</v>
      </c>
      <c r="E582" s="91">
        <f t="shared" si="229"/>
        <v>0</v>
      </c>
      <c r="F582" s="91">
        <f t="shared" si="229"/>
        <v>0</v>
      </c>
      <c r="G582" s="91">
        <f t="shared" si="229"/>
        <v>0</v>
      </c>
      <c r="H582" s="91">
        <f t="shared" si="229"/>
        <v>0</v>
      </c>
      <c r="I582" s="91">
        <f t="shared" si="229"/>
        <v>0</v>
      </c>
      <c r="J582" s="91">
        <f t="shared" si="229"/>
        <v>0</v>
      </c>
      <c r="K582" s="91">
        <f t="shared" si="229"/>
        <v>0</v>
      </c>
      <c r="L582" s="91">
        <f t="shared" si="229"/>
        <v>0</v>
      </c>
      <c r="M582" s="103" t="s">
        <v>823</v>
      </c>
      <c r="N582" s="91">
        <f t="shared" si="229"/>
        <v>0</v>
      </c>
      <c r="O582" s="91">
        <f t="shared" si="229"/>
        <v>0</v>
      </c>
      <c r="P582" s="91">
        <f t="shared" si="229"/>
        <v>0</v>
      </c>
      <c r="Q582" s="91">
        <f t="shared" si="229"/>
        <v>0</v>
      </c>
      <c r="R582" s="91">
        <f t="shared" si="229"/>
        <v>0</v>
      </c>
      <c r="S582" s="32"/>
    </row>
    <row r="583" spans="1:19" s="4" customFormat="1" ht="183" customHeight="1">
      <c r="A583" s="44" t="s">
        <v>86</v>
      </c>
      <c r="B583" s="47" t="s">
        <v>143</v>
      </c>
      <c r="C583" s="92">
        <f>D583+E583+G583</f>
        <v>0</v>
      </c>
      <c r="D583" s="92">
        <v>0</v>
      </c>
      <c r="E583" s="92">
        <v>0</v>
      </c>
      <c r="F583" s="92">
        <v>0</v>
      </c>
      <c r="G583" s="92">
        <v>0</v>
      </c>
      <c r="H583" s="92">
        <f>I583+J583+L583</f>
        <v>0</v>
      </c>
      <c r="I583" s="92">
        <v>0</v>
      </c>
      <c r="J583" s="92">
        <v>0</v>
      </c>
      <c r="K583" s="92">
        <v>0</v>
      </c>
      <c r="L583" s="92">
        <v>0</v>
      </c>
      <c r="M583" s="103" t="s">
        <v>823</v>
      </c>
      <c r="N583" s="92">
        <f>O583+P583+R583</f>
        <v>0</v>
      </c>
      <c r="O583" s="92">
        <v>0</v>
      </c>
      <c r="P583" s="92">
        <v>0</v>
      </c>
      <c r="Q583" s="92">
        <v>0</v>
      </c>
      <c r="R583" s="92">
        <v>0</v>
      </c>
      <c r="S583" s="33"/>
    </row>
    <row r="584" spans="1:19" s="4" customFormat="1" ht="81">
      <c r="A584" s="43"/>
      <c r="B584" s="46" t="s">
        <v>248</v>
      </c>
      <c r="C584" s="91">
        <f>C585+C586</f>
        <v>11003.9</v>
      </c>
      <c r="D584" s="91">
        <f t="shared" ref="D584:R584" si="230">D585+D586</f>
        <v>11003.9</v>
      </c>
      <c r="E584" s="91">
        <f t="shared" si="230"/>
        <v>0</v>
      </c>
      <c r="F584" s="91">
        <f t="shared" si="230"/>
        <v>0</v>
      </c>
      <c r="G584" s="91">
        <f t="shared" si="230"/>
        <v>0</v>
      </c>
      <c r="H584" s="91">
        <f t="shared" si="230"/>
        <v>11003.9</v>
      </c>
      <c r="I584" s="91">
        <f t="shared" si="230"/>
        <v>11003.9</v>
      </c>
      <c r="J584" s="91">
        <f t="shared" si="230"/>
        <v>0</v>
      </c>
      <c r="K584" s="91">
        <f t="shared" si="230"/>
        <v>0</v>
      </c>
      <c r="L584" s="91">
        <f t="shared" si="230"/>
        <v>0</v>
      </c>
      <c r="M584" s="103">
        <f t="shared" ref="M584:M645" si="231">H584/C584</f>
        <v>1</v>
      </c>
      <c r="N584" s="91">
        <f t="shared" si="230"/>
        <v>11003.9</v>
      </c>
      <c r="O584" s="91">
        <f t="shared" si="230"/>
        <v>11003.9</v>
      </c>
      <c r="P584" s="91">
        <f t="shared" si="230"/>
        <v>0</v>
      </c>
      <c r="Q584" s="91">
        <f t="shared" si="230"/>
        <v>0</v>
      </c>
      <c r="R584" s="91">
        <f t="shared" si="230"/>
        <v>0</v>
      </c>
      <c r="S584" s="32"/>
    </row>
    <row r="585" spans="1:19" s="4" customFormat="1" ht="83.25">
      <c r="A585" s="44" t="s">
        <v>144</v>
      </c>
      <c r="B585" s="47" t="s">
        <v>145</v>
      </c>
      <c r="C585" s="92">
        <f>D585+E585+G585</f>
        <v>0</v>
      </c>
      <c r="D585" s="92">
        <v>0</v>
      </c>
      <c r="E585" s="92">
        <v>0</v>
      </c>
      <c r="F585" s="92">
        <v>0</v>
      </c>
      <c r="G585" s="92">
        <v>0</v>
      </c>
      <c r="H585" s="92">
        <f>I585+J585+L585</f>
        <v>0</v>
      </c>
      <c r="I585" s="92">
        <v>0</v>
      </c>
      <c r="J585" s="92">
        <v>0</v>
      </c>
      <c r="K585" s="92">
        <v>0</v>
      </c>
      <c r="L585" s="92">
        <v>0</v>
      </c>
      <c r="M585" s="103" t="s">
        <v>823</v>
      </c>
      <c r="N585" s="92">
        <f>O585+P585+R585</f>
        <v>0</v>
      </c>
      <c r="O585" s="92">
        <v>0</v>
      </c>
      <c r="P585" s="92">
        <v>0</v>
      </c>
      <c r="Q585" s="92">
        <v>0</v>
      </c>
      <c r="R585" s="92">
        <v>0</v>
      </c>
      <c r="S585" s="33"/>
    </row>
    <row r="586" spans="1:19" s="4" customFormat="1" ht="111">
      <c r="A586" s="44" t="s">
        <v>130</v>
      </c>
      <c r="B586" s="47" t="s">
        <v>146</v>
      </c>
      <c r="C586" s="92">
        <f>D586+E586+G586</f>
        <v>11003.9</v>
      </c>
      <c r="D586" s="92">
        <v>11003.9</v>
      </c>
      <c r="E586" s="92">
        <v>0</v>
      </c>
      <c r="F586" s="92">
        <v>0</v>
      </c>
      <c r="G586" s="92">
        <v>0</v>
      </c>
      <c r="H586" s="92">
        <f>I586+J586+L586</f>
        <v>11003.9</v>
      </c>
      <c r="I586" s="92">
        <v>11003.9</v>
      </c>
      <c r="J586" s="92">
        <v>0</v>
      </c>
      <c r="K586" s="92">
        <v>0</v>
      </c>
      <c r="L586" s="92">
        <v>0</v>
      </c>
      <c r="M586" s="103">
        <f t="shared" si="231"/>
        <v>1</v>
      </c>
      <c r="N586" s="92">
        <f>O586+P586+R586</f>
        <v>11003.9</v>
      </c>
      <c r="O586" s="92">
        <v>11003.9</v>
      </c>
      <c r="P586" s="92">
        <v>0</v>
      </c>
      <c r="Q586" s="92">
        <v>0</v>
      </c>
      <c r="R586" s="92">
        <v>0</v>
      </c>
      <c r="S586" s="33"/>
    </row>
    <row r="587" spans="1:19" s="4" customFormat="1" ht="54">
      <c r="A587" s="42" t="s">
        <v>43</v>
      </c>
      <c r="B587" s="48" t="s">
        <v>80</v>
      </c>
      <c r="C587" s="91">
        <f>C588+C591</f>
        <v>16604</v>
      </c>
      <c r="D587" s="91">
        <f t="shared" ref="D587:R587" si="232">D588+D591</f>
        <v>16604</v>
      </c>
      <c r="E587" s="91">
        <f t="shared" si="232"/>
        <v>0</v>
      </c>
      <c r="F587" s="91">
        <f t="shared" si="232"/>
        <v>0</v>
      </c>
      <c r="G587" s="91">
        <f t="shared" si="232"/>
        <v>0</v>
      </c>
      <c r="H587" s="91">
        <f t="shared" si="232"/>
        <v>15792.399999999998</v>
      </c>
      <c r="I587" s="91">
        <f t="shared" si="232"/>
        <v>15792.399999999998</v>
      </c>
      <c r="J587" s="91">
        <f t="shared" si="232"/>
        <v>0</v>
      </c>
      <c r="K587" s="91">
        <f t="shared" si="232"/>
        <v>0</v>
      </c>
      <c r="L587" s="91">
        <f t="shared" si="232"/>
        <v>0</v>
      </c>
      <c r="M587" s="103">
        <f t="shared" si="231"/>
        <v>0.95112021199710894</v>
      </c>
      <c r="N587" s="91">
        <f t="shared" si="232"/>
        <v>15792.399999999998</v>
      </c>
      <c r="O587" s="91">
        <f t="shared" si="232"/>
        <v>15792.399999999998</v>
      </c>
      <c r="P587" s="91">
        <f t="shared" si="232"/>
        <v>0</v>
      </c>
      <c r="Q587" s="91">
        <f t="shared" si="232"/>
        <v>0</v>
      </c>
      <c r="R587" s="91">
        <f t="shared" si="232"/>
        <v>0</v>
      </c>
      <c r="S587" s="33"/>
    </row>
    <row r="588" spans="1:19" s="4" customFormat="1" ht="200.1" customHeight="1">
      <c r="A588" s="43"/>
      <c r="B588" s="46" t="s">
        <v>249</v>
      </c>
      <c r="C588" s="91">
        <f>C589+C590</f>
        <v>16104</v>
      </c>
      <c r="D588" s="91">
        <f t="shared" ref="D588:R588" si="233">D589+D590</f>
        <v>16104</v>
      </c>
      <c r="E588" s="91">
        <f t="shared" si="233"/>
        <v>0</v>
      </c>
      <c r="F588" s="91">
        <f t="shared" si="233"/>
        <v>0</v>
      </c>
      <c r="G588" s="91">
        <f t="shared" si="233"/>
        <v>0</v>
      </c>
      <c r="H588" s="91">
        <f t="shared" si="233"/>
        <v>15651.599999999999</v>
      </c>
      <c r="I588" s="91">
        <f t="shared" si="233"/>
        <v>15651.599999999999</v>
      </c>
      <c r="J588" s="91">
        <f t="shared" si="233"/>
        <v>0</v>
      </c>
      <c r="K588" s="91">
        <f t="shared" si="233"/>
        <v>0</v>
      </c>
      <c r="L588" s="91">
        <f t="shared" si="233"/>
        <v>0</v>
      </c>
      <c r="M588" s="103">
        <f t="shared" si="231"/>
        <v>0.97190760059612513</v>
      </c>
      <c r="N588" s="91">
        <f t="shared" si="233"/>
        <v>15651.599999999999</v>
      </c>
      <c r="O588" s="91">
        <f t="shared" si="233"/>
        <v>15651.599999999999</v>
      </c>
      <c r="P588" s="91">
        <f t="shared" si="233"/>
        <v>0</v>
      </c>
      <c r="Q588" s="91">
        <f t="shared" si="233"/>
        <v>0</v>
      </c>
      <c r="R588" s="91">
        <f t="shared" si="233"/>
        <v>0</v>
      </c>
      <c r="S588" s="32"/>
    </row>
    <row r="589" spans="1:19" s="4" customFormat="1" ht="138.75">
      <c r="A589" s="44" t="s">
        <v>130</v>
      </c>
      <c r="B589" s="47" t="s">
        <v>129</v>
      </c>
      <c r="C589" s="92">
        <f>D589+E589+G589</f>
        <v>15404</v>
      </c>
      <c r="D589" s="92">
        <v>15404</v>
      </c>
      <c r="E589" s="92">
        <v>0</v>
      </c>
      <c r="F589" s="92">
        <v>0</v>
      </c>
      <c r="G589" s="92">
        <v>0</v>
      </c>
      <c r="H589" s="92">
        <f>I589+J589+L589</f>
        <v>15378.3</v>
      </c>
      <c r="I589" s="92">
        <v>15378.3</v>
      </c>
      <c r="J589" s="92">
        <v>0</v>
      </c>
      <c r="K589" s="92">
        <v>0</v>
      </c>
      <c r="L589" s="92">
        <v>0</v>
      </c>
      <c r="M589" s="103">
        <f t="shared" si="231"/>
        <v>0.99833160218125161</v>
      </c>
      <c r="N589" s="92">
        <f>O589+P589+R589</f>
        <v>15378.3</v>
      </c>
      <c r="O589" s="92">
        <v>15378.3</v>
      </c>
      <c r="P589" s="92">
        <v>0</v>
      </c>
      <c r="Q589" s="92">
        <v>0</v>
      </c>
      <c r="R589" s="92">
        <v>0</v>
      </c>
      <c r="S589" s="33"/>
    </row>
    <row r="590" spans="1:19" s="4" customFormat="1" ht="83.25">
      <c r="A590" s="44" t="s">
        <v>132</v>
      </c>
      <c r="B590" s="47" t="s">
        <v>131</v>
      </c>
      <c r="C590" s="92">
        <f>D590+E590+G590</f>
        <v>700</v>
      </c>
      <c r="D590" s="92">
        <v>700</v>
      </c>
      <c r="E590" s="92">
        <v>0</v>
      </c>
      <c r="F590" s="92">
        <v>0</v>
      </c>
      <c r="G590" s="92">
        <v>0</v>
      </c>
      <c r="H590" s="92">
        <f>I590+J590+L590</f>
        <v>273.3</v>
      </c>
      <c r="I590" s="92">
        <v>273.3</v>
      </c>
      <c r="J590" s="92">
        <v>0</v>
      </c>
      <c r="K590" s="92">
        <v>0</v>
      </c>
      <c r="L590" s="92">
        <v>0</v>
      </c>
      <c r="M590" s="103">
        <f t="shared" si="231"/>
        <v>0.39042857142857146</v>
      </c>
      <c r="N590" s="92">
        <f>O590+P590+R590</f>
        <v>273.3</v>
      </c>
      <c r="O590" s="92">
        <v>273.3</v>
      </c>
      <c r="P590" s="92">
        <v>0</v>
      </c>
      <c r="Q590" s="92">
        <v>0</v>
      </c>
      <c r="R590" s="92">
        <v>0</v>
      </c>
      <c r="S590" s="33" t="s">
        <v>904</v>
      </c>
    </row>
    <row r="591" spans="1:19" s="4" customFormat="1" ht="108">
      <c r="A591" s="43"/>
      <c r="B591" s="46" t="s">
        <v>250</v>
      </c>
      <c r="C591" s="91">
        <f>C592</f>
        <v>500</v>
      </c>
      <c r="D591" s="91">
        <f t="shared" ref="D591:R591" si="234">D592</f>
        <v>500</v>
      </c>
      <c r="E591" s="91">
        <f t="shared" si="234"/>
        <v>0</v>
      </c>
      <c r="F591" s="91">
        <f t="shared" si="234"/>
        <v>0</v>
      </c>
      <c r="G591" s="91">
        <f t="shared" si="234"/>
        <v>0</v>
      </c>
      <c r="H591" s="91">
        <f t="shared" si="234"/>
        <v>140.80000000000001</v>
      </c>
      <c r="I591" s="91">
        <f t="shared" si="234"/>
        <v>140.80000000000001</v>
      </c>
      <c r="J591" s="91">
        <f t="shared" si="234"/>
        <v>0</v>
      </c>
      <c r="K591" s="91">
        <f t="shared" si="234"/>
        <v>0</v>
      </c>
      <c r="L591" s="91">
        <f t="shared" si="234"/>
        <v>0</v>
      </c>
      <c r="M591" s="103">
        <f t="shared" si="231"/>
        <v>0.28160000000000002</v>
      </c>
      <c r="N591" s="91">
        <f t="shared" si="234"/>
        <v>140.80000000000001</v>
      </c>
      <c r="O591" s="91">
        <f t="shared" si="234"/>
        <v>140.80000000000001</v>
      </c>
      <c r="P591" s="91">
        <f t="shared" si="234"/>
        <v>0</v>
      </c>
      <c r="Q591" s="91">
        <f t="shared" si="234"/>
        <v>0</v>
      </c>
      <c r="R591" s="91">
        <f t="shared" si="234"/>
        <v>0</v>
      </c>
      <c r="S591" s="32"/>
    </row>
    <row r="592" spans="1:19" s="4" customFormat="1" ht="83.25">
      <c r="A592" s="44" t="s">
        <v>133</v>
      </c>
      <c r="B592" s="47" t="s">
        <v>134</v>
      </c>
      <c r="C592" s="92">
        <f>D592+E592+G592</f>
        <v>500</v>
      </c>
      <c r="D592" s="92">
        <v>500</v>
      </c>
      <c r="E592" s="92">
        <v>0</v>
      </c>
      <c r="F592" s="92">
        <v>0</v>
      </c>
      <c r="G592" s="92">
        <v>0</v>
      </c>
      <c r="H592" s="92">
        <f>I592+J592+L592</f>
        <v>140.80000000000001</v>
      </c>
      <c r="I592" s="92">
        <v>140.80000000000001</v>
      </c>
      <c r="J592" s="92">
        <v>0</v>
      </c>
      <c r="K592" s="92">
        <v>0</v>
      </c>
      <c r="L592" s="92">
        <v>0</v>
      </c>
      <c r="M592" s="103">
        <f t="shared" si="231"/>
        <v>0.28160000000000002</v>
      </c>
      <c r="N592" s="92">
        <f>O592+P592+R592</f>
        <v>140.80000000000001</v>
      </c>
      <c r="O592" s="92">
        <v>140.80000000000001</v>
      </c>
      <c r="P592" s="92">
        <v>0</v>
      </c>
      <c r="Q592" s="92">
        <v>0</v>
      </c>
      <c r="R592" s="92">
        <v>0</v>
      </c>
      <c r="S592" s="33" t="s">
        <v>904</v>
      </c>
    </row>
    <row r="593" spans="1:19" s="4" customFormat="1" ht="54">
      <c r="A593" s="42" t="s">
        <v>44</v>
      </c>
      <c r="B593" s="48" t="s">
        <v>81</v>
      </c>
      <c r="C593" s="91">
        <f>C594+C597</f>
        <v>12929</v>
      </c>
      <c r="D593" s="91">
        <f t="shared" ref="D593:R593" si="235">D594+D597</f>
        <v>6028</v>
      </c>
      <c r="E593" s="91">
        <f t="shared" si="235"/>
        <v>6901</v>
      </c>
      <c r="F593" s="91">
        <f t="shared" si="235"/>
        <v>0</v>
      </c>
      <c r="G593" s="91">
        <f t="shared" si="235"/>
        <v>0</v>
      </c>
      <c r="H593" s="91">
        <f t="shared" si="235"/>
        <v>12927.4</v>
      </c>
      <c r="I593" s="91">
        <f t="shared" si="235"/>
        <v>6026.4000000000005</v>
      </c>
      <c r="J593" s="91">
        <f t="shared" si="235"/>
        <v>6901</v>
      </c>
      <c r="K593" s="91">
        <f t="shared" si="235"/>
        <v>0</v>
      </c>
      <c r="L593" s="91">
        <f t="shared" si="235"/>
        <v>0</v>
      </c>
      <c r="M593" s="103">
        <f t="shared" si="231"/>
        <v>0.99987624719622548</v>
      </c>
      <c r="N593" s="91">
        <f t="shared" si="235"/>
        <v>12927.4</v>
      </c>
      <c r="O593" s="91">
        <f t="shared" si="235"/>
        <v>6026.4000000000005</v>
      </c>
      <c r="P593" s="91">
        <f t="shared" si="235"/>
        <v>6901</v>
      </c>
      <c r="Q593" s="91">
        <f t="shared" si="235"/>
        <v>0</v>
      </c>
      <c r="R593" s="91">
        <f t="shared" si="235"/>
        <v>0</v>
      </c>
      <c r="S593" s="33"/>
    </row>
    <row r="594" spans="1:19" s="4" customFormat="1" ht="200.1" customHeight="1">
      <c r="A594" s="43"/>
      <c r="B594" s="46" t="s">
        <v>722</v>
      </c>
      <c r="C594" s="91">
        <f>C595+C596</f>
        <v>12783</v>
      </c>
      <c r="D594" s="91">
        <f t="shared" ref="D594:R594" si="236">D595+D596</f>
        <v>6000</v>
      </c>
      <c r="E594" s="91">
        <f t="shared" si="236"/>
        <v>6783</v>
      </c>
      <c r="F594" s="91">
        <f t="shared" si="236"/>
        <v>0</v>
      </c>
      <c r="G594" s="91">
        <f t="shared" si="236"/>
        <v>0</v>
      </c>
      <c r="H594" s="91">
        <f t="shared" si="236"/>
        <v>12781.4</v>
      </c>
      <c r="I594" s="91">
        <f t="shared" si="236"/>
        <v>5998.4000000000005</v>
      </c>
      <c r="J594" s="91">
        <f t="shared" si="236"/>
        <v>6783</v>
      </c>
      <c r="K594" s="91">
        <f t="shared" si="236"/>
        <v>0</v>
      </c>
      <c r="L594" s="91">
        <f t="shared" si="236"/>
        <v>0</v>
      </c>
      <c r="M594" s="103">
        <f t="shared" si="231"/>
        <v>0.99987483376359221</v>
      </c>
      <c r="N594" s="91">
        <f t="shared" si="236"/>
        <v>12781.4</v>
      </c>
      <c r="O594" s="91">
        <f t="shared" si="236"/>
        <v>5998.4000000000005</v>
      </c>
      <c r="P594" s="91">
        <f t="shared" si="236"/>
        <v>6783</v>
      </c>
      <c r="Q594" s="91">
        <f t="shared" si="236"/>
        <v>0</v>
      </c>
      <c r="R594" s="91">
        <f t="shared" si="236"/>
        <v>0</v>
      </c>
      <c r="S594" s="32"/>
    </row>
    <row r="595" spans="1:19" s="4" customFormat="1" ht="83.25">
      <c r="A595" s="44" t="s">
        <v>10</v>
      </c>
      <c r="B595" s="47" t="s">
        <v>127</v>
      </c>
      <c r="C595" s="92">
        <f>D595+E595+G595</f>
        <v>12545.6</v>
      </c>
      <c r="D595" s="92">
        <v>5762.6</v>
      </c>
      <c r="E595" s="92">
        <v>6783</v>
      </c>
      <c r="F595" s="92">
        <v>0</v>
      </c>
      <c r="G595" s="92">
        <v>0</v>
      </c>
      <c r="H595" s="92">
        <f>I595+J595+L595</f>
        <v>12545.6</v>
      </c>
      <c r="I595" s="92">
        <v>5762.6</v>
      </c>
      <c r="J595" s="92">
        <v>6783</v>
      </c>
      <c r="K595" s="92">
        <v>0</v>
      </c>
      <c r="L595" s="92">
        <v>0</v>
      </c>
      <c r="M595" s="103">
        <f t="shared" si="231"/>
        <v>1</v>
      </c>
      <c r="N595" s="92">
        <f>O595+P595+R595</f>
        <v>12545.6</v>
      </c>
      <c r="O595" s="92">
        <v>5762.6</v>
      </c>
      <c r="P595" s="92">
        <v>6783</v>
      </c>
      <c r="Q595" s="92">
        <v>0</v>
      </c>
      <c r="R595" s="92">
        <v>0</v>
      </c>
      <c r="S595" s="33"/>
    </row>
    <row r="596" spans="1:19" s="4" customFormat="1" ht="111">
      <c r="A596" s="44" t="s">
        <v>99</v>
      </c>
      <c r="B596" s="47" t="s">
        <v>128</v>
      </c>
      <c r="C596" s="92">
        <f>D596+E596+G596</f>
        <v>237.4</v>
      </c>
      <c r="D596" s="92">
        <v>237.4</v>
      </c>
      <c r="E596" s="92">
        <v>0</v>
      </c>
      <c r="F596" s="92">
        <v>0</v>
      </c>
      <c r="G596" s="92">
        <v>0</v>
      </c>
      <c r="H596" s="92">
        <f>I596+J596+L596</f>
        <v>235.8</v>
      </c>
      <c r="I596" s="92">
        <v>235.8</v>
      </c>
      <c r="J596" s="92">
        <v>0</v>
      </c>
      <c r="K596" s="92">
        <v>0</v>
      </c>
      <c r="L596" s="92">
        <v>0</v>
      </c>
      <c r="M596" s="103">
        <f t="shared" si="231"/>
        <v>0.9932603201347936</v>
      </c>
      <c r="N596" s="92">
        <f>O596+P596+R596</f>
        <v>235.8</v>
      </c>
      <c r="O596" s="92">
        <v>235.8</v>
      </c>
      <c r="P596" s="92">
        <v>0</v>
      </c>
      <c r="Q596" s="92">
        <v>0</v>
      </c>
      <c r="R596" s="92">
        <v>0</v>
      </c>
      <c r="S596" s="33"/>
    </row>
    <row r="597" spans="1:19" s="4" customFormat="1" ht="200.1" customHeight="1">
      <c r="A597" s="43"/>
      <c r="B597" s="46" t="s">
        <v>723</v>
      </c>
      <c r="C597" s="91">
        <f>C598</f>
        <v>146</v>
      </c>
      <c r="D597" s="91">
        <f t="shared" ref="D597:R597" si="237">D598</f>
        <v>28</v>
      </c>
      <c r="E597" s="91">
        <f t="shared" si="237"/>
        <v>118</v>
      </c>
      <c r="F597" s="91">
        <f t="shared" si="237"/>
        <v>0</v>
      </c>
      <c r="G597" s="91">
        <f t="shared" si="237"/>
        <v>0</v>
      </c>
      <c r="H597" s="91">
        <f t="shared" si="237"/>
        <v>146</v>
      </c>
      <c r="I597" s="91">
        <f t="shared" si="237"/>
        <v>28</v>
      </c>
      <c r="J597" s="91">
        <f t="shared" si="237"/>
        <v>118</v>
      </c>
      <c r="K597" s="91">
        <f t="shared" si="237"/>
        <v>0</v>
      </c>
      <c r="L597" s="91">
        <f t="shared" si="237"/>
        <v>0</v>
      </c>
      <c r="M597" s="103">
        <f t="shared" si="231"/>
        <v>1</v>
      </c>
      <c r="N597" s="91">
        <f t="shared" si="237"/>
        <v>146</v>
      </c>
      <c r="O597" s="91">
        <f t="shared" si="237"/>
        <v>28</v>
      </c>
      <c r="P597" s="91">
        <f t="shared" si="237"/>
        <v>118</v>
      </c>
      <c r="Q597" s="91">
        <f t="shared" si="237"/>
        <v>0</v>
      </c>
      <c r="R597" s="91">
        <f t="shared" si="237"/>
        <v>0</v>
      </c>
      <c r="S597" s="32"/>
    </row>
    <row r="598" spans="1:19" s="4" customFormat="1" ht="83.25">
      <c r="A598" s="44" t="s">
        <v>87</v>
      </c>
      <c r="B598" s="47" t="s">
        <v>724</v>
      </c>
      <c r="C598" s="92">
        <f>D598+E598+G598</f>
        <v>146</v>
      </c>
      <c r="D598" s="92">
        <v>28</v>
      </c>
      <c r="E598" s="92">
        <v>118</v>
      </c>
      <c r="F598" s="92">
        <v>0</v>
      </c>
      <c r="G598" s="92">
        <v>0</v>
      </c>
      <c r="H598" s="92">
        <f>I598+J598+L598</f>
        <v>146</v>
      </c>
      <c r="I598" s="92">
        <v>28</v>
      </c>
      <c r="J598" s="92">
        <v>118</v>
      </c>
      <c r="K598" s="92">
        <v>0</v>
      </c>
      <c r="L598" s="92">
        <v>0</v>
      </c>
      <c r="M598" s="103">
        <f t="shared" si="231"/>
        <v>1</v>
      </c>
      <c r="N598" s="92">
        <f>O598+P598+R598</f>
        <v>146</v>
      </c>
      <c r="O598" s="92">
        <v>28</v>
      </c>
      <c r="P598" s="92">
        <v>118</v>
      </c>
      <c r="Q598" s="92">
        <v>0</v>
      </c>
      <c r="R598" s="92">
        <v>0</v>
      </c>
      <c r="S598" s="33"/>
    </row>
    <row r="599" spans="1:19" s="4" customFormat="1" ht="54">
      <c r="A599" s="42" t="s">
        <v>45</v>
      </c>
      <c r="B599" s="48" t="s">
        <v>50</v>
      </c>
      <c r="C599" s="91">
        <f t="shared" ref="C599:L599" si="238">C600+C617+C625</f>
        <v>954955.99999999988</v>
      </c>
      <c r="D599" s="91">
        <f t="shared" si="238"/>
        <v>895696.89999999991</v>
      </c>
      <c r="E599" s="91">
        <f t="shared" si="238"/>
        <v>59259.100000000006</v>
      </c>
      <c r="F599" s="91">
        <f t="shared" si="238"/>
        <v>0</v>
      </c>
      <c r="G599" s="91">
        <f t="shared" si="238"/>
        <v>0</v>
      </c>
      <c r="H599" s="91">
        <f t="shared" si="238"/>
        <v>779659.5</v>
      </c>
      <c r="I599" s="86">
        <f t="shared" si="238"/>
        <v>721254.1</v>
      </c>
      <c r="J599" s="91">
        <f t="shared" si="238"/>
        <v>58405.4</v>
      </c>
      <c r="K599" s="91">
        <f t="shared" si="238"/>
        <v>0</v>
      </c>
      <c r="L599" s="91">
        <f t="shared" si="238"/>
        <v>0</v>
      </c>
      <c r="M599" s="103">
        <f t="shared" si="231"/>
        <v>0.81643499805226638</v>
      </c>
      <c r="N599" s="91">
        <f>N600+N617+N625</f>
        <v>779659.5</v>
      </c>
      <c r="O599" s="91">
        <f>O600+O617+O625</f>
        <v>721254.1</v>
      </c>
      <c r="P599" s="91">
        <f>P600+P617+P625</f>
        <v>58405.4</v>
      </c>
      <c r="Q599" s="91">
        <f>Q600+Q617+Q625</f>
        <v>0</v>
      </c>
      <c r="R599" s="91">
        <f>R600+R617+R625</f>
        <v>0</v>
      </c>
      <c r="S599" s="33"/>
    </row>
    <row r="600" spans="1:19" s="4" customFormat="1" ht="135">
      <c r="A600" s="43"/>
      <c r="B600" s="46" t="s">
        <v>251</v>
      </c>
      <c r="C600" s="91">
        <f>C601+C604+C607+C608+C609+C610+C611+C612+C613+C614+C615+C616</f>
        <v>812471.99999999988</v>
      </c>
      <c r="D600" s="91">
        <f t="shared" ref="D600:R600" si="239">D601+D604+D607+D608+D609+D610+D611+D612+D613+D614+D615+D616</f>
        <v>764096.09999999986</v>
      </c>
      <c r="E600" s="91">
        <f t="shared" si="239"/>
        <v>48375.9</v>
      </c>
      <c r="F600" s="91">
        <f t="shared" si="239"/>
        <v>0</v>
      </c>
      <c r="G600" s="91">
        <f t="shared" si="239"/>
        <v>0</v>
      </c>
      <c r="H600" s="91">
        <f t="shared" si="239"/>
        <v>768135.8</v>
      </c>
      <c r="I600" s="86">
        <f t="shared" si="239"/>
        <v>720507</v>
      </c>
      <c r="J600" s="91">
        <f t="shared" si="239"/>
        <v>47628.800000000003</v>
      </c>
      <c r="K600" s="91">
        <f t="shared" si="239"/>
        <v>0</v>
      </c>
      <c r="L600" s="91">
        <f t="shared" si="239"/>
        <v>0</v>
      </c>
      <c r="M600" s="103">
        <f t="shared" si="231"/>
        <v>0.94543048868145629</v>
      </c>
      <c r="N600" s="91">
        <f t="shared" si="239"/>
        <v>768135.8</v>
      </c>
      <c r="O600" s="91">
        <f t="shared" si="239"/>
        <v>720507</v>
      </c>
      <c r="P600" s="91">
        <f t="shared" si="239"/>
        <v>47628.800000000003</v>
      </c>
      <c r="Q600" s="91">
        <f t="shared" si="239"/>
        <v>0</v>
      </c>
      <c r="R600" s="91">
        <f t="shared" si="239"/>
        <v>0</v>
      </c>
      <c r="S600" s="32"/>
    </row>
    <row r="601" spans="1:19" s="4" customFormat="1" ht="83.25">
      <c r="A601" s="44" t="s">
        <v>10</v>
      </c>
      <c r="B601" s="47" t="s">
        <v>84</v>
      </c>
      <c r="C601" s="92">
        <f>C602+C603</f>
        <v>371078.7</v>
      </c>
      <c r="D601" s="92">
        <f t="shared" ref="D601:R601" si="240">D602+D603</f>
        <v>371078.7</v>
      </c>
      <c r="E601" s="92">
        <f t="shared" si="240"/>
        <v>0</v>
      </c>
      <c r="F601" s="92">
        <f t="shared" si="240"/>
        <v>0</v>
      </c>
      <c r="G601" s="92">
        <f t="shared" si="240"/>
        <v>0</v>
      </c>
      <c r="H601" s="92">
        <f t="shared" si="240"/>
        <v>345103.80000000005</v>
      </c>
      <c r="I601" s="87">
        <f t="shared" si="240"/>
        <v>345103.80000000005</v>
      </c>
      <c r="J601" s="92">
        <f t="shared" si="240"/>
        <v>0</v>
      </c>
      <c r="K601" s="92">
        <f t="shared" si="240"/>
        <v>0</v>
      </c>
      <c r="L601" s="92">
        <f t="shared" si="240"/>
        <v>0</v>
      </c>
      <c r="M601" s="103">
        <f t="shared" si="231"/>
        <v>0.93000164116129558</v>
      </c>
      <c r="N601" s="92">
        <f t="shared" si="240"/>
        <v>345103.80000000005</v>
      </c>
      <c r="O601" s="92">
        <f t="shared" si="240"/>
        <v>345103.80000000005</v>
      </c>
      <c r="P601" s="92">
        <f t="shared" si="240"/>
        <v>0</v>
      </c>
      <c r="Q601" s="92">
        <f t="shared" si="240"/>
        <v>0</v>
      </c>
      <c r="R601" s="92">
        <f t="shared" si="240"/>
        <v>0</v>
      </c>
      <c r="S601" s="33"/>
    </row>
    <row r="602" spans="1:19" s="4" customFormat="1" ht="55.5">
      <c r="A602" s="41" t="s">
        <v>123</v>
      </c>
      <c r="B602" s="53" t="s">
        <v>125</v>
      </c>
      <c r="C602" s="88">
        <f>D602+E602+G602</f>
        <v>307939.3</v>
      </c>
      <c r="D602" s="95">
        <v>307939.3</v>
      </c>
      <c r="E602" s="98">
        <v>0</v>
      </c>
      <c r="F602" s="98">
        <v>0</v>
      </c>
      <c r="G602" s="99">
        <v>0</v>
      </c>
      <c r="H602" s="88">
        <f>I602+J602+L602</f>
        <v>281964.40000000002</v>
      </c>
      <c r="I602" s="88">
        <v>281964.40000000002</v>
      </c>
      <c r="J602" s="95">
        <v>0</v>
      </c>
      <c r="K602" s="95">
        <v>0</v>
      </c>
      <c r="L602" s="95">
        <v>0</v>
      </c>
      <c r="M602" s="103">
        <f t="shared" si="231"/>
        <v>0.91564928542735546</v>
      </c>
      <c r="N602" s="95">
        <f>O602+P602+R602</f>
        <v>281964.40000000002</v>
      </c>
      <c r="O602" s="95">
        <v>281964.40000000002</v>
      </c>
      <c r="P602" s="98">
        <v>0</v>
      </c>
      <c r="Q602" s="98">
        <v>0</v>
      </c>
      <c r="R602" s="98">
        <v>0</v>
      </c>
      <c r="S602" s="33"/>
    </row>
    <row r="603" spans="1:19" s="4" customFormat="1" ht="111">
      <c r="A603" s="41" t="s">
        <v>124</v>
      </c>
      <c r="B603" s="53" t="s">
        <v>122</v>
      </c>
      <c r="C603" s="95">
        <f>D603+E603+G603</f>
        <v>63139.4</v>
      </c>
      <c r="D603" s="95">
        <v>63139.4</v>
      </c>
      <c r="E603" s="98">
        <v>0</v>
      </c>
      <c r="F603" s="98">
        <v>0</v>
      </c>
      <c r="G603" s="99">
        <v>0</v>
      </c>
      <c r="H603" s="95">
        <f>I603+J603+L603</f>
        <v>63139.4</v>
      </c>
      <c r="I603" s="95">
        <v>63139.4</v>
      </c>
      <c r="J603" s="95">
        <v>0</v>
      </c>
      <c r="K603" s="95">
        <v>0</v>
      </c>
      <c r="L603" s="95">
        <v>0</v>
      </c>
      <c r="M603" s="103">
        <f t="shared" si="231"/>
        <v>1</v>
      </c>
      <c r="N603" s="95">
        <f>O603+P603+R603</f>
        <v>63139.4</v>
      </c>
      <c r="O603" s="95">
        <v>63139.4</v>
      </c>
      <c r="P603" s="98">
        <v>0</v>
      </c>
      <c r="Q603" s="98">
        <v>0</v>
      </c>
      <c r="R603" s="98">
        <v>0</v>
      </c>
      <c r="S603" s="33"/>
    </row>
    <row r="604" spans="1:19" s="4" customFormat="1" ht="111">
      <c r="A604" s="44" t="s">
        <v>99</v>
      </c>
      <c r="B604" s="47" t="s">
        <v>109</v>
      </c>
      <c r="C604" s="92">
        <f>C605+C606</f>
        <v>57184.800000000003</v>
      </c>
      <c r="D604" s="92">
        <f t="shared" ref="D604:R604" si="241">D605+D606</f>
        <v>57184.800000000003</v>
      </c>
      <c r="E604" s="92">
        <f t="shared" si="241"/>
        <v>0</v>
      </c>
      <c r="F604" s="92">
        <f t="shared" si="241"/>
        <v>0</v>
      </c>
      <c r="G604" s="92">
        <f t="shared" si="241"/>
        <v>0</v>
      </c>
      <c r="H604" s="92">
        <f t="shared" si="241"/>
        <v>55691.5</v>
      </c>
      <c r="I604" s="92">
        <f t="shared" si="241"/>
        <v>55691.5</v>
      </c>
      <c r="J604" s="92">
        <f t="shared" si="241"/>
        <v>0</v>
      </c>
      <c r="K604" s="92">
        <f t="shared" si="241"/>
        <v>0</v>
      </c>
      <c r="L604" s="92">
        <f t="shared" si="241"/>
        <v>0</v>
      </c>
      <c r="M604" s="103">
        <f t="shared" si="231"/>
        <v>0.97388641736965065</v>
      </c>
      <c r="N604" s="92">
        <f t="shared" si="241"/>
        <v>55691.5</v>
      </c>
      <c r="O604" s="92">
        <f t="shared" si="241"/>
        <v>55691.5</v>
      </c>
      <c r="P604" s="92">
        <f t="shared" si="241"/>
        <v>0</v>
      </c>
      <c r="Q604" s="92">
        <f t="shared" si="241"/>
        <v>0</v>
      </c>
      <c r="R604" s="92">
        <f t="shared" si="241"/>
        <v>0</v>
      </c>
      <c r="S604" s="33"/>
    </row>
    <row r="605" spans="1:19" s="4" customFormat="1" ht="55.5">
      <c r="A605" s="41" t="s">
        <v>119</v>
      </c>
      <c r="B605" s="53" t="s">
        <v>121</v>
      </c>
      <c r="C605" s="95">
        <f t="shared" ref="C605:C610" si="242">D605+E605+G605</f>
        <v>53780.800000000003</v>
      </c>
      <c r="D605" s="95">
        <v>53780.800000000003</v>
      </c>
      <c r="E605" s="98">
        <v>0</v>
      </c>
      <c r="F605" s="98">
        <v>0</v>
      </c>
      <c r="G605" s="98">
        <v>0</v>
      </c>
      <c r="H605" s="95">
        <f t="shared" ref="H605:H610" si="243">I605+J605+L605</f>
        <v>52329.5</v>
      </c>
      <c r="I605" s="95">
        <v>52329.5</v>
      </c>
      <c r="J605" s="98">
        <v>0</v>
      </c>
      <c r="K605" s="98">
        <v>0</v>
      </c>
      <c r="L605" s="98">
        <v>0</v>
      </c>
      <c r="M605" s="103">
        <f t="shared" si="231"/>
        <v>0.97301453306756314</v>
      </c>
      <c r="N605" s="95">
        <f t="shared" ref="N605:N610" si="244">O605+P605+R605</f>
        <v>52329.5</v>
      </c>
      <c r="O605" s="95">
        <v>52329.5</v>
      </c>
      <c r="P605" s="98">
        <v>0</v>
      </c>
      <c r="Q605" s="98">
        <v>0</v>
      </c>
      <c r="R605" s="98">
        <v>0</v>
      </c>
      <c r="S605" s="33"/>
    </row>
    <row r="606" spans="1:19" s="4" customFormat="1" ht="111">
      <c r="A606" s="41" t="s">
        <v>120</v>
      </c>
      <c r="B606" s="53" t="s">
        <v>122</v>
      </c>
      <c r="C606" s="95">
        <f t="shared" si="242"/>
        <v>3404</v>
      </c>
      <c r="D606" s="95">
        <v>3404</v>
      </c>
      <c r="E606" s="98">
        <v>0</v>
      </c>
      <c r="F606" s="98">
        <v>0</v>
      </c>
      <c r="G606" s="98">
        <v>0</v>
      </c>
      <c r="H606" s="95">
        <f t="shared" si="243"/>
        <v>3362</v>
      </c>
      <c r="I606" s="95">
        <v>3362</v>
      </c>
      <c r="J606" s="98">
        <v>0</v>
      </c>
      <c r="K606" s="98">
        <v>0</v>
      </c>
      <c r="L606" s="98">
        <v>0</v>
      </c>
      <c r="M606" s="103">
        <f t="shared" si="231"/>
        <v>0.98766157461809634</v>
      </c>
      <c r="N606" s="95">
        <f t="shared" si="244"/>
        <v>3362</v>
      </c>
      <c r="O606" s="95">
        <v>3362</v>
      </c>
      <c r="P606" s="98">
        <v>0</v>
      </c>
      <c r="Q606" s="98">
        <v>0</v>
      </c>
      <c r="R606" s="98">
        <v>0</v>
      </c>
      <c r="S606" s="33"/>
    </row>
    <row r="607" spans="1:19" s="4" customFormat="1" ht="55.5">
      <c r="A607" s="44" t="s">
        <v>100</v>
      </c>
      <c r="B607" s="47" t="s">
        <v>110</v>
      </c>
      <c r="C607" s="92">
        <f t="shared" si="242"/>
        <v>3042.4</v>
      </c>
      <c r="D607" s="92">
        <v>3042.4</v>
      </c>
      <c r="E607" s="93">
        <v>0</v>
      </c>
      <c r="F607" s="93">
        <v>0</v>
      </c>
      <c r="G607" s="93">
        <v>0</v>
      </c>
      <c r="H607" s="92">
        <f t="shared" si="243"/>
        <v>3041.9</v>
      </c>
      <c r="I607" s="92">
        <v>3041.9</v>
      </c>
      <c r="J607" s="93">
        <v>0</v>
      </c>
      <c r="K607" s="93">
        <v>0</v>
      </c>
      <c r="L607" s="93">
        <v>0</v>
      </c>
      <c r="M607" s="103">
        <f t="shared" si="231"/>
        <v>0.99983565606100444</v>
      </c>
      <c r="N607" s="92">
        <f t="shared" si="244"/>
        <v>3041.9</v>
      </c>
      <c r="O607" s="92">
        <v>3041.9</v>
      </c>
      <c r="P607" s="93">
        <v>0</v>
      </c>
      <c r="Q607" s="93">
        <v>0</v>
      </c>
      <c r="R607" s="93">
        <v>0</v>
      </c>
      <c r="S607" s="33"/>
    </row>
    <row r="608" spans="1:19" s="4" customFormat="1" ht="138.75">
      <c r="A608" s="44" t="s">
        <v>101</v>
      </c>
      <c r="B608" s="47" t="s">
        <v>111</v>
      </c>
      <c r="C608" s="92">
        <f t="shared" si="242"/>
        <v>269054.8</v>
      </c>
      <c r="D608" s="92">
        <v>241054.8</v>
      </c>
      <c r="E608" s="93">
        <v>28000</v>
      </c>
      <c r="F608" s="93">
        <v>0</v>
      </c>
      <c r="G608" s="93">
        <v>0</v>
      </c>
      <c r="H608" s="92">
        <f t="shared" si="243"/>
        <v>261452.79999999999</v>
      </c>
      <c r="I608" s="87">
        <v>233452.79999999999</v>
      </c>
      <c r="J608" s="93">
        <v>28000</v>
      </c>
      <c r="K608" s="93">
        <v>0</v>
      </c>
      <c r="L608" s="93">
        <v>0</v>
      </c>
      <c r="M608" s="103">
        <f t="shared" si="231"/>
        <v>0.97174553288029053</v>
      </c>
      <c r="N608" s="92">
        <f t="shared" si="244"/>
        <v>261452.79999999999</v>
      </c>
      <c r="O608" s="92">
        <v>233452.79999999999</v>
      </c>
      <c r="P608" s="93">
        <v>28000</v>
      </c>
      <c r="Q608" s="93">
        <v>0</v>
      </c>
      <c r="R608" s="93">
        <v>0</v>
      </c>
      <c r="S608" s="33"/>
    </row>
    <row r="609" spans="1:19" s="4" customFormat="1" ht="111">
      <c r="A609" s="44" t="s">
        <v>102</v>
      </c>
      <c r="B609" s="47" t="s">
        <v>112</v>
      </c>
      <c r="C609" s="92">
        <f t="shared" si="242"/>
        <v>57458.2</v>
      </c>
      <c r="D609" s="92">
        <v>57458.2</v>
      </c>
      <c r="E609" s="93">
        <v>0</v>
      </c>
      <c r="F609" s="93">
        <v>0</v>
      </c>
      <c r="G609" s="93">
        <v>0</v>
      </c>
      <c r="H609" s="92">
        <f t="shared" si="243"/>
        <v>52706.6</v>
      </c>
      <c r="I609" s="92">
        <v>52706.6</v>
      </c>
      <c r="J609" s="93">
        <v>0</v>
      </c>
      <c r="K609" s="93">
        <v>0</v>
      </c>
      <c r="L609" s="93">
        <v>0</v>
      </c>
      <c r="M609" s="103">
        <f t="shared" si="231"/>
        <v>0.91730336140011348</v>
      </c>
      <c r="N609" s="92">
        <f t="shared" si="244"/>
        <v>52706.6</v>
      </c>
      <c r="O609" s="92">
        <v>52706.6</v>
      </c>
      <c r="P609" s="93">
        <v>0</v>
      </c>
      <c r="Q609" s="93">
        <v>0</v>
      </c>
      <c r="R609" s="93">
        <v>0</v>
      </c>
      <c r="S609" s="33"/>
    </row>
    <row r="610" spans="1:19" s="4" customFormat="1" ht="83.25">
      <c r="A610" s="44" t="s">
        <v>103</v>
      </c>
      <c r="B610" s="47" t="s">
        <v>113</v>
      </c>
      <c r="C610" s="92">
        <f t="shared" si="242"/>
        <v>24910.5</v>
      </c>
      <c r="D610" s="92">
        <v>24910.5</v>
      </c>
      <c r="E610" s="93">
        <v>0</v>
      </c>
      <c r="F610" s="93">
        <v>0</v>
      </c>
      <c r="G610" s="93">
        <v>0</v>
      </c>
      <c r="H610" s="92">
        <f t="shared" si="243"/>
        <v>21787.3</v>
      </c>
      <c r="I610" s="92">
        <v>21787.3</v>
      </c>
      <c r="J610" s="93">
        <v>0</v>
      </c>
      <c r="K610" s="93">
        <v>0</v>
      </c>
      <c r="L610" s="93">
        <v>0</v>
      </c>
      <c r="M610" s="103">
        <f t="shared" si="231"/>
        <v>0.87462315088015086</v>
      </c>
      <c r="N610" s="92">
        <f t="shared" si="244"/>
        <v>21787.3</v>
      </c>
      <c r="O610" s="92">
        <v>21787.3</v>
      </c>
      <c r="P610" s="93">
        <v>0</v>
      </c>
      <c r="Q610" s="93">
        <v>0</v>
      </c>
      <c r="R610" s="93">
        <v>0</v>
      </c>
      <c r="S610" s="33"/>
    </row>
    <row r="611" spans="1:19" s="4" customFormat="1" ht="83.25">
      <c r="A611" s="44" t="s">
        <v>104</v>
      </c>
      <c r="B611" s="47" t="s">
        <v>114</v>
      </c>
      <c r="C611" s="92">
        <f t="shared" ref="C611:C616" si="245">D611+E611+G611</f>
        <v>15163</v>
      </c>
      <c r="D611" s="92">
        <v>0</v>
      </c>
      <c r="E611" s="93">
        <v>15163</v>
      </c>
      <c r="F611" s="93">
        <v>0</v>
      </c>
      <c r="G611" s="92">
        <v>0</v>
      </c>
      <c r="H611" s="92">
        <f t="shared" ref="H611:H616" si="246">I611+J611+L611</f>
        <v>15163</v>
      </c>
      <c r="I611" s="92">
        <v>0</v>
      </c>
      <c r="J611" s="93">
        <v>15163</v>
      </c>
      <c r="K611" s="92">
        <v>0</v>
      </c>
      <c r="L611" s="92">
        <v>0</v>
      </c>
      <c r="M611" s="103">
        <f t="shared" si="231"/>
        <v>1</v>
      </c>
      <c r="N611" s="92">
        <f t="shared" ref="N611:N616" si="247">O611+P611+R611</f>
        <v>15163</v>
      </c>
      <c r="O611" s="93">
        <v>0</v>
      </c>
      <c r="P611" s="93">
        <v>15163</v>
      </c>
      <c r="Q611" s="93">
        <v>0</v>
      </c>
      <c r="R611" s="93">
        <v>0</v>
      </c>
      <c r="S611" s="33"/>
    </row>
    <row r="612" spans="1:19" s="4" customFormat="1" ht="111">
      <c r="A612" s="44" t="s">
        <v>105</v>
      </c>
      <c r="B612" s="47" t="s">
        <v>115</v>
      </c>
      <c r="C612" s="92">
        <f t="shared" si="245"/>
        <v>2657</v>
      </c>
      <c r="D612" s="92">
        <v>0</v>
      </c>
      <c r="E612" s="93">
        <v>2657</v>
      </c>
      <c r="F612" s="93">
        <v>0</v>
      </c>
      <c r="G612" s="92">
        <v>0</v>
      </c>
      <c r="H612" s="92">
        <f t="shared" si="246"/>
        <v>2657</v>
      </c>
      <c r="I612" s="92">
        <v>0</v>
      </c>
      <c r="J612" s="93">
        <v>2657</v>
      </c>
      <c r="K612" s="92">
        <v>0</v>
      </c>
      <c r="L612" s="92">
        <v>0</v>
      </c>
      <c r="M612" s="103">
        <f t="shared" si="231"/>
        <v>1</v>
      </c>
      <c r="N612" s="92">
        <f t="shared" si="247"/>
        <v>2657</v>
      </c>
      <c r="O612" s="93">
        <v>0</v>
      </c>
      <c r="P612" s="93">
        <v>2657</v>
      </c>
      <c r="Q612" s="93">
        <v>0</v>
      </c>
      <c r="R612" s="93">
        <v>0</v>
      </c>
      <c r="S612" s="33"/>
    </row>
    <row r="613" spans="1:19" s="4" customFormat="1" ht="111">
      <c r="A613" s="44" t="s">
        <v>106</v>
      </c>
      <c r="B613" s="47" t="s">
        <v>116</v>
      </c>
      <c r="C613" s="92">
        <f t="shared" si="245"/>
        <v>612</v>
      </c>
      <c r="D613" s="92">
        <v>0</v>
      </c>
      <c r="E613" s="93">
        <v>612</v>
      </c>
      <c r="F613" s="93">
        <v>0</v>
      </c>
      <c r="G613" s="92">
        <v>0</v>
      </c>
      <c r="H613" s="92">
        <f t="shared" si="246"/>
        <v>612</v>
      </c>
      <c r="I613" s="92">
        <v>0</v>
      </c>
      <c r="J613" s="92">
        <v>612</v>
      </c>
      <c r="K613" s="92">
        <v>0</v>
      </c>
      <c r="L613" s="92">
        <v>0</v>
      </c>
      <c r="M613" s="103">
        <f t="shared" si="231"/>
        <v>1</v>
      </c>
      <c r="N613" s="92">
        <f t="shared" si="247"/>
        <v>612</v>
      </c>
      <c r="O613" s="93">
        <v>0</v>
      </c>
      <c r="P613" s="93">
        <v>612</v>
      </c>
      <c r="Q613" s="93">
        <v>0</v>
      </c>
      <c r="R613" s="93">
        <v>0</v>
      </c>
      <c r="S613" s="33"/>
    </row>
    <row r="614" spans="1:19" s="4" customFormat="1" ht="83.25">
      <c r="A614" s="44" t="s">
        <v>107</v>
      </c>
      <c r="B614" s="47" t="s">
        <v>117</v>
      </c>
      <c r="C614" s="92">
        <f t="shared" si="245"/>
        <v>171.9</v>
      </c>
      <c r="D614" s="92">
        <v>0</v>
      </c>
      <c r="E614" s="93">
        <v>171.9</v>
      </c>
      <c r="F614" s="93">
        <v>0</v>
      </c>
      <c r="G614" s="92">
        <v>0</v>
      </c>
      <c r="H614" s="92">
        <f t="shared" si="246"/>
        <v>0</v>
      </c>
      <c r="I614" s="92">
        <v>0</v>
      </c>
      <c r="J614" s="92">
        <v>0</v>
      </c>
      <c r="K614" s="92">
        <v>0</v>
      </c>
      <c r="L614" s="92">
        <v>0</v>
      </c>
      <c r="M614" s="103">
        <f t="shared" si="231"/>
        <v>0</v>
      </c>
      <c r="N614" s="92">
        <f t="shared" si="247"/>
        <v>0</v>
      </c>
      <c r="O614" s="93">
        <v>0</v>
      </c>
      <c r="P614" s="93">
        <v>0</v>
      </c>
      <c r="Q614" s="93">
        <v>0</v>
      </c>
      <c r="R614" s="93">
        <v>0</v>
      </c>
      <c r="S614" s="33"/>
    </row>
    <row r="615" spans="1:19" s="4" customFormat="1" ht="83.25">
      <c r="A615" s="44" t="s">
        <v>108</v>
      </c>
      <c r="B615" s="47" t="s">
        <v>507</v>
      </c>
      <c r="C615" s="92">
        <f t="shared" si="245"/>
        <v>9366.7000000000007</v>
      </c>
      <c r="D615" s="92">
        <v>9366.7000000000007</v>
      </c>
      <c r="E615" s="93">
        <v>0</v>
      </c>
      <c r="F615" s="93">
        <v>0</v>
      </c>
      <c r="G615" s="92">
        <v>0</v>
      </c>
      <c r="H615" s="92">
        <f t="shared" si="246"/>
        <v>8723.1</v>
      </c>
      <c r="I615" s="92">
        <v>8723.1</v>
      </c>
      <c r="J615" s="92">
        <v>0</v>
      </c>
      <c r="K615" s="92">
        <v>0</v>
      </c>
      <c r="L615" s="92">
        <v>0</v>
      </c>
      <c r="M615" s="103">
        <f t="shared" si="231"/>
        <v>0.93128850075266634</v>
      </c>
      <c r="N615" s="92">
        <f t="shared" si="247"/>
        <v>8723.1</v>
      </c>
      <c r="O615" s="92">
        <v>8723.1</v>
      </c>
      <c r="P615" s="92">
        <v>0</v>
      </c>
      <c r="Q615" s="93">
        <v>0</v>
      </c>
      <c r="R615" s="93">
        <v>0</v>
      </c>
      <c r="S615" s="33"/>
    </row>
    <row r="616" spans="1:19" s="4" customFormat="1" ht="375" customHeight="1">
      <c r="A616" s="44" t="s">
        <v>508</v>
      </c>
      <c r="B616" s="80" t="s">
        <v>509</v>
      </c>
      <c r="C616" s="92">
        <f t="shared" si="245"/>
        <v>1772</v>
      </c>
      <c r="D616" s="92">
        <v>0</v>
      </c>
      <c r="E616" s="93">
        <v>1772</v>
      </c>
      <c r="F616" s="93">
        <v>0</v>
      </c>
      <c r="G616" s="92">
        <v>0</v>
      </c>
      <c r="H616" s="92">
        <f t="shared" si="246"/>
        <v>1196.8</v>
      </c>
      <c r="I616" s="92">
        <v>0</v>
      </c>
      <c r="J616" s="92">
        <v>1196.8</v>
      </c>
      <c r="K616" s="92">
        <v>0</v>
      </c>
      <c r="L616" s="92">
        <v>0</v>
      </c>
      <c r="M616" s="103">
        <f t="shared" si="231"/>
        <v>0.67539503386004507</v>
      </c>
      <c r="N616" s="92">
        <f t="shared" si="247"/>
        <v>1196.8</v>
      </c>
      <c r="O616" s="92">
        <v>0</v>
      </c>
      <c r="P616" s="92">
        <v>1196.8</v>
      </c>
      <c r="Q616" s="93">
        <v>0</v>
      </c>
      <c r="R616" s="93">
        <v>0</v>
      </c>
      <c r="S616" s="33"/>
    </row>
    <row r="617" spans="1:19" s="4" customFormat="1" ht="135">
      <c r="A617" s="43"/>
      <c r="B617" s="46" t="s">
        <v>252</v>
      </c>
      <c r="C617" s="91">
        <f>C618+C619+C620+C621+C622+C623+C624</f>
        <v>142445</v>
      </c>
      <c r="D617" s="91">
        <f t="shared" ref="D617:L617" si="248">D618+D619+D620+D621+D622+D623+D624</f>
        <v>131600.79999999999</v>
      </c>
      <c r="E617" s="91">
        <f t="shared" si="248"/>
        <v>10844.2</v>
      </c>
      <c r="F617" s="91">
        <f t="shared" si="248"/>
        <v>0</v>
      </c>
      <c r="G617" s="91">
        <f t="shared" si="248"/>
        <v>0</v>
      </c>
      <c r="H617" s="91">
        <f t="shared" si="248"/>
        <v>11523.7</v>
      </c>
      <c r="I617" s="91">
        <f t="shared" si="248"/>
        <v>747.1</v>
      </c>
      <c r="J617" s="91">
        <f t="shared" si="248"/>
        <v>10776.6</v>
      </c>
      <c r="K617" s="91">
        <f t="shared" si="248"/>
        <v>0</v>
      </c>
      <c r="L617" s="91">
        <f t="shared" si="248"/>
        <v>0</v>
      </c>
      <c r="M617" s="103">
        <f t="shared" si="231"/>
        <v>8.0899294464530175E-2</v>
      </c>
      <c r="N617" s="91">
        <f>N618+N619+N620+N621+N622+N623+N624</f>
        <v>11523.7</v>
      </c>
      <c r="O617" s="91">
        <f>O618+O619+O620+O621+O622+O623+O624</f>
        <v>747.1</v>
      </c>
      <c r="P617" s="91">
        <f>P618+P619+P620+P621+P622+P623+P624</f>
        <v>10776.6</v>
      </c>
      <c r="Q617" s="91">
        <f>Q618+Q619+Q620+Q621+Q622+Q623+Q624</f>
        <v>0</v>
      </c>
      <c r="R617" s="91">
        <f>R618+R619+R620+R621+R622+R623+R624</f>
        <v>0</v>
      </c>
      <c r="S617" s="32"/>
    </row>
    <row r="618" spans="1:19" s="4" customFormat="1" ht="55.5">
      <c r="A618" s="44" t="s">
        <v>87</v>
      </c>
      <c r="B618" s="47" t="s">
        <v>93</v>
      </c>
      <c r="C618" s="92">
        <f>D618+E618+G618</f>
        <v>75.099999999999994</v>
      </c>
      <c r="D618" s="92">
        <v>75.099999999999994</v>
      </c>
      <c r="E618" s="93">
        <v>0</v>
      </c>
      <c r="F618" s="93">
        <v>0</v>
      </c>
      <c r="G618" s="94">
        <v>0</v>
      </c>
      <c r="H618" s="92">
        <f>I618+J618+L618</f>
        <v>75.099999999999994</v>
      </c>
      <c r="I618" s="92">
        <v>75.099999999999994</v>
      </c>
      <c r="J618" s="92">
        <v>0</v>
      </c>
      <c r="K618" s="92">
        <v>0</v>
      </c>
      <c r="L618" s="92">
        <v>0</v>
      </c>
      <c r="M618" s="103">
        <f t="shared" si="231"/>
        <v>1</v>
      </c>
      <c r="N618" s="92">
        <f>O618+P618+R618</f>
        <v>75.099999999999994</v>
      </c>
      <c r="O618" s="93">
        <v>75.099999999999994</v>
      </c>
      <c r="P618" s="93">
        <v>0</v>
      </c>
      <c r="Q618" s="93">
        <v>0</v>
      </c>
      <c r="R618" s="93">
        <v>0</v>
      </c>
      <c r="S618" s="33"/>
    </row>
    <row r="619" spans="1:19" s="4" customFormat="1" ht="111">
      <c r="A619" s="44" t="s">
        <v>88</v>
      </c>
      <c r="B619" s="47" t="s">
        <v>94</v>
      </c>
      <c r="C619" s="92">
        <f t="shared" ref="C619:C624" si="249">D619+E619+G619</f>
        <v>145</v>
      </c>
      <c r="D619" s="92">
        <v>145</v>
      </c>
      <c r="E619" s="93">
        <v>0</v>
      </c>
      <c r="F619" s="93">
        <v>0</v>
      </c>
      <c r="G619" s="94">
        <v>0</v>
      </c>
      <c r="H619" s="92">
        <f t="shared" ref="H619:H624" si="250">I619+J619+L619</f>
        <v>8.5</v>
      </c>
      <c r="I619" s="92">
        <v>8.5</v>
      </c>
      <c r="J619" s="92">
        <v>0</v>
      </c>
      <c r="K619" s="92">
        <v>0</v>
      </c>
      <c r="L619" s="92">
        <v>0</v>
      </c>
      <c r="M619" s="103">
        <f t="shared" si="231"/>
        <v>5.8620689655172413E-2</v>
      </c>
      <c r="N619" s="92">
        <f t="shared" ref="N619:N624" si="251">O619+P619+R619</f>
        <v>8.5</v>
      </c>
      <c r="O619" s="93">
        <v>8.5</v>
      </c>
      <c r="P619" s="93">
        <v>0</v>
      </c>
      <c r="Q619" s="93">
        <v>0</v>
      </c>
      <c r="R619" s="93">
        <v>0</v>
      </c>
      <c r="S619" s="33"/>
    </row>
    <row r="620" spans="1:19" s="4" customFormat="1" ht="200.1" customHeight="1">
      <c r="A620" s="44" t="s">
        <v>89</v>
      </c>
      <c r="B620" s="47" t="s">
        <v>95</v>
      </c>
      <c r="C620" s="92">
        <f t="shared" si="249"/>
        <v>130670.7</v>
      </c>
      <c r="D620" s="92">
        <v>130670.7</v>
      </c>
      <c r="E620" s="93">
        <v>0</v>
      </c>
      <c r="F620" s="93">
        <v>0</v>
      </c>
      <c r="G620" s="94">
        <v>0</v>
      </c>
      <c r="H620" s="92">
        <f t="shared" si="250"/>
        <v>0</v>
      </c>
      <c r="I620" s="92">
        <v>0</v>
      </c>
      <c r="J620" s="92">
        <v>0</v>
      </c>
      <c r="K620" s="92">
        <v>0</v>
      </c>
      <c r="L620" s="92">
        <v>0</v>
      </c>
      <c r="M620" s="103">
        <f t="shared" si="231"/>
        <v>0</v>
      </c>
      <c r="N620" s="92">
        <f t="shared" si="251"/>
        <v>0</v>
      </c>
      <c r="O620" s="93">
        <v>0</v>
      </c>
      <c r="P620" s="93">
        <v>0</v>
      </c>
      <c r="Q620" s="93">
        <v>0</v>
      </c>
      <c r="R620" s="93">
        <v>0</v>
      </c>
      <c r="S620" s="33" t="s">
        <v>900</v>
      </c>
    </row>
    <row r="621" spans="1:19" s="4" customFormat="1" ht="83.25">
      <c r="A621" s="44" t="s">
        <v>90</v>
      </c>
      <c r="B621" s="47" t="s">
        <v>96</v>
      </c>
      <c r="C621" s="92">
        <f t="shared" si="249"/>
        <v>350</v>
      </c>
      <c r="D621" s="92">
        <v>350</v>
      </c>
      <c r="E621" s="93">
        <v>0</v>
      </c>
      <c r="F621" s="93">
        <v>0</v>
      </c>
      <c r="G621" s="94">
        <v>0</v>
      </c>
      <c r="H621" s="92">
        <f t="shared" si="250"/>
        <v>323</v>
      </c>
      <c r="I621" s="92">
        <v>323</v>
      </c>
      <c r="J621" s="92">
        <v>0</v>
      </c>
      <c r="K621" s="92">
        <v>0</v>
      </c>
      <c r="L621" s="92">
        <v>0</v>
      </c>
      <c r="M621" s="103">
        <f t="shared" si="231"/>
        <v>0.92285714285714282</v>
      </c>
      <c r="N621" s="92">
        <f t="shared" si="251"/>
        <v>323</v>
      </c>
      <c r="O621" s="93">
        <v>323</v>
      </c>
      <c r="P621" s="93">
        <v>0</v>
      </c>
      <c r="Q621" s="93">
        <v>0</v>
      </c>
      <c r="R621" s="93">
        <v>0</v>
      </c>
      <c r="S621" s="33"/>
    </row>
    <row r="622" spans="1:19" s="4" customFormat="1" ht="83.25">
      <c r="A622" s="44" t="s">
        <v>91</v>
      </c>
      <c r="B622" s="47" t="s">
        <v>97</v>
      </c>
      <c r="C622" s="92">
        <f t="shared" si="249"/>
        <v>360</v>
      </c>
      <c r="D622" s="92">
        <v>360</v>
      </c>
      <c r="E622" s="93">
        <v>0</v>
      </c>
      <c r="F622" s="93">
        <v>0</v>
      </c>
      <c r="G622" s="94">
        <v>0</v>
      </c>
      <c r="H622" s="92">
        <f t="shared" si="250"/>
        <v>340.5</v>
      </c>
      <c r="I622" s="92">
        <v>340.5</v>
      </c>
      <c r="J622" s="92">
        <v>0</v>
      </c>
      <c r="K622" s="92">
        <v>0</v>
      </c>
      <c r="L622" s="92">
        <v>0</v>
      </c>
      <c r="M622" s="103">
        <f t="shared" si="231"/>
        <v>0.9458333333333333</v>
      </c>
      <c r="N622" s="92">
        <f t="shared" si="251"/>
        <v>340.5</v>
      </c>
      <c r="O622" s="93">
        <v>340.5</v>
      </c>
      <c r="P622" s="93">
        <v>0</v>
      </c>
      <c r="Q622" s="93">
        <v>0</v>
      </c>
      <c r="R622" s="93">
        <v>0</v>
      </c>
      <c r="S622" s="33"/>
    </row>
    <row r="623" spans="1:19" s="4" customFormat="1" ht="55.5">
      <c r="A623" s="44" t="s">
        <v>92</v>
      </c>
      <c r="B623" s="47" t="s">
        <v>98</v>
      </c>
      <c r="C623" s="92">
        <f t="shared" si="249"/>
        <v>10648</v>
      </c>
      <c r="D623" s="92">
        <v>0</v>
      </c>
      <c r="E623" s="93">
        <v>10648</v>
      </c>
      <c r="F623" s="93">
        <v>0</v>
      </c>
      <c r="G623" s="94">
        <v>0</v>
      </c>
      <c r="H623" s="92">
        <f t="shared" si="250"/>
        <v>10648</v>
      </c>
      <c r="I623" s="92">
        <v>0</v>
      </c>
      <c r="J623" s="92">
        <v>10648</v>
      </c>
      <c r="K623" s="92">
        <v>0</v>
      </c>
      <c r="L623" s="92">
        <v>0</v>
      </c>
      <c r="M623" s="103">
        <f t="shared" si="231"/>
        <v>1</v>
      </c>
      <c r="N623" s="92">
        <f t="shared" si="251"/>
        <v>10648</v>
      </c>
      <c r="O623" s="93">
        <v>0</v>
      </c>
      <c r="P623" s="93">
        <v>10648</v>
      </c>
      <c r="Q623" s="93">
        <v>0</v>
      </c>
      <c r="R623" s="93">
        <v>0</v>
      </c>
      <c r="S623" s="33"/>
    </row>
    <row r="624" spans="1:19" s="4" customFormat="1" ht="83.25">
      <c r="A624" s="44" t="s">
        <v>193</v>
      </c>
      <c r="B624" s="47" t="s">
        <v>118</v>
      </c>
      <c r="C624" s="92">
        <f t="shared" si="249"/>
        <v>196.2</v>
      </c>
      <c r="D624" s="92">
        <v>0</v>
      </c>
      <c r="E624" s="93">
        <v>196.2</v>
      </c>
      <c r="F624" s="93">
        <v>0</v>
      </c>
      <c r="G624" s="94">
        <v>0</v>
      </c>
      <c r="H624" s="92">
        <f t="shared" si="250"/>
        <v>128.6</v>
      </c>
      <c r="I624" s="92">
        <v>0</v>
      </c>
      <c r="J624" s="92">
        <v>128.6</v>
      </c>
      <c r="K624" s="92">
        <v>0</v>
      </c>
      <c r="L624" s="92">
        <v>0</v>
      </c>
      <c r="M624" s="103">
        <f t="shared" si="231"/>
        <v>0.65545361875637109</v>
      </c>
      <c r="N624" s="92">
        <f t="shared" si="251"/>
        <v>128.6</v>
      </c>
      <c r="O624" s="93">
        <v>0</v>
      </c>
      <c r="P624" s="93">
        <v>128.6</v>
      </c>
      <c r="Q624" s="93">
        <v>0</v>
      </c>
      <c r="R624" s="93">
        <v>0</v>
      </c>
      <c r="S624" s="33"/>
    </row>
    <row r="625" spans="1:19" s="4" customFormat="1" ht="135">
      <c r="A625" s="43"/>
      <c r="B625" s="46" t="s">
        <v>253</v>
      </c>
      <c r="C625" s="91">
        <f>C626</f>
        <v>39</v>
      </c>
      <c r="D625" s="91">
        <f t="shared" ref="D625:R625" si="252">D626</f>
        <v>0</v>
      </c>
      <c r="E625" s="91">
        <f t="shared" si="252"/>
        <v>39</v>
      </c>
      <c r="F625" s="91">
        <f t="shared" si="252"/>
        <v>0</v>
      </c>
      <c r="G625" s="91">
        <f t="shared" si="252"/>
        <v>0</v>
      </c>
      <c r="H625" s="91">
        <f t="shared" si="252"/>
        <v>0</v>
      </c>
      <c r="I625" s="91">
        <f t="shared" si="252"/>
        <v>0</v>
      </c>
      <c r="J625" s="91">
        <f t="shared" si="252"/>
        <v>0</v>
      </c>
      <c r="K625" s="91">
        <f t="shared" si="252"/>
        <v>0</v>
      </c>
      <c r="L625" s="91">
        <f t="shared" si="252"/>
        <v>0</v>
      </c>
      <c r="M625" s="103">
        <f t="shared" si="231"/>
        <v>0</v>
      </c>
      <c r="N625" s="91">
        <f t="shared" si="252"/>
        <v>0</v>
      </c>
      <c r="O625" s="91">
        <f t="shared" si="252"/>
        <v>0</v>
      </c>
      <c r="P625" s="91">
        <f t="shared" si="252"/>
        <v>0</v>
      </c>
      <c r="Q625" s="91">
        <f t="shared" si="252"/>
        <v>0</v>
      </c>
      <c r="R625" s="91">
        <f t="shared" si="252"/>
        <v>0</v>
      </c>
      <c r="S625" s="32"/>
    </row>
    <row r="626" spans="1:19" s="4" customFormat="1" ht="111">
      <c r="A626" s="44" t="s">
        <v>86</v>
      </c>
      <c r="B626" s="47" t="s">
        <v>85</v>
      </c>
      <c r="C626" s="92">
        <f>D626+E626+G626</f>
        <v>39</v>
      </c>
      <c r="D626" s="92">
        <v>0</v>
      </c>
      <c r="E626" s="93">
        <v>39</v>
      </c>
      <c r="F626" s="93">
        <v>0</v>
      </c>
      <c r="G626" s="94">
        <v>0</v>
      </c>
      <c r="H626" s="92">
        <f>I626+J626+L626</f>
        <v>0</v>
      </c>
      <c r="I626" s="92">
        <v>0</v>
      </c>
      <c r="J626" s="92">
        <v>0</v>
      </c>
      <c r="K626" s="92">
        <v>0</v>
      </c>
      <c r="L626" s="92">
        <v>0</v>
      </c>
      <c r="M626" s="103">
        <f t="shared" si="231"/>
        <v>0</v>
      </c>
      <c r="N626" s="92">
        <f>O626+P626+R626</f>
        <v>0</v>
      </c>
      <c r="O626" s="93">
        <v>0</v>
      </c>
      <c r="P626" s="93">
        <v>0</v>
      </c>
      <c r="Q626" s="93">
        <v>0</v>
      </c>
      <c r="R626" s="93">
        <v>0</v>
      </c>
      <c r="S626" s="33" t="s">
        <v>901</v>
      </c>
    </row>
    <row r="627" spans="1:19" s="4" customFormat="1" ht="108">
      <c r="A627" s="42" t="s">
        <v>46</v>
      </c>
      <c r="B627" s="48" t="s">
        <v>627</v>
      </c>
      <c r="C627" s="91">
        <f>C628</f>
        <v>1000</v>
      </c>
      <c r="D627" s="91">
        <f t="shared" ref="D627:L628" si="253">D628</f>
        <v>0</v>
      </c>
      <c r="E627" s="91">
        <f t="shared" si="253"/>
        <v>0</v>
      </c>
      <c r="F627" s="91">
        <f t="shared" si="253"/>
        <v>1000</v>
      </c>
      <c r="G627" s="91">
        <f t="shared" si="253"/>
        <v>0</v>
      </c>
      <c r="H627" s="91">
        <f>H628</f>
        <v>1000</v>
      </c>
      <c r="I627" s="91">
        <f t="shared" si="253"/>
        <v>0</v>
      </c>
      <c r="J627" s="91">
        <f t="shared" si="253"/>
        <v>0</v>
      </c>
      <c r="K627" s="91">
        <f t="shared" si="253"/>
        <v>1000</v>
      </c>
      <c r="L627" s="91">
        <f t="shared" si="253"/>
        <v>0</v>
      </c>
      <c r="M627" s="103">
        <f t="shared" si="231"/>
        <v>1</v>
      </c>
      <c r="N627" s="91">
        <f>N628</f>
        <v>1000</v>
      </c>
      <c r="O627" s="91">
        <f t="shared" ref="O627:R628" si="254">O628</f>
        <v>0</v>
      </c>
      <c r="P627" s="91">
        <f t="shared" si="254"/>
        <v>0</v>
      </c>
      <c r="Q627" s="91">
        <f t="shared" si="254"/>
        <v>1000</v>
      </c>
      <c r="R627" s="91">
        <f t="shared" si="254"/>
        <v>0</v>
      </c>
      <c r="S627" s="33"/>
    </row>
    <row r="628" spans="1:19" s="4" customFormat="1" ht="200.1" customHeight="1">
      <c r="A628" s="43"/>
      <c r="B628" s="46" t="s">
        <v>628</v>
      </c>
      <c r="C628" s="91">
        <f>C629</f>
        <v>1000</v>
      </c>
      <c r="D628" s="91">
        <f t="shared" si="253"/>
        <v>0</v>
      </c>
      <c r="E628" s="91">
        <f t="shared" si="253"/>
        <v>0</v>
      </c>
      <c r="F628" s="91">
        <f t="shared" si="253"/>
        <v>1000</v>
      </c>
      <c r="G628" s="91">
        <f t="shared" si="253"/>
        <v>0</v>
      </c>
      <c r="H628" s="91">
        <f>H629</f>
        <v>1000</v>
      </c>
      <c r="I628" s="91">
        <f t="shared" si="253"/>
        <v>0</v>
      </c>
      <c r="J628" s="91">
        <f t="shared" si="253"/>
        <v>0</v>
      </c>
      <c r="K628" s="91">
        <f t="shared" si="253"/>
        <v>1000</v>
      </c>
      <c r="L628" s="91">
        <f t="shared" si="253"/>
        <v>0</v>
      </c>
      <c r="M628" s="103">
        <f t="shared" si="231"/>
        <v>1</v>
      </c>
      <c r="N628" s="91">
        <f>N629</f>
        <v>1000</v>
      </c>
      <c r="O628" s="91">
        <f t="shared" si="254"/>
        <v>0</v>
      </c>
      <c r="P628" s="91">
        <f t="shared" si="254"/>
        <v>0</v>
      </c>
      <c r="Q628" s="91">
        <f t="shared" si="254"/>
        <v>1000</v>
      </c>
      <c r="R628" s="91">
        <f t="shared" si="254"/>
        <v>0</v>
      </c>
      <c r="S628" s="32"/>
    </row>
    <row r="629" spans="1:19" s="4" customFormat="1" ht="200.1" customHeight="1">
      <c r="A629" s="44" t="s">
        <v>10</v>
      </c>
      <c r="B629" s="47" t="s">
        <v>629</v>
      </c>
      <c r="C629" s="92">
        <f>D629+E629+F629+G629</f>
        <v>1000</v>
      </c>
      <c r="D629" s="92">
        <v>0</v>
      </c>
      <c r="E629" s="92">
        <v>0</v>
      </c>
      <c r="F629" s="92">
        <v>1000</v>
      </c>
      <c r="G629" s="92">
        <v>0</v>
      </c>
      <c r="H629" s="92">
        <f>I629+J629+K629+L629</f>
        <v>1000</v>
      </c>
      <c r="I629" s="92">
        <v>0</v>
      </c>
      <c r="J629" s="92">
        <v>0</v>
      </c>
      <c r="K629" s="92">
        <v>1000</v>
      </c>
      <c r="L629" s="92">
        <v>0</v>
      </c>
      <c r="M629" s="103">
        <f t="shared" si="231"/>
        <v>1</v>
      </c>
      <c r="N629" s="92">
        <f>O629+P629+Q629+R629</f>
        <v>1000</v>
      </c>
      <c r="O629" s="92">
        <v>0</v>
      </c>
      <c r="P629" s="92">
        <v>0</v>
      </c>
      <c r="Q629" s="92">
        <v>1000</v>
      </c>
      <c r="R629" s="92">
        <v>0</v>
      </c>
      <c r="S629" s="33"/>
    </row>
    <row r="630" spans="1:19" s="4" customFormat="1" ht="241.5" customHeight="1">
      <c r="A630" s="54" t="s">
        <v>24</v>
      </c>
      <c r="B630" s="55" t="s">
        <v>39</v>
      </c>
      <c r="C630" s="96">
        <f t="shared" ref="C630:L630" si="255">C631+C638</f>
        <v>147081.65000000002</v>
      </c>
      <c r="D630" s="96">
        <f t="shared" si="255"/>
        <v>112519.45000000001</v>
      </c>
      <c r="E630" s="96">
        <f t="shared" si="255"/>
        <v>34562.199999999997</v>
      </c>
      <c r="F630" s="96">
        <f t="shared" si="255"/>
        <v>0</v>
      </c>
      <c r="G630" s="96">
        <f t="shared" si="255"/>
        <v>0</v>
      </c>
      <c r="H630" s="96">
        <f t="shared" si="255"/>
        <v>141480.15</v>
      </c>
      <c r="I630" s="96">
        <f t="shared" si="255"/>
        <v>108023.35</v>
      </c>
      <c r="J630" s="96">
        <f t="shared" si="255"/>
        <v>33456.800000000003</v>
      </c>
      <c r="K630" s="96">
        <f t="shared" si="255"/>
        <v>0</v>
      </c>
      <c r="L630" s="96">
        <f t="shared" si="255"/>
        <v>0</v>
      </c>
      <c r="M630" s="103">
        <f t="shared" si="231"/>
        <v>0.96191571144326959</v>
      </c>
      <c r="N630" s="96">
        <f>N631+N638</f>
        <v>141480.15</v>
      </c>
      <c r="O630" s="96">
        <f>O631+O638</f>
        <v>108023.35</v>
      </c>
      <c r="P630" s="96">
        <f>P631+P638</f>
        <v>33456.800000000003</v>
      </c>
      <c r="Q630" s="96">
        <f>Q631+Q638</f>
        <v>0</v>
      </c>
      <c r="R630" s="96">
        <f>R631+R638</f>
        <v>0</v>
      </c>
      <c r="S630" s="34"/>
    </row>
    <row r="631" spans="1:19" s="4" customFormat="1" ht="247.5" customHeight="1">
      <c r="A631" s="42" t="s">
        <v>8</v>
      </c>
      <c r="B631" s="48" t="s">
        <v>82</v>
      </c>
      <c r="C631" s="91">
        <f>C632</f>
        <v>95826.85</v>
      </c>
      <c r="D631" s="91">
        <f t="shared" ref="D631:R631" si="256">D632</f>
        <v>85981.85</v>
      </c>
      <c r="E631" s="91">
        <f t="shared" si="256"/>
        <v>9845</v>
      </c>
      <c r="F631" s="91">
        <f t="shared" si="256"/>
        <v>0</v>
      </c>
      <c r="G631" s="91">
        <f t="shared" si="256"/>
        <v>0</v>
      </c>
      <c r="H631" s="91">
        <f t="shared" si="256"/>
        <v>95536.35</v>
      </c>
      <c r="I631" s="91">
        <f t="shared" si="256"/>
        <v>85978.05</v>
      </c>
      <c r="J631" s="91">
        <f t="shared" si="256"/>
        <v>9558.2999999999993</v>
      </c>
      <c r="K631" s="91">
        <f t="shared" si="256"/>
        <v>0</v>
      </c>
      <c r="L631" s="91">
        <f t="shared" si="256"/>
        <v>0</v>
      </c>
      <c r="M631" s="103">
        <f t="shared" si="231"/>
        <v>0.9969684905639703</v>
      </c>
      <c r="N631" s="91">
        <f t="shared" si="256"/>
        <v>95536.35</v>
      </c>
      <c r="O631" s="91">
        <f t="shared" si="256"/>
        <v>85978.05</v>
      </c>
      <c r="P631" s="91">
        <f t="shared" si="256"/>
        <v>9558.2999999999993</v>
      </c>
      <c r="Q631" s="91">
        <f t="shared" si="256"/>
        <v>0</v>
      </c>
      <c r="R631" s="91">
        <f t="shared" si="256"/>
        <v>0</v>
      </c>
      <c r="S631" s="33"/>
    </row>
    <row r="632" spans="1:19" s="4" customFormat="1" ht="135">
      <c r="A632" s="43"/>
      <c r="B632" s="46" t="s">
        <v>449</v>
      </c>
      <c r="C632" s="91">
        <f>C633+C636+C637</f>
        <v>95826.85</v>
      </c>
      <c r="D632" s="91">
        <f t="shared" ref="D632:R632" si="257">D633+D636+D637</f>
        <v>85981.85</v>
      </c>
      <c r="E632" s="91">
        <f t="shared" si="257"/>
        <v>9845</v>
      </c>
      <c r="F632" s="91">
        <v>0</v>
      </c>
      <c r="G632" s="91">
        <f t="shared" si="257"/>
        <v>0</v>
      </c>
      <c r="H632" s="91">
        <f t="shared" si="257"/>
        <v>95536.35</v>
      </c>
      <c r="I632" s="91">
        <f t="shared" si="257"/>
        <v>85978.05</v>
      </c>
      <c r="J632" s="91">
        <f t="shared" si="257"/>
        <v>9558.2999999999993</v>
      </c>
      <c r="K632" s="91">
        <f t="shared" si="257"/>
        <v>0</v>
      </c>
      <c r="L632" s="91">
        <f t="shared" si="257"/>
        <v>0</v>
      </c>
      <c r="M632" s="103">
        <f t="shared" si="231"/>
        <v>0.9969684905639703</v>
      </c>
      <c r="N632" s="91">
        <f t="shared" si="257"/>
        <v>95536.35</v>
      </c>
      <c r="O632" s="91">
        <f t="shared" si="257"/>
        <v>85978.05</v>
      </c>
      <c r="P632" s="91">
        <f t="shared" si="257"/>
        <v>9558.2999999999993</v>
      </c>
      <c r="Q632" s="91">
        <f t="shared" si="257"/>
        <v>0</v>
      </c>
      <c r="R632" s="91">
        <f t="shared" si="257"/>
        <v>0</v>
      </c>
      <c r="S632" s="32"/>
    </row>
    <row r="633" spans="1:19" s="4" customFormat="1" ht="83.25">
      <c r="A633" s="44" t="s">
        <v>10</v>
      </c>
      <c r="B633" s="47" t="s">
        <v>148</v>
      </c>
      <c r="C633" s="92">
        <f>C634+C635</f>
        <v>85781.52</v>
      </c>
      <c r="D633" s="92">
        <f t="shared" ref="D633:R633" si="258">D634+D635</f>
        <v>76440.52</v>
      </c>
      <c r="E633" s="92">
        <f t="shared" si="258"/>
        <v>9341</v>
      </c>
      <c r="F633" s="92">
        <v>0</v>
      </c>
      <c r="G633" s="92">
        <f t="shared" si="258"/>
        <v>0</v>
      </c>
      <c r="H633" s="92">
        <f t="shared" si="258"/>
        <v>85781.52</v>
      </c>
      <c r="I633" s="92">
        <f t="shared" si="258"/>
        <v>76440.52</v>
      </c>
      <c r="J633" s="92">
        <f t="shared" si="258"/>
        <v>9341</v>
      </c>
      <c r="K633" s="92">
        <f t="shared" si="258"/>
        <v>0</v>
      </c>
      <c r="L633" s="92">
        <f t="shared" si="258"/>
        <v>0</v>
      </c>
      <c r="M633" s="103">
        <f t="shared" si="231"/>
        <v>1</v>
      </c>
      <c r="N633" s="92">
        <f t="shared" si="258"/>
        <v>85781.52</v>
      </c>
      <c r="O633" s="92">
        <f t="shared" si="258"/>
        <v>76440.52</v>
      </c>
      <c r="P633" s="92">
        <f t="shared" si="258"/>
        <v>9341</v>
      </c>
      <c r="Q633" s="92">
        <f t="shared" si="258"/>
        <v>0</v>
      </c>
      <c r="R633" s="92">
        <f t="shared" si="258"/>
        <v>0</v>
      </c>
      <c r="S633" s="33"/>
    </row>
    <row r="634" spans="1:19" s="9" customFormat="1" ht="138.75">
      <c r="A634" s="41" t="s">
        <v>123</v>
      </c>
      <c r="B634" s="53" t="s">
        <v>149</v>
      </c>
      <c r="C634" s="95">
        <f>D634+E634+G634</f>
        <v>9833</v>
      </c>
      <c r="D634" s="95">
        <v>492</v>
      </c>
      <c r="E634" s="95">
        <v>9341</v>
      </c>
      <c r="F634" s="95">
        <v>0</v>
      </c>
      <c r="G634" s="95">
        <v>0</v>
      </c>
      <c r="H634" s="95">
        <f>I634+J634+L634</f>
        <v>9833</v>
      </c>
      <c r="I634" s="95">
        <v>492</v>
      </c>
      <c r="J634" s="95">
        <v>9341</v>
      </c>
      <c r="K634" s="95">
        <v>0</v>
      </c>
      <c r="L634" s="95">
        <v>0</v>
      </c>
      <c r="M634" s="103">
        <f t="shared" si="231"/>
        <v>1</v>
      </c>
      <c r="N634" s="95">
        <f>O634+P634+R634</f>
        <v>9833</v>
      </c>
      <c r="O634" s="95">
        <v>492</v>
      </c>
      <c r="P634" s="95">
        <v>9341</v>
      </c>
      <c r="Q634" s="95">
        <v>0</v>
      </c>
      <c r="R634" s="95">
        <v>0</v>
      </c>
      <c r="S634" s="33"/>
    </row>
    <row r="635" spans="1:19" s="9" customFormat="1" ht="83.25">
      <c r="A635" s="41" t="s">
        <v>124</v>
      </c>
      <c r="B635" s="53" t="s">
        <v>150</v>
      </c>
      <c r="C635" s="95">
        <f>D635+E635+G635</f>
        <v>75948.52</v>
      </c>
      <c r="D635" s="95">
        <v>75948.52</v>
      </c>
      <c r="E635" s="95">
        <v>0</v>
      </c>
      <c r="F635" s="95">
        <v>0</v>
      </c>
      <c r="G635" s="95">
        <v>0</v>
      </c>
      <c r="H635" s="95">
        <f>I635+J635+L635</f>
        <v>75948.52</v>
      </c>
      <c r="I635" s="95">
        <v>75948.52</v>
      </c>
      <c r="J635" s="95">
        <v>0</v>
      </c>
      <c r="K635" s="95">
        <v>0</v>
      </c>
      <c r="L635" s="95">
        <v>0</v>
      </c>
      <c r="M635" s="103">
        <f t="shared" si="231"/>
        <v>1</v>
      </c>
      <c r="N635" s="95">
        <f>O635+P635+R635</f>
        <v>75948.52</v>
      </c>
      <c r="O635" s="95">
        <v>75948.52</v>
      </c>
      <c r="P635" s="95">
        <v>0</v>
      </c>
      <c r="Q635" s="95">
        <v>0</v>
      </c>
      <c r="R635" s="95">
        <v>0</v>
      </c>
      <c r="S635" s="33"/>
    </row>
    <row r="636" spans="1:19" s="4" customFormat="1" ht="55.5">
      <c r="A636" s="44" t="s">
        <v>99</v>
      </c>
      <c r="B636" s="47" t="s">
        <v>151</v>
      </c>
      <c r="C636" s="92">
        <f>D636+E636+G636</f>
        <v>9535.33</v>
      </c>
      <c r="D636" s="92">
        <v>9535.33</v>
      </c>
      <c r="E636" s="92">
        <v>0</v>
      </c>
      <c r="F636" s="92">
        <v>0</v>
      </c>
      <c r="G636" s="92">
        <v>0</v>
      </c>
      <c r="H636" s="92">
        <f>I636+J636+L636</f>
        <v>9535.33</v>
      </c>
      <c r="I636" s="92">
        <v>9535.33</v>
      </c>
      <c r="J636" s="92">
        <v>0</v>
      </c>
      <c r="K636" s="92">
        <v>0</v>
      </c>
      <c r="L636" s="92">
        <v>0</v>
      </c>
      <c r="M636" s="103">
        <f t="shared" si="231"/>
        <v>1</v>
      </c>
      <c r="N636" s="92">
        <f>O636+P636+R636</f>
        <v>9535.33</v>
      </c>
      <c r="O636" s="92">
        <v>9535.33</v>
      </c>
      <c r="P636" s="92">
        <v>0</v>
      </c>
      <c r="Q636" s="92">
        <v>0</v>
      </c>
      <c r="R636" s="92">
        <v>0</v>
      </c>
      <c r="S636" s="33"/>
    </row>
    <row r="637" spans="1:19" s="4" customFormat="1" ht="271.5" customHeight="1">
      <c r="A637" s="44" t="s">
        <v>100</v>
      </c>
      <c r="B637" s="47" t="s">
        <v>721</v>
      </c>
      <c r="C637" s="92">
        <f>D637+E637+G637</f>
        <v>510</v>
      </c>
      <c r="D637" s="92">
        <v>6</v>
      </c>
      <c r="E637" s="92">
        <v>504</v>
      </c>
      <c r="F637" s="92">
        <v>0</v>
      </c>
      <c r="G637" s="92">
        <v>0</v>
      </c>
      <c r="H637" s="92">
        <f>I637+J637+L637</f>
        <v>219.5</v>
      </c>
      <c r="I637" s="92">
        <v>2.2000000000000002</v>
      </c>
      <c r="J637" s="92">
        <v>217.3</v>
      </c>
      <c r="K637" s="92">
        <v>0</v>
      </c>
      <c r="L637" s="92">
        <v>0</v>
      </c>
      <c r="M637" s="103">
        <f t="shared" si="231"/>
        <v>0.43039215686274512</v>
      </c>
      <c r="N637" s="92">
        <f>O637+P637+R637</f>
        <v>219.5</v>
      </c>
      <c r="O637" s="92">
        <v>2.2000000000000002</v>
      </c>
      <c r="P637" s="92">
        <v>217.3</v>
      </c>
      <c r="Q637" s="92">
        <v>0</v>
      </c>
      <c r="R637" s="92">
        <v>0</v>
      </c>
      <c r="S637" s="33" t="s">
        <v>844</v>
      </c>
    </row>
    <row r="638" spans="1:19" s="4" customFormat="1" ht="135">
      <c r="A638" s="42" t="s">
        <v>42</v>
      </c>
      <c r="B638" s="48" t="s">
        <v>83</v>
      </c>
      <c r="C638" s="91">
        <f>C639+C644+C648+C650+C655+C660+C663+C667+C669+C671+C673+C675</f>
        <v>51254.8</v>
      </c>
      <c r="D638" s="91">
        <f t="shared" ref="D638:R638" si="259">D639+D644+D648+D650+D655+D660+D663+D667+D669+D671+D673+D675</f>
        <v>26537.599999999999</v>
      </c>
      <c r="E638" s="91">
        <f t="shared" si="259"/>
        <v>24717.200000000001</v>
      </c>
      <c r="F638" s="91">
        <f t="shared" si="259"/>
        <v>0</v>
      </c>
      <c r="G638" s="91">
        <f t="shared" si="259"/>
        <v>0</v>
      </c>
      <c r="H638" s="91">
        <f t="shared" si="259"/>
        <v>45943.799999999996</v>
      </c>
      <c r="I638" s="91">
        <f t="shared" si="259"/>
        <v>22045.300000000003</v>
      </c>
      <c r="J638" s="91">
        <f t="shared" si="259"/>
        <v>23898.5</v>
      </c>
      <c r="K638" s="91">
        <f t="shared" si="259"/>
        <v>0</v>
      </c>
      <c r="L638" s="91">
        <f t="shared" si="259"/>
        <v>0</v>
      </c>
      <c r="M638" s="103">
        <f t="shared" si="231"/>
        <v>0.89638043656398991</v>
      </c>
      <c r="N638" s="91">
        <f t="shared" si="259"/>
        <v>45943.799999999996</v>
      </c>
      <c r="O638" s="91">
        <f t="shared" si="259"/>
        <v>22045.300000000003</v>
      </c>
      <c r="P638" s="91">
        <f t="shared" si="259"/>
        <v>23898.5</v>
      </c>
      <c r="Q638" s="91">
        <f t="shared" si="259"/>
        <v>0</v>
      </c>
      <c r="R638" s="91">
        <f t="shared" si="259"/>
        <v>0</v>
      </c>
      <c r="S638" s="33"/>
    </row>
    <row r="639" spans="1:19" s="4" customFormat="1" ht="200.1" customHeight="1">
      <c r="A639" s="43"/>
      <c r="B639" s="46" t="s">
        <v>254</v>
      </c>
      <c r="C639" s="91">
        <f>C640+C641+C642+C643</f>
        <v>17677.099999999999</v>
      </c>
      <c r="D639" s="91">
        <f t="shared" ref="D639:L639" si="260">D640+D641+D642+D643</f>
        <v>17577.099999999999</v>
      </c>
      <c r="E639" s="91">
        <f t="shared" si="260"/>
        <v>100</v>
      </c>
      <c r="F639" s="91">
        <f t="shared" si="260"/>
        <v>0</v>
      </c>
      <c r="G639" s="91">
        <f t="shared" si="260"/>
        <v>0</v>
      </c>
      <c r="H639" s="91">
        <f t="shared" si="260"/>
        <v>14625.3</v>
      </c>
      <c r="I639" s="91">
        <f t="shared" si="260"/>
        <v>14566</v>
      </c>
      <c r="J639" s="91">
        <f t="shared" si="260"/>
        <v>59.3</v>
      </c>
      <c r="K639" s="91">
        <f t="shared" si="260"/>
        <v>0</v>
      </c>
      <c r="L639" s="91">
        <f t="shared" si="260"/>
        <v>0</v>
      </c>
      <c r="M639" s="103">
        <f t="shared" si="231"/>
        <v>0.82735855994478735</v>
      </c>
      <c r="N639" s="91">
        <f>N640+N641+N642+N643</f>
        <v>14625.3</v>
      </c>
      <c r="O639" s="91">
        <f>O640+O641+O642+O643</f>
        <v>14566</v>
      </c>
      <c r="P639" s="91">
        <f>P640+P641+P642+P643</f>
        <v>59.3</v>
      </c>
      <c r="Q639" s="91">
        <f>Q640+Q641+Q642+Q643</f>
        <v>0</v>
      </c>
      <c r="R639" s="91">
        <f>R640+R641+R642+R643</f>
        <v>0</v>
      </c>
      <c r="S639" s="32"/>
    </row>
    <row r="640" spans="1:19" s="4" customFormat="1" ht="390" customHeight="1">
      <c r="A640" s="44" t="s">
        <v>10</v>
      </c>
      <c r="B640" s="47" t="s">
        <v>152</v>
      </c>
      <c r="C640" s="92">
        <f>D640+E640+G640</f>
        <v>6285.6</v>
      </c>
      <c r="D640" s="92">
        <v>6285.6</v>
      </c>
      <c r="E640" s="92">
        <v>0</v>
      </c>
      <c r="F640" s="92">
        <v>0</v>
      </c>
      <c r="G640" s="92">
        <v>0</v>
      </c>
      <c r="H640" s="92">
        <f>I640+J640+L640</f>
        <v>5231.3</v>
      </c>
      <c r="I640" s="92">
        <v>5231.3</v>
      </c>
      <c r="J640" s="92">
        <v>0</v>
      </c>
      <c r="K640" s="92">
        <v>0</v>
      </c>
      <c r="L640" s="92">
        <v>0</v>
      </c>
      <c r="M640" s="103">
        <f t="shared" si="231"/>
        <v>0.83226740486190653</v>
      </c>
      <c r="N640" s="92">
        <f>O640+P640+R640</f>
        <v>5231.3</v>
      </c>
      <c r="O640" s="92">
        <v>5231.3</v>
      </c>
      <c r="P640" s="92">
        <v>0</v>
      </c>
      <c r="Q640" s="92">
        <v>0</v>
      </c>
      <c r="R640" s="92">
        <v>0</v>
      </c>
      <c r="S640" s="33" t="s">
        <v>844</v>
      </c>
    </row>
    <row r="641" spans="1:19" s="4" customFormat="1" ht="295.5" customHeight="1">
      <c r="A641" s="44" t="s">
        <v>99</v>
      </c>
      <c r="B641" s="47" t="s">
        <v>153</v>
      </c>
      <c r="C641" s="92">
        <f>D641+E641+G641</f>
        <v>2896.4</v>
      </c>
      <c r="D641" s="92">
        <v>2896.4</v>
      </c>
      <c r="E641" s="92">
        <v>0</v>
      </c>
      <c r="F641" s="92">
        <v>0</v>
      </c>
      <c r="G641" s="92">
        <v>0</v>
      </c>
      <c r="H641" s="92">
        <f>I641+J641+L641</f>
        <v>2583.3000000000002</v>
      </c>
      <c r="I641" s="92">
        <v>2583.3000000000002</v>
      </c>
      <c r="J641" s="92">
        <v>0</v>
      </c>
      <c r="K641" s="92">
        <v>0</v>
      </c>
      <c r="L641" s="92">
        <v>0</v>
      </c>
      <c r="M641" s="103">
        <f t="shared" si="231"/>
        <v>0.89190029001519133</v>
      </c>
      <c r="N641" s="92">
        <f>O641+P641+R641</f>
        <v>2583.3000000000002</v>
      </c>
      <c r="O641" s="92">
        <v>2583.3000000000002</v>
      </c>
      <c r="P641" s="92">
        <v>0</v>
      </c>
      <c r="Q641" s="92">
        <v>0</v>
      </c>
      <c r="R641" s="92">
        <v>0</v>
      </c>
      <c r="S641" s="33" t="s">
        <v>844</v>
      </c>
    </row>
    <row r="642" spans="1:19" s="4" customFormat="1" ht="200.1" customHeight="1">
      <c r="A642" s="44" t="s">
        <v>100</v>
      </c>
      <c r="B642" s="47" t="s">
        <v>154</v>
      </c>
      <c r="C642" s="92">
        <f>D642+E642+G642</f>
        <v>8395.1</v>
      </c>
      <c r="D642" s="92">
        <v>8395.1</v>
      </c>
      <c r="E642" s="92">
        <v>0</v>
      </c>
      <c r="F642" s="92">
        <v>0</v>
      </c>
      <c r="G642" s="92">
        <v>0</v>
      </c>
      <c r="H642" s="92">
        <f>I642+J642+L642</f>
        <v>6751.4</v>
      </c>
      <c r="I642" s="92">
        <v>6751.4</v>
      </c>
      <c r="J642" s="92">
        <v>0</v>
      </c>
      <c r="K642" s="92">
        <v>0</v>
      </c>
      <c r="L642" s="92">
        <v>0</v>
      </c>
      <c r="M642" s="103">
        <f t="shared" si="231"/>
        <v>0.80420721611416179</v>
      </c>
      <c r="N642" s="92">
        <f>O642+P642+R642</f>
        <v>6751.4</v>
      </c>
      <c r="O642" s="92">
        <v>6751.4</v>
      </c>
      <c r="P642" s="92">
        <v>0</v>
      </c>
      <c r="Q642" s="92">
        <v>0</v>
      </c>
      <c r="R642" s="92">
        <v>0</v>
      </c>
      <c r="S642" s="33" t="s">
        <v>844</v>
      </c>
    </row>
    <row r="643" spans="1:19" s="4" customFormat="1" ht="138.75">
      <c r="A643" s="44" t="s">
        <v>101</v>
      </c>
      <c r="B643" s="47" t="s">
        <v>519</v>
      </c>
      <c r="C643" s="92">
        <f>D643+E643+G643</f>
        <v>100</v>
      </c>
      <c r="D643" s="92">
        <v>0</v>
      </c>
      <c r="E643" s="92">
        <v>100</v>
      </c>
      <c r="F643" s="92">
        <v>0</v>
      </c>
      <c r="G643" s="92">
        <v>0</v>
      </c>
      <c r="H643" s="92">
        <f>I643+J643+L643</f>
        <v>59.3</v>
      </c>
      <c r="I643" s="92">
        <v>0</v>
      </c>
      <c r="J643" s="92">
        <v>59.3</v>
      </c>
      <c r="K643" s="92">
        <v>0</v>
      </c>
      <c r="L643" s="92">
        <v>0</v>
      </c>
      <c r="M643" s="103">
        <f t="shared" si="231"/>
        <v>0.59299999999999997</v>
      </c>
      <c r="N643" s="92">
        <f>O643+P643+R643</f>
        <v>59.3</v>
      </c>
      <c r="O643" s="92">
        <v>0</v>
      </c>
      <c r="P643" s="92">
        <v>59.3</v>
      </c>
      <c r="Q643" s="92">
        <v>0</v>
      </c>
      <c r="R643" s="92">
        <v>0</v>
      </c>
      <c r="S643" s="33" t="s">
        <v>844</v>
      </c>
    </row>
    <row r="644" spans="1:19" s="4" customFormat="1" ht="216">
      <c r="A644" s="43"/>
      <c r="B644" s="46" t="s">
        <v>255</v>
      </c>
      <c r="C644" s="91">
        <f>C645</f>
        <v>376</v>
      </c>
      <c r="D644" s="91">
        <f t="shared" ref="D644:R644" si="261">D645</f>
        <v>376</v>
      </c>
      <c r="E644" s="91">
        <f t="shared" si="261"/>
        <v>0</v>
      </c>
      <c r="F644" s="91">
        <v>0</v>
      </c>
      <c r="G644" s="91">
        <f t="shared" si="261"/>
        <v>0</v>
      </c>
      <c r="H644" s="91">
        <f t="shared" si="261"/>
        <v>131</v>
      </c>
      <c r="I644" s="91">
        <f t="shared" si="261"/>
        <v>131</v>
      </c>
      <c r="J644" s="91">
        <f t="shared" si="261"/>
        <v>0</v>
      </c>
      <c r="K644" s="91">
        <f t="shared" si="261"/>
        <v>0</v>
      </c>
      <c r="L644" s="91">
        <f t="shared" si="261"/>
        <v>0</v>
      </c>
      <c r="M644" s="103">
        <f t="shared" si="231"/>
        <v>0.34840425531914893</v>
      </c>
      <c r="N644" s="91">
        <f t="shared" si="261"/>
        <v>131</v>
      </c>
      <c r="O644" s="91">
        <f t="shared" si="261"/>
        <v>131</v>
      </c>
      <c r="P644" s="91">
        <f t="shared" si="261"/>
        <v>0</v>
      </c>
      <c r="Q644" s="91">
        <f t="shared" si="261"/>
        <v>0</v>
      </c>
      <c r="R644" s="91">
        <f t="shared" si="261"/>
        <v>0</v>
      </c>
      <c r="S644" s="32"/>
    </row>
    <row r="645" spans="1:19" s="4" customFormat="1" ht="249.75">
      <c r="A645" s="44" t="s">
        <v>87</v>
      </c>
      <c r="B645" s="47" t="s">
        <v>155</v>
      </c>
      <c r="C645" s="92">
        <f>D645+E645+G645</f>
        <v>376</v>
      </c>
      <c r="D645" s="92">
        <v>376</v>
      </c>
      <c r="E645" s="92">
        <v>0</v>
      </c>
      <c r="F645" s="92">
        <v>0</v>
      </c>
      <c r="G645" s="92">
        <v>0</v>
      </c>
      <c r="H645" s="92">
        <f>I645+J645+L645</f>
        <v>131</v>
      </c>
      <c r="I645" s="92">
        <v>131</v>
      </c>
      <c r="J645" s="92">
        <v>0</v>
      </c>
      <c r="K645" s="92">
        <v>0</v>
      </c>
      <c r="L645" s="92">
        <v>0</v>
      </c>
      <c r="M645" s="103">
        <f t="shared" si="231"/>
        <v>0.34840425531914893</v>
      </c>
      <c r="N645" s="92">
        <f>O645+P645+R645</f>
        <v>131</v>
      </c>
      <c r="O645" s="92">
        <v>131</v>
      </c>
      <c r="P645" s="92">
        <v>0</v>
      </c>
      <c r="Q645" s="92">
        <v>0</v>
      </c>
      <c r="R645" s="92">
        <v>0</v>
      </c>
      <c r="S645" s="33" t="s">
        <v>844</v>
      </c>
    </row>
    <row r="646" spans="1:19" s="4" customFormat="1" ht="392.25" hidden="1" customHeight="1">
      <c r="A646" s="44" t="s">
        <v>88</v>
      </c>
      <c r="B646" s="47" t="s">
        <v>520</v>
      </c>
      <c r="C646" s="92">
        <v>0</v>
      </c>
      <c r="D646" s="92">
        <v>0</v>
      </c>
      <c r="E646" s="92">
        <v>0</v>
      </c>
      <c r="F646" s="92">
        <v>0</v>
      </c>
      <c r="G646" s="92">
        <v>0</v>
      </c>
      <c r="H646" s="92">
        <v>0</v>
      </c>
      <c r="I646" s="92">
        <v>0</v>
      </c>
      <c r="J646" s="92">
        <v>0</v>
      </c>
      <c r="K646" s="92">
        <v>0</v>
      </c>
      <c r="L646" s="92">
        <v>0</v>
      </c>
      <c r="M646" s="103" t="s">
        <v>823</v>
      </c>
      <c r="N646" s="92">
        <v>0</v>
      </c>
      <c r="O646" s="92">
        <v>0</v>
      </c>
      <c r="P646" s="92">
        <v>0</v>
      </c>
      <c r="Q646" s="92">
        <v>0</v>
      </c>
      <c r="R646" s="92"/>
      <c r="S646" s="33"/>
    </row>
    <row r="647" spans="1:19" s="4" customFormat="1" ht="96.75" hidden="1" customHeight="1">
      <c r="A647" s="44" t="s">
        <v>89</v>
      </c>
      <c r="B647" s="47" t="s">
        <v>521</v>
      </c>
      <c r="C647" s="92">
        <v>0</v>
      </c>
      <c r="D647" s="92">
        <v>0</v>
      </c>
      <c r="E647" s="92">
        <v>0</v>
      </c>
      <c r="F647" s="92">
        <v>0</v>
      </c>
      <c r="G647" s="92">
        <v>0</v>
      </c>
      <c r="H647" s="92">
        <v>0</v>
      </c>
      <c r="I647" s="92">
        <v>0</v>
      </c>
      <c r="J647" s="92">
        <v>0</v>
      </c>
      <c r="K647" s="92">
        <v>0</v>
      </c>
      <c r="L647" s="92">
        <v>0</v>
      </c>
      <c r="M647" s="103" t="s">
        <v>823</v>
      </c>
      <c r="N647" s="92">
        <v>0</v>
      </c>
      <c r="O647" s="92">
        <v>0</v>
      </c>
      <c r="P647" s="92">
        <v>0</v>
      </c>
      <c r="Q647" s="92">
        <v>0</v>
      </c>
      <c r="R647" s="92"/>
      <c r="S647" s="33"/>
    </row>
    <row r="648" spans="1:19" s="4" customFormat="1" ht="241.5" customHeight="1">
      <c r="A648" s="43"/>
      <c r="B648" s="46" t="s">
        <v>256</v>
      </c>
      <c r="C648" s="91">
        <f>C649</f>
        <v>2419.3000000000002</v>
      </c>
      <c r="D648" s="91">
        <f t="shared" ref="D648:R648" si="262">D649</f>
        <v>2419.3000000000002</v>
      </c>
      <c r="E648" s="91">
        <f t="shared" si="262"/>
        <v>0</v>
      </c>
      <c r="F648" s="91">
        <v>0</v>
      </c>
      <c r="G648" s="91">
        <f t="shared" si="262"/>
        <v>0</v>
      </c>
      <c r="H648" s="91">
        <f t="shared" si="262"/>
        <v>1812.2</v>
      </c>
      <c r="I648" s="91">
        <f t="shared" si="262"/>
        <v>1812.2</v>
      </c>
      <c r="J648" s="91">
        <f t="shared" si="262"/>
        <v>0</v>
      </c>
      <c r="K648" s="91">
        <f t="shared" si="262"/>
        <v>0</v>
      </c>
      <c r="L648" s="91">
        <f t="shared" si="262"/>
        <v>0</v>
      </c>
      <c r="M648" s="103">
        <f t="shared" ref="M648:M677" si="263">H648/C648</f>
        <v>0.74905964535196123</v>
      </c>
      <c r="N648" s="91">
        <f t="shared" si="262"/>
        <v>1812.2</v>
      </c>
      <c r="O648" s="91">
        <f t="shared" si="262"/>
        <v>1812.2</v>
      </c>
      <c r="P648" s="91">
        <f t="shared" si="262"/>
        <v>0</v>
      </c>
      <c r="Q648" s="91">
        <f t="shared" si="262"/>
        <v>0</v>
      </c>
      <c r="R648" s="91">
        <f t="shared" si="262"/>
        <v>0</v>
      </c>
      <c r="S648" s="32"/>
    </row>
    <row r="649" spans="1:19" s="4" customFormat="1" ht="367.5">
      <c r="A649" s="44" t="s">
        <v>86</v>
      </c>
      <c r="B649" s="36" t="s">
        <v>156</v>
      </c>
      <c r="C649" s="92">
        <f>D649+E649+G649</f>
        <v>2419.3000000000002</v>
      </c>
      <c r="D649" s="92">
        <v>2419.3000000000002</v>
      </c>
      <c r="E649" s="92">
        <v>0</v>
      </c>
      <c r="F649" s="92">
        <v>0</v>
      </c>
      <c r="G649" s="92">
        <v>0</v>
      </c>
      <c r="H649" s="92">
        <f>I649+J649+L649</f>
        <v>1812.2</v>
      </c>
      <c r="I649" s="92">
        <v>1812.2</v>
      </c>
      <c r="J649" s="92">
        <v>0</v>
      </c>
      <c r="K649" s="92">
        <v>0</v>
      </c>
      <c r="L649" s="92">
        <v>0</v>
      </c>
      <c r="M649" s="103">
        <f t="shared" si="263"/>
        <v>0.74905964535196123</v>
      </c>
      <c r="N649" s="92">
        <f>O649+P649+R649</f>
        <v>1812.2</v>
      </c>
      <c r="O649" s="92">
        <v>1812.2</v>
      </c>
      <c r="P649" s="92">
        <v>0</v>
      </c>
      <c r="Q649" s="92">
        <v>0</v>
      </c>
      <c r="R649" s="92">
        <v>0</v>
      </c>
      <c r="S649" s="33" t="s">
        <v>844</v>
      </c>
    </row>
    <row r="650" spans="1:19" s="4" customFormat="1" ht="217.5" customHeight="1">
      <c r="A650" s="43"/>
      <c r="B650" s="46" t="s">
        <v>257</v>
      </c>
      <c r="C650" s="91">
        <f>C651+C652+C653+C654</f>
        <v>321.29999999999995</v>
      </c>
      <c r="D650" s="91">
        <f t="shared" ref="D650:R650" si="264">D651+D652+D653+D654</f>
        <v>321.29999999999995</v>
      </c>
      <c r="E650" s="91">
        <f t="shared" si="264"/>
        <v>0</v>
      </c>
      <c r="F650" s="91">
        <f t="shared" si="264"/>
        <v>0</v>
      </c>
      <c r="G650" s="91">
        <f t="shared" si="264"/>
        <v>0</v>
      </c>
      <c r="H650" s="91">
        <f t="shared" si="264"/>
        <v>204.1</v>
      </c>
      <c r="I650" s="91">
        <f t="shared" si="264"/>
        <v>204.1</v>
      </c>
      <c r="J650" s="91">
        <f t="shared" si="264"/>
        <v>0</v>
      </c>
      <c r="K650" s="91">
        <f t="shared" si="264"/>
        <v>0</v>
      </c>
      <c r="L650" s="91">
        <f t="shared" si="264"/>
        <v>0</v>
      </c>
      <c r="M650" s="103">
        <f t="shared" si="263"/>
        <v>0.63523187052598828</v>
      </c>
      <c r="N650" s="91">
        <f t="shared" si="264"/>
        <v>204.1</v>
      </c>
      <c r="O650" s="91">
        <f t="shared" si="264"/>
        <v>204.1</v>
      </c>
      <c r="P650" s="91">
        <f t="shared" si="264"/>
        <v>0</v>
      </c>
      <c r="Q650" s="91">
        <f t="shared" si="264"/>
        <v>0</v>
      </c>
      <c r="R650" s="91">
        <f t="shared" si="264"/>
        <v>0</v>
      </c>
      <c r="S650" s="32"/>
    </row>
    <row r="651" spans="1:19" s="4" customFormat="1" ht="200.1" customHeight="1">
      <c r="A651" s="44" t="s">
        <v>144</v>
      </c>
      <c r="B651" s="47" t="s">
        <v>157</v>
      </c>
      <c r="C651" s="92">
        <f>D651+E651+G651</f>
        <v>193.1</v>
      </c>
      <c r="D651" s="92">
        <v>193.1</v>
      </c>
      <c r="E651" s="92">
        <v>0</v>
      </c>
      <c r="F651" s="92">
        <v>0</v>
      </c>
      <c r="G651" s="92">
        <v>0</v>
      </c>
      <c r="H651" s="92">
        <f>I651+J651+L651</f>
        <v>193.1</v>
      </c>
      <c r="I651" s="92">
        <v>193.1</v>
      </c>
      <c r="J651" s="92">
        <v>0</v>
      </c>
      <c r="K651" s="92">
        <v>0</v>
      </c>
      <c r="L651" s="92">
        <v>0</v>
      </c>
      <c r="M651" s="103">
        <f t="shared" si="263"/>
        <v>1</v>
      </c>
      <c r="N651" s="92">
        <f>O651+P651+R651</f>
        <v>193.1</v>
      </c>
      <c r="O651" s="92">
        <v>193.1</v>
      </c>
      <c r="P651" s="92">
        <v>0</v>
      </c>
      <c r="Q651" s="92">
        <v>0</v>
      </c>
      <c r="R651" s="92">
        <v>0</v>
      </c>
      <c r="S651" s="33"/>
    </row>
    <row r="652" spans="1:19" s="4" customFormat="1" ht="200.1" customHeight="1">
      <c r="A652" s="44" t="s">
        <v>130</v>
      </c>
      <c r="B652" s="47" t="s">
        <v>158</v>
      </c>
      <c r="C652" s="92">
        <f>D652+E652+G652</f>
        <v>0</v>
      </c>
      <c r="D652" s="92">
        <v>0</v>
      </c>
      <c r="E652" s="92">
        <v>0</v>
      </c>
      <c r="F652" s="92">
        <v>0</v>
      </c>
      <c r="G652" s="92">
        <v>0</v>
      </c>
      <c r="H652" s="92">
        <f>I652+J652+L652</f>
        <v>0</v>
      </c>
      <c r="I652" s="92">
        <v>0</v>
      </c>
      <c r="J652" s="92">
        <v>0</v>
      </c>
      <c r="K652" s="92">
        <v>0</v>
      </c>
      <c r="L652" s="92">
        <v>0</v>
      </c>
      <c r="M652" s="103" t="s">
        <v>823</v>
      </c>
      <c r="N652" s="92">
        <f>O652+P652+R652</f>
        <v>0</v>
      </c>
      <c r="O652" s="92">
        <v>0</v>
      </c>
      <c r="P652" s="92">
        <v>0</v>
      </c>
      <c r="Q652" s="92">
        <v>0</v>
      </c>
      <c r="R652" s="92">
        <v>0</v>
      </c>
      <c r="S652" s="33"/>
    </row>
    <row r="653" spans="1:19" s="4" customFormat="1" ht="138.75">
      <c r="A653" s="44" t="s">
        <v>132</v>
      </c>
      <c r="B653" s="47" t="s">
        <v>159</v>
      </c>
      <c r="C653" s="92">
        <f>D653+E653+G653</f>
        <v>22.2</v>
      </c>
      <c r="D653" s="92">
        <v>22.2</v>
      </c>
      <c r="E653" s="92">
        <v>0</v>
      </c>
      <c r="F653" s="92">
        <v>0</v>
      </c>
      <c r="G653" s="92">
        <v>0</v>
      </c>
      <c r="H653" s="92">
        <f>I653+J653+L653</f>
        <v>11</v>
      </c>
      <c r="I653" s="92">
        <v>11</v>
      </c>
      <c r="J653" s="92">
        <v>0</v>
      </c>
      <c r="K653" s="92">
        <v>0</v>
      </c>
      <c r="L653" s="92">
        <v>0</v>
      </c>
      <c r="M653" s="103">
        <f t="shared" si="263"/>
        <v>0.49549549549549549</v>
      </c>
      <c r="N653" s="92">
        <f>O653+P653+R653</f>
        <v>11</v>
      </c>
      <c r="O653" s="92">
        <v>11</v>
      </c>
      <c r="P653" s="92">
        <v>0</v>
      </c>
      <c r="Q653" s="92">
        <v>0</v>
      </c>
      <c r="R653" s="92">
        <v>0</v>
      </c>
      <c r="S653" s="33" t="s">
        <v>844</v>
      </c>
    </row>
    <row r="654" spans="1:19" s="4" customFormat="1" ht="399.75" customHeight="1">
      <c r="A654" s="44" t="s">
        <v>349</v>
      </c>
      <c r="B654" s="81" t="s">
        <v>893</v>
      </c>
      <c r="C654" s="92">
        <f>D654+E654+G654</f>
        <v>106</v>
      </c>
      <c r="D654" s="92">
        <v>106</v>
      </c>
      <c r="E654" s="92">
        <v>0</v>
      </c>
      <c r="F654" s="92">
        <v>0</v>
      </c>
      <c r="G654" s="92">
        <v>0</v>
      </c>
      <c r="H654" s="92">
        <f>I654+J654+L654</f>
        <v>0</v>
      </c>
      <c r="I654" s="92">
        <v>0</v>
      </c>
      <c r="J654" s="92">
        <v>0</v>
      </c>
      <c r="K654" s="92">
        <v>0</v>
      </c>
      <c r="L654" s="92">
        <v>0</v>
      </c>
      <c r="M654" s="103">
        <f t="shared" si="263"/>
        <v>0</v>
      </c>
      <c r="N654" s="92">
        <v>0</v>
      </c>
      <c r="O654" s="92">
        <v>0</v>
      </c>
      <c r="P654" s="92">
        <v>0</v>
      </c>
      <c r="Q654" s="92">
        <v>0</v>
      </c>
      <c r="R654" s="92">
        <v>0</v>
      </c>
      <c r="S654" s="33"/>
    </row>
    <row r="655" spans="1:19" s="4" customFormat="1" ht="135">
      <c r="A655" s="43"/>
      <c r="B655" s="46" t="s">
        <v>258</v>
      </c>
      <c r="C655" s="91">
        <f>C656+C657+C658+C659</f>
        <v>1080.7</v>
      </c>
      <c r="D655" s="91">
        <f t="shared" ref="D655:R655" si="265">D656+D657+D658+D659</f>
        <v>1080.7</v>
      </c>
      <c r="E655" s="91">
        <f t="shared" si="265"/>
        <v>0</v>
      </c>
      <c r="F655" s="91">
        <v>0</v>
      </c>
      <c r="G655" s="91">
        <f t="shared" si="265"/>
        <v>0</v>
      </c>
      <c r="H655" s="91">
        <f t="shared" si="265"/>
        <v>878.5</v>
      </c>
      <c r="I655" s="91">
        <f t="shared" si="265"/>
        <v>878.5</v>
      </c>
      <c r="J655" s="91">
        <f t="shared" si="265"/>
        <v>0</v>
      </c>
      <c r="K655" s="91">
        <f t="shared" si="265"/>
        <v>0</v>
      </c>
      <c r="L655" s="91">
        <f t="shared" si="265"/>
        <v>0</v>
      </c>
      <c r="M655" s="103">
        <f t="shared" si="263"/>
        <v>0.81289904691403714</v>
      </c>
      <c r="N655" s="91">
        <f t="shared" si="265"/>
        <v>878.5</v>
      </c>
      <c r="O655" s="91">
        <f t="shared" si="265"/>
        <v>878.5</v>
      </c>
      <c r="P655" s="91">
        <f t="shared" si="265"/>
        <v>0</v>
      </c>
      <c r="Q655" s="91">
        <f t="shared" si="265"/>
        <v>0</v>
      </c>
      <c r="R655" s="91">
        <f t="shared" si="265"/>
        <v>0</v>
      </c>
      <c r="S655" s="32"/>
    </row>
    <row r="656" spans="1:19" s="4" customFormat="1" ht="200.1" customHeight="1">
      <c r="A656" s="44" t="s">
        <v>133</v>
      </c>
      <c r="B656" s="47" t="s">
        <v>163</v>
      </c>
      <c r="C656" s="92">
        <f>D656+E656+G656</f>
        <v>1080.7</v>
      </c>
      <c r="D656" s="92">
        <v>1080.7</v>
      </c>
      <c r="E656" s="92">
        <v>0</v>
      </c>
      <c r="F656" s="92">
        <v>0</v>
      </c>
      <c r="G656" s="92">
        <v>0</v>
      </c>
      <c r="H656" s="92">
        <f>I656+J656+L656</f>
        <v>878.5</v>
      </c>
      <c r="I656" s="92">
        <v>878.5</v>
      </c>
      <c r="J656" s="92">
        <v>0</v>
      </c>
      <c r="K656" s="92">
        <v>0</v>
      </c>
      <c r="L656" s="92">
        <v>0</v>
      </c>
      <c r="M656" s="103">
        <f t="shared" si="263"/>
        <v>0.81289904691403714</v>
      </c>
      <c r="N656" s="92">
        <f>O656+P656+R656</f>
        <v>878.5</v>
      </c>
      <c r="O656" s="92">
        <v>878.5</v>
      </c>
      <c r="P656" s="92">
        <v>0</v>
      </c>
      <c r="Q656" s="92">
        <v>0</v>
      </c>
      <c r="R656" s="92">
        <v>0</v>
      </c>
      <c r="S656" s="33"/>
    </row>
    <row r="657" spans="1:19" s="4" customFormat="1" ht="187.5" hidden="1" customHeight="1">
      <c r="A657" s="44" t="s">
        <v>160</v>
      </c>
      <c r="B657" s="47" t="s">
        <v>164</v>
      </c>
      <c r="C657" s="92">
        <f>D657+E657+G657</f>
        <v>0</v>
      </c>
      <c r="D657" s="92">
        <v>0</v>
      </c>
      <c r="E657" s="92">
        <v>0</v>
      </c>
      <c r="F657" s="92">
        <v>0</v>
      </c>
      <c r="G657" s="92">
        <v>0</v>
      </c>
      <c r="H657" s="92">
        <f>I657+J657+L657</f>
        <v>0</v>
      </c>
      <c r="I657" s="92">
        <v>0</v>
      </c>
      <c r="J657" s="92">
        <v>0</v>
      </c>
      <c r="K657" s="92">
        <v>0</v>
      </c>
      <c r="L657" s="92">
        <v>0</v>
      </c>
      <c r="M657" s="103" t="s">
        <v>823</v>
      </c>
      <c r="N657" s="92">
        <f>O657+P657+R657</f>
        <v>0</v>
      </c>
      <c r="O657" s="92">
        <v>0</v>
      </c>
      <c r="P657" s="92">
        <v>0</v>
      </c>
      <c r="Q657" s="92">
        <v>0</v>
      </c>
      <c r="R657" s="92">
        <v>0</v>
      </c>
      <c r="S657" s="33"/>
    </row>
    <row r="658" spans="1:19" s="4" customFormat="1" ht="208.5" hidden="1" customHeight="1">
      <c r="A658" s="44" t="s">
        <v>161</v>
      </c>
      <c r="B658" s="47" t="s">
        <v>165</v>
      </c>
      <c r="C658" s="92">
        <f>D658+E658+G658</f>
        <v>0</v>
      </c>
      <c r="D658" s="92">
        <v>0</v>
      </c>
      <c r="E658" s="92">
        <v>0</v>
      </c>
      <c r="F658" s="92">
        <v>0</v>
      </c>
      <c r="G658" s="92">
        <v>0</v>
      </c>
      <c r="H658" s="92">
        <f>I658+J658+L658</f>
        <v>0</v>
      </c>
      <c r="I658" s="92">
        <v>0</v>
      </c>
      <c r="J658" s="92">
        <v>0</v>
      </c>
      <c r="K658" s="92">
        <v>0</v>
      </c>
      <c r="L658" s="92">
        <v>0</v>
      </c>
      <c r="M658" s="103" t="s">
        <v>823</v>
      </c>
      <c r="N658" s="92">
        <f>O658+P658+R658</f>
        <v>0</v>
      </c>
      <c r="O658" s="92">
        <v>0</v>
      </c>
      <c r="P658" s="92">
        <v>0</v>
      </c>
      <c r="Q658" s="92">
        <v>0</v>
      </c>
      <c r="R658" s="92">
        <v>0</v>
      </c>
      <c r="S658" s="33"/>
    </row>
    <row r="659" spans="1:19" s="4" customFormat="1" ht="138.75" hidden="1">
      <c r="A659" s="44" t="s">
        <v>162</v>
      </c>
      <c r="B659" s="47" t="s">
        <v>166</v>
      </c>
      <c r="C659" s="92">
        <f>D659+E659+G659</f>
        <v>0</v>
      </c>
      <c r="D659" s="92">
        <v>0</v>
      </c>
      <c r="E659" s="92">
        <v>0</v>
      </c>
      <c r="F659" s="92">
        <v>0</v>
      </c>
      <c r="G659" s="92">
        <v>0</v>
      </c>
      <c r="H659" s="92">
        <f>I659+J659+L659</f>
        <v>0</v>
      </c>
      <c r="I659" s="92">
        <v>0</v>
      </c>
      <c r="J659" s="92">
        <v>0</v>
      </c>
      <c r="K659" s="92">
        <v>0</v>
      </c>
      <c r="L659" s="92">
        <v>0</v>
      </c>
      <c r="M659" s="103" t="s">
        <v>823</v>
      </c>
      <c r="N659" s="92">
        <f>O659+P659+R659</f>
        <v>0</v>
      </c>
      <c r="O659" s="92">
        <v>0</v>
      </c>
      <c r="P659" s="92">
        <v>0</v>
      </c>
      <c r="Q659" s="92">
        <v>0</v>
      </c>
      <c r="R659" s="92">
        <v>0</v>
      </c>
      <c r="S659" s="33"/>
    </row>
    <row r="660" spans="1:19" s="4" customFormat="1" ht="162" hidden="1">
      <c r="A660" s="43"/>
      <c r="B660" s="46" t="s">
        <v>522</v>
      </c>
      <c r="C660" s="91">
        <f>C661</f>
        <v>0</v>
      </c>
      <c r="D660" s="91">
        <f t="shared" ref="D660:R660" si="266">D661</f>
        <v>0</v>
      </c>
      <c r="E660" s="91">
        <f t="shared" si="266"/>
        <v>0</v>
      </c>
      <c r="F660" s="91">
        <v>0</v>
      </c>
      <c r="G660" s="91">
        <f t="shared" si="266"/>
        <v>0</v>
      </c>
      <c r="H660" s="91">
        <f t="shared" si="266"/>
        <v>0</v>
      </c>
      <c r="I660" s="91">
        <f t="shared" si="266"/>
        <v>0</v>
      </c>
      <c r="J660" s="91">
        <f t="shared" si="266"/>
        <v>0</v>
      </c>
      <c r="K660" s="91">
        <f t="shared" si="266"/>
        <v>0</v>
      </c>
      <c r="L660" s="91">
        <f t="shared" si="266"/>
        <v>0</v>
      </c>
      <c r="M660" s="103" t="s">
        <v>823</v>
      </c>
      <c r="N660" s="91">
        <f t="shared" si="266"/>
        <v>0</v>
      </c>
      <c r="O660" s="91">
        <f t="shared" si="266"/>
        <v>0</v>
      </c>
      <c r="P660" s="91">
        <f t="shared" si="266"/>
        <v>0</v>
      </c>
      <c r="Q660" s="91">
        <f t="shared" si="266"/>
        <v>0</v>
      </c>
      <c r="R660" s="91">
        <f t="shared" si="266"/>
        <v>0</v>
      </c>
      <c r="S660" s="32"/>
    </row>
    <row r="661" spans="1:19" s="4" customFormat="1" ht="111" hidden="1">
      <c r="A661" s="44" t="s">
        <v>167</v>
      </c>
      <c r="B661" s="47" t="s">
        <v>523</v>
      </c>
      <c r="C661" s="92">
        <f>D661+E661+G661</f>
        <v>0</v>
      </c>
      <c r="D661" s="92">
        <v>0</v>
      </c>
      <c r="E661" s="92">
        <v>0</v>
      </c>
      <c r="F661" s="92">
        <v>0</v>
      </c>
      <c r="G661" s="92">
        <v>0</v>
      </c>
      <c r="H661" s="92">
        <f>I661+J661+L661</f>
        <v>0</v>
      </c>
      <c r="I661" s="92">
        <v>0</v>
      </c>
      <c r="J661" s="92">
        <v>0</v>
      </c>
      <c r="K661" s="92">
        <v>0</v>
      </c>
      <c r="L661" s="92">
        <v>0</v>
      </c>
      <c r="M661" s="103" t="s">
        <v>823</v>
      </c>
      <c r="N661" s="92">
        <f>O661+P661+R661</f>
        <v>0</v>
      </c>
      <c r="O661" s="92">
        <v>0</v>
      </c>
      <c r="P661" s="92">
        <v>0</v>
      </c>
      <c r="Q661" s="92">
        <v>0</v>
      </c>
      <c r="R661" s="92">
        <v>0</v>
      </c>
      <c r="S661" s="33"/>
    </row>
    <row r="662" spans="1:19" s="4" customFormat="1" ht="111" hidden="1">
      <c r="A662" s="44" t="s">
        <v>426</v>
      </c>
      <c r="B662" s="47" t="s">
        <v>524</v>
      </c>
      <c r="C662" s="92">
        <f>D662+E662+G662</f>
        <v>0</v>
      </c>
      <c r="D662" s="92">
        <v>0</v>
      </c>
      <c r="E662" s="92">
        <v>0</v>
      </c>
      <c r="F662" s="92">
        <v>0</v>
      </c>
      <c r="G662" s="92">
        <v>0</v>
      </c>
      <c r="H662" s="92">
        <f>I662+J662+L662</f>
        <v>0</v>
      </c>
      <c r="I662" s="92">
        <v>0</v>
      </c>
      <c r="J662" s="92">
        <v>0</v>
      </c>
      <c r="K662" s="92">
        <v>0</v>
      </c>
      <c r="L662" s="92">
        <v>0</v>
      </c>
      <c r="M662" s="103" t="s">
        <v>823</v>
      </c>
      <c r="N662" s="92">
        <f>O662+P662+R662</f>
        <v>0</v>
      </c>
      <c r="O662" s="92">
        <v>0</v>
      </c>
      <c r="P662" s="92">
        <v>0</v>
      </c>
      <c r="Q662" s="92">
        <v>0</v>
      </c>
      <c r="R662" s="92">
        <v>0</v>
      </c>
      <c r="S662" s="33"/>
    </row>
    <row r="663" spans="1:19" s="72" customFormat="1" ht="322.5" hidden="1" customHeight="1">
      <c r="A663" s="69"/>
      <c r="B663" s="70" t="s">
        <v>525</v>
      </c>
      <c r="C663" s="91">
        <f>C664+C665+C666</f>
        <v>0</v>
      </c>
      <c r="D663" s="91">
        <f t="shared" ref="D663:R663" si="267">D664+D665+D666</f>
        <v>0</v>
      </c>
      <c r="E663" s="91">
        <f t="shared" si="267"/>
        <v>0</v>
      </c>
      <c r="F663" s="91">
        <f t="shared" si="267"/>
        <v>0</v>
      </c>
      <c r="G663" s="91">
        <f t="shared" si="267"/>
        <v>0</v>
      </c>
      <c r="H663" s="91">
        <f t="shared" si="267"/>
        <v>0</v>
      </c>
      <c r="I663" s="91">
        <f t="shared" si="267"/>
        <v>0</v>
      </c>
      <c r="J663" s="91">
        <f t="shared" si="267"/>
        <v>0</v>
      </c>
      <c r="K663" s="91">
        <f t="shared" si="267"/>
        <v>0</v>
      </c>
      <c r="L663" s="91">
        <f t="shared" si="267"/>
        <v>0</v>
      </c>
      <c r="M663" s="103" t="s">
        <v>823</v>
      </c>
      <c r="N663" s="91">
        <f t="shared" si="267"/>
        <v>0</v>
      </c>
      <c r="O663" s="91">
        <f t="shared" si="267"/>
        <v>0</v>
      </c>
      <c r="P663" s="91">
        <f t="shared" si="267"/>
        <v>0</v>
      </c>
      <c r="Q663" s="91">
        <f t="shared" si="267"/>
        <v>0</v>
      </c>
      <c r="R663" s="91">
        <f t="shared" si="267"/>
        <v>0</v>
      </c>
      <c r="S663" s="71"/>
    </row>
    <row r="664" spans="1:19" s="4" customFormat="1" ht="138.75" hidden="1">
      <c r="A664" s="44" t="s">
        <v>427</v>
      </c>
      <c r="B664" s="47" t="s">
        <v>531</v>
      </c>
      <c r="C664" s="92">
        <v>0</v>
      </c>
      <c r="D664" s="92">
        <v>0</v>
      </c>
      <c r="E664" s="92">
        <v>0</v>
      </c>
      <c r="F664" s="92">
        <v>0</v>
      </c>
      <c r="G664" s="92">
        <v>0</v>
      </c>
      <c r="H664" s="92">
        <v>0</v>
      </c>
      <c r="I664" s="92">
        <v>0</v>
      </c>
      <c r="J664" s="92">
        <v>0</v>
      </c>
      <c r="K664" s="92">
        <v>0</v>
      </c>
      <c r="L664" s="92">
        <v>0</v>
      </c>
      <c r="M664" s="103" t="s">
        <v>823</v>
      </c>
      <c r="N664" s="92">
        <v>0</v>
      </c>
      <c r="O664" s="92">
        <v>0</v>
      </c>
      <c r="P664" s="92">
        <v>0</v>
      </c>
      <c r="Q664" s="92">
        <v>0</v>
      </c>
      <c r="R664" s="92">
        <v>0</v>
      </c>
      <c r="S664" s="33"/>
    </row>
    <row r="665" spans="1:19" s="4" customFormat="1" ht="136.5" hidden="1" customHeight="1">
      <c r="A665" s="44" t="s">
        <v>432</v>
      </c>
      <c r="B665" s="47" t="s">
        <v>532</v>
      </c>
      <c r="C665" s="92">
        <v>0</v>
      </c>
      <c r="D665" s="92">
        <v>0</v>
      </c>
      <c r="E665" s="92">
        <v>0</v>
      </c>
      <c r="F665" s="92">
        <v>0</v>
      </c>
      <c r="G665" s="92">
        <v>0</v>
      </c>
      <c r="H665" s="92">
        <v>0</v>
      </c>
      <c r="I665" s="92">
        <v>0</v>
      </c>
      <c r="J665" s="92">
        <v>0</v>
      </c>
      <c r="K665" s="92">
        <v>0</v>
      </c>
      <c r="L665" s="92">
        <v>0</v>
      </c>
      <c r="M665" s="103" t="s">
        <v>823</v>
      </c>
      <c r="N665" s="92">
        <v>0</v>
      </c>
      <c r="O665" s="92">
        <v>0</v>
      </c>
      <c r="P665" s="92">
        <v>0</v>
      </c>
      <c r="Q665" s="92">
        <v>0</v>
      </c>
      <c r="R665" s="92">
        <v>0</v>
      </c>
      <c r="S665" s="33"/>
    </row>
    <row r="666" spans="1:19" s="4" customFormat="1" ht="169.5" hidden="1" customHeight="1">
      <c r="A666" s="44" t="s">
        <v>533</v>
      </c>
      <c r="B666" s="47" t="s">
        <v>534</v>
      </c>
      <c r="C666" s="92">
        <v>0</v>
      </c>
      <c r="D666" s="92">
        <v>0</v>
      </c>
      <c r="E666" s="92">
        <v>0</v>
      </c>
      <c r="F666" s="92">
        <v>0</v>
      </c>
      <c r="G666" s="92">
        <v>0</v>
      </c>
      <c r="H666" s="92">
        <v>0</v>
      </c>
      <c r="I666" s="92">
        <v>0</v>
      </c>
      <c r="J666" s="92">
        <v>0</v>
      </c>
      <c r="K666" s="92">
        <v>0</v>
      </c>
      <c r="L666" s="92">
        <v>0</v>
      </c>
      <c r="M666" s="103" t="s">
        <v>823</v>
      </c>
      <c r="N666" s="92">
        <v>0</v>
      </c>
      <c r="O666" s="92">
        <v>0</v>
      </c>
      <c r="P666" s="92">
        <v>0</v>
      </c>
      <c r="Q666" s="92">
        <v>0</v>
      </c>
      <c r="R666" s="92">
        <v>0</v>
      </c>
      <c r="S666" s="33"/>
    </row>
    <row r="667" spans="1:19" s="4" customFormat="1" ht="162" hidden="1" customHeight="1">
      <c r="A667" s="44"/>
      <c r="B667" s="70" t="s">
        <v>526</v>
      </c>
      <c r="C667" s="91">
        <f>C668</f>
        <v>0</v>
      </c>
      <c r="D667" s="91">
        <f t="shared" ref="D667:R667" si="268">D668</f>
        <v>0</v>
      </c>
      <c r="E667" s="91">
        <f t="shared" si="268"/>
        <v>0</v>
      </c>
      <c r="F667" s="91">
        <f t="shared" si="268"/>
        <v>0</v>
      </c>
      <c r="G667" s="91">
        <f t="shared" si="268"/>
        <v>0</v>
      </c>
      <c r="H667" s="91">
        <f t="shared" si="268"/>
        <v>0</v>
      </c>
      <c r="I667" s="91">
        <f t="shared" si="268"/>
        <v>0</v>
      </c>
      <c r="J667" s="91">
        <f t="shared" si="268"/>
        <v>0</v>
      </c>
      <c r="K667" s="91">
        <f t="shared" si="268"/>
        <v>0</v>
      </c>
      <c r="L667" s="91">
        <f t="shared" si="268"/>
        <v>0</v>
      </c>
      <c r="M667" s="103" t="s">
        <v>823</v>
      </c>
      <c r="N667" s="91">
        <f t="shared" si="268"/>
        <v>0</v>
      </c>
      <c r="O667" s="91">
        <f t="shared" si="268"/>
        <v>0</v>
      </c>
      <c r="P667" s="91">
        <f t="shared" si="268"/>
        <v>0</v>
      </c>
      <c r="Q667" s="91">
        <f t="shared" si="268"/>
        <v>0</v>
      </c>
      <c r="R667" s="91">
        <f t="shared" si="268"/>
        <v>0</v>
      </c>
      <c r="S667" s="33"/>
    </row>
    <row r="668" spans="1:19" s="4" customFormat="1" ht="117" hidden="1" customHeight="1">
      <c r="A668" s="44" t="s">
        <v>535</v>
      </c>
      <c r="B668" s="47" t="s">
        <v>892</v>
      </c>
      <c r="C668" s="92">
        <v>0</v>
      </c>
      <c r="D668" s="92">
        <v>0</v>
      </c>
      <c r="E668" s="92">
        <v>0</v>
      </c>
      <c r="F668" s="92">
        <v>0</v>
      </c>
      <c r="G668" s="92">
        <v>0</v>
      </c>
      <c r="H668" s="92">
        <v>0</v>
      </c>
      <c r="I668" s="92">
        <v>0</v>
      </c>
      <c r="J668" s="92">
        <v>0</v>
      </c>
      <c r="K668" s="92">
        <v>0</v>
      </c>
      <c r="L668" s="92">
        <v>0</v>
      </c>
      <c r="M668" s="103" t="s">
        <v>823</v>
      </c>
      <c r="N668" s="92">
        <v>0</v>
      </c>
      <c r="O668" s="92">
        <v>0</v>
      </c>
      <c r="P668" s="92">
        <v>0</v>
      </c>
      <c r="Q668" s="92">
        <v>0</v>
      </c>
      <c r="R668" s="92">
        <v>0</v>
      </c>
      <c r="S668" s="33"/>
    </row>
    <row r="669" spans="1:19" s="4" customFormat="1" ht="124.5" hidden="1" customHeight="1">
      <c r="A669" s="44"/>
      <c r="B669" s="70" t="s">
        <v>527</v>
      </c>
      <c r="C669" s="91">
        <f>C670</f>
        <v>0</v>
      </c>
      <c r="D669" s="91">
        <f t="shared" ref="D669:R669" si="269">D670</f>
        <v>0</v>
      </c>
      <c r="E669" s="91">
        <f t="shared" si="269"/>
        <v>0</v>
      </c>
      <c r="F669" s="91">
        <f t="shared" si="269"/>
        <v>0</v>
      </c>
      <c r="G669" s="91">
        <f t="shared" si="269"/>
        <v>0</v>
      </c>
      <c r="H669" s="91">
        <f t="shared" si="269"/>
        <v>0</v>
      </c>
      <c r="I669" s="91">
        <f t="shared" si="269"/>
        <v>0</v>
      </c>
      <c r="J669" s="91">
        <f t="shared" si="269"/>
        <v>0</v>
      </c>
      <c r="K669" s="91">
        <f t="shared" si="269"/>
        <v>0</v>
      </c>
      <c r="L669" s="91">
        <f t="shared" si="269"/>
        <v>0</v>
      </c>
      <c r="M669" s="103" t="s">
        <v>823</v>
      </c>
      <c r="N669" s="91">
        <f t="shared" si="269"/>
        <v>0</v>
      </c>
      <c r="O669" s="91">
        <f t="shared" si="269"/>
        <v>0</v>
      </c>
      <c r="P669" s="91">
        <f t="shared" si="269"/>
        <v>0</v>
      </c>
      <c r="Q669" s="91">
        <f t="shared" si="269"/>
        <v>0</v>
      </c>
      <c r="R669" s="91">
        <f t="shared" si="269"/>
        <v>0</v>
      </c>
      <c r="S669" s="33"/>
    </row>
    <row r="670" spans="1:19" s="4" customFormat="1" ht="369" hidden="1" customHeight="1">
      <c r="A670" s="44" t="s">
        <v>536</v>
      </c>
      <c r="B670" s="47" t="s">
        <v>168</v>
      </c>
      <c r="C670" s="92">
        <v>0</v>
      </c>
      <c r="D670" s="92">
        <v>0</v>
      </c>
      <c r="E670" s="92">
        <v>0</v>
      </c>
      <c r="F670" s="92">
        <v>0</v>
      </c>
      <c r="G670" s="92">
        <v>0</v>
      </c>
      <c r="H670" s="92">
        <v>0</v>
      </c>
      <c r="I670" s="92">
        <v>0</v>
      </c>
      <c r="J670" s="92">
        <v>0</v>
      </c>
      <c r="K670" s="92">
        <v>0</v>
      </c>
      <c r="L670" s="92">
        <v>0</v>
      </c>
      <c r="M670" s="103" t="s">
        <v>823</v>
      </c>
      <c r="N670" s="92">
        <v>0</v>
      </c>
      <c r="O670" s="92">
        <v>0</v>
      </c>
      <c r="P670" s="92">
        <v>0</v>
      </c>
      <c r="Q670" s="92">
        <v>0</v>
      </c>
      <c r="R670" s="92">
        <v>0</v>
      </c>
      <c r="S670" s="33"/>
    </row>
    <row r="671" spans="1:19" s="4" customFormat="1" ht="200.1" customHeight="1">
      <c r="A671" s="44"/>
      <c r="B671" s="70" t="s">
        <v>528</v>
      </c>
      <c r="C671" s="91">
        <f>C672</f>
        <v>6129.2</v>
      </c>
      <c r="D671" s="91">
        <f t="shared" ref="D671:R671" si="270">D672</f>
        <v>4719.2</v>
      </c>
      <c r="E671" s="91">
        <f t="shared" si="270"/>
        <v>1410</v>
      </c>
      <c r="F671" s="91">
        <f t="shared" si="270"/>
        <v>0</v>
      </c>
      <c r="G671" s="91">
        <f t="shared" si="270"/>
        <v>0</v>
      </c>
      <c r="H671" s="91">
        <f t="shared" si="270"/>
        <v>5825.6</v>
      </c>
      <c r="I671" s="91">
        <f t="shared" si="270"/>
        <v>4420.6000000000004</v>
      </c>
      <c r="J671" s="91">
        <f t="shared" si="270"/>
        <v>1405</v>
      </c>
      <c r="K671" s="91">
        <f t="shared" si="270"/>
        <v>0</v>
      </c>
      <c r="L671" s="91">
        <f t="shared" si="270"/>
        <v>0</v>
      </c>
      <c r="M671" s="103">
        <f t="shared" si="263"/>
        <v>0.95046661880832739</v>
      </c>
      <c r="N671" s="91">
        <f t="shared" si="270"/>
        <v>5825.6</v>
      </c>
      <c r="O671" s="91">
        <f t="shared" si="270"/>
        <v>4420.6000000000004</v>
      </c>
      <c r="P671" s="91">
        <f t="shared" si="270"/>
        <v>1405</v>
      </c>
      <c r="Q671" s="91">
        <f t="shared" si="270"/>
        <v>0</v>
      </c>
      <c r="R671" s="91">
        <f t="shared" si="270"/>
        <v>0</v>
      </c>
      <c r="S671" s="33"/>
    </row>
    <row r="672" spans="1:19" s="4" customFormat="1" ht="200.1" customHeight="1">
      <c r="A672" s="44" t="s">
        <v>538</v>
      </c>
      <c r="B672" s="47" t="s">
        <v>537</v>
      </c>
      <c r="C672" s="92">
        <f>D672+E672+F672+G672</f>
        <v>6129.2</v>
      </c>
      <c r="D672" s="92">
        <v>4719.2</v>
      </c>
      <c r="E672" s="92">
        <v>1410</v>
      </c>
      <c r="F672" s="92">
        <v>0</v>
      </c>
      <c r="G672" s="92">
        <v>0</v>
      </c>
      <c r="H672" s="92">
        <f>I672+J672+K672+L672</f>
        <v>5825.6</v>
      </c>
      <c r="I672" s="92">
        <v>4420.6000000000004</v>
      </c>
      <c r="J672" s="92">
        <v>1405</v>
      </c>
      <c r="K672" s="92">
        <v>0</v>
      </c>
      <c r="L672" s="92">
        <v>0</v>
      </c>
      <c r="M672" s="103">
        <f t="shared" si="263"/>
        <v>0.95046661880832739</v>
      </c>
      <c r="N672" s="92">
        <f>O672+P672+Q672+R672</f>
        <v>5825.6</v>
      </c>
      <c r="O672" s="92">
        <v>4420.6000000000004</v>
      </c>
      <c r="P672" s="92">
        <v>1405</v>
      </c>
      <c r="Q672" s="92">
        <v>0</v>
      </c>
      <c r="R672" s="92">
        <v>0</v>
      </c>
      <c r="S672" s="33"/>
    </row>
    <row r="673" spans="1:19" s="4" customFormat="1" ht="81">
      <c r="A673" s="44"/>
      <c r="B673" s="70" t="s">
        <v>529</v>
      </c>
      <c r="C673" s="91">
        <f>C674</f>
        <v>3166.2</v>
      </c>
      <c r="D673" s="91">
        <f t="shared" ref="D673:R673" si="271">D674</f>
        <v>44</v>
      </c>
      <c r="E673" s="91">
        <f t="shared" si="271"/>
        <v>3122.2</v>
      </c>
      <c r="F673" s="91">
        <f t="shared" si="271"/>
        <v>0</v>
      </c>
      <c r="G673" s="91">
        <f t="shared" si="271"/>
        <v>0</v>
      </c>
      <c r="H673" s="91">
        <f t="shared" si="271"/>
        <v>2920.6</v>
      </c>
      <c r="I673" s="91">
        <f t="shared" si="271"/>
        <v>32.9</v>
      </c>
      <c r="J673" s="91">
        <f t="shared" si="271"/>
        <v>2887.7</v>
      </c>
      <c r="K673" s="91">
        <f t="shared" si="271"/>
        <v>0</v>
      </c>
      <c r="L673" s="91">
        <f t="shared" si="271"/>
        <v>0</v>
      </c>
      <c r="M673" s="103">
        <f t="shared" si="263"/>
        <v>0.92243067399406231</v>
      </c>
      <c r="N673" s="91">
        <f t="shared" si="271"/>
        <v>2920.6</v>
      </c>
      <c r="O673" s="91">
        <f t="shared" si="271"/>
        <v>32.9</v>
      </c>
      <c r="P673" s="91">
        <f t="shared" si="271"/>
        <v>2887.7</v>
      </c>
      <c r="Q673" s="91">
        <f t="shared" si="271"/>
        <v>0</v>
      </c>
      <c r="R673" s="91">
        <f t="shared" si="271"/>
        <v>0</v>
      </c>
      <c r="S673" s="33"/>
    </row>
    <row r="674" spans="1:19" s="4" customFormat="1" ht="111">
      <c r="A674" s="44" t="s">
        <v>539</v>
      </c>
      <c r="B674" s="47" t="s">
        <v>540</v>
      </c>
      <c r="C674" s="92">
        <f>D674+E674+F674+G674</f>
        <v>3166.2</v>
      </c>
      <c r="D674" s="92">
        <v>44</v>
      </c>
      <c r="E674" s="92">
        <v>3122.2</v>
      </c>
      <c r="F674" s="92">
        <v>0</v>
      </c>
      <c r="G674" s="92">
        <v>0</v>
      </c>
      <c r="H674" s="92">
        <f>I674+J674+K674+L674</f>
        <v>2920.6</v>
      </c>
      <c r="I674" s="92">
        <v>32.9</v>
      </c>
      <c r="J674" s="92">
        <v>2887.7</v>
      </c>
      <c r="K674" s="92">
        <v>0</v>
      </c>
      <c r="L674" s="92">
        <v>0</v>
      </c>
      <c r="M674" s="103">
        <f t="shared" si="263"/>
        <v>0.92243067399406231</v>
      </c>
      <c r="N674" s="92">
        <f>O674+Q674+P674+R674</f>
        <v>2920.6</v>
      </c>
      <c r="O674" s="92">
        <v>32.9</v>
      </c>
      <c r="P674" s="92">
        <v>2887.7</v>
      </c>
      <c r="Q674" s="92">
        <v>0</v>
      </c>
      <c r="R674" s="92">
        <v>0</v>
      </c>
      <c r="S674" s="33"/>
    </row>
    <row r="675" spans="1:19" s="4" customFormat="1" ht="135">
      <c r="A675" s="44"/>
      <c r="B675" s="70" t="s">
        <v>530</v>
      </c>
      <c r="C675" s="91">
        <f>C676</f>
        <v>20085</v>
      </c>
      <c r="D675" s="91">
        <f t="shared" ref="D675:R675" si="272">D676</f>
        <v>0</v>
      </c>
      <c r="E675" s="91">
        <f t="shared" si="272"/>
        <v>20085</v>
      </c>
      <c r="F675" s="91">
        <f t="shared" si="272"/>
        <v>0</v>
      </c>
      <c r="G675" s="91">
        <f t="shared" si="272"/>
        <v>0</v>
      </c>
      <c r="H675" s="91">
        <f t="shared" si="272"/>
        <v>19546.5</v>
      </c>
      <c r="I675" s="91">
        <f t="shared" si="272"/>
        <v>0</v>
      </c>
      <c r="J675" s="91">
        <f t="shared" si="272"/>
        <v>19546.5</v>
      </c>
      <c r="K675" s="91">
        <f t="shared" si="272"/>
        <v>0</v>
      </c>
      <c r="L675" s="91">
        <f t="shared" si="272"/>
        <v>0</v>
      </c>
      <c r="M675" s="103">
        <f t="shared" si="263"/>
        <v>0.97318894697535474</v>
      </c>
      <c r="N675" s="91">
        <f t="shared" si="272"/>
        <v>19546.5</v>
      </c>
      <c r="O675" s="91">
        <f t="shared" si="272"/>
        <v>0</v>
      </c>
      <c r="P675" s="91">
        <f t="shared" si="272"/>
        <v>19546.5</v>
      </c>
      <c r="Q675" s="91">
        <f t="shared" si="272"/>
        <v>0</v>
      </c>
      <c r="R675" s="91">
        <f t="shared" si="272"/>
        <v>0</v>
      </c>
      <c r="S675" s="33"/>
    </row>
    <row r="676" spans="1:19" s="4" customFormat="1" ht="83.25">
      <c r="A676" s="44" t="s">
        <v>541</v>
      </c>
      <c r="B676" s="47" t="s">
        <v>542</v>
      </c>
      <c r="C676" s="92">
        <f>D676+E676+F676+G676</f>
        <v>20085</v>
      </c>
      <c r="D676" s="92">
        <v>0</v>
      </c>
      <c r="E676" s="92">
        <v>20085</v>
      </c>
      <c r="F676" s="92">
        <v>0</v>
      </c>
      <c r="G676" s="92">
        <v>0</v>
      </c>
      <c r="H676" s="92">
        <f>I676+J676+K676+L676</f>
        <v>19546.5</v>
      </c>
      <c r="I676" s="92">
        <v>0</v>
      </c>
      <c r="J676" s="92">
        <v>19546.5</v>
      </c>
      <c r="K676" s="92">
        <v>0</v>
      </c>
      <c r="L676" s="92">
        <v>0</v>
      </c>
      <c r="M676" s="103">
        <f t="shared" si="263"/>
        <v>0.97318894697535474</v>
      </c>
      <c r="N676" s="92">
        <f>O676+P676+Q676+R676</f>
        <v>19546.5</v>
      </c>
      <c r="O676" s="92">
        <v>0</v>
      </c>
      <c r="P676" s="92">
        <v>19546.5</v>
      </c>
      <c r="Q676" s="92">
        <v>0</v>
      </c>
      <c r="R676" s="92">
        <v>0</v>
      </c>
      <c r="S676" s="33"/>
    </row>
    <row r="677" spans="1:19" ht="61.5" customHeight="1">
      <c r="A677" s="108" t="s">
        <v>25</v>
      </c>
      <c r="B677" s="109"/>
      <c r="C677" s="100">
        <f t="shared" ref="C677:L677" si="273">C6+C43+C83+C196+C258+C314+C373+C395+C445+C483+C494+C522+C550+C563+C630</f>
        <v>12957664.960000003</v>
      </c>
      <c r="D677" s="100">
        <f t="shared" si="273"/>
        <v>3543831.8000000007</v>
      </c>
      <c r="E677" s="100">
        <f t="shared" si="273"/>
        <v>5025890.2799999993</v>
      </c>
      <c r="F677" s="100">
        <f t="shared" si="273"/>
        <v>758385.28</v>
      </c>
      <c r="G677" s="100">
        <f t="shared" si="273"/>
        <v>3629557.6</v>
      </c>
      <c r="H677" s="100">
        <f t="shared" si="273"/>
        <v>11802639.910000002</v>
      </c>
      <c r="I677" s="100">
        <f t="shared" si="273"/>
        <v>3266860.1700000004</v>
      </c>
      <c r="J677" s="100">
        <f t="shared" si="273"/>
        <v>4481897.87</v>
      </c>
      <c r="K677" s="100">
        <f t="shared" si="273"/>
        <v>700194.52</v>
      </c>
      <c r="L677" s="100">
        <f t="shared" si="273"/>
        <v>3353687.37</v>
      </c>
      <c r="M677" s="103">
        <f t="shared" si="263"/>
        <v>0.91086163644718898</v>
      </c>
      <c r="N677" s="100">
        <f>N6+N43+N83+N196+N258+N314+N373+N395+N445+N483+N494+N522+N550+N563+N630</f>
        <v>11955946.560000001</v>
      </c>
      <c r="O677" s="100">
        <f>O6+O43+O83+O196+O258+O314+O373+O395+O445+O483+O494+O522+O550+O563+O630</f>
        <v>3266370.81</v>
      </c>
      <c r="P677" s="100">
        <f>P6+P43+P83+P196+P258+P314+P373+P395+P445+P483+P494+P522+P550+P563+P630</f>
        <v>4640037.3599999994</v>
      </c>
      <c r="Q677" s="100">
        <f>Q6+Q43+Q83+Q196+Q258+Q314+Q373+Q395+Q445+Q483+Q494+Q522+Q550+Q563+Q630</f>
        <v>695179.22</v>
      </c>
      <c r="R677" s="100">
        <f>R6+R43+R83+R196+R258+R314+R373+R395+R445+R483+R494+R522+R550+R563+R630</f>
        <v>3353687.37</v>
      </c>
      <c r="S677" s="34"/>
    </row>
    <row r="678" spans="1:19">
      <c r="H678" s="4"/>
      <c r="I678" s="4"/>
      <c r="J678" s="4"/>
      <c r="K678" s="4"/>
      <c r="L678" s="4"/>
      <c r="N678" s="4"/>
      <c r="O678" s="4"/>
    </row>
    <row r="679" spans="1:19">
      <c r="H679" s="4"/>
      <c r="I679" s="4"/>
      <c r="J679" s="4"/>
      <c r="K679" s="4"/>
      <c r="L679" s="4"/>
      <c r="N679" s="4"/>
      <c r="O679" s="4"/>
    </row>
    <row r="680" spans="1:19">
      <c r="H680" s="4"/>
      <c r="I680" s="4"/>
      <c r="J680" s="4"/>
      <c r="K680" s="4"/>
      <c r="L680" s="4"/>
      <c r="N680" s="4"/>
      <c r="O680" s="4"/>
    </row>
    <row r="681" spans="1:19" ht="20.25">
      <c r="C681" s="20"/>
      <c r="D681" s="23"/>
      <c r="E681" s="23"/>
      <c r="H681" s="4"/>
      <c r="I681" s="4"/>
      <c r="J681" s="4"/>
      <c r="K681" s="4"/>
      <c r="L681" s="4"/>
      <c r="N681" s="21"/>
      <c r="O681" s="23"/>
      <c r="P681" s="23"/>
    </row>
    <row r="682" spans="1:19" ht="20.25">
      <c r="C682" s="19"/>
      <c r="D682" s="28"/>
      <c r="E682" s="28"/>
      <c r="H682" s="4"/>
      <c r="I682" s="4"/>
      <c r="J682" s="4"/>
      <c r="K682" s="4"/>
      <c r="L682" s="4"/>
      <c r="N682" s="22"/>
      <c r="O682" s="27"/>
      <c r="P682" s="29"/>
    </row>
    <row r="683" spans="1:19" ht="18.75">
      <c r="C683" s="25"/>
      <c r="D683" s="25"/>
      <c r="E683" s="25"/>
      <c r="H683" s="4"/>
      <c r="I683" s="4"/>
      <c r="J683" s="4"/>
      <c r="K683" s="4"/>
      <c r="L683" s="4"/>
      <c r="N683" s="24"/>
      <c r="O683" s="24"/>
      <c r="P683" s="25"/>
    </row>
    <row r="684" spans="1:19" ht="18.75">
      <c r="C684" s="25"/>
      <c r="D684" s="25"/>
      <c r="E684" s="25"/>
      <c r="H684" s="4"/>
      <c r="I684" s="4"/>
      <c r="J684" s="4"/>
      <c r="K684" s="4"/>
      <c r="L684" s="4"/>
      <c r="N684" s="24"/>
      <c r="O684" s="24"/>
      <c r="P684" s="25"/>
    </row>
    <row r="685" spans="1:19" ht="18.75">
      <c r="C685" s="25"/>
      <c r="D685" s="25"/>
      <c r="E685" s="25"/>
      <c r="H685" s="4"/>
      <c r="I685" s="4"/>
      <c r="J685" s="4"/>
      <c r="K685" s="4"/>
      <c r="L685" s="4"/>
      <c r="N685" s="24"/>
      <c r="O685" s="24"/>
      <c r="P685" s="25"/>
    </row>
    <row r="686" spans="1:19" ht="29.25" customHeight="1">
      <c r="C686" s="31"/>
      <c r="D686" s="31"/>
      <c r="E686" s="31"/>
      <c r="H686" s="4"/>
      <c r="I686" s="4"/>
      <c r="J686" s="4"/>
      <c r="K686" s="4"/>
      <c r="L686" s="4"/>
      <c r="N686" s="26"/>
      <c r="O686" s="30"/>
      <c r="P686" s="30"/>
    </row>
    <row r="687" spans="1:19">
      <c r="D687" s="11"/>
      <c r="E687" s="11"/>
      <c r="H687" s="4"/>
      <c r="I687" s="4"/>
      <c r="J687" s="4"/>
      <c r="K687" s="4"/>
      <c r="L687" s="4"/>
      <c r="N687" s="4"/>
      <c r="O687" s="4"/>
    </row>
    <row r="688" spans="1:19" ht="75" customHeight="1">
      <c r="B688" s="107"/>
      <c r="C688" s="107"/>
      <c r="D688" s="107"/>
      <c r="E688" s="107"/>
      <c r="F688" s="107"/>
      <c r="G688" s="18"/>
      <c r="H688" s="16"/>
      <c r="I688" s="4"/>
      <c r="J688" s="4"/>
      <c r="K688" s="4"/>
      <c r="L688" s="4"/>
      <c r="N688" s="4"/>
      <c r="O688" s="105"/>
      <c r="R688" s="105"/>
    </row>
    <row r="689" spans="2:16" ht="409.6" customHeight="1">
      <c r="B689" s="15"/>
      <c r="C689" s="15"/>
      <c r="D689" s="15"/>
      <c r="E689" s="15"/>
      <c r="F689" s="15"/>
      <c r="G689" s="13"/>
      <c r="H689" s="16"/>
      <c r="I689" s="4"/>
      <c r="J689" s="4"/>
      <c r="K689" s="4"/>
      <c r="L689" s="4"/>
      <c r="N689" s="4"/>
      <c r="O689" s="16"/>
    </row>
    <row r="690" spans="2:16" ht="18.75">
      <c r="B690" s="13"/>
      <c r="C690" s="13"/>
      <c r="D690" s="13"/>
      <c r="E690" s="13"/>
      <c r="F690" s="13"/>
      <c r="G690" s="13"/>
      <c r="H690" s="16"/>
      <c r="I690" s="4"/>
      <c r="J690" s="4"/>
      <c r="K690" s="4"/>
      <c r="L690" s="4"/>
      <c r="N690" s="4"/>
      <c r="O690" s="17"/>
    </row>
    <row r="691" spans="2:16" ht="18.75">
      <c r="B691" s="13"/>
      <c r="C691" s="13"/>
      <c r="D691" s="14"/>
      <c r="E691" s="14"/>
      <c r="F691" s="13"/>
      <c r="G691" s="13"/>
      <c r="H691" s="16"/>
      <c r="I691" s="4"/>
      <c r="J691" s="4"/>
      <c r="K691" s="4"/>
      <c r="L691" s="4"/>
      <c r="N691" s="4"/>
      <c r="O691" s="4"/>
    </row>
    <row r="692" spans="2:16" ht="18.75">
      <c r="B692" s="13"/>
      <c r="C692" s="13"/>
      <c r="D692" s="13"/>
      <c r="E692" s="13"/>
      <c r="F692" s="13"/>
      <c r="G692" s="13"/>
      <c r="H692" s="16"/>
      <c r="I692" s="4"/>
      <c r="J692" s="4"/>
      <c r="K692" s="4"/>
      <c r="L692" s="4"/>
      <c r="N692" s="4"/>
      <c r="O692" s="4"/>
    </row>
    <row r="693" spans="2:16" ht="18.75">
      <c r="B693" s="13"/>
      <c r="C693" s="13"/>
      <c r="D693" s="13"/>
      <c r="E693" s="13"/>
      <c r="F693" s="13"/>
      <c r="G693" s="13"/>
      <c r="H693" s="16"/>
      <c r="I693" s="4"/>
      <c r="J693" s="4"/>
      <c r="K693" s="4"/>
      <c r="L693" s="4"/>
      <c r="N693" s="4"/>
      <c r="O693" s="4"/>
      <c r="P693" s="12"/>
    </row>
    <row r="694" spans="2:16" ht="18.75">
      <c r="B694" s="13"/>
      <c r="C694" s="13"/>
      <c r="D694" s="13"/>
      <c r="E694" s="13"/>
      <c r="F694" s="13"/>
      <c r="G694" s="13"/>
      <c r="H694" s="16"/>
      <c r="I694" s="4"/>
      <c r="J694" s="4"/>
      <c r="K694" s="4"/>
      <c r="L694" s="4"/>
      <c r="N694" s="4"/>
      <c r="O694" s="4"/>
      <c r="P694" s="12"/>
    </row>
    <row r="695" spans="2:16" ht="18.75">
      <c r="B695" s="13"/>
      <c r="C695" s="13"/>
      <c r="D695" s="13"/>
      <c r="E695" s="13"/>
      <c r="F695" s="13"/>
      <c r="G695" s="13"/>
      <c r="H695" s="16"/>
      <c r="I695" s="4"/>
      <c r="J695" s="4"/>
      <c r="K695" s="4"/>
      <c r="L695" s="4"/>
      <c r="N695" s="4"/>
      <c r="O695" s="4"/>
    </row>
    <row r="696" spans="2:16" ht="18.75">
      <c r="B696" s="13"/>
      <c r="C696" s="13"/>
      <c r="D696" s="13"/>
      <c r="E696" s="13"/>
      <c r="F696" s="13"/>
      <c r="G696" s="13"/>
      <c r="H696" s="16"/>
      <c r="I696" s="4"/>
      <c r="J696" s="4"/>
      <c r="K696" s="4"/>
      <c r="L696" s="4"/>
      <c r="N696" s="4"/>
      <c r="O696" s="4"/>
    </row>
    <row r="697" spans="2:16">
      <c r="H697" s="4"/>
      <c r="I697" s="4"/>
      <c r="J697" s="4"/>
      <c r="K697" s="4"/>
      <c r="L697" s="4"/>
      <c r="N697" s="4"/>
      <c r="O697" s="4"/>
    </row>
    <row r="698" spans="2:16">
      <c r="H698" s="4"/>
      <c r="I698" s="4"/>
      <c r="J698" s="4"/>
      <c r="K698" s="4"/>
      <c r="L698" s="4"/>
      <c r="N698" s="4"/>
      <c r="O698" s="4"/>
    </row>
    <row r="699" spans="2:16">
      <c r="H699" s="4"/>
      <c r="I699" s="4"/>
      <c r="J699" s="4"/>
      <c r="K699" s="4"/>
      <c r="L699" s="4"/>
      <c r="N699" s="4"/>
      <c r="O699" s="4"/>
    </row>
    <row r="700" spans="2:16">
      <c r="H700" s="4"/>
      <c r="I700" s="4"/>
      <c r="J700" s="4"/>
      <c r="K700" s="4"/>
      <c r="L700" s="4"/>
      <c r="N700" s="4"/>
      <c r="O700" s="4"/>
    </row>
    <row r="701" spans="2:16">
      <c r="H701" s="4"/>
      <c r="I701" s="4"/>
      <c r="J701" s="4"/>
      <c r="K701" s="4"/>
      <c r="L701" s="4"/>
      <c r="N701" s="4"/>
      <c r="O701" s="4"/>
    </row>
    <row r="702" spans="2:16">
      <c r="H702" s="4"/>
      <c r="I702" s="4"/>
      <c r="J702" s="4"/>
      <c r="K702" s="4"/>
      <c r="L702" s="4"/>
      <c r="N702" s="4"/>
      <c r="O702" s="4"/>
    </row>
    <row r="703" spans="2:16">
      <c r="H703" s="4"/>
      <c r="I703" s="4"/>
      <c r="J703" s="4"/>
      <c r="K703" s="4"/>
      <c r="L703" s="4"/>
      <c r="N703" s="4"/>
      <c r="O703" s="4"/>
    </row>
    <row r="704" spans="2:16">
      <c r="H704" s="4"/>
      <c r="I704" s="4"/>
      <c r="J704" s="4"/>
      <c r="K704" s="4"/>
      <c r="L704" s="4"/>
      <c r="N704" s="4"/>
      <c r="O704" s="4"/>
    </row>
    <row r="705" spans="8:15">
      <c r="H705" s="4"/>
      <c r="I705" s="4"/>
      <c r="J705" s="4"/>
      <c r="K705" s="4"/>
      <c r="L705" s="4"/>
      <c r="N705" s="4"/>
      <c r="O705" s="4"/>
    </row>
    <row r="706" spans="8:15">
      <c r="H706" s="4"/>
      <c r="I706" s="4"/>
      <c r="J706" s="4"/>
      <c r="K706" s="4"/>
      <c r="L706" s="4"/>
      <c r="N706" s="4"/>
      <c r="O706" s="4"/>
    </row>
    <row r="707" spans="8:15">
      <c r="H707" s="4"/>
      <c r="I707" s="4"/>
      <c r="J707" s="4"/>
      <c r="K707" s="4"/>
      <c r="L707" s="4"/>
      <c r="N707" s="4"/>
      <c r="O707" s="4"/>
    </row>
    <row r="708" spans="8:15">
      <c r="H708" s="4"/>
      <c r="I708" s="4"/>
      <c r="J708" s="4"/>
      <c r="K708" s="4"/>
      <c r="L708" s="4"/>
    </row>
    <row r="709" spans="8:15">
      <c r="H709" s="4"/>
      <c r="I709" s="4"/>
      <c r="J709" s="4"/>
      <c r="K709" s="4"/>
      <c r="L709" s="4"/>
    </row>
    <row r="710" spans="8:15">
      <c r="H710" s="4"/>
      <c r="I710" s="4"/>
      <c r="J710" s="4"/>
      <c r="K710" s="4"/>
      <c r="L710" s="4"/>
    </row>
    <row r="711" spans="8:15">
      <c r="H711" s="4"/>
      <c r="I711" s="4"/>
      <c r="J711" s="4"/>
      <c r="K711" s="4"/>
      <c r="L711" s="4"/>
    </row>
    <row r="712" spans="8:15">
      <c r="H712" s="4"/>
      <c r="I712" s="4"/>
      <c r="J712" s="4"/>
      <c r="K712" s="4"/>
      <c r="L712" s="4"/>
    </row>
    <row r="713" spans="8:15">
      <c r="H713" s="4"/>
      <c r="I713" s="4"/>
      <c r="J713" s="4"/>
      <c r="K713" s="4"/>
      <c r="L713" s="4"/>
    </row>
    <row r="714" spans="8:15">
      <c r="H714" s="4"/>
      <c r="I714" s="4"/>
      <c r="J714" s="4"/>
      <c r="K714" s="4"/>
      <c r="L714" s="4"/>
    </row>
    <row r="715" spans="8:15">
      <c r="H715" s="4"/>
      <c r="I715" s="4"/>
      <c r="J715" s="4"/>
      <c r="K715" s="4"/>
      <c r="L715" s="4"/>
    </row>
    <row r="716" spans="8:15">
      <c r="H716" s="4"/>
      <c r="I716" s="4"/>
      <c r="J716" s="4"/>
      <c r="K716" s="4"/>
      <c r="L716" s="4"/>
    </row>
    <row r="717" spans="8:15">
      <c r="H717" s="4"/>
      <c r="I717" s="4"/>
      <c r="J717" s="4"/>
      <c r="K717" s="4"/>
      <c r="L717" s="4"/>
    </row>
    <row r="718" spans="8:15">
      <c r="H718" s="4"/>
      <c r="I718" s="4"/>
      <c r="J718" s="4"/>
      <c r="K718" s="4"/>
      <c r="L718" s="4"/>
    </row>
    <row r="719" spans="8:15">
      <c r="H719" s="4"/>
      <c r="I719" s="4"/>
      <c r="J719" s="4"/>
      <c r="K719" s="4"/>
      <c r="L719" s="4"/>
    </row>
    <row r="720" spans="8:15">
      <c r="H720" s="4"/>
      <c r="I720" s="4"/>
      <c r="J720" s="4"/>
      <c r="K720" s="4"/>
      <c r="L720" s="4"/>
    </row>
    <row r="721" spans="8:12">
      <c r="H721" s="4"/>
      <c r="I721" s="4"/>
      <c r="J721" s="4"/>
      <c r="K721" s="4"/>
      <c r="L721" s="4"/>
    </row>
    <row r="722" spans="8:12">
      <c r="H722" s="4"/>
      <c r="I722" s="4"/>
      <c r="J722" s="4"/>
      <c r="K722" s="4"/>
      <c r="L722" s="4"/>
    </row>
    <row r="723" spans="8:12">
      <c r="H723" s="4"/>
      <c r="I723" s="4"/>
      <c r="J723" s="4"/>
      <c r="K723" s="4"/>
      <c r="L723" s="4"/>
    </row>
    <row r="724" spans="8:12">
      <c r="H724" s="4"/>
      <c r="I724" s="4"/>
      <c r="J724" s="4"/>
      <c r="K724" s="4"/>
      <c r="L724" s="4"/>
    </row>
    <row r="725" spans="8:12">
      <c r="H725" s="4"/>
      <c r="I725" s="4"/>
      <c r="J725" s="4"/>
      <c r="K725" s="4"/>
      <c r="L725" s="4"/>
    </row>
    <row r="726" spans="8:12">
      <c r="H726" s="4"/>
      <c r="I726" s="4"/>
      <c r="J726" s="4"/>
      <c r="K726" s="4"/>
      <c r="L726" s="4"/>
    </row>
    <row r="727" spans="8:12">
      <c r="H727" s="4"/>
      <c r="I727" s="4"/>
      <c r="J727" s="4"/>
      <c r="K727" s="4"/>
      <c r="L727" s="4"/>
    </row>
    <row r="728" spans="8:12">
      <c r="H728" s="4"/>
      <c r="I728" s="4"/>
      <c r="J728" s="4"/>
      <c r="K728" s="4"/>
      <c r="L728" s="4"/>
    </row>
    <row r="729" spans="8:12">
      <c r="H729" s="4"/>
      <c r="I729" s="4"/>
      <c r="J729" s="4"/>
      <c r="K729" s="4"/>
      <c r="L729" s="4"/>
    </row>
    <row r="730" spans="8:12">
      <c r="H730" s="4"/>
      <c r="I730" s="4"/>
      <c r="J730" s="4"/>
      <c r="K730" s="4"/>
      <c r="L730" s="4"/>
    </row>
    <row r="731" spans="8:12">
      <c r="H731" s="4"/>
      <c r="I731" s="4"/>
      <c r="J731" s="4"/>
      <c r="K731" s="4"/>
      <c r="L731" s="4"/>
    </row>
    <row r="732" spans="8:12">
      <c r="H732" s="4"/>
      <c r="I732" s="4"/>
      <c r="J732" s="4"/>
      <c r="K732" s="4"/>
      <c r="L732" s="4"/>
    </row>
    <row r="733" spans="8:12">
      <c r="H733" s="4"/>
      <c r="I733" s="4"/>
      <c r="J733" s="4"/>
      <c r="K733" s="4"/>
      <c r="L733" s="4"/>
    </row>
    <row r="734" spans="8:12">
      <c r="H734" s="4"/>
      <c r="I734" s="4"/>
      <c r="J734" s="4"/>
      <c r="K734" s="4"/>
      <c r="L734" s="4"/>
    </row>
    <row r="735" spans="8:12">
      <c r="H735" s="4"/>
      <c r="I735" s="4"/>
      <c r="J735" s="4"/>
      <c r="K735" s="4"/>
      <c r="L735" s="4"/>
    </row>
    <row r="736" spans="8:12">
      <c r="H736" s="4"/>
      <c r="I736" s="4"/>
      <c r="J736" s="4"/>
      <c r="K736" s="4"/>
      <c r="L736" s="4"/>
    </row>
    <row r="737" spans="8:12">
      <c r="H737" s="4"/>
      <c r="I737" s="4"/>
      <c r="J737" s="4"/>
      <c r="K737" s="4"/>
      <c r="L737" s="4"/>
    </row>
    <row r="738" spans="8:12">
      <c r="H738" s="4"/>
      <c r="I738" s="4"/>
      <c r="J738" s="4"/>
      <c r="K738" s="4"/>
      <c r="L738" s="4"/>
    </row>
    <row r="739" spans="8:12">
      <c r="H739" s="4"/>
      <c r="I739" s="4"/>
      <c r="J739" s="4"/>
      <c r="K739" s="4"/>
      <c r="L739" s="4"/>
    </row>
    <row r="740" spans="8:12">
      <c r="H740" s="4"/>
      <c r="I740" s="4"/>
      <c r="J740" s="4"/>
      <c r="K740" s="4"/>
      <c r="L740" s="4"/>
    </row>
    <row r="741" spans="8:12">
      <c r="H741" s="4"/>
      <c r="I741" s="4"/>
      <c r="J741" s="4"/>
      <c r="K741" s="4"/>
      <c r="L741" s="4"/>
    </row>
    <row r="742" spans="8:12">
      <c r="H742" s="4"/>
      <c r="I742" s="4"/>
      <c r="J742" s="4"/>
      <c r="K742" s="4"/>
      <c r="L742" s="4"/>
    </row>
    <row r="743" spans="8:12">
      <c r="H743" s="4"/>
      <c r="I743" s="4"/>
      <c r="J743" s="4"/>
      <c r="K743" s="4"/>
      <c r="L743" s="4"/>
    </row>
    <row r="744" spans="8:12">
      <c r="H744" s="4"/>
      <c r="I744" s="4"/>
      <c r="J744" s="4"/>
      <c r="K744" s="4"/>
      <c r="L744" s="4"/>
    </row>
    <row r="745" spans="8:12">
      <c r="H745" s="4"/>
      <c r="I745" s="4"/>
      <c r="J745" s="4"/>
      <c r="K745" s="4"/>
      <c r="L745" s="4"/>
    </row>
    <row r="746" spans="8:12">
      <c r="H746" s="4"/>
      <c r="I746" s="4"/>
      <c r="J746" s="4"/>
      <c r="K746" s="4"/>
      <c r="L746" s="4"/>
    </row>
    <row r="747" spans="8:12">
      <c r="H747" s="4"/>
      <c r="I747" s="4"/>
      <c r="J747" s="4"/>
      <c r="K747" s="4"/>
      <c r="L747" s="4"/>
    </row>
    <row r="748" spans="8:12">
      <c r="H748" s="4"/>
      <c r="I748" s="4"/>
      <c r="J748" s="4"/>
      <c r="K748" s="4"/>
      <c r="L748" s="4"/>
    </row>
    <row r="749" spans="8:12">
      <c r="H749" s="4"/>
      <c r="I749" s="4"/>
      <c r="J749" s="4"/>
      <c r="K749" s="4"/>
      <c r="L749" s="4"/>
    </row>
    <row r="750" spans="8:12">
      <c r="H750" s="4"/>
      <c r="I750" s="4"/>
      <c r="J750" s="4"/>
      <c r="K750" s="4"/>
      <c r="L750" s="4"/>
    </row>
    <row r="751" spans="8:12">
      <c r="H751" s="4"/>
      <c r="I751" s="4"/>
      <c r="J751" s="4"/>
      <c r="K751" s="4"/>
      <c r="L751" s="4"/>
    </row>
    <row r="752" spans="8:12">
      <c r="H752" s="4"/>
      <c r="I752" s="4"/>
      <c r="J752" s="4"/>
      <c r="K752" s="4"/>
      <c r="L752" s="4"/>
    </row>
    <row r="753" spans="8:12">
      <c r="H753" s="4"/>
      <c r="I753" s="4"/>
      <c r="J753" s="4"/>
      <c r="K753" s="4"/>
      <c r="L753" s="4"/>
    </row>
    <row r="754" spans="8:12">
      <c r="H754" s="4"/>
      <c r="I754" s="4"/>
      <c r="J754" s="4"/>
      <c r="K754" s="4"/>
      <c r="L754" s="4"/>
    </row>
    <row r="755" spans="8:12">
      <c r="H755" s="4"/>
      <c r="I755" s="4"/>
      <c r="J755" s="4"/>
      <c r="K755" s="4"/>
      <c r="L755" s="4"/>
    </row>
    <row r="756" spans="8:12">
      <c r="H756" s="4"/>
      <c r="I756" s="4"/>
      <c r="J756" s="4"/>
      <c r="K756" s="4"/>
      <c r="L756" s="4"/>
    </row>
    <row r="757" spans="8:12">
      <c r="H757" s="4"/>
      <c r="I757" s="4"/>
      <c r="J757" s="4"/>
      <c r="K757" s="4"/>
      <c r="L757" s="4"/>
    </row>
    <row r="758" spans="8:12">
      <c r="H758" s="4"/>
      <c r="I758" s="4"/>
      <c r="J758" s="4"/>
      <c r="K758" s="4"/>
      <c r="L758" s="4"/>
    </row>
    <row r="759" spans="8:12">
      <c r="H759" s="4"/>
      <c r="I759" s="4"/>
      <c r="J759" s="4"/>
      <c r="K759" s="4"/>
      <c r="L759" s="4"/>
    </row>
    <row r="760" spans="8:12">
      <c r="H760" s="4"/>
      <c r="I760" s="4"/>
      <c r="J760" s="4"/>
      <c r="K760" s="4"/>
      <c r="L760" s="4"/>
    </row>
    <row r="761" spans="8:12">
      <c r="H761" s="4"/>
      <c r="I761" s="4"/>
      <c r="J761" s="4"/>
      <c r="K761" s="4"/>
      <c r="L761" s="4"/>
    </row>
    <row r="762" spans="8:12">
      <c r="H762" s="4"/>
      <c r="I762" s="4"/>
      <c r="J762" s="4"/>
      <c r="K762" s="4"/>
      <c r="L762" s="4"/>
    </row>
    <row r="763" spans="8:12">
      <c r="H763" s="4"/>
      <c r="I763" s="4"/>
      <c r="J763" s="4"/>
      <c r="K763" s="4"/>
      <c r="L763" s="4"/>
    </row>
    <row r="764" spans="8:12">
      <c r="H764" s="4"/>
      <c r="I764" s="4"/>
      <c r="J764" s="4"/>
      <c r="K764" s="4"/>
      <c r="L764" s="4"/>
    </row>
    <row r="765" spans="8:12">
      <c r="H765" s="4"/>
      <c r="I765" s="4"/>
      <c r="J765" s="4"/>
      <c r="K765" s="4"/>
      <c r="L765" s="4"/>
    </row>
    <row r="766" spans="8:12">
      <c r="H766" s="4"/>
      <c r="I766" s="4"/>
      <c r="J766" s="4"/>
      <c r="K766" s="4"/>
      <c r="L766" s="4"/>
    </row>
    <row r="767" spans="8:12">
      <c r="H767" s="4"/>
      <c r="I767" s="4"/>
      <c r="J767" s="4"/>
      <c r="K767" s="4"/>
      <c r="L767" s="4"/>
    </row>
    <row r="768" spans="8:12">
      <c r="H768" s="4"/>
      <c r="I768" s="4"/>
      <c r="J768" s="4"/>
      <c r="K768" s="4"/>
      <c r="L768" s="4"/>
    </row>
    <row r="769" spans="8:12">
      <c r="H769" s="4"/>
      <c r="I769" s="4"/>
      <c r="J769" s="4"/>
      <c r="K769" s="4"/>
      <c r="L769" s="4"/>
    </row>
    <row r="770" spans="8:12">
      <c r="H770" s="4"/>
      <c r="I770" s="4"/>
      <c r="J770" s="4"/>
      <c r="K770" s="4"/>
      <c r="L770" s="4"/>
    </row>
    <row r="771" spans="8:12">
      <c r="H771" s="4"/>
      <c r="I771" s="4"/>
      <c r="J771" s="4"/>
      <c r="K771" s="4"/>
      <c r="L771" s="4"/>
    </row>
    <row r="772" spans="8:12">
      <c r="H772" s="4"/>
      <c r="I772" s="4"/>
      <c r="J772" s="4"/>
      <c r="K772" s="4"/>
      <c r="L772" s="4"/>
    </row>
    <row r="773" spans="8:12">
      <c r="H773" s="4"/>
      <c r="I773" s="4"/>
      <c r="J773" s="4"/>
      <c r="K773" s="4"/>
      <c r="L773" s="4"/>
    </row>
    <row r="774" spans="8:12">
      <c r="H774" s="4"/>
      <c r="I774" s="4"/>
      <c r="J774" s="4"/>
      <c r="K774" s="4"/>
      <c r="L774" s="4"/>
    </row>
    <row r="775" spans="8:12">
      <c r="H775" s="4"/>
      <c r="I775" s="4"/>
      <c r="J775" s="4"/>
      <c r="K775" s="4"/>
      <c r="L775" s="4"/>
    </row>
    <row r="776" spans="8:12">
      <c r="H776" s="4"/>
      <c r="I776" s="4"/>
      <c r="J776" s="4"/>
      <c r="K776" s="4"/>
      <c r="L776" s="4"/>
    </row>
    <row r="777" spans="8:12">
      <c r="H777" s="4"/>
      <c r="I777" s="4"/>
      <c r="J777" s="4"/>
      <c r="K777" s="4"/>
      <c r="L777" s="4"/>
    </row>
    <row r="778" spans="8:12">
      <c r="H778" s="4"/>
      <c r="I778" s="4"/>
      <c r="J778" s="4"/>
      <c r="K778" s="4"/>
      <c r="L778" s="4"/>
    </row>
    <row r="779" spans="8:12">
      <c r="H779" s="4"/>
      <c r="I779" s="4"/>
      <c r="J779" s="4"/>
      <c r="K779" s="4"/>
      <c r="L779" s="4"/>
    </row>
    <row r="780" spans="8:12">
      <c r="H780" s="4"/>
      <c r="I780" s="4"/>
      <c r="J780" s="4"/>
      <c r="K780" s="4"/>
      <c r="L780" s="4"/>
    </row>
    <row r="781" spans="8:12">
      <c r="H781" s="4"/>
      <c r="I781" s="4"/>
      <c r="J781" s="4"/>
      <c r="K781" s="4"/>
      <c r="L781" s="4"/>
    </row>
    <row r="782" spans="8:12">
      <c r="H782" s="4"/>
      <c r="I782" s="4"/>
      <c r="J782" s="4"/>
      <c r="K782" s="4"/>
      <c r="L782" s="4"/>
    </row>
    <row r="783" spans="8:12">
      <c r="H783" s="4"/>
      <c r="I783" s="4"/>
      <c r="J783" s="4"/>
      <c r="K783" s="4"/>
      <c r="L783" s="4"/>
    </row>
    <row r="784" spans="8:12">
      <c r="H784" s="4"/>
      <c r="I784" s="4"/>
      <c r="J784" s="4"/>
      <c r="K784" s="4"/>
      <c r="L784" s="4"/>
    </row>
    <row r="785" spans="8:12">
      <c r="H785" s="4"/>
      <c r="I785" s="4"/>
      <c r="J785" s="4"/>
      <c r="K785" s="4"/>
      <c r="L785" s="4"/>
    </row>
    <row r="786" spans="8:12">
      <c r="H786" s="4"/>
      <c r="I786" s="4"/>
      <c r="J786" s="4"/>
      <c r="K786" s="4"/>
      <c r="L786" s="4"/>
    </row>
    <row r="787" spans="8:12">
      <c r="H787" s="4"/>
      <c r="I787" s="4"/>
      <c r="J787" s="4"/>
      <c r="K787" s="4"/>
      <c r="L787" s="4"/>
    </row>
    <row r="788" spans="8:12">
      <c r="H788" s="4"/>
      <c r="I788" s="4"/>
      <c r="J788" s="4"/>
      <c r="K788" s="4"/>
      <c r="L788" s="4"/>
    </row>
    <row r="789" spans="8:12">
      <c r="H789" s="4"/>
      <c r="I789" s="4"/>
      <c r="J789" s="4"/>
      <c r="K789" s="4"/>
      <c r="L789" s="4"/>
    </row>
    <row r="790" spans="8:12">
      <c r="H790" s="4"/>
      <c r="I790" s="4"/>
      <c r="J790" s="4"/>
      <c r="K790" s="4"/>
      <c r="L790" s="4"/>
    </row>
    <row r="791" spans="8:12">
      <c r="H791" s="4"/>
      <c r="I791" s="4"/>
      <c r="J791" s="4"/>
      <c r="K791" s="4"/>
      <c r="L791" s="4"/>
    </row>
    <row r="792" spans="8:12">
      <c r="H792" s="4"/>
      <c r="I792" s="4"/>
      <c r="J792" s="4"/>
      <c r="K792" s="4"/>
      <c r="L792" s="4"/>
    </row>
    <row r="793" spans="8:12">
      <c r="H793" s="4"/>
      <c r="I793" s="4"/>
      <c r="J793" s="4"/>
      <c r="K793" s="4"/>
      <c r="L793" s="4"/>
    </row>
    <row r="794" spans="8:12">
      <c r="H794" s="4"/>
      <c r="I794" s="4"/>
      <c r="J794" s="4"/>
      <c r="K794" s="4"/>
      <c r="L794" s="4"/>
    </row>
    <row r="795" spans="8:12">
      <c r="H795" s="4"/>
      <c r="I795" s="4"/>
      <c r="J795" s="4"/>
      <c r="K795" s="4"/>
      <c r="L795" s="4"/>
    </row>
    <row r="796" spans="8:12">
      <c r="H796" s="4"/>
      <c r="I796" s="4"/>
      <c r="J796" s="4"/>
      <c r="K796" s="4"/>
      <c r="L796" s="4"/>
    </row>
    <row r="797" spans="8:12">
      <c r="H797" s="4"/>
      <c r="I797" s="4"/>
      <c r="J797" s="4"/>
      <c r="K797" s="4"/>
      <c r="L797" s="4"/>
    </row>
    <row r="798" spans="8:12">
      <c r="H798" s="4"/>
      <c r="I798" s="4"/>
      <c r="J798" s="4"/>
      <c r="K798" s="4"/>
      <c r="L798" s="4"/>
    </row>
    <row r="799" spans="8:12">
      <c r="H799" s="4"/>
      <c r="I799" s="4"/>
      <c r="J799" s="4"/>
      <c r="K799" s="4"/>
      <c r="L799" s="4"/>
    </row>
    <row r="800" spans="8:12">
      <c r="H800" s="4"/>
      <c r="I800" s="4"/>
      <c r="J800" s="4"/>
      <c r="K800" s="4"/>
      <c r="L800" s="4"/>
    </row>
    <row r="801" spans="8:12">
      <c r="H801" s="4"/>
      <c r="I801" s="4"/>
      <c r="J801" s="4"/>
      <c r="K801" s="4"/>
      <c r="L801" s="4"/>
    </row>
    <row r="802" spans="8:12">
      <c r="H802" s="4"/>
      <c r="I802" s="4"/>
      <c r="J802" s="4"/>
      <c r="K802" s="4"/>
      <c r="L802" s="4"/>
    </row>
    <row r="803" spans="8:12">
      <c r="H803" s="4"/>
      <c r="I803" s="4"/>
      <c r="J803" s="4"/>
      <c r="K803" s="4"/>
      <c r="L803" s="4"/>
    </row>
    <row r="804" spans="8:12">
      <c r="H804" s="4"/>
      <c r="I804" s="4"/>
      <c r="J804" s="4"/>
      <c r="K804" s="4"/>
      <c r="L804" s="4"/>
    </row>
    <row r="805" spans="8:12">
      <c r="H805" s="4"/>
      <c r="I805" s="4"/>
      <c r="J805" s="4"/>
      <c r="K805" s="4"/>
      <c r="L805" s="4"/>
    </row>
    <row r="806" spans="8:12">
      <c r="H806" s="4"/>
      <c r="I806" s="4"/>
      <c r="J806" s="4"/>
      <c r="K806" s="4"/>
      <c r="L806" s="4"/>
    </row>
    <row r="807" spans="8:12">
      <c r="H807" s="4"/>
      <c r="I807" s="4"/>
      <c r="J807" s="4"/>
      <c r="K807" s="4"/>
      <c r="L807" s="4"/>
    </row>
    <row r="808" spans="8:12">
      <c r="H808" s="4"/>
      <c r="I808" s="4"/>
      <c r="J808" s="4"/>
      <c r="K808" s="4"/>
      <c r="L808" s="4"/>
    </row>
    <row r="809" spans="8:12">
      <c r="H809" s="4"/>
      <c r="I809" s="4"/>
      <c r="J809" s="4"/>
      <c r="K809" s="4"/>
      <c r="L809" s="4"/>
    </row>
    <row r="810" spans="8:12">
      <c r="H810" s="4"/>
      <c r="I810" s="4"/>
      <c r="J810" s="4"/>
      <c r="K810" s="4"/>
      <c r="L810" s="4"/>
    </row>
    <row r="811" spans="8:12">
      <c r="H811" s="4"/>
      <c r="I811" s="4"/>
      <c r="J811" s="4"/>
      <c r="K811" s="4"/>
      <c r="L811" s="4"/>
    </row>
    <row r="812" spans="8:12">
      <c r="H812" s="4"/>
      <c r="I812" s="4"/>
      <c r="J812" s="4"/>
      <c r="K812" s="4"/>
      <c r="L812" s="4"/>
    </row>
    <row r="813" spans="8:12">
      <c r="H813" s="4"/>
      <c r="I813" s="4"/>
      <c r="J813" s="4"/>
      <c r="K813" s="4"/>
      <c r="L813" s="4"/>
    </row>
    <row r="814" spans="8:12">
      <c r="H814" s="4"/>
      <c r="I814" s="4"/>
      <c r="J814" s="4"/>
      <c r="K814" s="4"/>
      <c r="L814" s="4"/>
    </row>
    <row r="815" spans="8:12">
      <c r="H815" s="4"/>
      <c r="I815" s="4"/>
      <c r="J815" s="4"/>
      <c r="K815" s="4"/>
      <c r="L815" s="4"/>
    </row>
    <row r="816" spans="8:12">
      <c r="H816" s="4"/>
      <c r="I816" s="4"/>
      <c r="J816" s="4"/>
      <c r="K816" s="4"/>
      <c r="L816" s="4"/>
    </row>
    <row r="817" spans="8:12">
      <c r="H817" s="4"/>
      <c r="I817" s="4"/>
      <c r="J817" s="4"/>
      <c r="K817" s="4"/>
      <c r="L817" s="4"/>
    </row>
    <row r="818" spans="8:12">
      <c r="H818" s="4"/>
      <c r="I818" s="4"/>
      <c r="J818" s="4"/>
      <c r="K818" s="4"/>
      <c r="L818" s="4"/>
    </row>
    <row r="819" spans="8:12">
      <c r="H819" s="4"/>
      <c r="I819" s="4"/>
      <c r="J819" s="4"/>
      <c r="K819" s="4"/>
      <c r="L819" s="4"/>
    </row>
    <row r="820" spans="8:12">
      <c r="H820" s="4"/>
      <c r="I820" s="4"/>
      <c r="J820" s="4"/>
      <c r="K820" s="4"/>
      <c r="L820" s="4"/>
    </row>
    <row r="821" spans="8:12">
      <c r="H821" s="4"/>
      <c r="I821" s="4"/>
      <c r="J821" s="4"/>
      <c r="K821" s="4"/>
      <c r="L821" s="4"/>
    </row>
    <row r="822" spans="8:12">
      <c r="H822" s="4"/>
      <c r="I822" s="4"/>
      <c r="J822" s="4"/>
      <c r="K822" s="4"/>
      <c r="L822" s="4"/>
    </row>
    <row r="823" spans="8:12">
      <c r="H823" s="4"/>
      <c r="I823" s="4"/>
      <c r="J823" s="4"/>
      <c r="K823" s="4"/>
      <c r="L823" s="4"/>
    </row>
    <row r="824" spans="8:12">
      <c r="H824" s="4"/>
      <c r="I824" s="4"/>
      <c r="J824" s="4"/>
      <c r="K824" s="4"/>
      <c r="L824" s="4"/>
    </row>
    <row r="825" spans="8:12">
      <c r="H825" s="4"/>
      <c r="I825" s="4"/>
      <c r="J825" s="4"/>
      <c r="K825" s="4"/>
      <c r="L825" s="4"/>
    </row>
    <row r="826" spans="8:12">
      <c r="H826" s="4"/>
      <c r="I826" s="4"/>
      <c r="J826" s="4"/>
      <c r="K826" s="4"/>
      <c r="L826" s="4"/>
    </row>
    <row r="827" spans="8:12">
      <c r="H827" s="4"/>
      <c r="I827" s="4"/>
      <c r="J827" s="4"/>
      <c r="K827" s="4"/>
      <c r="L827" s="4"/>
    </row>
    <row r="828" spans="8:12">
      <c r="H828" s="4"/>
      <c r="I828" s="4"/>
      <c r="J828" s="4"/>
      <c r="K828" s="4"/>
      <c r="L828" s="4"/>
    </row>
    <row r="829" spans="8:12">
      <c r="H829" s="4"/>
      <c r="I829" s="4"/>
      <c r="J829" s="4"/>
      <c r="K829" s="4"/>
      <c r="L829" s="4"/>
    </row>
    <row r="830" spans="8:12">
      <c r="H830" s="4"/>
      <c r="I830" s="4"/>
      <c r="J830" s="4"/>
      <c r="K830" s="4"/>
      <c r="L830" s="4"/>
    </row>
    <row r="831" spans="8:12">
      <c r="H831" s="4"/>
      <c r="I831" s="4"/>
      <c r="J831" s="4"/>
      <c r="K831" s="4"/>
      <c r="L831" s="4"/>
    </row>
    <row r="832" spans="8:12">
      <c r="H832" s="4"/>
      <c r="I832" s="4"/>
      <c r="J832" s="4"/>
      <c r="K832" s="4"/>
      <c r="L832" s="4"/>
    </row>
    <row r="833" spans="8:12">
      <c r="H833" s="4"/>
      <c r="I833" s="4"/>
      <c r="J833" s="4"/>
      <c r="K833" s="4"/>
      <c r="L833" s="4"/>
    </row>
    <row r="834" spans="8:12">
      <c r="H834" s="4"/>
      <c r="I834" s="4"/>
      <c r="J834" s="4"/>
      <c r="K834" s="4"/>
      <c r="L834" s="4"/>
    </row>
    <row r="835" spans="8:12">
      <c r="H835" s="4"/>
      <c r="I835" s="4"/>
      <c r="J835" s="4"/>
      <c r="K835" s="4"/>
      <c r="L835" s="4"/>
    </row>
    <row r="836" spans="8:12">
      <c r="H836" s="4"/>
      <c r="I836" s="4"/>
      <c r="J836" s="4"/>
      <c r="K836" s="4"/>
      <c r="L836" s="4"/>
    </row>
    <row r="837" spans="8:12">
      <c r="H837" s="4"/>
      <c r="I837" s="4"/>
      <c r="J837" s="4"/>
      <c r="K837" s="4"/>
      <c r="L837" s="4"/>
    </row>
    <row r="838" spans="8:12">
      <c r="H838" s="4"/>
      <c r="I838" s="4"/>
      <c r="J838" s="4"/>
      <c r="K838" s="4"/>
      <c r="L838" s="4"/>
    </row>
    <row r="839" spans="8:12">
      <c r="H839" s="4"/>
      <c r="I839" s="4"/>
      <c r="J839" s="4"/>
      <c r="K839" s="4"/>
      <c r="L839" s="4"/>
    </row>
    <row r="840" spans="8:12">
      <c r="H840" s="4"/>
      <c r="I840" s="4"/>
      <c r="J840" s="4"/>
      <c r="K840" s="4"/>
      <c r="L840" s="4"/>
    </row>
    <row r="841" spans="8:12">
      <c r="H841" s="4"/>
      <c r="I841" s="4"/>
      <c r="J841" s="4"/>
      <c r="K841" s="4"/>
      <c r="L841" s="4"/>
    </row>
    <row r="842" spans="8:12">
      <c r="H842" s="4"/>
      <c r="I842" s="4"/>
      <c r="J842" s="4"/>
      <c r="K842" s="4"/>
      <c r="L842" s="4"/>
    </row>
    <row r="843" spans="8:12">
      <c r="H843" s="4"/>
      <c r="I843" s="4"/>
      <c r="J843" s="4"/>
      <c r="K843" s="4"/>
      <c r="L843" s="4"/>
    </row>
    <row r="844" spans="8:12">
      <c r="H844" s="4"/>
      <c r="I844" s="4"/>
      <c r="J844" s="4"/>
      <c r="K844" s="4"/>
      <c r="L844" s="4"/>
    </row>
    <row r="845" spans="8:12">
      <c r="H845" s="4"/>
      <c r="I845" s="4"/>
      <c r="J845" s="4"/>
      <c r="K845" s="4"/>
      <c r="L845" s="4"/>
    </row>
    <row r="846" spans="8:12">
      <c r="H846" s="4"/>
      <c r="I846" s="4"/>
      <c r="J846" s="4"/>
      <c r="K846" s="4"/>
      <c r="L846" s="4"/>
    </row>
    <row r="847" spans="8:12">
      <c r="H847" s="4"/>
      <c r="I847" s="4"/>
      <c r="J847" s="4"/>
      <c r="K847" s="4"/>
      <c r="L847" s="4"/>
    </row>
    <row r="848" spans="8:12">
      <c r="H848" s="4"/>
      <c r="I848" s="4"/>
      <c r="J848" s="4"/>
      <c r="K848" s="4"/>
      <c r="L848" s="4"/>
    </row>
    <row r="849" spans="8:12">
      <c r="H849" s="4"/>
      <c r="I849" s="4"/>
      <c r="J849" s="4"/>
      <c r="K849" s="4"/>
      <c r="L849" s="4"/>
    </row>
    <row r="850" spans="8:12">
      <c r="H850" s="4"/>
      <c r="I850" s="4"/>
      <c r="J850" s="4"/>
      <c r="K850" s="4"/>
      <c r="L850" s="4"/>
    </row>
    <row r="851" spans="8:12">
      <c r="H851" s="4"/>
      <c r="I851" s="4"/>
      <c r="J851" s="4"/>
      <c r="K851" s="4"/>
      <c r="L851" s="4"/>
    </row>
    <row r="852" spans="8:12">
      <c r="H852" s="4"/>
      <c r="I852" s="4"/>
      <c r="J852" s="4"/>
      <c r="K852" s="4"/>
      <c r="L852" s="4"/>
    </row>
    <row r="853" spans="8:12">
      <c r="H853" s="4"/>
      <c r="I853" s="4"/>
      <c r="J853" s="4"/>
      <c r="K853" s="4"/>
      <c r="L853" s="4"/>
    </row>
    <row r="854" spans="8:12">
      <c r="H854" s="4"/>
      <c r="I854" s="4"/>
      <c r="J854" s="4"/>
      <c r="K854" s="4"/>
      <c r="L854" s="4"/>
    </row>
    <row r="855" spans="8:12">
      <c r="H855" s="4"/>
      <c r="I855" s="4"/>
      <c r="J855" s="4"/>
      <c r="K855" s="4"/>
      <c r="L855" s="4"/>
    </row>
    <row r="856" spans="8:12">
      <c r="H856" s="4"/>
      <c r="I856" s="4"/>
      <c r="J856" s="4"/>
      <c r="K856" s="4"/>
      <c r="L856" s="4"/>
    </row>
    <row r="857" spans="8:12">
      <c r="H857" s="4"/>
      <c r="I857" s="4"/>
      <c r="J857" s="4"/>
      <c r="K857" s="4"/>
      <c r="L857" s="4"/>
    </row>
    <row r="858" spans="8:12">
      <c r="H858" s="4"/>
      <c r="I858" s="4"/>
      <c r="J858" s="4"/>
      <c r="K858" s="4"/>
      <c r="L858" s="4"/>
    </row>
    <row r="859" spans="8:12">
      <c r="H859" s="4"/>
      <c r="I859" s="4"/>
      <c r="J859" s="4"/>
      <c r="K859" s="4"/>
      <c r="L859" s="4"/>
    </row>
    <row r="860" spans="8:12">
      <c r="H860" s="4"/>
      <c r="I860" s="4"/>
      <c r="J860" s="4"/>
      <c r="K860" s="4"/>
      <c r="L860" s="4"/>
    </row>
    <row r="861" spans="8:12">
      <c r="H861" s="4"/>
      <c r="I861" s="4"/>
      <c r="J861" s="4"/>
      <c r="K861" s="4"/>
      <c r="L861" s="4"/>
    </row>
    <row r="862" spans="8:12">
      <c r="H862" s="4"/>
      <c r="I862" s="4"/>
      <c r="J862" s="4"/>
      <c r="K862" s="4"/>
      <c r="L862" s="4"/>
    </row>
    <row r="863" spans="8:12">
      <c r="H863" s="4"/>
      <c r="I863" s="4"/>
      <c r="J863" s="4"/>
      <c r="K863" s="4"/>
      <c r="L863" s="4"/>
    </row>
    <row r="864" spans="8:12">
      <c r="H864" s="4"/>
      <c r="I864" s="4"/>
      <c r="J864" s="4"/>
      <c r="K864" s="4"/>
      <c r="L864" s="4"/>
    </row>
    <row r="865" spans="8:12">
      <c r="H865" s="4"/>
      <c r="I865" s="4"/>
      <c r="J865" s="4"/>
      <c r="K865" s="4"/>
      <c r="L865" s="4"/>
    </row>
    <row r="866" spans="8:12">
      <c r="H866" s="4"/>
      <c r="I866" s="4"/>
      <c r="J866" s="4"/>
      <c r="K866" s="4"/>
      <c r="L866" s="4"/>
    </row>
    <row r="867" spans="8:12">
      <c r="H867" s="4"/>
      <c r="I867" s="4"/>
      <c r="J867" s="4"/>
      <c r="K867" s="4"/>
      <c r="L867" s="4"/>
    </row>
    <row r="868" spans="8:12">
      <c r="H868" s="4"/>
      <c r="I868" s="4"/>
      <c r="J868" s="4"/>
      <c r="K868" s="4"/>
      <c r="L868" s="4"/>
    </row>
    <row r="869" spans="8:12">
      <c r="H869" s="4"/>
      <c r="I869" s="4"/>
      <c r="J869" s="4"/>
      <c r="K869" s="4"/>
      <c r="L869" s="4"/>
    </row>
    <row r="870" spans="8:12">
      <c r="H870" s="4"/>
      <c r="I870" s="4"/>
      <c r="J870" s="4"/>
      <c r="K870" s="4"/>
      <c r="L870" s="4"/>
    </row>
    <row r="871" spans="8:12">
      <c r="H871" s="4"/>
      <c r="I871" s="4"/>
      <c r="J871" s="4"/>
      <c r="K871" s="4"/>
      <c r="L871" s="4"/>
    </row>
    <row r="872" spans="8:12">
      <c r="H872" s="4"/>
      <c r="I872" s="4"/>
      <c r="J872" s="4"/>
      <c r="K872" s="4"/>
      <c r="L872" s="4"/>
    </row>
    <row r="873" spans="8:12">
      <c r="H873" s="4"/>
      <c r="I873" s="4"/>
      <c r="J873" s="4"/>
      <c r="K873" s="4"/>
      <c r="L873" s="4"/>
    </row>
    <row r="874" spans="8:12">
      <c r="H874" s="4"/>
      <c r="I874" s="4"/>
      <c r="J874" s="4"/>
      <c r="K874" s="4"/>
      <c r="L874" s="4"/>
    </row>
    <row r="875" spans="8:12">
      <c r="H875" s="4"/>
      <c r="I875" s="4"/>
      <c r="J875" s="4"/>
      <c r="K875" s="4"/>
      <c r="L875" s="4"/>
    </row>
    <row r="876" spans="8:12">
      <c r="H876" s="4"/>
      <c r="I876" s="4"/>
      <c r="J876" s="4"/>
      <c r="K876" s="4"/>
      <c r="L876" s="4"/>
    </row>
    <row r="877" spans="8:12">
      <c r="H877" s="4"/>
      <c r="I877" s="4"/>
      <c r="J877" s="4"/>
      <c r="K877" s="4"/>
      <c r="L877" s="4"/>
    </row>
    <row r="878" spans="8:12">
      <c r="H878" s="4"/>
      <c r="I878" s="4"/>
      <c r="J878" s="4"/>
      <c r="K878" s="4"/>
      <c r="L878" s="4"/>
    </row>
    <row r="879" spans="8:12">
      <c r="H879" s="4"/>
      <c r="I879" s="4"/>
      <c r="J879" s="4"/>
      <c r="K879" s="4"/>
      <c r="L879" s="4"/>
    </row>
    <row r="880" spans="8:12">
      <c r="H880" s="4"/>
      <c r="I880" s="4"/>
      <c r="J880" s="4"/>
      <c r="K880" s="4"/>
      <c r="L880" s="4"/>
    </row>
    <row r="881" spans="8:12">
      <c r="H881" s="4"/>
      <c r="I881" s="4"/>
      <c r="J881" s="4"/>
      <c r="K881" s="4"/>
      <c r="L881" s="4"/>
    </row>
    <row r="882" spans="8:12">
      <c r="H882" s="4"/>
      <c r="I882" s="4"/>
      <c r="J882" s="4"/>
      <c r="K882" s="4"/>
      <c r="L882" s="4"/>
    </row>
    <row r="883" spans="8:12">
      <c r="H883" s="4"/>
      <c r="I883" s="4"/>
      <c r="J883" s="4"/>
      <c r="K883" s="4"/>
      <c r="L883" s="4"/>
    </row>
    <row r="884" spans="8:12">
      <c r="H884" s="4"/>
      <c r="I884" s="4"/>
      <c r="J884" s="4"/>
      <c r="K884" s="4"/>
      <c r="L884" s="4"/>
    </row>
    <row r="885" spans="8:12">
      <c r="H885" s="4"/>
      <c r="I885" s="4"/>
      <c r="J885" s="4"/>
      <c r="K885" s="4"/>
      <c r="L885" s="4"/>
    </row>
    <row r="886" spans="8:12">
      <c r="H886" s="4"/>
      <c r="I886" s="4"/>
      <c r="J886" s="4"/>
      <c r="K886" s="4"/>
      <c r="L886" s="4"/>
    </row>
    <row r="887" spans="8:12">
      <c r="H887" s="4"/>
      <c r="I887" s="4"/>
      <c r="J887" s="4"/>
      <c r="K887" s="4"/>
      <c r="L887" s="4"/>
    </row>
    <row r="888" spans="8:12">
      <c r="H888" s="4"/>
      <c r="I888" s="4"/>
      <c r="J888" s="4"/>
      <c r="K888" s="4"/>
      <c r="L888" s="4"/>
    </row>
    <row r="889" spans="8:12">
      <c r="H889" s="4"/>
      <c r="I889" s="4"/>
      <c r="J889" s="4"/>
      <c r="K889" s="4"/>
      <c r="L889" s="4"/>
    </row>
    <row r="890" spans="8:12">
      <c r="H890" s="4"/>
      <c r="I890" s="4"/>
      <c r="J890" s="4"/>
      <c r="K890" s="4"/>
      <c r="L890" s="4"/>
    </row>
    <row r="891" spans="8:12">
      <c r="H891" s="4"/>
      <c r="I891" s="4"/>
      <c r="J891" s="4"/>
      <c r="K891" s="4"/>
      <c r="L891" s="4"/>
    </row>
    <row r="892" spans="8:12">
      <c r="H892" s="4"/>
      <c r="I892" s="4"/>
      <c r="J892" s="4"/>
      <c r="K892" s="4"/>
      <c r="L892" s="4"/>
    </row>
    <row r="893" spans="8:12">
      <c r="H893" s="4"/>
      <c r="I893" s="4"/>
      <c r="J893" s="4"/>
      <c r="K893" s="4"/>
      <c r="L893" s="4"/>
    </row>
    <row r="894" spans="8:12">
      <c r="H894" s="4"/>
      <c r="I894" s="4"/>
      <c r="J894" s="4"/>
      <c r="K894" s="4"/>
      <c r="L894" s="4"/>
    </row>
    <row r="895" spans="8:12">
      <c r="H895" s="4"/>
      <c r="I895" s="4"/>
      <c r="J895" s="4"/>
      <c r="K895" s="4"/>
      <c r="L895" s="4"/>
    </row>
    <row r="896" spans="8:12">
      <c r="H896" s="4"/>
      <c r="I896" s="4"/>
      <c r="J896" s="4"/>
      <c r="K896" s="4"/>
      <c r="L896" s="4"/>
    </row>
    <row r="897" spans="8:12">
      <c r="H897" s="4"/>
      <c r="I897" s="4"/>
      <c r="J897" s="4"/>
      <c r="K897" s="4"/>
      <c r="L897" s="4"/>
    </row>
    <row r="898" spans="8:12">
      <c r="H898" s="4"/>
      <c r="I898" s="4"/>
      <c r="J898" s="4"/>
      <c r="K898" s="4"/>
      <c r="L898" s="4"/>
    </row>
    <row r="899" spans="8:12">
      <c r="H899" s="4"/>
      <c r="I899" s="4"/>
      <c r="J899" s="4"/>
      <c r="K899" s="4"/>
      <c r="L899" s="4"/>
    </row>
    <row r="900" spans="8:12">
      <c r="H900" s="4"/>
      <c r="I900" s="4"/>
      <c r="J900" s="4"/>
      <c r="K900" s="4"/>
      <c r="L900" s="4"/>
    </row>
    <row r="901" spans="8:12">
      <c r="H901" s="4"/>
      <c r="I901" s="4"/>
      <c r="J901" s="4"/>
      <c r="K901" s="4"/>
      <c r="L901" s="4"/>
    </row>
    <row r="902" spans="8:12">
      <c r="H902" s="4"/>
      <c r="I902" s="4"/>
      <c r="J902" s="4"/>
      <c r="K902" s="4"/>
      <c r="L902" s="4"/>
    </row>
    <row r="903" spans="8:12">
      <c r="H903" s="4"/>
      <c r="I903" s="4"/>
      <c r="J903" s="4"/>
      <c r="K903" s="4"/>
      <c r="L903" s="4"/>
    </row>
    <row r="904" spans="8:12">
      <c r="H904" s="4"/>
      <c r="I904" s="4"/>
      <c r="J904" s="4"/>
      <c r="K904" s="4"/>
      <c r="L904" s="4"/>
    </row>
    <row r="905" spans="8:12">
      <c r="H905" s="4"/>
      <c r="I905" s="4"/>
      <c r="J905" s="4"/>
      <c r="K905" s="4"/>
      <c r="L905" s="4"/>
    </row>
    <row r="906" spans="8:12">
      <c r="H906" s="4"/>
      <c r="I906" s="4"/>
      <c r="J906" s="4"/>
      <c r="K906" s="4"/>
      <c r="L906" s="4"/>
    </row>
    <row r="907" spans="8:12">
      <c r="H907" s="4"/>
      <c r="I907" s="4"/>
      <c r="J907" s="4"/>
      <c r="K907" s="4"/>
      <c r="L907" s="4"/>
    </row>
    <row r="908" spans="8:12">
      <c r="H908" s="4"/>
      <c r="I908" s="4"/>
      <c r="J908" s="4"/>
      <c r="K908" s="4"/>
      <c r="L908" s="4"/>
    </row>
    <row r="909" spans="8:12">
      <c r="H909" s="4"/>
      <c r="I909" s="4"/>
      <c r="J909" s="4"/>
      <c r="K909" s="4"/>
      <c r="L909" s="4"/>
    </row>
    <row r="910" spans="8:12">
      <c r="H910" s="4"/>
      <c r="I910" s="4"/>
      <c r="J910" s="4"/>
      <c r="K910" s="4"/>
      <c r="L910" s="4"/>
    </row>
    <row r="911" spans="8:12">
      <c r="H911" s="4"/>
      <c r="I911" s="4"/>
      <c r="J911" s="4"/>
      <c r="K911" s="4"/>
      <c r="L911" s="4"/>
    </row>
    <row r="912" spans="8:12">
      <c r="H912" s="4"/>
      <c r="I912" s="4"/>
      <c r="J912" s="4"/>
      <c r="K912" s="4"/>
      <c r="L912" s="4"/>
    </row>
    <row r="913" spans="8:12">
      <c r="H913" s="4"/>
      <c r="I913" s="4"/>
      <c r="J913" s="4"/>
      <c r="K913" s="4"/>
      <c r="L913" s="4"/>
    </row>
    <row r="914" spans="8:12">
      <c r="H914" s="4"/>
      <c r="I914" s="4"/>
      <c r="J914" s="4"/>
      <c r="K914" s="4"/>
      <c r="L914" s="4"/>
    </row>
    <row r="915" spans="8:12">
      <c r="H915" s="4"/>
      <c r="I915" s="4"/>
      <c r="J915" s="4"/>
      <c r="K915" s="4"/>
      <c r="L915" s="4"/>
    </row>
    <row r="916" spans="8:12">
      <c r="H916" s="4"/>
      <c r="I916" s="4"/>
      <c r="J916" s="4"/>
      <c r="K916" s="4"/>
      <c r="L916" s="4"/>
    </row>
    <row r="917" spans="8:12">
      <c r="H917" s="4"/>
      <c r="I917" s="4"/>
      <c r="J917" s="4"/>
      <c r="K917" s="4"/>
      <c r="L917" s="4"/>
    </row>
    <row r="918" spans="8:12">
      <c r="H918" s="4"/>
      <c r="I918" s="4"/>
      <c r="J918" s="4"/>
      <c r="K918" s="4"/>
      <c r="L918" s="4"/>
    </row>
    <row r="919" spans="8:12">
      <c r="H919" s="4"/>
      <c r="I919" s="4"/>
      <c r="J919" s="4"/>
      <c r="K919" s="4"/>
      <c r="L919" s="4"/>
    </row>
    <row r="920" spans="8:12">
      <c r="H920" s="4"/>
      <c r="I920" s="4"/>
      <c r="J920" s="4"/>
      <c r="K920" s="4"/>
      <c r="L920" s="4"/>
    </row>
    <row r="921" spans="8:12">
      <c r="H921" s="4"/>
      <c r="I921" s="4"/>
      <c r="J921" s="4"/>
      <c r="K921" s="4"/>
      <c r="L921" s="4"/>
    </row>
    <row r="922" spans="8:12">
      <c r="H922" s="4"/>
      <c r="I922" s="4"/>
      <c r="J922" s="4"/>
      <c r="K922" s="4"/>
      <c r="L922" s="4"/>
    </row>
    <row r="923" spans="8:12">
      <c r="H923" s="4"/>
      <c r="I923" s="4"/>
      <c r="J923" s="4"/>
      <c r="K923" s="4"/>
      <c r="L923" s="4"/>
    </row>
    <row r="924" spans="8:12">
      <c r="H924" s="4"/>
      <c r="I924" s="4"/>
      <c r="J924" s="4"/>
      <c r="K924" s="4"/>
      <c r="L924" s="4"/>
    </row>
    <row r="925" spans="8:12">
      <c r="H925" s="4"/>
      <c r="I925" s="4"/>
      <c r="J925" s="4"/>
      <c r="K925" s="4"/>
      <c r="L925" s="4"/>
    </row>
    <row r="926" spans="8:12">
      <c r="H926" s="4"/>
      <c r="I926" s="4"/>
      <c r="J926" s="4"/>
      <c r="K926" s="4"/>
      <c r="L926" s="4"/>
    </row>
    <row r="927" spans="8:12">
      <c r="H927" s="4"/>
      <c r="I927" s="4"/>
      <c r="J927" s="4"/>
      <c r="K927" s="4"/>
      <c r="L927" s="4"/>
    </row>
    <row r="928" spans="8:12">
      <c r="H928" s="4"/>
      <c r="I928" s="4"/>
      <c r="J928" s="4"/>
      <c r="K928" s="4"/>
      <c r="L928" s="4"/>
    </row>
    <row r="929" spans="8:12">
      <c r="H929" s="4"/>
      <c r="I929" s="4"/>
      <c r="J929" s="4"/>
      <c r="K929" s="4"/>
      <c r="L929" s="4"/>
    </row>
    <row r="930" spans="8:12">
      <c r="H930" s="4"/>
      <c r="I930" s="4"/>
      <c r="J930" s="4"/>
      <c r="K930" s="4"/>
      <c r="L930" s="4"/>
    </row>
    <row r="931" spans="8:12">
      <c r="H931" s="4"/>
      <c r="I931" s="4"/>
      <c r="J931" s="4"/>
      <c r="K931" s="4"/>
      <c r="L931" s="4"/>
    </row>
    <row r="932" spans="8:12">
      <c r="H932" s="4"/>
      <c r="I932" s="4"/>
      <c r="J932" s="4"/>
      <c r="K932" s="4"/>
      <c r="L932" s="4"/>
    </row>
    <row r="933" spans="8:12">
      <c r="H933" s="4"/>
      <c r="I933" s="4"/>
      <c r="J933" s="4"/>
      <c r="K933" s="4"/>
      <c r="L933" s="4"/>
    </row>
    <row r="934" spans="8:12">
      <c r="H934" s="4"/>
      <c r="I934" s="4"/>
      <c r="J934" s="4"/>
      <c r="K934" s="4"/>
      <c r="L934" s="4"/>
    </row>
    <row r="935" spans="8:12">
      <c r="H935" s="4"/>
      <c r="I935" s="4"/>
      <c r="J935" s="4"/>
      <c r="K935" s="4"/>
      <c r="L935" s="4"/>
    </row>
    <row r="936" spans="8:12">
      <c r="H936" s="4"/>
      <c r="I936" s="4"/>
      <c r="J936" s="4"/>
      <c r="K936" s="4"/>
      <c r="L936" s="4"/>
    </row>
    <row r="937" spans="8:12">
      <c r="H937" s="4"/>
      <c r="I937" s="4"/>
      <c r="J937" s="4"/>
      <c r="K937" s="4"/>
      <c r="L937" s="4"/>
    </row>
    <row r="938" spans="8:12">
      <c r="H938" s="4"/>
      <c r="I938" s="4"/>
      <c r="J938" s="4"/>
      <c r="K938" s="4"/>
      <c r="L938" s="4"/>
    </row>
    <row r="939" spans="8:12">
      <c r="H939" s="4"/>
      <c r="I939" s="4"/>
      <c r="J939" s="4"/>
      <c r="K939" s="4"/>
      <c r="L939" s="4"/>
    </row>
    <row r="940" spans="8:12">
      <c r="H940" s="4"/>
      <c r="I940" s="4"/>
      <c r="J940" s="4"/>
      <c r="K940" s="4"/>
      <c r="L940" s="4"/>
    </row>
    <row r="941" spans="8:12">
      <c r="H941" s="4"/>
      <c r="I941" s="4"/>
      <c r="J941" s="4"/>
      <c r="K941" s="4"/>
      <c r="L941" s="4"/>
    </row>
    <row r="942" spans="8:12">
      <c r="H942" s="4"/>
      <c r="I942" s="4"/>
      <c r="J942" s="4"/>
      <c r="K942" s="4"/>
      <c r="L942" s="4"/>
    </row>
    <row r="943" spans="8:12">
      <c r="H943" s="4"/>
      <c r="I943" s="4"/>
      <c r="J943" s="4"/>
      <c r="K943" s="4"/>
      <c r="L943" s="4"/>
    </row>
    <row r="944" spans="8:12">
      <c r="H944" s="4"/>
      <c r="I944" s="4"/>
      <c r="J944" s="4"/>
      <c r="K944" s="4"/>
      <c r="L944" s="4"/>
    </row>
    <row r="945" spans="8:12">
      <c r="H945" s="4"/>
      <c r="I945" s="4"/>
      <c r="J945" s="4"/>
      <c r="K945" s="4"/>
      <c r="L945" s="4"/>
    </row>
    <row r="946" spans="8:12">
      <c r="H946" s="4"/>
      <c r="I946" s="4"/>
      <c r="J946" s="4"/>
      <c r="K946" s="4"/>
      <c r="L946" s="4"/>
    </row>
    <row r="947" spans="8:12">
      <c r="H947" s="4"/>
      <c r="I947" s="4"/>
      <c r="J947" s="4"/>
      <c r="K947" s="4"/>
      <c r="L947" s="4"/>
    </row>
    <row r="948" spans="8:12">
      <c r="H948" s="4"/>
      <c r="I948" s="4"/>
      <c r="J948" s="4"/>
      <c r="K948" s="4"/>
      <c r="L948" s="4"/>
    </row>
    <row r="949" spans="8:12">
      <c r="H949" s="4"/>
      <c r="I949" s="4"/>
      <c r="J949" s="4"/>
      <c r="K949" s="4"/>
      <c r="L949" s="4"/>
    </row>
    <row r="950" spans="8:12">
      <c r="H950" s="4"/>
      <c r="I950" s="4"/>
      <c r="J950" s="4"/>
      <c r="K950" s="4"/>
      <c r="L950" s="4"/>
    </row>
    <row r="951" spans="8:12">
      <c r="H951" s="4"/>
      <c r="I951" s="4"/>
      <c r="J951" s="4"/>
      <c r="K951" s="4"/>
      <c r="L951" s="4"/>
    </row>
    <row r="952" spans="8:12">
      <c r="H952" s="4"/>
      <c r="I952" s="4"/>
      <c r="J952" s="4"/>
      <c r="K952" s="4"/>
      <c r="L952" s="4"/>
    </row>
    <row r="953" spans="8:12">
      <c r="H953" s="4"/>
      <c r="I953" s="4"/>
      <c r="J953" s="4"/>
      <c r="K953" s="4"/>
      <c r="L953" s="4"/>
    </row>
    <row r="954" spans="8:12">
      <c r="H954" s="4"/>
      <c r="I954" s="4"/>
      <c r="J954" s="4"/>
      <c r="K954" s="4"/>
      <c r="L954" s="4"/>
    </row>
    <row r="955" spans="8:12">
      <c r="H955" s="4"/>
      <c r="I955" s="4"/>
      <c r="J955" s="4"/>
      <c r="K955" s="4"/>
      <c r="L955" s="4"/>
    </row>
    <row r="956" spans="8:12">
      <c r="H956" s="4"/>
      <c r="I956" s="4"/>
      <c r="J956" s="4"/>
      <c r="K956" s="4"/>
      <c r="L956" s="4"/>
    </row>
    <row r="957" spans="8:12">
      <c r="H957" s="4"/>
      <c r="I957" s="4"/>
      <c r="J957" s="4"/>
      <c r="K957" s="4"/>
      <c r="L957" s="4"/>
    </row>
    <row r="958" spans="8:12">
      <c r="H958" s="4"/>
      <c r="I958" s="4"/>
      <c r="J958" s="4"/>
      <c r="K958" s="4"/>
      <c r="L958" s="4"/>
    </row>
    <row r="959" spans="8:12">
      <c r="H959" s="4"/>
      <c r="I959" s="4"/>
      <c r="J959" s="4"/>
      <c r="K959" s="4"/>
      <c r="L959" s="4"/>
    </row>
    <row r="960" spans="8:12">
      <c r="H960" s="4"/>
      <c r="I960" s="4"/>
      <c r="J960" s="4"/>
      <c r="K960" s="4"/>
      <c r="L960" s="4"/>
    </row>
    <row r="961" spans="8:12">
      <c r="H961" s="4"/>
      <c r="I961" s="4"/>
      <c r="J961" s="4"/>
      <c r="K961" s="4"/>
      <c r="L961" s="4"/>
    </row>
    <row r="962" spans="8:12">
      <c r="H962" s="4"/>
      <c r="I962" s="4"/>
      <c r="J962" s="4"/>
      <c r="K962" s="4"/>
      <c r="L962" s="4"/>
    </row>
    <row r="963" spans="8:12">
      <c r="H963" s="4"/>
      <c r="I963" s="4"/>
      <c r="J963" s="4"/>
      <c r="K963" s="4"/>
      <c r="L963" s="4"/>
    </row>
    <row r="964" spans="8:12">
      <c r="H964" s="4"/>
      <c r="I964" s="4"/>
      <c r="J964" s="4"/>
      <c r="K964" s="4"/>
      <c r="L964" s="4"/>
    </row>
    <row r="965" spans="8:12">
      <c r="H965" s="4"/>
      <c r="I965" s="4"/>
      <c r="J965" s="4"/>
      <c r="K965" s="4"/>
      <c r="L965" s="4"/>
    </row>
    <row r="966" spans="8:12">
      <c r="H966" s="4"/>
      <c r="I966" s="4"/>
      <c r="J966" s="4"/>
      <c r="K966" s="4"/>
      <c r="L966" s="4"/>
    </row>
    <row r="967" spans="8:12">
      <c r="H967" s="4"/>
      <c r="I967" s="4"/>
      <c r="J967" s="4"/>
      <c r="K967" s="4"/>
      <c r="L967" s="4"/>
    </row>
    <row r="968" spans="8:12">
      <c r="H968" s="4"/>
      <c r="I968" s="4"/>
      <c r="J968" s="4"/>
      <c r="K968" s="4"/>
      <c r="L968" s="4"/>
    </row>
    <row r="969" spans="8:12">
      <c r="H969" s="4"/>
      <c r="I969" s="4"/>
      <c r="J969" s="4"/>
      <c r="K969" s="4"/>
      <c r="L969" s="4"/>
    </row>
    <row r="970" spans="8:12">
      <c r="H970" s="4"/>
      <c r="I970" s="4"/>
      <c r="J970" s="4"/>
      <c r="K970" s="4"/>
      <c r="L970" s="4"/>
    </row>
    <row r="971" spans="8:12">
      <c r="H971" s="4"/>
      <c r="I971" s="4"/>
      <c r="J971" s="4"/>
      <c r="K971" s="4"/>
      <c r="L971" s="4"/>
    </row>
    <row r="972" spans="8:12">
      <c r="H972" s="4"/>
      <c r="I972" s="4"/>
      <c r="J972" s="4"/>
      <c r="K972" s="4"/>
      <c r="L972" s="4"/>
    </row>
    <row r="973" spans="8:12">
      <c r="H973" s="4"/>
      <c r="I973" s="4"/>
      <c r="J973" s="4"/>
      <c r="K973" s="4"/>
      <c r="L973" s="4"/>
    </row>
    <row r="974" spans="8:12">
      <c r="H974" s="4"/>
      <c r="I974" s="4"/>
      <c r="J974" s="4"/>
      <c r="K974" s="4"/>
      <c r="L974" s="4"/>
    </row>
    <row r="975" spans="8:12">
      <c r="H975" s="4"/>
      <c r="I975" s="4"/>
      <c r="J975" s="4"/>
      <c r="K975" s="4"/>
      <c r="L975" s="4"/>
    </row>
    <row r="976" spans="8:12">
      <c r="H976" s="4"/>
      <c r="I976" s="4"/>
      <c r="J976" s="4"/>
      <c r="K976" s="4"/>
      <c r="L976" s="4"/>
    </row>
    <row r="977" spans="8:12">
      <c r="H977" s="4"/>
      <c r="I977" s="4"/>
      <c r="J977" s="4"/>
      <c r="K977" s="4"/>
      <c r="L977" s="4"/>
    </row>
    <row r="978" spans="8:12">
      <c r="H978" s="4"/>
      <c r="I978" s="4"/>
      <c r="J978" s="4"/>
      <c r="K978" s="4"/>
      <c r="L978" s="4"/>
    </row>
    <row r="979" spans="8:12">
      <c r="H979" s="4"/>
      <c r="I979" s="4"/>
      <c r="J979" s="4"/>
      <c r="K979" s="4"/>
      <c r="L979" s="4"/>
    </row>
    <row r="980" spans="8:12">
      <c r="H980" s="4"/>
      <c r="I980" s="4"/>
      <c r="J980" s="4"/>
      <c r="K980" s="4"/>
      <c r="L980" s="4"/>
    </row>
    <row r="981" spans="8:12">
      <c r="H981" s="4"/>
      <c r="I981" s="4"/>
      <c r="J981" s="4"/>
      <c r="K981" s="4"/>
      <c r="L981" s="4"/>
    </row>
    <row r="982" spans="8:12">
      <c r="H982" s="4"/>
      <c r="I982" s="4"/>
      <c r="J982" s="4"/>
      <c r="K982" s="4"/>
      <c r="L982" s="4"/>
    </row>
    <row r="983" spans="8:12">
      <c r="H983" s="4"/>
      <c r="I983" s="4"/>
      <c r="J983" s="4"/>
      <c r="K983" s="4"/>
      <c r="L983" s="4"/>
    </row>
    <row r="984" spans="8:12">
      <c r="H984" s="4"/>
      <c r="I984" s="4"/>
      <c r="J984" s="4"/>
      <c r="K984" s="4"/>
      <c r="L984" s="4"/>
    </row>
    <row r="985" spans="8:12">
      <c r="H985" s="4"/>
      <c r="I985" s="4"/>
      <c r="J985" s="4"/>
      <c r="K985" s="4"/>
      <c r="L985" s="4"/>
    </row>
    <row r="986" spans="8:12">
      <c r="H986" s="4"/>
      <c r="I986" s="4"/>
      <c r="J986" s="4"/>
      <c r="K986" s="4"/>
      <c r="L986" s="4"/>
    </row>
    <row r="987" spans="8:12">
      <c r="H987" s="4"/>
      <c r="I987" s="4"/>
      <c r="J987" s="4"/>
      <c r="K987" s="4"/>
      <c r="L987" s="4"/>
    </row>
    <row r="988" spans="8:12">
      <c r="H988" s="4"/>
      <c r="I988" s="4"/>
      <c r="J988" s="4"/>
      <c r="K988" s="4"/>
      <c r="L988" s="4"/>
    </row>
    <row r="989" spans="8:12">
      <c r="H989" s="4"/>
      <c r="I989" s="4"/>
      <c r="J989" s="4"/>
      <c r="K989" s="4"/>
      <c r="L989" s="4"/>
    </row>
    <row r="990" spans="8:12">
      <c r="H990" s="4"/>
      <c r="I990" s="4"/>
      <c r="J990" s="4"/>
      <c r="K990" s="4"/>
      <c r="L990" s="4"/>
    </row>
    <row r="991" spans="8:12">
      <c r="H991" s="4"/>
      <c r="I991" s="4"/>
      <c r="J991" s="4"/>
      <c r="K991" s="4"/>
      <c r="L991" s="4"/>
    </row>
    <row r="992" spans="8:12">
      <c r="H992" s="4"/>
      <c r="I992" s="4"/>
      <c r="J992" s="4"/>
      <c r="K992" s="4"/>
      <c r="L992" s="4"/>
    </row>
    <row r="993" spans="8:12">
      <c r="H993" s="4"/>
      <c r="I993" s="4"/>
      <c r="J993" s="4"/>
      <c r="K993" s="4"/>
      <c r="L993" s="4"/>
    </row>
    <row r="994" spans="8:12">
      <c r="H994" s="4"/>
      <c r="I994" s="4"/>
      <c r="J994" s="4"/>
      <c r="K994" s="4"/>
      <c r="L994" s="4"/>
    </row>
    <row r="995" spans="8:12">
      <c r="H995" s="4"/>
      <c r="I995" s="4"/>
      <c r="J995" s="4"/>
      <c r="K995" s="4"/>
      <c r="L995" s="4"/>
    </row>
    <row r="996" spans="8:12">
      <c r="H996" s="4"/>
      <c r="I996" s="4"/>
      <c r="J996" s="4"/>
      <c r="K996" s="4"/>
      <c r="L996" s="4"/>
    </row>
    <row r="997" spans="8:12">
      <c r="H997" s="4"/>
      <c r="I997" s="4"/>
      <c r="J997" s="4"/>
      <c r="K997" s="4"/>
      <c r="L997" s="4"/>
    </row>
    <row r="998" spans="8:12">
      <c r="H998" s="4"/>
      <c r="I998" s="4"/>
      <c r="J998" s="4"/>
      <c r="K998" s="4"/>
      <c r="L998" s="4"/>
    </row>
    <row r="999" spans="8:12">
      <c r="H999" s="4"/>
      <c r="I999" s="4"/>
      <c r="J999" s="4"/>
      <c r="K999" s="4"/>
      <c r="L999" s="4"/>
    </row>
    <row r="1000" spans="8:12">
      <c r="H1000" s="4"/>
      <c r="I1000" s="4"/>
      <c r="J1000" s="4"/>
      <c r="K1000" s="4"/>
      <c r="L1000" s="4"/>
    </row>
    <row r="1001" spans="8:12">
      <c r="H1001" s="4"/>
      <c r="I1001" s="4"/>
      <c r="J1001" s="4"/>
      <c r="K1001" s="4"/>
      <c r="L1001" s="4"/>
    </row>
    <row r="1002" spans="8:12">
      <c r="H1002" s="4"/>
      <c r="I1002" s="4"/>
      <c r="J1002" s="4"/>
      <c r="K1002" s="4"/>
      <c r="L1002" s="4"/>
    </row>
    <row r="1003" spans="8:12">
      <c r="H1003" s="4"/>
      <c r="I1003" s="4"/>
      <c r="J1003" s="4"/>
      <c r="K1003" s="4"/>
      <c r="L1003" s="4"/>
    </row>
    <row r="1004" spans="8:12">
      <c r="H1004" s="4"/>
      <c r="I1004" s="4"/>
      <c r="J1004" s="4"/>
      <c r="K1004" s="4"/>
      <c r="L1004" s="4"/>
    </row>
    <row r="1005" spans="8:12">
      <c r="H1005" s="4"/>
      <c r="I1005" s="4"/>
      <c r="J1005" s="4"/>
      <c r="K1005" s="4"/>
      <c r="L1005" s="4"/>
    </row>
    <row r="1006" spans="8:12">
      <c r="H1006" s="4"/>
      <c r="I1006" s="4"/>
      <c r="J1006" s="4"/>
      <c r="K1006" s="4"/>
      <c r="L1006" s="4"/>
    </row>
    <row r="1007" spans="8:12">
      <c r="H1007" s="4"/>
      <c r="I1007" s="4"/>
      <c r="J1007" s="4"/>
      <c r="K1007" s="4"/>
      <c r="L1007" s="4"/>
    </row>
    <row r="1008" spans="8:12">
      <c r="H1008" s="4"/>
      <c r="I1008" s="4"/>
      <c r="J1008" s="4"/>
      <c r="K1008" s="4"/>
      <c r="L1008" s="4"/>
    </row>
    <row r="1009" spans="8:12">
      <c r="H1009" s="4"/>
      <c r="I1009" s="4"/>
      <c r="J1009" s="4"/>
      <c r="K1009" s="4"/>
      <c r="L1009" s="4"/>
    </row>
    <row r="1010" spans="8:12">
      <c r="H1010" s="4"/>
      <c r="I1010" s="4"/>
      <c r="J1010" s="4"/>
      <c r="K1010" s="4"/>
      <c r="L1010" s="4"/>
    </row>
    <row r="1011" spans="8:12">
      <c r="H1011" s="4"/>
      <c r="I1011" s="4"/>
      <c r="J1011" s="4"/>
      <c r="K1011" s="4"/>
      <c r="L1011" s="4"/>
    </row>
    <row r="1012" spans="8:12">
      <c r="H1012" s="4"/>
      <c r="I1012" s="4"/>
      <c r="J1012" s="4"/>
      <c r="K1012" s="4"/>
      <c r="L1012" s="4"/>
    </row>
    <row r="1013" spans="8:12">
      <c r="H1013" s="4"/>
      <c r="I1013" s="4"/>
      <c r="J1013" s="4"/>
      <c r="K1013" s="4"/>
      <c r="L1013" s="4"/>
    </row>
    <row r="1014" spans="8:12">
      <c r="H1014" s="4"/>
      <c r="I1014" s="4"/>
      <c r="J1014" s="4"/>
      <c r="K1014" s="4"/>
      <c r="L1014" s="4"/>
    </row>
    <row r="1015" spans="8:12">
      <c r="H1015" s="4"/>
      <c r="I1015" s="4"/>
      <c r="J1015" s="4"/>
      <c r="K1015" s="4"/>
      <c r="L1015" s="4"/>
    </row>
    <row r="1016" spans="8:12">
      <c r="H1016" s="4"/>
      <c r="I1016" s="4"/>
      <c r="J1016" s="4"/>
      <c r="K1016" s="4"/>
      <c r="L1016" s="4"/>
    </row>
    <row r="1017" spans="8:12">
      <c r="H1017" s="4"/>
      <c r="I1017" s="4"/>
      <c r="J1017" s="4"/>
      <c r="K1017" s="4"/>
      <c r="L1017" s="4"/>
    </row>
    <row r="1018" spans="8:12">
      <c r="H1018" s="4"/>
      <c r="I1018" s="4"/>
      <c r="J1018" s="4"/>
      <c r="K1018" s="4"/>
      <c r="L1018" s="4"/>
    </row>
    <row r="1019" spans="8:12">
      <c r="H1019" s="4"/>
      <c r="I1019" s="4"/>
      <c r="J1019" s="4"/>
      <c r="K1019" s="4"/>
      <c r="L1019" s="4"/>
    </row>
    <row r="1020" spans="8:12">
      <c r="H1020" s="4"/>
      <c r="I1020" s="4"/>
      <c r="J1020" s="4"/>
      <c r="K1020" s="4"/>
      <c r="L1020" s="4"/>
    </row>
    <row r="1021" spans="8:12">
      <c r="H1021" s="4"/>
      <c r="I1021" s="4"/>
      <c r="J1021" s="4"/>
      <c r="K1021" s="4"/>
      <c r="L1021" s="4"/>
    </row>
    <row r="1022" spans="8:12">
      <c r="H1022" s="4"/>
      <c r="I1022" s="4"/>
      <c r="J1022" s="4"/>
      <c r="K1022" s="4"/>
      <c r="L1022" s="4"/>
    </row>
    <row r="1023" spans="8:12">
      <c r="H1023" s="4"/>
      <c r="I1023" s="4"/>
      <c r="J1023" s="4"/>
      <c r="K1023" s="4"/>
      <c r="L1023" s="4"/>
    </row>
    <row r="1024" spans="8:12">
      <c r="H1024" s="4"/>
      <c r="I1024" s="4"/>
      <c r="J1024" s="4"/>
      <c r="K1024" s="4"/>
      <c r="L1024" s="4"/>
    </row>
    <row r="1025" spans="8:12">
      <c r="H1025" s="4"/>
      <c r="I1025" s="4"/>
      <c r="J1025" s="4"/>
      <c r="K1025" s="4"/>
      <c r="L1025" s="4"/>
    </row>
    <row r="1026" spans="8:12">
      <c r="H1026" s="4"/>
      <c r="I1026" s="4"/>
      <c r="J1026" s="4"/>
      <c r="K1026" s="4"/>
      <c r="L1026" s="4"/>
    </row>
    <row r="1027" spans="8:12">
      <c r="H1027" s="4"/>
      <c r="I1027" s="4"/>
      <c r="J1027" s="4"/>
      <c r="K1027" s="4"/>
      <c r="L1027" s="4"/>
    </row>
    <row r="1028" spans="8:12">
      <c r="H1028" s="4"/>
      <c r="I1028" s="4"/>
      <c r="J1028" s="4"/>
      <c r="K1028" s="4"/>
      <c r="L1028" s="4"/>
    </row>
    <row r="1029" spans="8:12">
      <c r="H1029" s="4"/>
      <c r="I1029" s="4"/>
      <c r="J1029" s="4"/>
      <c r="K1029" s="4"/>
      <c r="L1029" s="4"/>
    </row>
    <row r="1030" spans="8:12">
      <c r="H1030" s="4"/>
      <c r="I1030" s="4"/>
      <c r="J1030" s="4"/>
      <c r="K1030" s="4"/>
      <c r="L1030" s="4"/>
    </row>
    <row r="1031" spans="8:12">
      <c r="H1031" s="4"/>
      <c r="I1031" s="4"/>
      <c r="J1031" s="4"/>
      <c r="K1031" s="4"/>
      <c r="L1031" s="4"/>
    </row>
    <row r="1032" spans="8:12">
      <c r="H1032" s="4"/>
      <c r="I1032" s="4"/>
      <c r="J1032" s="4"/>
      <c r="K1032" s="4"/>
      <c r="L1032" s="4"/>
    </row>
    <row r="1033" spans="8:12">
      <c r="H1033" s="4"/>
      <c r="I1033" s="4"/>
      <c r="J1033" s="4"/>
      <c r="K1033" s="4"/>
      <c r="L1033" s="4"/>
    </row>
    <row r="1034" spans="8:12">
      <c r="H1034" s="4"/>
      <c r="I1034" s="4"/>
      <c r="J1034" s="4"/>
      <c r="K1034" s="4"/>
      <c r="L1034" s="4"/>
    </row>
    <row r="1035" spans="8:12">
      <c r="H1035" s="4"/>
      <c r="I1035" s="4"/>
      <c r="J1035" s="4"/>
      <c r="K1035" s="4"/>
      <c r="L1035" s="4"/>
    </row>
    <row r="1036" spans="8:12">
      <c r="H1036" s="4"/>
      <c r="I1036" s="4"/>
      <c r="J1036" s="4"/>
      <c r="K1036" s="4"/>
      <c r="L1036" s="4"/>
    </row>
    <row r="1037" spans="8:12">
      <c r="H1037" s="4"/>
      <c r="I1037" s="4"/>
      <c r="J1037" s="4"/>
      <c r="K1037" s="4"/>
      <c r="L1037" s="4"/>
    </row>
    <row r="1038" spans="8:12">
      <c r="H1038" s="4"/>
      <c r="I1038" s="4"/>
      <c r="J1038" s="4"/>
      <c r="K1038" s="4"/>
      <c r="L1038" s="4"/>
    </row>
    <row r="1039" spans="8:12">
      <c r="H1039" s="4"/>
      <c r="I1039" s="4"/>
      <c r="J1039" s="4"/>
      <c r="K1039" s="4"/>
      <c r="L1039" s="4"/>
    </row>
    <row r="1040" spans="8:12">
      <c r="H1040" s="4"/>
      <c r="I1040" s="4"/>
      <c r="J1040" s="4"/>
      <c r="K1040" s="4"/>
      <c r="L1040" s="4"/>
    </row>
    <row r="1041" spans="8:12">
      <c r="H1041" s="4"/>
      <c r="I1041" s="4"/>
      <c r="J1041" s="4"/>
      <c r="K1041" s="4"/>
      <c r="L1041" s="4"/>
    </row>
    <row r="1042" spans="8:12">
      <c r="H1042" s="4"/>
      <c r="I1042" s="4"/>
      <c r="J1042" s="4"/>
      <c r="K1042" s="4"/>
      <c r="L1042" s="4"/>
    </row>
    <row r="1043" spans="8:12">
      <c r="H1043" s="4"/>
      <c r="I1043" s="4"/>
      <c r="J1043" s="4"/>
      <c r="K1043" s="4"/>
      <c r="L1043" s="4"/>
    </row>
    <row r="1044" spans="8:12">
      <c r="H1044" s="4"/>
      <c r="I1044" s="4"/>
      <c r="J1044" s="4"/>
      <c r="K1044" s="4"/>
      <c r="L1044" s="4"/>
    </row>
    <row r="1045" spans="8:12">
      <c r="H1045" s="4"/>
      <c r="I1045" s="4"/>
      <c r="J1045" s="4"/>
      <c r="K1045" s="4"/>
      <c r="L1045" s="4"/>
    </row>
    <row r="1046" spans="8:12">
      <c r="H1046" s="4"/>
      <c r="I1046" s="4"/>
      <c r="J1046" s="4"/>
      <c r="K1046" s="4"/>
      <c r="L1046" s="4"/>
    </row>
    <row r="1047" spans="8:12">
      <c r="H1047" s="4"/>
      <c r="I1047" s="4"/>
      <c r="J1047" s="4"/>
      <c r="K1047" s="4"/>
      <c r="L1047" s="4"/>
    </row>
    <row r="1048" spans="8:12">
      <c r="H1048" s="4"/>
      <c r="I1048" s="4"/>
      <c r="J1048" s="4"/>
      <c r="K1048" s="4"/>
      <c r="L1048" s="4"/>
    </row>
    <row r="1049" spans="8:12">
      <c r="H1049" s="4"/>
      <c r="I1049" s="4"/>
      <c r="J1049" s="4"/>
      <c r="K1049" s="4"/>
      <c r="L1049" s="4"/>
    </row>
    <row r="1050" spans="8:12">
      <c r="H1050" s="4"/>
      <c r="I1050" s="4"/>
      <c r="J1050" s="4"/>
      <c r="K1050" s="4"/>
      <c r="L1050" s="4"/>
    </row>
    <row r="1051" spans="8:12">
      <c r="H1051" s="4"/>
      <c r="I1051" s="4"/>
      <c r="J1051" s="4"/>
      <c r="K1051" s="4"/>
      <c r="L1051" s="4"/>
    </row>
    <row r="1052" spans="8:12">
      <c r="H1052" s="4"/>
      <c r="I1052" s="4"/>
      <c r="J1052" s="4"/>
      <c r="K1052" s="4"/>
      <c r="L1052" s="4"/>
    </row>
    <row r="1053" spans="8:12">
      <c r="H1053" s="4"/>
      <c r="I1053" s="4"/>
      <c r="J1053" s="4"/>
      <c r="K1053" s="4"/>
      <c r="L1053" s="4"/>
    </row>
    <row r="1054" spans="8:12">
      <c r="H1054" s="4"/>
      <c r="I1054" s="4"/>
      <c r="J1054" s="4"/>
      <c r="K1054" s="4"/>
      <c r="L1054" s="4"/>
    </row>
    <row r="1055" spans="8:12">
      <c r="H1055" s="4"/>
      <c r="I1055" s="4"/>
      <c r="J1055" s="4"/>
      <c r="K1055" s="4"/>
      <c r="L1055" s="4"/>
    </row>
    <row r="1056" spans="8:12">
      <c r="H1056" s="4"/>
      <c r="I1056" s="4"/>
      <c r="J1056" s="4"/>
      <c r="K1056" s="4"/>
      <c r="L1056" s="4"/>
    </row>
    <row r="1057" spans="8:12">
      <c r="H1057" s="4"/>
      <c r="I1057" s="4"/>
      <c r="J1057" s="4"/>
      <c r="K1057" s="4"/>
      <c r="L1057" s="4"/>
    </row>
    <row r="1058" spans="8:12">
      <c r="H1058" s="4"/>
      <c r="I1058" s="4"/>
      <c r="J1058" s="4"/>
      <c r="K1058" s="4"/>
      <c r="L1058" s="4"/>
    </row>
    <row r="1059" spans="8:12">
      <c r="H1059" s="4"/>
      <c r="I1059" s="4"/>
      <c r="J1059" s="4"/>
      <c r="K1059" s="4"/>
      <c r="L1059" s="4"/>
    </row>
    <row r="1060" spans="8:12">
      <c r="H1060" s="4"/>
      <c r="I1060" s="4"/>
      <c r="J1060" s="4"/>
      <c r="K1060" s="4"/>
      <c r="L1060" s="4"/>
    </row>
    <row r="1061" spans="8:12">
      <c r="H1061" s="4"/>
      <c r="I1061" s="4"/>
      <c r="J1061" s="4"/>
      <c r="K1061" s="4"/>
      <c r="L1061" s="4"/>
    </row>
    <row r="1062" spans="8:12">
      <c r="H1062" s="4"/>
      <c r="I1062" s="4"/>
      <c r="J1062" s="4"/>
      <c r="K1062" s="4"/>
      <c r="L1062" s="4"/>
    </row>
    <row r="1063" spans="8:12">
      <c r="H1063" s="4"/>
      <c r="I1063" s="4"/>
      <c r="J1063" s="4"/>
      <c r="K1063" s="4"/>
      <c r="L1063" s="4"/>
    </row>
    <row r="1064" spans="8:12">
      <c r="H1064" s="4"/>
      <c r="I1064" s="4"/>
      <c r="J1064" s="4"/>
      <c r="K1064" s="4"/>
      <c r="L1064" s="4"/>
    </row>
    <row r="1065" spans="8:12">
      <c r="H1065" s="4"/>
      <c r="I1065" s="4"/>
      <c r="J1065" s="4"/>
      <c r="K1065" s="4"/>
      <c r="L1065" s="4"/>
    </row>
    <row r="1066" spans="8:12">
      <c r="H1066" s="4"/>
      <c r="I1066" s="4"/>
      <c r="J1066" s="4"/>
      <c r="K1066" s="4"/>
      <c r="L1066" s="4"/>
    </row>
    <row r="1067" spans="8:12">
      <c r="H1067" s="4"/>
      <c r="I1067" s="4"/>
      <c r="J1067" s="4"/>
      <c r="K1067" s="4"/>
      <c r="L1067" s="4"/>
    </row>
    <row r="1068" spans="8:12">
      <c r="H1068" s="4"/>
      <c r="I1068" s="4"/>
      <c r="J1068" s="4"/>
      <c r="K1068" s="4"/>
      <c r="L1068" s="4"/>
    </row>
    <row r="1069" spans="8:12">
      <c r="H1069" s="4"/>
      <c r="I1069" s="4"/>
      <c r="J1069" s="4"/>
      <c r="K1069" s="4"/>
      <c r="L1069" s="4"/>
    </row>
    <row r="1070" spans="8:12">
      <c r="H1070" s="4"/>
      <c r="I1070" s="4"/>
      <c r="J1070" s="4"/>
      <c r="K1070" s="4"/>
      <c r="L1070" s="4"/>
    </row>
    <row r="1071" spans="8:12">
      <c r="H1071" s="4"/>
      <c r="I1071" s="4"/>
      <c r="J1071" s="4"/>
      <c r="K1071" s="4"/>
      <c r="L1071" s="4"/>
    </row>
    <row r="1072" spans="8:12">
      <c r="H1072" s="4"/>
      <c r="I1072" s="4"/>
      <c r="J1072" s="4"/>
      <c r="K1072" s="4"/>
      <c r="L1072" s="4"/>
    </row>
    <row r="1073" spans="8:12">
      <c r="H1073" s="4"/>
      <c r="I1073" s="4"/>
      <c r="J1073" s="4"/>
      <c r="K1073" s="4"/>
      <c r="L1073" s="4"/>
    </row>
    <row r="1074" spans="8:12">
      <c r="H1074" s="4"/>
      <c r="I1074" s="4"/>
      <c r="J1074" s="4"/>
      <c r="K1074" s="4"/>
      <c r="L1074" s="4"/>
    </row>
    <row r="1075" spans="8:12">
      <c r="H1075" s="4"/>
      <c r="I1075" s="4"/>
      <c r="J1075" s="4"/>
      <c r="K1075" s="4"/>
      <c r="L1075" s="4"/>
    </row>
    <row r="1076" spans="8:12">
      <c r="H1076" s="4"/>
      <c r="I1076" s="4"/>
      <c r="J1076" s="4"/>
      <c r="K1076" s="4"/>
      <c r="L1076" s="4"/>
    </row>
    <row r="1077" spans="8:12">
      <c r="H1077" s="4"/>
      <c r="I1077" s="4"/>
      <c r="J1077" s="4"/>
      <c r="K1077" s="4"/>
      <c r="L1077" s="4"/>
    </row>
    <row r="1078" spans="8:12">
      <c r="H1078" s="4"/>
      <c r="I1078" s="4"/>
      <c r="J1078" s="4"/>
      <c r="K1078" s="4"/>
      <c r="L1078" s="4"/>
    </row>
    <row r="1079" spans="8:12">
      <c r="H1079" s="4"/>
      <c r="I1079" s="4"/>
      <c r="J1079" s="4"/>
      <c r="K1079" s="4"/>
      <c r="L1079" s="4"/>
    </row>
    <row r="1080" spans="8:12">
      <c r="H1080" s="4"/>
      <c r="I1080" s="4"/>
      <c r="J1080" s="4"/>
      <c r="K1080" s="4"/>
      <c r="L1080" s="4"/>
    </row>
    <row r="1081" spans="8:12">
      <c r="H1081" s="4"/>
      <c r="I1081" s="4"/>
      <c r="J1081" s="4"/>
      <c r="K1081" s="4"/>
      <c r="L1081" s="4"/>
    </row>
    <row r="1082" spans="8:12">
      <c r="H1082" s="4"/>
      <c r="I1082" s="4"/>
      <c r="J1082" s="4"/>
      <c r="K1082" s="4"/>
      <c r="L1082" s="4"/>
    </row>
    <row r="1083" spans="8:12">
      <c r="H1083" s="4"/>
      <c r="I1083" s="4"/>
      <c r="J1083" s="4"/>
      <c r="K1083" s="4"/>
      <c r="L1083" s="4"/>
    </row>
    <row r="1084" spans="8:12">
      <c r="H1084" s="4"/>
      <c r="I1084" s="4"/>
      <c r="J1084" s="4"/>
      <c r="K1084" s="4"/>
      <c r="L1084" s="4"/>
    </row>
    <row r="1085" spans="8:12">
      <c r="H1085" s="4"/>
      <c r="I1085" s="4"/>
      <c r="J1085" s="4"/>
      <c r="K1085" s="4"/>
      <c r="L1085" s="4"/>
    </row>
    <row r="1086" spans="8:12">
      <c r="H1086" s="4"/>
      <c r="I1086" s="4"/>
      <c r="J1086" s="4"/>
      <c r="K1086" s="4"/>
      <c r="L1086" s="4"/>
    </row>
    <row r="1087" spans="8:12">
      <c r="H1087" s="4"/>
      <c r="I1087" s="4"/>
      <c r="J1087" s="4"/>
      <c r="K1087" s="4"/>
      <c r="L1087" s="4"/>
    </row>
    <row r="1088" spans="8:12">
      <c r="H1088" s="4"/>
      <c r="I1088" s="4"/>
      <c r="J1088" s="4"/>
      <c r="K1088" s="4"/>
      <c r="L1088" s="4"/>
    </row>
    <row r="1089" spans="8:12">
      <c r="H1089" s="4"/>
      <c r="I1089" s="4"/>
      <c r="J1089" s="4"/>
      <c r="K1089" s="4"/>
      <c r="L1089" s="4"/>
    </row>
    <row r="1090" spans="8:12">
      <c r="H1090" s="4"/>
      <c r="I1090" s="4"/>
      <c r="J1090" s="4"/>
      <c r="K1090" s="4"/>
      <c r="L1090" s="4"/>
    </row>
    <row r="1091" spans="8:12">
      <c r="H1091" s="4"/>
      <c r="I1091" s="4"/>
      <c r="J1091" s="4"/>
      <c r="K1091" s="4"/>
      <c r="L1091" s="4"/>
    </row>
    <row r="1092" spans="8:12">
      <c r="H1092" s="4"/>
      <c r="I1092" s="4"/>
      <c r="J1092" s="4"/>
      <c r="K1092" s="4"/>
      <c r="L1092" s="4"/>
    </row>
    <row r="1093" spans="8:12">
      <c r="H1093" s="4"/>
      <c r="I1093" s="4"/>
      <c r="J1093" s="4"/>
      <c r="K1093" s="4"/>
      <c r="L1093" s="4"/>
    </row>
    <row r="1094" spans="8:12">
      <c r="H1094" s="4"/>
      <c r="I1094" s="4"/>
      <c r="J1094" s="4"/>
      <c r="K1094" s="4"/>
      <c r="L1094" s="4"/>
    </row>
    <row r="1095" spans="8:12">
      <c r="H1095" s="4"/>
      <c r="I1095" s="4"/>
      <c r="J1095" s="4"/>
      <c r="K1095" s="4"/>
      <c r="L1095" s="4"/>
    </row>
    <row r="1096" spans="8:12">
      <c r="H1096" s="4"/>
      <c r="I1096" s="4"/>
      <c r="J1096" s="4"/>
      <c r="K1096" s="4"/>
      <c r="L1096" s="4"/>
    </row>
    <row r="1097" spans="8:12">
      <c r="H1097" s="4"/>
      <c r="I1097" s="4"/>
      <c r="J1097" s="4"/>
      <c r="K1097" s="4"/>
      <c r="L1097" s="4"/>
    </row>
    <row r="1098" spans="8:12">
      <c r="H1098" s="4"/>
      <c r="I1098" s="4"/>
      <c r="J1098" s="4"/>
      <c r="K1098" s="4"/>
      <c r="L1098" s="4"/>
    </row>
    <row r="1099" spans="8:12">
      <c r="H1099" s="4"/>
      <c r="I1099" s="4"/>
      <c r="J1099" s="4"/>
      <c r="K1099" s="4"/>
      <c r="L1099" s="4"/>
    </row>
    <row r="1100" spans="8:12">
      <c r="H1100" s="4"/>
      <c r="I1100" s="4"/>
      <c r="J1100" s="4"/>
      <c r="K1100" s="4"/>
      <c r="L1100" s="4"/>
    </row>
    <row r="1101" spans="8:12">
      <c r="H1101" s="4"/>
      <c r="I1101" s="4"/>
      <c r="J1101" s="4"/>
      <c r="K1101" s="4"/>
      <c r="L1101" s="4"/>
    </row>
    <row r="1102" spans="8:12">
      <c r="H1102" s="4"/>
      <c r="I1102" s="4"/>
      <c r="J1102" s="4"/>
      <c r="K1102" s="4"/>
      <c r="L1102" s="4"/>
    </row>
    <row r="1103" spans="8:12">
      <c r="H1103" s="4"/>
      <c r="I1103" s="4"/>
      <c r="J1103" s="4"/>
      <c r="K1103" s="4"/>
      <c r="L1103" s="4"/>
    </row>
    <row r="1104" spans="8:12">
      <c r="H1104" s="4"/>
      <c r="I1104" s="4"/>
      <c r="J1104" s="4"/>
      <c r="K1104" s="4"/>
      <c r="L1104" s="4"/>
    </row>
    <row r="1105" spans="8:12">
      <c r="H1105" s="4"/>
      <c r="I1105" s="4"/>
      <c r="J1105" s="4"/>
      <c r="K1105" s="4"/>
      <c r="L1105" s="4"/>
    </row>
    <row r="1106" spans="8:12">
      <c r="H1106" s="4"/>
      <c r="I1106" s="4"/>
      <c r="J1106" s="4"/>
      <c r="K1106" s="4"/>
      <c r="L1106" s="4"/>
    </row>
    <row r="1107" spans="8:12">
      <c r="H1107" s="4"/>
      <c r="I1107" s="4"/>
      <c r="J1107" s="4"/>
      <c r="K1107" s="4"/>
      <c r="L1107" s="4"/>
    </row>
    <row r="1108" spans="8:12">
      <c r="H1108" s="4"/>
      <c r="I1108" s="4"/>
      <c r="J1108" s="4"/>
      <c r="K1108" s="4"/>
      <c r="L1108" s="4"/>
    </row>
    <row r="1109" spans="8:12">
      <c r="H1109" s="4"/>
      <c r="I1109" s="4"/>
      <c r="J1109" s="4"/>
      <c r="K1109" s="4"/>
      <c r="L1109" s="4"/>
    </row>
    <row r="1110" spans="8:12">
      <c r="H1110" s="4"/>
      <c r="I1110" s="4"/>
      <c r="J1110" s="4"/>
      <c r="K1110" s="4"/>
      <c r="L1110" s="4"/>
    </row>
    <row r="1111" spans="8:12">
      <c r="H1111" s="4"/>
      <c r="I1111" s="4"/>
      <c r="J1111" s="4"/>
      <c r="K1111" s="4"/>
      <c r="L1111" s="4"/>
    </row>
    <row r="1112" spans="8:12">
      <c r="H1112" s="4"/>
      <c r="I1112" s="4"/>
      <c r="J1112" s="4"/>
      <c r="K1112" s="4"/>
      <c r="L1112" s="4"/>
    </row>
    <row r="1113" spans="8:12">
      <c r="H1113" s="4"/>
      <c r="I1113" s="4"/>
      <c r="J1113" s="4"/>
      <c r="K1113" s="4"/>
      <c r="L1113" s="4"/>
    </row>
    <row r="1114" spans="8:12">
      <c r="H1114" s="4"/>
      <c r="I1114" s="4"/>
      <c r="J1114" s="4"/>
      <c r="K1114" s="4"/>
      <c r="L1114" s="4"/>
    </row>
    <row r="1115" spans="8:12">
      <c r="H1115" s="4"/>
      <c r="I1115" s="4"/>
      <c r="J1115" s="4"/>
      <c r="K1115" s="4"/>
      <c r="L1115" s="4"/>
    </row>
    <row r="1116" spans="8:12">
      <c r="H1116" s="4"/>
      <c r="I1116" s="4"/>
      <c r="J1116" s="4"/>
      <c r="K1116" s="4"/>
      <c r="L1116" s="4"/>
    </row>
    <row r="1117" spans="8:12">
      <c r="H1117" s="4"/>
      <c r="I1117" s="4"/>
      <c r="J1117" s="4"/>
      <c r="K1117" s="4"/>
      <c r="L1117" s="4"/>
    </row>
    <row r="1118" spans="8:12">
      <c r="H1118" s="4"/>
      <c r="I1118" s="4"/>
      <c r="J1118" s="4"/>
      <c r="K1118" s="4"/>
      <c r="L1118" s="4"/>
    </row>
    <row r="1119" spans="8:12">
      <c r="H1119" s="4"/>
      <c r="I1119" s="4"/>
      <c r="J1119" s="4"/>
      <c r="K1119" s="4"/>
      <c r="L1119" s="4"/>
    </row>
    <row r="1120" spans="8:12">
      <c r="H1120" s="4"/>
      <c r="I1120" s="4"/>
      <c r="J1120" s="4"/>
      <c r="K1120" s="4"/>
      <c r="L1120" s="4"/>
    </row>
    <row r="1121" spans="8:12">
      <c r="H1121" s="4"/>
      <c r="I1121" s="4"/>
      <c r="J1121" s="4"/>
      <c r="K1121" s="4"/>
      <c r="L1121" s="4"/>
    </row>
    <row r="1122" spans="8:12">
      <c r="H1122" s="4"/>
      <c r="I1122" s="4"/>
      <c r="J1122" s="4"/>
      <c r="K1122" s="4"/>
      <c r="L1122" s="4"/>
    </row>
    <row r="1123" spans="8:12">
      <c r="H1123" s="4"/>
      <c r="I1123" s="4"/>
      <c r="J1123" s="4"/>
      <c r="K1123" s="4"/>
      <c r="L1123" s="4"/>
    </row>
    <row r="1124" spans="8:12">
      <c r="H1124" s="4"/>
      <c r="I1124" s="4"/>
      <c r="J1124" s="4"/>
      <c r="K1124" s="4"/>
      <c r="L1124" s="4"/>
    </row>
    <row r="1125" spans="8:12">
      <c r="H1125" s="4"/>
      <c r="I1125" s="4"/>
      <c r="J1125" s="4"/>
      <c r="K1125" s="4"/>
      <c r="L1125" s="4"/>
    </row>
    <row r="1126" spans="8:12">
      <c r="H1126" s="4"/>
      <c r="I1126" s="4"/>
      <c r="J1126" s="4"/>
      <c r="K1126" s="4"/>
      <c r="L1126" s="4"/>
    </row>
    <row r="1127" spans="8:12">
      <c r="H1127" s="4"/>
      <c r="I1127" s="4"/>
      <c r="J1127" s="4"/>
      <c r="K1127" s="4"/>
      <c r="L1127" s="4"/>
    </row>
    <row r="1128" spans="8:12">
      <c r="H1128" s="4"/>
      <c r="I1128" s="4"/>
      <c r="J1128" s="4"/>
      <c r="K1128" s="4"/>
      <c r="L1128" s="4"/>
    </row>
    <row r="1129" spans="8:12">
      <c r="H1129" s="4"/>
      <c r="I1129" s="4"/>
      <c r="J1129" s="4"/>
      <c r="K1129" s="4"/>
      <c r="L1129" s="4"/>
    </row>
    <row r="1130" spans="8:12">
      <c r="H1130" s="4"/>
      <c r="I1130" s="4"/>
      <c r="J1130" s="4"/>
      <c r="K1130" s="4"/>
      <c r="L1130" s="4"/>
    </row>
    <row r="1131" spans="8:12">
      <c r="H1131" s="4"/>
      <c r="I1131" s="4"/>
      <c r="J1131" s="4"/>
      <c r="K1131" s="4"/>
      <c r="L1131" s="4"/>
    </row>
    <row r="1132" spans="8:12">
      <c r="H1132" s="4"/>
      <c r="I1132" s="4"/>
      <c r="J1132" s="4"/>
      <c r="K1132" s="4"/>
      <c r="L1132" s="4"/>
    </row>
    <row r="1133" spans="8:12">
      <c r="H1133" s="4"/>
      <c r="I1133" s="4"/>
      <c r="J1133" s="4"/>
      <c r="K1133" s="4"/>
      <c r="L1133" s="4"/>
    </row>
    <row r="1134" spans="8:12">
      <c r="H1134" s="4"/>
      <c r="I1134" s="4"/>
      <c r="J1134" s="4"/>
      <c r="K1134" s="4"/>
      <c r="L1134" s="4"/>
    </row>
    <row r="1135" spans="8:12">
      <c r="H1135" s="4"/>
      <c r="I1135" s="4"/>
      <c r="J1135" s="4"/>
      <c r="K1135" s="4"/>
      <c r="L1135" s="4"/>
    </row>
    <row r="1136" spans="8:12">
      <c r="H1136" s="4"/>
      <c r="I1136" s="4"/>
      <c r="J1136" s="4"/>
      <c r="K1136" s="4"/>
      <c r="L1136" s="4"/>
    </row>
    <row r="1137" spans="8:12">
      <c r="H1137" s="4"/>
      <c r="I1137" s="4"/>
      <c r="J1137" s="4"/>
      <c r="K1137" s="4"/>
      <c r="L1137" s="4"/>
    </row>
    <row r="1138" spans="8:12">
      <c r="H1138" s="4"/>
      <c r="I1138" s="4"/>
      <c r="J1138" s="4"/>
      <c r="K1138" s="4"/>
      <c r="L1138" s="4"/>
    </row>
    <row r="1139" spans="8:12">
      <c r="H1139" s="4"/>
      <c r="I1139" s="4"/>
      <c r="J1139" s="4"/>
      <c r="K1139" s="4"/>
      <c r="L1139" s="4"/>
    </row>
    <row r="1140" spans="8:12">
      <c r="H1140" s="4"/>
      <c r="I1140" s="4"/>
      <c r="J1140" s="4"/>
      <c r="K1140" s="4"/>
      <c r="L1140" s="4"/>
    </row>
    <row r="1141" spans="8:12">
      <c r="H1141" s="4"/>
      <c r="I1141" s="4"/>
      <c r="J1141" s="4"/>
      <c r="K1141" s="4"/>
      <c r="L1141" s="4"/>
    </row>
    <row r="1142" spans="8:12">
      <c r="H1142" s="4"/>
      <c r="I1142" s="4"/>
      <c r="J1142" s="4"/>
      <c r="K1142" s="4"/>
      <c r="L1142" s="4"/>
    </row>
    <row r="1143" spans="8:12">
      <c r="H1143" s="4"/>
      <c r="I1143" s="4"/>
      <c r="J1143" s="4"/>
      <c r="K1143" s="4"/>
      <c r="L1143" s="4"/>
    </row>
    <row r="1144" spans="8:12">
      <c r="H1144" s="4"/>
      <c r="I1144" s="4"/>
      <c r="J1144" s="4"/>
      <c r="K1144" s="4"/>
      <c r="L1144" s="4"/>
    </row>
    <row r="1145" spans="8:12">
      <c r="H1145" s="4"/>
      <c r="I1145" s="4"/>
      <c r="J1145" s="4"/>
      <c r="K1145" s="4"/>
      <c r="L1145" s="4"/>
    </row>
    <row r="1146" spans="8:12">
      <c r="H1146" s="4"/>
      <c r="I1146" s="4"/>
      <c r="J1146" s="4"/>
      <c r="K1146" s="4"/>
      <c r="L1146" s="4"/>
    </row>
    <row r="1147" spans="8:12">
      <c r="H1147" s="4"/>
      <c r="I1147" s="4"/>
      <c r="J1147" s="4"/>
      <c r="K1147" s="4"/>
      <c r="L1147" s="4"/>
    </row>
    <row r="1148" spans="8:12">
      <c r="H1148" s="4"/>
      <c r="I1148" s="4"/>
      <c r="J1148" s="4"/>
      <c r="K1148" s="4"/>
      <c r="L1148" s="4"/>
    </row>
    <row r="1149" spans="8:12">
      <c r="H1149" s="4"/>
      <c r="I1149" s="4"/>
      <c r="J1149" s="4"/>
      <c r="K1149" s="4"/>
      <c r="L1149" s="4"/>
    </row>
    <row r="1150" spans="8:12">
      <c r="H1150" s="4"/>
      <c r="I1150" s="4"/>
      <c r="J1150" s="4"/>
      <c r="K1150" s="4"/>
      <c r="L1150" s="4"/>
    </row>
    <row r="1151" spans="8:12">
      <c r="H1151" s="4"/>
      <c r="I1151" s="4"/>
      <c r="J1151" s="4"/>
      <c r="K1151" s="4"/>
      <c r="L1151" s="4"/>
    </row>
    <row r="1152" spans="8:12">
      <c r="H1152" s="4"/>
      <c r="I1152" s="4"/>
      <c r="J1152" s="4"/>
      <c r="K1152" s="4"/>
      <c r="L1152" s="4"/>
    </row>
    <row r="1153" spans="8:12">
      <c r="H1153" s="4"/>
      <c r="I1153" s="4"/>
      <c r="J1153" s="4"/>
      <c r="K1153" s="4"/>
      <c r="L1153" s="4"/>
    </row>
    <row r="1154" spans="8:12">
      <c r="H1154" s="4"/>
      <c r="I1154" s="4"/>
      <c r="J1154" s="4"/>
      <c r="K1154" s="4"/>
      <c r="L1154" s="4"/>
    </row>
    <row r="1155" spans="8:12">
      <c r="H1155" s="4"/>
      <c r="I1155" s="4"/>
      <c r="J1155" s="4"/>
      <c r="K1155" s="4"/>
      <c r="L1155" s="4"/>
    </row>
    <row r="1156" spans="8:12">
      <c r="H1156" s="4"/>
      <c r="I1156" s="4"/>
      <c r="J1156" s="4"/>
      <c r="K1156" s="4"/>
      <c r="L1156" s="4"/>
    </row>
    <row r="1157" spans="8:12">
      <c r="H1157" s="4"/>
      <c r="I1157" s="4"/>
      <c r="J1157" s="4"/>
      <c r="K1157" s="4"/>
      <c r="L1157" s="4"/>
    </row>
    <row r="1158" spans="8:12">
      <c r="H1158" s="4"/>
      <c r="I1158" s="4"/>
      <c r="J1158" s="4"/>
      <c r="K1158" s="4"/>
      <c r="L1158" s="4"/>
    </row>
    <row r="1159" spans="8:12">
      <c r="H1159" s="4"/>
      <c r="I1159" s="4"/>
      <c r="J1159" s="4"/>
      <c r="K1159" s="4"/>
      <c r="L1159" s="4"/>
    </row>
    <row r="1160" spans="8:12">
      <c r="H1160" s="4"/>
      <c r="I1160" s="4"/>
      <c r="J1160" s="4"/>
      <c r="K1160" s="4"/>
      <c r="L1160" s="4"/>
    </row>
    <row r="1161" spans="8:12">
      <c r="H1161" s="4"/>
      <c r="I1161" s="4"/>
      <c r="J1161" s="4"/>
      <c r="K1161" s="4"/>
      <c r="L1161" s="4"/>
    </row>
    <row r="1162" spans="8:12">
      <c r="H1162" s="4"/>
      <c r="I1162" s="4"/>
      <c r="J1162" s="4"/>
      <c r="K1162" s="4"/>
      <c r="L1162" s="4"/>
    </row>
    <row r="1163" spans="8:12">
      <c r="H1163" s="4"/>
      <c r="I1163" s="4"/>
      <c r="J1163" s="4"/>
      <c r="K1163" s="4"/>
      <c r="L1163" s="4"/>
    </row>
    <row r="1164" spans="8:12">
      <c r="H1164" s="4"/>
      <c r="I1164" s="4"/>
      <c r="J1164" s="4"/>
      <c r="K1164" s="4"/>
      <c r="L1164" s="4"/>
    </row>
    <row r="1165" spans="8:12">
      <c r="H1165" s="4"/>
      <c r="I1165" s="4"/>
      <c r="J1165" s="4"/>
      <c r="K1165" s="4"/>
      <c r="L1165" s="4"/>
    </row>
    <row r="1166" spans="8:12">
      <c r="H1166" s="4"/>
      <c r="I1166" s="4"/>
      <c r="J1166" s="4"/>
      <c r="K1166" s="4"/>
      <c r="L1166" s="4"/>
    </row>
    <row r="1167" spans="8:12">
      <c r="H1167" s="4"/>
      <c r="I1167" s="4"/>
      <c r="J1167" s="4"/>
      <c r="K1167" s="4"/>
      <c r="L1167" s="4"/>
    </row>
    <row r="1168" spans="8:12">
      <c r="H1168" s="4"/>
      <c r="I1168" s="4"/>
      <c r="J1168" s="4"/>
      <c r="K1168" s="4"/>
      <c r="L1168" s="4"/>
    </row>
    <row r="1169" spans="8:12">
      <c r="H1169" s="4"/>
      <c r="I1169" s="4"/>
      <c r="J1169" s="4"/>
      <c r="K1169" s="4"/>
      <c r="L1169" s="4"/>
    </row>
    <row r="1170" spans="8:12">
      <c r="H1170" s="4"/>
      <c r="I1170" s="4"/>
      <c r="J1170" s="4"/>
      <c r="K1170" s="4"/>
      <c r="L1170" s="4"/>
    </row>
    <row r="1171" spans="8:12">
      <c r="H1171" s="4"/>
      <c r="I1171" s="4"/>
      <c r="J1171" s="4"/>
      <c r="K1171" s="4"/>
      <c r="L1171" s="4"/>
    </row>
    <row r="1172" spans="8:12">
      <c r="H1172" s="4"/>
      <c r="I1172" s="4"/>
      <c r="J1172" s="4"/>
      <c r="K1172" s="4"/>
      <c r="L1172" s="4"/>
    </row>
    <row r="1173" spans="8:12">
      <c r="H1173" s="4"/>
      <c r="I1173" s="4"/>
      <c r="J1173" s="4"/>
      <c r="K1173" s="4"/>
      <c r="L1173" s="4"/>
    </row>
    <row r="1174" spans="8:12">
      <c r="H1174" s="4"/>
      <c r="I1174" s="4"/>
      <c r="J1174" s="4"/>
      <c r="K1174" s="4"/>
      <c r="L1174" s="4"/>
    </row>
    <row r="1175" spans="8:12">
      <c r="H1175" s="4"/>
      <c r="I1175" s="4"/>
      <c r="J1175" s="4"/>
      <c r="K1175" s="4"/>
      <c r="L1175" s="4"/>
    </row>
    <row r="1176" spans="8:12">
      <c r="H1176" s="4"/>
      <c r="I1176" s="4"/>
      <c r="J1176" s="4"/>
      <c r="K1176" s="4"/>
      <c r="L1176" s="4"/>
    </row>
    <row r="1177" spans="8:12">
      <c r="H1177" s="4"/>
      <c r="I1177" s="4"/>
      <c r="J1177" s="4"/>
      <c r="K1177" s="4"/>
      <c r="L1177" s="4"/>
    </row>
    <row r="1178" spans="8:12">
      <c r="H1178" s="4"/>
      <c r="I1178" s="4"/>
      <c r="J1178" s="4"/>
      <c r="K1178" s="4"/>
      <c r="L1178" s="4"/>
    </row>
    <row r="1179" spans="8:12">
      <c r="H1179" s="4"/>
      <c r="I1179" s="4"/>
      <c r="J1179" s="4"/>
      <c r="K1179" s="4"/>
      <c r="L1179" s="4"/>
    </row>
    <row r="1180" spans="8:12">
      <c r="H1180" s="4"/>
      <c r="I1180" s="4"/>
      <c r="J1180" s="4"/>
      <c r="K1180" s="4"/>
      <c r="L1180" s="4"/>
    </row>
    <row r="1181" spans="8:12">
      <c r="H1181" s="4"/>
      <c r="I1181" s="4"/>
      <c r="J1181" s="4"/>
      <c r="K1181" s="4"/>
      <c r="L1181" s="4"/>
    </row>
    <row r="1182" spans="8:12">
      <c r="H1182" s="4"/>
      <c r="I1182" s="4"/>
      <c r="J1182" s="4"/>
      <c r="K1182" s="4"/>
      <c r="L1182" s="4"/>
    </row>
    <row r="1183" spans="8:12">
      <c r="H1183" s="4"/>
      <c r="I1183" s="4"/>
      <c r="J1183" s="4"/>
      <c r="K1183" s="4"/>
      <c r="L1183" s="4"/>
    </row>
    <row r="1184" spans="8:12">
      <c r="H1184" s="4"/>
      <c r="I1184" s="4"/>
      <c r="J1184" s="4"/>
      <c r="K1184" s="4"/>
      <c r="L1184" s="4"/>
    </row>
    <row r="1185" spans="8:12">
      <c r="H1185" s="4"/>
      <c r="I1185" s="4"/>
      <c r="J1185" s="4"/>
      <c r="K1185" s="4"/>
      <c r="L1185" s="4"/>
    </row>
    <row r="1186" spans="8:12">
      <c r="H1186" s="4"/>
      <c r="I1186" s="4"/>
      <c r="J1186" s="4"/>
      <c r="K1186" s="4"/>
      <c r="L1186" s="4"/>
    </row>
    <row r="1187" spans="8:12">
      <c r="H1187" s="4"/>
      <c r="I1187" s="4"/>
      <c r="J1187" s="4"/>
      <c r="K1187" s="4"/>
      <c r="L1187" s="4"/>
    </row>
    <row r="1188" spans="8:12">
      <c r="H1188" s="4"/>
      <c r="I1188" s="4"/>
      <c r="J1188" s="4"/>
      <c r="K1188" s="4"/>
      <c r="L1188" s="4"/>
    </row>
    <row r="1189" spans="8:12">
      <c r="H1189" s="4"/>
      <c r="I1189" s="4"/>
      <c r="J1189" s="4"/>
      <c r="K1189" s="4"/>
      <c r="L1189" s="4"/>
    </row>
    <row r="1190" spans="8:12">
      <c r="H1190" s="4"/>
      <c r="I1190" s="4"/>
      <c r="J1190" s="4"/>
      <c r="K1190" s="4"/>
      <c r="L1190" s="4"/>
    </row>
    <row r="1191" spans="8:12">
      <c r="H1191" s="4"/>
      <c r="I1191" s="4"/>
      <c r="J1191" s="4"/>
      <c r="K1191" s="4"/>
      <c r="L1191" s="4"/>
    </row>
    <row r="1192" spans="8:12">
      <c r="H1192" s="4"/>
      <c r="I1192" s="4"/>
      <c r="J1192" s="4"/>
      <c r="K1192" s="4"/>
      <c r="L1192" s="4"/>
    </row>
    <row r="1193" spans="8:12">
      <c r="H1193" s="4"/>
      <c r="I1193" s="4"/>
      <c r="J1193" s="4"/>
      <c r="K1193" s="4"/>
      <c r="L1193" s="4"/>
    </row>
    <row r="1194" spans="8:12">
      <c r="H1194" s="4"/>
      <c r="I1194" s="4"/>
      <c r="J1194" s="4"/>
      <c r="K1194" s="4"/>
      <c r="L1194" s="4"/>
    </row>
    <row r="1195" spans="8:12">
      <c r="H1195" s="4"/>
      <c r="I1195" s="4"/>
      <c r="J1195" s="4"/>
      <c r="K1195" s="4"/>
      <c r="L1195" s="4"/>
    </row>
    <row r="1196" spans="8:12">
      <c r="H1196" s="4"/>
      <c r="I1196" s="4"/>
      <c r="J1196" s="4"/>
      <c r="K1196" s="4"/>
      <c r="L1196" s="4"/>
    </row>
    <row r="1197" spans="8:12">
      <c r="H1197" s="4"/>
      <c r="I1197" s="4"/>
      <c r="J1197" s="4"/>
      <c r="K1197" s="4"/>
      <c r="L1197" s="4"/>
    </row>
    <row r="1198" spans="8:12">
      <c r="H1198" s="4"/>
      <c r="I1198" s="4"/>
      <c r="J1198" s="4"/>
      <c r="K1198" s="4"/>
      <c r="L1198" s="4"/>
    </row>
    <row r="1199" spans="8:12">
      <c r="H1199" s="4"/>
      <c r="I1199" s="4"/>
      <c r="J1199" s="4"/>
      <c r="K1199" s="4"/>
      <c r="L1199" s="4"/>
    </row>
    <row r="1200" spans="8:12">
      <c r="H1200" s="4"/>
      <c r="I1200" s="4"/>
      <c r="J1200" s="4"/>
      <c r="K1200" s="4"/>
      <c r="L1200" s="4"/>
    </row>
    <row r="1201" spans="8:12">
      <c r="H1201" s="4"/>
      <c r="I1201" s="4"/>
      <c r="J1201" s="4"/>
      <c r="K1201" s="4"/>
      <c r="L1201" s="4"/>
    </row>
    <row r="1202" spans="8:12">
      <c r="H1202" s="4"/>
      <c r="I1202" s="4"/>
      <c r="J1202" s="4"/>
      <c r="K1202" s="4"/>
      <c r="L1202" s="4"/>
    </row>
    <row r="1203" spans="8:12">
      <c r="H1203" s="4"/>
      <c r="I1203" s="4"/>
      <c r="J1203" s="4"/>
      <c r="K1203" s="4"/>
      <c r="L1203" s="4"/>
    </row>
    <row r="1204" spans="8:12">
      <c r="H1204" s="4"/>
      <c r="I1204" s="4"/>
      <c r="J1204" s="4"/>
      <c r="K1204" s="4"/>
      <c r="L1204" s="4"/>
    </row>
    <row r="1205" spans="8:12">
      <c r="H1205" s="4"/>
      <c r="I1205" s="4"/>
      <c r="J1205" s="4"/>
      <c r="K1205" s="4"/>
      <c r="L1205" s="4"/>
    </row>
    <row r="1206" spans="8:12">
      <c r="H1206" s="4"/>
      <c r="I1206" s="4"/>
      <c r="J1206" s="4"/>
      <c r="K1206" s="4"/>
      <c r="L1206" s="4"/>
    </row>
    <row r="1207" spans="8:12">
      <c r="H1207" s="4"/>
      <c r="I1207" s="4"/>
      <c r="J1207" s="4"/>
      <c r="K1207" s="4"/>
      <c r="L1207" s="4"/>
    </row>
    <row r="1208" spans="8:12">
      <c r="H1208" s="4"/>
      <c r="I1208" s="4"/>
      <c r="J1208" s="4"/>
      <c r="K1208" s="4"/>
      <c r="L1208" s="4"/>
    </row>
    <row r="1209" spans="8:12">
      <c r="H1209" s="4"/>
      <c r="I1209" s="4"/>
      <c r="J1209" s="4"/>
      <c r="K1209" s="4"/>
      <c r="L1209" s="4"/>
    </row>
    <row r="1210" spans="8:12">
      <c r="H1210" s="4"/>
      <c r="I1210" s="4"/>
      <c r="J1210" s="4"/>
      <c r="K1210" s="4"/>
      <c r="L1210" s="4"/>
    </row>
    <row r="1211" spans="8:12">
      <c r="H1211" s="4"/>
      <c r="I1211" s="4"/>
      <c r="J1211" s="4"/>
      <c r="K1211" s="4"/>
      <c r="L1211" s="4"/>
    </row>
    <row r="1212" spans="8:12">
      <c r="H1212" s="4"/>
      <c r="I1212" s="4"/>
      <c r="J1212" s="4"/>
      <c r="K1212" s="4"/>
      <c r="L1212" s="4"/>
    </row>
    <row r="1213" spans="8:12">
      <c r="H1213" s="4"/>
      <c r="I1213" s="4"/>
      <c r="J1213" s="4"/>
      <c r="K1213" s="4"/>
      <c r="L1213" s="4"/>
    </row>
    <row r="1214" spans="8:12">
      <c r="H1214" s="4"/>
      <c r="I1214" s="4"/>
      <c r="J1214" s="4"/>
      <c r="K1214" s="4"/>
      <c r="L1214" s="4"/>
    </row>
    <row r="1215" spans="8:12">
      <c r="H1215" s="4"/>
      <c r="I1215" s="4"/>
      <c r="J1215" s="4"/>
      <c r="K1215" s="4"/>
      <c r="L1215" s="4"/>
    </row>
    <row r="1216" spans="8:12">
      <c r="H1216" s="4"/>
      <c r="I1216" s="4"/>
      <c r="J1216" s="4"/>
      <c r="K1216" s="4"/>
      <c r="L1216" s="4"/>
    </row>
    <row r="1217" spans="8:12">
      <c r="H1217" s="4"/>
      <c r="I1217" s="4"/>
      <c r="J1217" s="4"/>
      <c r="K1217" s="4"/>
      <c r="L1217" s="4"/>
    </row>
    <row r="1218" spans="8:12">
      <c r="H1218" s="4"/>
      <c r="I1218" s="4"/>
      <c r="J1218" s="4"/>
      <c r="K1218" s="4"/>
      <c r="L1218" s="4"/>
    </row>
    <row r="1219" spans="8:12">
      <c r="H1219" s="4"/>
      <c r="I1219" s="4"/>
      <c r="J1219" s="4"/>
      <c r="K1219" s="4"/>
      <c r="L1219" s="4"/>
    </row>
    <row r="1220" spans="8:12">
      <c r="H1220" s="4"/>
      <c r="I1220" s="4"/>
      <c r="J1220" s="4"/>
      <c r="K1220" s="4"/>
      <c r="L1220" s="4"/>
    </row>
    <row r="1221" spans="8:12">
      <c r="H1221" s="4"/>
      <c r="I1221" s="4"/>
      <c r="J1221" s="4"/>
      <c r="K1221" s="4"/>
      <c r="L1221" s="4"/>
    </row>
    <row r="1222" spans="8:12">
      <c r="H1222" s="4"/>
      <c r="I1222" s="4"/>
      <c r="J1222" s="4"/>
      <c r="K1222" s="4"/>
      <c r="L1222" s="4"/>
    </row>
    <row r="1223" spans="8:12">
      <c r="H1223" s="4"/>
      <c r="I1223" s="4"/>
      <c r="J1223" s="4"/>
      <c r="K1223" s="4"/>
      <c r="L1223" s="4"/>
    </row>
    <row r="1224" spans="8:12">
      <c r="H1224" s="4"/>
      <c r="I1224" s="4"/>
      <c r="J1224" s="4"/>
      <c r="K1224" s="4"/>
      <c r="L1224" s="4"/>
    </row>
    <row r="1225" spans="8:12">
      <c r="H1225" s="4"/>
      <c r="I1225" s="4"/>
      <c r="J1225" s="4"/>
      <c r="K1225" s="4"/>
      <c r="L1225" s="4"/>
    </row>
    <row r="1226" spans="8:12">
      <c r="H1226" s="4"/>
      <c r="I1226" s="4"/>
      <c r="J1226" s="4"/>
      <c r="K1226" s="4"/>
      <c r="L1226" s="4"/>
    </row>
    <row r="1227" spans="8:12">
      <c r="H1227" s="4"/>
      <c r="I1227" s="4"/>
      <c r="J1227" s="4"/>
      <c r="K1227" s="4"/>
      <c r="L1227" s="4"/>
    </row>
    <row r="1228" spans="8:12">
      <c r="H1228" s="4"/>
      <c r="I1228" s="4"/>
      <c r="J1228" s="4"/>
      <c r="K1228" s="4"/>
      <c r="L1228" s="4"/>
    </row>
    <row r="1229" spans="8:12">
      <c r="H1229" s="4"/>
      <c r="I1229" s="4"/>
      <c r="J1229" s="4"/>
      <c r="K1229" s="4"/>
      <c r="L1229" s="4"/>
    </row>
    <row r="1230" spans="8:12">
      <c r="H1230" s="4"/>
      <c r="I1230" s="4"/>
      <c r="J1230" s="4"/>
      <c r="K1230" s="4"/>
      <c r="L1230" s="4"/>
    </row>
    <row r="1231" spans="8:12">
      <c r="H1231" s="4"/>
      <c r="I1231" s="4"/>
      <c r="J1231" s="4"/>
      <c r="K1231" s="4"/>
      <c r="L1231" s="4"/>
    </row>
    <row r="1232" spans="8:12">
      <c r="H1232" s="4"/>
      <c r="I1232" s="4"/>
      <c r="J1232" s="4"/>
      <c r="K1232" s="4"/>
      <c r="L1232" s="4"/>
    </row>
    <row r="1233" spans="8:12">
      <c r="H1233" s="4"/>
      <c r="I1233" s="4"/>
      <c r="J1233" s="4"/>
      <c r="K1233" s="4"/>
      <c r="L1233" s="4"/>
    </row>
    <row r="1234" spans="8:12">
      <c r="H1234" s="4"/>
      <c r="I1234" s="4"/>
      <c r="J1234" s="4"/>
      <c r="K1234" s="4"/>
      <c r="L1234" s="4"/>
    </row>
    <row r="1235" spans="8:12">
      <c r="H1235" s="4"/>
      <c r="I1235" s="4"/>
      <c r="J1235" s="4"/>
      <c r="K1235" s="4"/>
      <c r="L1235" s="4"/>
    </row>
    <row r="1236" spans="8:12">
      <c r="H1236" s="4"/>
      <c r="I1236" s="4"/>
      <c r="J1236" s="4"/>
      <c r="K1236" s="4"/>
      <c r="L1236" s="4"/>
    </row>
    <row r="1237" spans="8:12">
      <c r="H1237" s="4"/>
      <c r="I1237" s="4"/>
      <c r="J1237" s="4"/>
      <c r="K1237" s="4"/>
      <c r="L1237" s="4"/>
    </row>
    <row r="1238" spans="8:12">
      <c r="H1238" s="4"/>
      <c r="I1238" s="4"/>
      <c r="J1238" s="4"/>
      <c r="K1238" s="4"/>
      <c r="L1238" s="4"/>
    </row>
    <row r="1239" spans="8:12">
      <c r="H1239" s="4"/>
      <c r="I1239" s="4"/>
      <c r="J1239" s="4"/>
      <c r="K1239" s="4"/>
      <c r="L1239" s="4"/>
    </row>
    <row r="1240" spans="8:12">
      <c r="H1240" s="4"/>
      <c r="I1240" s="4"/>
      <c r="J1240" s="4"/>
      <c r="K1240" s="4"/>
      <c r="L1240" s="4"/>
    </row>
    <row r="1241" spans="8:12">
      <c r="H1241" s="4"/>
      <c r="I1241" s="4"/>
      <c r="J1241" s="4"/>
      <c r="K1241" s="4"/>
      <c r="L1241" s="4"/>
    </row>
    <row r="1242" spans="8:12">
      <c r="H1242" s="4"/>
      <c r="I1242" s="4"/>
      <c r="J1242" s="4"/>
      <c r="K1242" s="4"/>
      <c r="L1242" s="4"/>
    </row>
    <row r="1243" spans="8:12">
      <c r="H1243" s="4"/>
      <c r="I1243" s="4"/>
      <c r="J1243" s="4"/>
      <c r="K1243" s="4"/>
      <c r="L1243" s="4"/>
    </row>
    <row r="1244" spans="8:12">
      <c r="H1244" s="4"/>
      <c r="I1244" s="4"/>
      <c r="J1244" s="4"/>
      <c r="K1244" s="4"/>
      <c r="L1244" s="4"/>
    </row>
    <row r="1245" spans="8:12">
      <c r="H1245" s="4"/>
      <c r="I1245" s="4"/>
      <c r="J1245" s="4"/>
      <c r="K1245" s="4"/>
      <c r="L1245" s="4"/>
    </row>
    <row r="1246" spans="8:12">
      <c r="H1246" s="4"/>
      <c r="I1246" s="4"/>
      <c r="J1246" s="4"/>
      <c r="K1246" s="4"/>
      <c r="L1246" s="4"/>
    </row>
    <row r="1247" spans="8:12">
      <c r="H1247" s="4"/>
      <c r="I1247" s="4"/>
      <c r="J1247" s="4"/>
      <c r="K1247" s="4"/>
      <c r="L1247" s="4"/>
    </row>
    <row r="1248" spans="8:12">
      <c r="H1248" s="4"/>
      <c r="I1248" s="4"/>
      <c r="J1248" s="4"/>
      <c r="K1248" s="4"/>
      <c r="L1248" s="4"/>
    </row>
    <row r="1249" spans="8:12">
      <c r="H1249" s="4"/>
      <c r="I1249" s="4"/>
      <c r="J1249" s="4"/>
      <c r="K1249" s="4"/>
      <c r="L1249" s="4"/>
    </row>
    <row r="1250" spans="8:12">
      <c r="H1250" s="4"/>
      <c r="I1250" s="4"/>
      <c r="J1250" s="4"/>
      <c r="K1250" s="4"/>
      <c r="L1250" s="4"/>
    </row>
    <row r="1251" spans="8:12">
      <c r="H1251" s="4"/>
      <c r="I1251" s="4"/>
      <c r="J1251" s="4"/>
      <c r="K1251" s="4"/>
      <c r="L1251" s="4"/>
    </row>
    <row r="1252" spans="8:12">
      <c r="H1252" s="4"/>
      <c r="I1252" s="4"/>
      <c r="J1252" s="4"/>
      <c r="K1252" s="4"/>
      <c r="L1252" s="4"/>
    </row>
    <row r="1253" spans="8:12">
      <c r="H1253" s="4"/>
      <c r="I1253" s="4"/>
      <c r="J1253" s="4"/>
      <c r="K1253" s="4"/>
      <c r="L1253" s="4"/>
    </row>
    <row r="1254" spans="8:12">
      <c r="H1254" s="4"/>
      <c r="I1254" s="4"/>
      <c r="J1254" s="4"/>
      <c r="K1254" s="4"/>
      <c r="L1254" s="4"/>
    </row>
    <row r="1255" spans="8:12">
      <c r="H1255" s="4"/>
      <c r="I1255" s="4"/>
      <c r="J1255" s="4"/>
      <c r="K1255" s="4"/>
      <c r="L1255" s="4"/>
    </row>
    <row r="1256" spans="8:12">
      <c r="H1256" s="4"/>
      <c r="I1256" s="4"/>
      <c r="J1256" s="4"/>
      <c r="K1256" s="4"/>
      <c r="L1256" s="4"/>
    </row>
    <row r="1257" spans="8:12">
      <c r="H1257" s="4"/>
      <c r="I1257" s="4"/>
      <c r="J1257" s="4"/>
      <c r="K1257" s="4"/>
      <c r="L1257" s="4"/>
    </row>
    <row r="1258" spans="8:12">
      <c r="H1258" s="4"/>
      <c r="I1258" s="4"/>
      <c r="J1258" s="4"/>
      <c r="K1258" s="4"/>
      <c r="L1258" s="4"/>
    </row>
    <row r="1259" spans="8:12">
      <c r="H1259" s="4"/>
      <c r="I1259" s="4"/>
      <c r="J1259" s="4"/>
      <c r="K1259" s="4"/>
      <c r="L1259" s="4"/>
    </row>
    <row r="1260" spans="8:12">
      <c r="H1260" s="4"/>
      <c r="I1260" s="4"/>
      <c r="J1260" s="4"/>
      <c r="K1260" s="4"/>
      <c r="L1260" s="4"/>
    </row>
    <row r="1261" spans="8:12">
      <c r="H1261" s="4"/>
      <c r="I1261" s="4"/>
      <c r="J1261" s="4"/>
      <c r="K1261" s="4"/>
      <c r="L1261" s="4"/>
    </row>
    <row r="1262" spans="8:12">
      <c r="H1262" s="4"/>
      <c r="I1262" s="4"/>
      <c r="J1262" s="4"/>
      <c r="K1262" s="4"/>
      <c r="L1262" s="4"/>
    </row>
    <row r="1263" spans="8:12">
      <c r="H1263" s="4"/>
      <c r="I1263" s="4"/>
      <c r="J1263" s="4"/>
      <c r="K1263" s="4"/>
      <c r="L1263" s="4"/>
    </row>
    <row r="1264" spans="8:12">
      <c r="H1264" s="4"/>
      <c r="I1264" s="4"/>
      <c r="J1264" s="4"/>
      <c r="K1264" s="4"/>
      <c r="L1264" s="4"/>
    </row>
    <row r="1265" spans="8:12">
      <c r="H1265" s="4"/>
      <c r="I1265" s="4"/>
      <c r="J1265" s="4"/>
      <c r="K1265" s="4"/>
      <c r="L1265" s="4"/>
    </row>
    <row r="1266" spans="8:12">
      <c r="H1266" s="4"/>
      <c r="I1266" s="4"/>
      <c r="J1266" s="4"/>
      <c r="K1266" s="4"/>
      <c r="L1266" s="4"/>
    </row>
    <row r="1267" spans="8:12">
      <c r="H1267" s="4"/>
      <c r="I1267" s="4"/>
      <c r="J1267" s="4"/>
      <c r="K1267" s="4"/>
      <c r="L1267" s="4"/>
    </row>
    <row r="1268" spans="8:12">
      <c r="H1268" s="4"/>
      <c r="I1268" s="4"/>
      <c r="J1268" s="4"/>
      <c r="K1268" s="4"/>
      <c r="L1268" s="4"/>
    </row>
    <row r="1269" spans="8:12">
      <c r="H1269" s="4"/>
      <c r="I1269" s="4"/>
      <c r="J1269" s="4"/>
      <c r="K1269" s="4"/>
      <c r="L1269" s="4"/>
    </row>
    <row r="1270" spans="8:12">
      <c r="H1270" s="4"/>
      <c r="I1270" s="4"/>
      <c r="J1270" s="4"/>
      <c r="K1270" s="4"/>
      <c r="L1270" s="4"/>
    </row>
    <row r="1271" spans="8:12">
      <c r="H1271" s="4"/>
      <c r="I1271" s="4"/>
      <c r="J1271" s="4"/>
      <c r="K1271" s="4"/>
      <c r="L1271" s="4"/>
    </row>
    <row r="1272" spans="8:12">
      <c r="H1272" s="4"/>
      <c r="I1272" s="4"/>
      <c r="J1272" s="4"/>
      <c r="K1272" s="4"/>
      <c r="L1272" s="4"/>
    </row>
    <row r="1273" spans="8:12">
      <c r="H1273" s="4"/>
      <c r="I1273" s="4"/>
      <c r="J1273" s="4"/>
      <c r="K1273" s="4"/>
      <c r="L1273" s="4"/>
    </row>
    <row r="1274" spans="8:12">
      <c r="H1274" s="4"/>
      <c r="I1274" s="4"/>
      <c r="J1274" s="4"/>
      <c r="K1274" s="4"/>
      <c r="L1274" s="4"/>
    </row>
    <row r="1275" spans="8:12">
      <c r="H1275" s="4"/>
      <c r="I1275" s="4"/>
      <c r="J1275" s="4"/>
      <c r="K1275" s="4"/>
      <c r="L1275" s="4"/>
    </row>
    <row r="1276" spans="8:12">
      <c r="H1276" s="4"/>
      <c r="I1276" s="4"/>
      <c r="J1276" s="4"/>
      <c r="K1276" s="4"/>
      <c r="L1276" s="4"/>
    </row>
    <row r="1277" spans="8:12">
      <c r="H1277" s="4"/>
      <c r="I1277" s="4"/>
      <c r="J1277" s="4"/>
      <c r="K1277" s="4"/>
      <c r="L1277" s="4"/>
    </row>
    <row r="1278" spans="8:12">
      <c r="H1278" s="4"/>
      <c r="I1278" s="4"/>
      <c r="J1278" s="4"/>
      <c r="K1278" s="4"/>
      <c r="L1278" s="4"/>
    </row>
    <row r="1279" spans="8:12">
      <c r="H1279" s="4"/>
      <c r="I1279" s="4"/>
      <c r="J1279" s="4"/>
      <c r="K1279" s="4"/>
      <c r="L1279" s="4"/>
    </row>
    <row r="1280" spans="8:12">
      <c r="H1280" s="4"/>
      <c r="I1280" s="4"/>
      <c r="J1280" s="4"/>
      <c r="K1280" s="4"/>
      <c r="L1280" s="4"/>
    </row>
    <row r="1281" spans="8:12">
      <c r="H1281" s="4"/>
      <c r="I1281" s="4"/>
      <c r="J1281" s="4"/>
      <c r="K1281" s="4"/>
      <c r="L1281" s="4"/>
    </row>
    <row r="1282" spans="8:12">
      <c r="H1282" s="4"/>
      <c r="I1282" s="4"/>
      <c r="J1282" s="4"/>
      <c r="K1282" s="4"/>
      <c r="L1282" s="4"/>
    </row>
    <row r="1283" spans="8:12">
      <c r="H1283" s="4"/>
      <c r="I1283" s="4"/>
      <c r="J1283" s="4"/>
      <c r="K1283" s="4"/>
      <c r="L1283" s="4"/>
    </row>
    <row r="1284" spans="8:12">
      <c r="H1284" s="4"/>
      <c r="I1284" s="4"/>
      <c r="J1284" s="4"/>
      <c r="K1284" s="4"/>
      <c r="L1284" s="4"/>
    </row>
    <row r="1285" spans="8:12">
      <c r="H1285" s="4"/>
      <c r="I1285" s="4"/>
      <c r="J1285" s="4"/>
      <c r="K1285" s="4"/>
      <c r="L1285" s="4"/>
    </row>
    <row r="1286" spans="8:12">
      <c r="H1286" s="4"/>
      <c r="I1286" s="4"/>
      <c r="J1286" s="4"/>
      <c r="K1286" s="4"/>
      <c r="L1286" s="4"/>
    </row>
    <row r="1287" spans="8:12">
      <c r="H1287" s="4"/>
      <c r="I1287" s="4"/>
      <c r="J1287" s="4"/>
      <c r="K1287" s="4"/>
      <c r="L1287" s="4"/>
    </row>
    <row r="1288" spans="8:12">
      <c r="H1288" s="4"/>
      <c r="I1288" s="4"/>
      <c r="J1288" s="4"/>
      <c r="K1288" s="4"/>
      <c r="L1288" s="4"/>
    </row>
    <row r="1289" spans="8:12">
      <c r="H1289" s="4"/>
      <c r="I1289" s="4"/>
      <c r="J1289" s="4"/>
      <c r="K1289" s="4"/>
      <c r="L1289" s="4"/>
    </row>
    <row r="1290" spans="8:12">
      <c r="H1290" s="4"/>
      <c r="I1290" s="4"/>
      <c r="J1290" s="4"/>
      <c r="K1290" s="4"/>
      <c r="L1290" s="4"/>
    </row>
    <row r="1291" spans="8:12">
      <c r="H1291" s="4"/>
      <c r="I1291" s="4"/>
      <c r="J1291" s="4"/>
      <c r="K1291" s="4"/>
      <c r="L1291" s="4"/>
    </row>
    <row r="1292" spans="8:12">
      <c r="H1292" s="4"/>
      <c r="I1292" s="4"/>
      <c r="J1292" s="4"/>
      <c r="K1292" s="4"/>
      <c r="L1292" s="4"/>
    </row>
    <row r="1293" spans="8:12">
      <c r="H1293" s="4"/>
      <c r="I1293" s="4"/>
      <c r="J1293" s="4"/>
      <c r="K1293" s="4"/>
      <c r="L1293" s="4"/>
    </row>
    <row r="1294" spans="8:12">
      <c r="H1294" s="4"/>
      <c r="I1294" s="4"/>
      <c r="J1294" s="4"/>
      <c r="K1294" s="4"/>
      <c r="L1294" s="4"/>
    </row>
    <row r="1295" spans="8:12">
      <c r="H1295" s="4"/>
      <c r="I1295" s="4"/>
      <c r="J1295" s="4"/>
      <c r="K1295" s="4"/>
      <c r="L1295" s="4"/>
    </row>
    <row r="1296" spans="8:12">
      <c r="H1296" s="4"/>
      <c r="I1296" s="4"/>
      <c r="J1296" s="4"/>
      <c r="K1296" s="4"/>
      <c r="L1296" s="4"/>
    </row>
    <row r="1297" spans="8:12">
      <c r="H1297" s="4"/>
      <c r="I1297" s="4"/>
      <c r="J1297" s="4"/>
      <c r="K1297" s="4"/>
      <c r="L1297" s="4"/>
    </row>
    <row r="1298" spans="8:12">
      <c r="H1298" s="4"/>
      <c r="I1298" s="4"/>
      <c r="J1298" s="4"/>
      <c r="K1298" s="4"/>
      <c r="L1298" s="4"/>
    </row>
    <row r="1299" spans="8:12">
      <c r="H1299" s="4"/>
      <c r="I1299" s="4"/>
      <c r="J1299" s="4"/>
      <c r="K1299" s="4"/>
      <c r="L1299" s="4"/>
    </row>
    <row r="1300" spans="8:12">
      <c r="H1300" s="4"/>
      <c r="I1300" s="4"/>
      <c r="J1300" s="4"/>
      <c r="K1300" s="4"/>
      <c r="L1300" s="4"/>
    </row>
    <row r="1301" spans="8:12">
      <c r="H1301" s="4"/>
      <c r="I1301" s="4"/>
      <c r="J1301" s="4"/>
      <c r="K1301" s="4"/>
      <c r="L1301" s="4"/>
    </row>
    <row r="1302" spans="8:12">
      <c r="H1302" s="4"/>
      <c r="I1302" s="4"/>
      <c r="J1302" s="4"/>
      <c r="K1302" s="4"/>
      <c r="L1302" s="4"/>
    </row>
    <row r="1303" spans="8:12">
      <c r="H1303" s="4"/>
      <c r="I1303" s="4"/>
      <c r="J1303" s="4"/>
      <c r="K1303" s="4"/>
      <c r="L1303" s="4"/>
    </row>
    <row r="1304" spans="8:12">
      <c r="H1304" s="4"/>
      <c r="I1304" s="4"/>
      <c r="J1304" s="4"/>
      <c r="K1304" s="4"/>
      <c r="L1304" s="4"/>
    </row>
    <row r="1305" spans="8:12">
      <c r="H1305" s="4"/>
      <c r="I1305" s="4"/>
      <c r="J1305" s="4"/>
      <c r="K1305" s="4"/>
      <c r="L1305" s="4"/>
    </row>
    <row r="1306" spans="8:12">
      <c r="H1306" s="4"/>
      <c r="I1306" s="4"/>
      <c r="J1306" s="4"/>
      <c r="K1306" s="4"/>
      <c r="L1306" s="4"/>
    </row>
    <row r="1307" spans="8:12">
      <c r="H1307" s="4"/>
      <c r="I1307" s="4"/>
      <c r="J1307" s="4"/>
      <c r="K1307" s="4"/>
      <c r="L1307" s="4"/>
    </row>
    <row r="1308" spans="8:12">
      <c r="H1308" s="4"/>
      <c r="I1308" s="4"/>
      <c r="J1308" s="4"/>
      <c r="K1308" s="4"/>
      <c r="L1308" s="4"/>
    </row>
    <row r="1309" spans="8:12">
      <c r="H1309" s="4"/>
      <c r="I1309" s="4"/>
      <c r="J1309" s="4"/>
      <c r="K1309" s="4"/>
      <c r="L1309" s="4"/>
    </row>
    <row r="1310" spans="8:12">
      <c r="H1310" s="4"/>
      <c r="I1310" s="4"/>
      <c r="J1310" s="4"/>
      <c r="K1310" s="4"/>
      <c r="L1310" s="4"/>
    </row>
    <row r="1311" spans="8:12">
      <c r="H1311" s="4"/>
      <c r="I1311" s="4"/>
      <c r="J1311" s="4"/>
      <c r="K1311" s="4"/>
      <c r="L1311" s="4"/>
    </row>
    <row r="1312" spans="8:12">
      <c r="H1312" s="4"/>
      <c r="I1312" s="4"/>
      <c r="J1312" s="4"/>
      <c r="K1312" s="4"/>
      <c r="L1312" s="4"/>
    </row>
    <row r="1313" spans="8:12">
      <c r="H1313" s="4"/>
      <c r="I1313" s="4"/>
      <c r="J1313" s="4"/>
      <c r="K1313" s="4"/>
      <c r="L1313" s="4"/>
    </row>
    <row r="1314" spans="8:12">
      <c r="H1314" s="4"/>
      <c r="I1314" s="4"/>
      <c r="J1314" s="4"/>
      <c r="K1314" s="4"/>
      <c r="L1314" s="4"/>
    </row>
    <row r="1315" spans="8:12">
      <c r="H1315" s="4"/>
      <c r="I1315" s="4"/>
      <c r="J1315" s="4"/>
      <c r="K1315" s="4"/>
      <c r="L1315" s="4"/>
    </row>
    <row r="1316" spans="8:12">
      <c r="H1316" s="4"/>
      <c r="I1316" s="4"/>
      <c r="J1316" s="4"/>
      <c r="K1316" s="4"/>
      <c r="L1316" s="4"/>
    </row>
    <row r="1317" spans="8:12">
      <c r="H1317" s="4"/>
      <c r="I1317" s="4"/>
      <c r="J1317" s="4"/>
      <c r="K1317" s="4"/>
      <c r="L1317" s="4"/>
    </row>
    <row r="1318" spans="8:12">
      <c r="H1318" s="4"/>
      <c r="I1318" s="4"/>
      <c r="J1318" s="4"/>
      <c r="K1318" s="4"/>
      <c r="L1318" s="4"/>
    </row>
    <row r="1319" spans="8:12">
      <c r="H1319" s="4"/>
      <c r="I1319" s="4"/>
      <c r="J1319" s="4"/>
      <c r="K1319" s="4"/>
      <c r="L1319" s="4"/>
    </row>
    <row r="1320" spans="8:12">
      <c r="H1320" s="4"/>
      <c r="I1320" s="4"/>
      <c r="J1320" s="4"/>
      <c r="K1320" s="4"/>
      <c r="L1320" s="4"/>
    </row>
    <row r="1321" spans="8:12">
      <c r="H1321" s="4"/>
      <c r="I1321" s="4"/>
      <c r="J1321" s="4"/>
      <c r="K1321" s="4"/>
      <c r="L1321" s="4"/>
    </row>
    <row r="1322" spans="8:12">
      <c r="H1322" s="4"/>
      <c r="I1322" s="4"/>
      <c r="J1322" s="4"/>
      <c r="K1322" s="4"/>
      <c r="L1322" s="4"/>
    </row>
    <row r="1323" spans="8:12">
      <c r="H1323" s="4"/>
      <c r="I1323" s="4"/>
      <c r="J1323" s="4"/>
      <c r="K1323" s="4"/>
      <c r="L1323" s="4"/>
    </row>
    <row r="1324" spans="8:12">
      <c r="H1324" s="4"/>
      <c r="I1324" s="4"/>
      <c r="J1324" s="4"/>
      <c r="K1324" s="4"/>
      <c r="L1324" s="4"/>
    </row>
    <row r="1325" spans="8:12">
      <c r="H1325" s="4"/>
      <c r="I1325" s="4"/>
      <c r="J1325" s="4"/>
      <c r="K1325" s="4"/>
      <c r="L1325" s="4"/>
    </row>
    <row r="1326" spans="8:12">
      <c r="H1326" s="4"/>
      <c r="I1326" s="4"/>
      <c r="J1326" s="4"/>
      <c r="K1326" s="4"/>
      <c r="L1326" s="4"/>
    </row>
    <row r="1327" spans="8:12">
      <c r="H1327" s="4"/>
      <c r="I1327" s="4"/>
      <c r="J1327" s="4"/>
      <c r="K1327" s="4"/>
      <c r="L1327" s="4"/>
    </row>
    <row r="1328" spans="8:12">
      <c r="H1328" s="4"/>
      <c r="I1328" s="4"/>
      <c r="J1328" s="4"/>
      <c r="K1328" s="4"/>
      <c r="L1328" s="4"/>
    </row>
    <row r="1329" spans="8:12">
      <c r="H1329" s="4"/>
      <c r="I1329" s="4"/>
      <c r="J1329" s="4"/>
      <c r="K1329" s="4"/>
      <c r="L1329" s="4"/>
    </row>
    <row r="1330" spans="8:12">
      <c r="H1330" s="4"/>
      <c r="I1330" s="4"/>
      <c r="J1330" s="4"/>
      <c r="K1330" s="4"/>
      <c r="L1330" s="4"/>
    </row>
    <row r="1331" spans="8:12">
      <c r="H1331" s="4"/>
      <c r="I1331" s="4"/>
      <c r="J1331" s="4"/>
      <c r="K1331" s="4"/>
      <c r="L1331" s="4"/>
    </row>
    <row r="1332" spans="8:12">
      <c r="H1332" s="4"/>
      <c r="I1332" s="4"/>
      <c r="J1332" s="4"/>
      <c r="K1332" s="4"/>
      <c r="L1332" s="4"/>
    </row>
    <row r="1333" spans="8:12">
      <c r="H1333" s="4"/>
      <c r="I1333" s="4"/>
      <c r="J1333" s="4"/>
      <c r="K1333" s="4"/>
      <c r="L1333" s="4"/>
    </row>
    <row r="1334" spans="8:12">
      <c r="H1334" s="4"/>
      <c r="I1334" s="4"/>
      <c r="J1334" s="4"/>
      <c r="K1334" s="4"/>
      <c r="L1334" s="4"/>
    </row>
    <row r="1335" spans="8:12">
      <c r="H1335" s="4"/>
      <c r="I1335" s="4"/>
      <c r="J1335" s="4"/>
      <c r="K1335" s="4"/>
      <c r="L1335" s="4"/>
    </row>
    <row r="1336" spans="8:12">
      <c r="H1336" s="4"/>
      <c r="I1336" s="4"/>
      <c r="J1336" s="4"/>
      <c r="K1336" s="4"/>
      <c r="L1336" s="4"/>
    </row>
    <row r="1337" spans="8:12">
      <c r="H1337" s="4"/>
      <c r="I1337" s="4"/>
      <c r="J1337" s="4"/>
      <c r="K1337" s="4"/>
      <c r="L1337" s="4"/>
    </row>
    <row r="1338" spans="8:12">
      <c r="H1338" s="4"/>
      <c r="I1338" s="4"/>
      <c r="J1338" s="4"/>
      <c r="K1338" s="4"/>
      <c r="L1338" s="4"/>
    </row>
    <row r="1339" spans="8:12">
      <c r="H1339" s="4"/>
      <c r="I1339" s="4"/>
      <c r="J1339" s="4"/>
      <c r="K1339" s="4"/>
      <c r="L1339" s="4"/>
    </row>
    <row r="1340" spans="8:12">
      <c r="H1340" s="4"/>
      <c r="I1340" s="4"/>
      <c r="J1340" s="4"/>
      <c r="K1340" s="4"/>
      <c r="L1340" s="4"/>
    </row>
    <row r="1341" spans="8:12">
      <c r="H1341" s="4"/>
      <c r="I1341" s="4"/>
      <c r="J1341" s="4"/>
      <c r="K1341" s="4"/>
      <c r="L1341" s="4"/>
    </row>
    <row r="1342" spans="8:12">
      <c r="H1342" s="4"/>
      <c r="I1342" s="4"/>
      <c r="J1342" s="4"/>
      <c r="K1342" s="4"/>
      <c r="L1342" s="4"/>
    </row>
    <row r="1343" spans="8:12">
      <c r="H1343" s="4"/>
      <c r="I1343" s="4"/>
      <c r="J1343" s="4"/>
      <c r="K1343" s="4"/>
      <c r="L1343" s="4"/>
    </row>
    <row r="1344" spans="8:12">
      <c r="H1344" s="4"/>
      <c r="I1344" s="4"/>
      <c r="J1344" s="4"/>
      <c r="K1344" s="4"/>
      <c r="L1344" s="4"/>
    </row>
    <row r="1345" spans="8:12">
      <c r="H1345" s="4"/>
      <c r="I1345" s="4"/>
      <c r="J1345" s="4"/>
      <c r="K1345" s="4"/>
      <c r="L1345" s="4"/>
    </row>
    <row r="1346" spans="8:12">
      <c r="H1346" s="4"/>
      <c r="I1346" s="4"/>
      <c r="J1346" s="4"/>
      <c r="K1346" s="4"/>
      <c r="L1346" s="4"/>
    </row>
    <row r="1347" spans="8:12">
      <c r="H1347" s="4"/>
      <c r="I1347" s="4"/>
      <c r="J1347" s="4"/>
      <c r="K1347" s="4"/>
      <c r="L1347" s="4"/>
    </row>
    <row r="1348" spans="8:12">
      <c r="H1348" s="4"/>
      <c r="I1348" s="4"/>
      <c r="J1348" s="4"/>
      <c r="K1348" s="4"/>
      <c r="L1348" s="4"/>
    </row>
    <row r="1349" spans="8:12">
      <c r="H1349" s="4"/>
      <c r="I1349" s="4"/>
      <c r="J1349" s="4"/>
      <c r="K1349" s="4"/>
      <c r="L1349" s="4"/>
    </row>
    <row r="1350" spans="8:12">
      <c r="H1350" s="4"/>
      <c r="I1350" s="4"/>
      <c r="J1350" s="4"/>
      <c r="K1350" s="4"/>
      <c r="L1350" s="4"/>
    </row>
    <row r="1351" spans="8:12">
      <c r="H1351" s="4"/>
      <c r="I1351" s="4"/>
      <c r="J1351" s="4"/>
      <c r="K1351" s="4"/>
      <c r="L1351" s="4"/>
    </row>
    <row r="1352" spans="8:12">
      <c r="H1352" s="4"/>
      <c r="I1352" s="4"/>
      <c r="J1352" s="4"/>
      <c r="K1352" s="4"/>
      <c r="L1352" s="4"/>
    </row>
    <row r="1353" spans="8:12">
      <c r="H1353" s="4"/>
      <c r="I1353" s="4"/>
      <c r="J1353" s="4"/>
      <c r="K1353" s="4"/>
      <c r="L1353" s="4"/>
    </row>
    <row r="1354" spans="8:12">
      <c r="H1354" s="4"/>
      <c r="I1354" s="4"/>
      <c r="J1354" s="4"/>
      <c r="K1354" s="4"/>
      <c r="L1354" s="4"/>
    </row>
    <row r="1355" spans="8:12">
      <c r="H1355" s="4"/>
      <c r="I1355" s="4"/>
      <c r="J1355" s="4"/>
      <c r="K1355" s="4"/>
      <c r="L1355" s="4"/>
    </row>
    <row r="1356" spans="8:12">
      <c r="H1356" s="4"/>
      <c r="I1356" s="4"/>
      <c r="J1356" s="4"/>
      <c r="K1356" s="4"/>
      <c r="L1356" s="4"/>
    </row>
    <row r="1357" spans="8:12">
      <c r="H1357" s="4"/>
      <c r="I1357" s="4"/>
      <c r="J1357" s="4"/>
      <c r="K1357" s="4"/>
      <c r="L1357" s="4"/>
    </row>
    <row r="1358" spans="8:12">
      <c r="H1358" s="4"/>
      <c r="I1358" s="4"/>
      <c r="J1358" s="4"/>
      <c r="K1358" s="4"/>
      <c r="L1358" s="4"/>
    </row>
    <row r="1359" spans="8:12">
      <c r="H1359" s="4"/>
      <c r="I1359" s="4"/>
      <c r="J1359" s="4"/>
      <c r="K1359" s="4"/>
      <c r="L1359" s="4"/>
    </row>
    <row r="1360" spans="8:12">
      <c r="H1360" s="4"/>
      <c r="I1360" s="4"/>
      <c r="J1360" s="4"/>
      <c r="K1360" s="4"/>
      <c r="L1360" s="4"/>
    </row>
    <row r="1361" spans="8:12">
      <c r="H1361" s="4"/>
      <c r="I1361" s="4"/>
      <c r="J1361" s="4"/>
      <c r="K1361" s="4"/>
      <c r="L1361" s="4"/>
    </row>
    <row r="1362" spans="8:12">
      <c r="H1362" s="4"/>
      <c r="I1362" s="4"/>
      <c r="J1362" s="4"/>
      <c r="K1362" s="4"/>
      <c r="L1362" s="4"/>
    </row>
    <row r="1363" spans="8:12">
      <c r="H1363" s="4"/>
      <c r="I1363" s="4"/>
      <c r="J1363" s="4"/>
      <c r="K1363" s="4"/>
      <c r="L1363" s="4"/>
    </row>
    <row r="1364" spans="8:12">
      <c r="H1364" s="4"/>
      <c r="I1364" s="4"/>
      <c r="J1364" s="4"/>
      <c r="K1364" s="4"/>
      <c r="L1364" s="4"/>
    </row>
    <row r="1365" spans="8:12">
      <c r="H1365" s="4"/>
      <c r="I1365" s="4"/>
      <c r="J1365" s="4"/>
      <c r="K1365" s="4"/>
      <c r="L1365" s="4"/>
    </row>
    <row r="1366" spans="8:12">
      <c r="H1366" s="4"/>
      <c r="I1366" s="4"/>
      <c r="J1366" s="4"/>
      <c r="K1366" s="4"/>
      <c r="L1366" s="4"/>
    </row>
    <row r="1367" spans="8:12">
      <c r="H1367" s="4"/>
      <c r="I1367" s="4"/>
      <c r="J1367" s="4"/>
      <c r="K1367" s="4"/>
      <c r="L1367" s="4"/>
    </row>
    <row r="1368" spans="8:12">
      <c r="H1368" s="4"/>
      <c r="I1368" s="4"/>
      <c r="J1368" s="4"/>
      <c r="K1368" s="4"/>
      <c r="L1368" s="4"/>
    </row>
    <row r="1369" spans="8:12">
      <c r="H1369" s="4"/>
      <c r="I1369" s="4"/>
      <c r="J1369" s="4"/>
      <c r="K1369" s="4"/>
      <c r="L1369" s="4"/>
    </row>
    <row r="1370" spans="8:12">
      <c r="H1370" s="4"/>
      <c r="I1370" s="4"/>
      <c r="J1370" s="4"/>
      <c r="K1370" s="4"/>
      <c r="L1370" s="4"/>
    </row>
    <row r="1371" spans="8:12">
      <c r="H1371" s="4"/>
      <c r="I1371" s="4"/>
      <c r="J1371" s="4"/>
      <c r="K1371" s="4"/>
      <c r="L1371" s="4"/>
    </row>
    <row r="1372" spans="8:12">
      <c r="H1372" s="4"/>
      <c r="I1372" s="4"/>
      <c r="J1372" s="4"/>
      <c r="K1372" s="4"/>
      <c r="L1372" s="4"/>
    </row>
    <row r="1373" spans="8:12">
      <c r="H1373" s="4"/>
      <c r="I1373" s="4"/>
      <c r="J1373" s="4"/>
      <c r="K1373" s="4"/>
      <c r="L1373" s="4"/>
    </row>
    <row r="1374" spans="8:12">
      <c r="H1374" s="4"/>
      <c r="I1374" s="4"/>
      <c r="J1374" s="4"/>
      <c r="K1374" s="4"/>
      <c r="L1374" s="4"/>
    </row>
    <row r="1375" spans="8:12">
      <c r="H1375" s="4"/>
      <c r="I1375" s="4"/>
      <c r="J1375" s="4"/>
      <c r="K1375" s="4"/>
      <c r="L1375" s="4"/>
    </row>
    <row r="1376" spans="8:12">
      <c r="H1376" s="4"/>
      <c r="I1376" s="4"/>
      <c r="J1376" s="4"/>
      <c r="K1376" s="4"/>
      <c r="L1376" s="4"/>
    </row>
    <row r="1377" spans="8:12">
      <c r="H1377" s="4"/>
      <c r="I1377" s="4"/>
      <c r="J1377" s="4"/>
      <c r="K1377" s="4"/>
      <c r="L1377" s="4"/>
    </row>
    <row r="1378" spans="8:12">
      <c r="H1378" s="4"/>
      <c r="I1378" s="4"/>
      <c r="J1378" s="4"/>
      <c r="K1378" s="4"/>
      <c r="L1378" s="4"/>
    </row>
    <row r="1379" spans="8:12">
      <c r="H1379" s="4"/>
      <c r="I1379" s="4"/>
      <c r="J1379" s="4"/>
      <c r="K1379" s="4"/>
      <c r="L1379" s="4"/>
    </row>
    <row r="1380" spans="8:12">
      <c r="H1380" s="4"/>
      <c r="I1380" s="4"/>
      <c r="J1380" s="4"/>
      <c r="K1380" s="4"/>
      <c r="L1380" s="4"/>
    </row>
    <row r="1381" spans="8:12">
      <c r="H1381" s="4"/>
      <c r="I1381" s="4"/>
      <c r="J1381" s="4"/>
      <c r="K1381" s="4"/>
      <c r="L1381" s="4"/>
    </row>
    <row r="1382" spans="8:12">
      <c r="H1382" s="4"/>
      <c r="I1382" s="4"/>
      <c r="J1382" s="4"/>
      <c r="K1382" s="4"/>
      <c r="L1382" s="4"/>
    </row>
    <row r="1383" spans="8:12">
      <c r="H1383" s="4"/>
      <c r="I1383" s="4"/>
      <c r="J1383" s="4"/>
      <c r="K1383" s="4"/>
      <c r="L1383" s="4"/>
    </row>
    <row r="1384" spans="8:12">
      <c r="H1384" s="4"/>
      <c r="I1384" s="4"/>
      <c r="J1384" s="4"/>
      <c r="K1384" s="4"/>
      <c r="L1384" s="4"/>
    </row>
    <row r="1385" spans="8:12">
      <c r="H1385" s="4"/>
      <c r="I1385" s="4"/>
      <c r="J1385" s="4"/>
      <c r="K1385" s="4"/>
      <c r="L1385" s="4"/>
    </row>
    <row r="1386" spans="8:12">
      <c r="H1386" s="4"/>
      <c r="I1386" s="4"/>
      <c r="J1386" s="4"/>
      <c r="K1386" s="4"/>
      <c r="L1386" s="4"/>
    </row>
    <row r="1387" spans="8:12">
      <c r="H1387" s="4"/>
      <c r="I1387" s="4"/>
      <c r="J1387" s="4"/>
      <c r="K1387" s="4"/>
      <c r="L1387" s="4"/>
    </row>
    <row r="1388" spans="8:12">
      <c r="H1388" s="4"/>
      <c r="I1388" s="4"/>
      <c r="J1388" s="4"/>
      <c r="K1388" s="4"/>
      <c r="L1388" s="4"/>
    </row>
    <row r="1389" spans="8:12">
      <c r="H1389" s="4"/>
      <c r="I1389" s="4"/>
      <c r="J1389" s="4"/>
      <c r="K1389" s="4"/>
      <c r="L1389" s="4"/>
    </row>
    <row r="1390" spans="8:12">
      <c r="H1390" s="4"/>
      <c r="I1390" s="4"/>
      <c r="J1390" s="4"/>
      <c r="K1390" s="4"/>
      <c r="L1390" s="4"/>
    </row>
    <row r="1391" spans="8:12">
      <c r="H1391" s="4"/>
      <c r="I1391" s="4"/>
      <c r="J1391" s="4"/>
      <c r="K1391" s="4"/>
      <c r="L1391" s="4"/>
    </row>
    <row r="1392" spans="8:12">
      <c r="H1392" s="4"/>
      <c r="I1392" s="4"/>
      <c r="J1392" s="4"/>
      <c r="K1392" s="4"/>
      <c r="L1392" s="4"/>
    </row>
    <row r="1393" spans="8:12">
      <c r="H1393" s="4"/>
      <c r="I1393" s="4"/>
      <c r="J1393" s="4"/>
      <c r="K1393" s="4"/>
      <c r="L1393" s="4"/>
    </row>
    <row r="1394" spans="8:12">
      <c r="H1394" s="4"/>
      <c r="I1394" s="4"/>
      <c r="J1394" s="4"/>
      <c r="K1394" s="4"/>
      <c r="L1394" s="4"/>
    </row>
    <row r="1395" spans="8:12">
      <c r="H1395" s="4"/>
      <c r="I1395" s="4"/>
      <c r="J1395" s="4"/>
      <c r="K1395" s="4"/>
      <c r="L1395" s="4"/>
    </row>
    <row r="1396" spans="8:12">
      <c r="H1396" s="4"/>
      <c r="I1396" s="4"/>
      <c r="J1396" s="4"/>
      <c r="K1396" s="4"/>
      <c r="L1396" s="4"/>
    </row>
    <row r="1397" spans="8:12">
      <c r="H1397" s="4"/>
      <c r="I1397" s="4"/>
      <c r="J1397" s="4"/>
      <c r="K1397" s="4"/>
      <c r="L1397" s="4"/>
    </row>
    <row r="1398" spans="8:12">
      <c r="H1398" s="4"/>
      <c r="I1398" s="4"/>
      <c r="J1398" s="4"/>
      <c r="K1398" s="4"/>
      <c r="L1398" s="4"/>
    </row>
    <row r="1399" spans="8:12">
      <c r="H1399" s="4"/>
      <c r="I1399" s="4"/>
      <c r="J1399" s="4"/>
      <c r="K1399" s="4"/>
      <c r="L1399" s="4"/>
    </row>
    <row r="1400" spans="8:12">
      <c r="H1400" s="4"/>
      <c r="I1400" s="4"/>
      <c r="J1400" s="4"/>
      <c r="K1400" s="4"/>
      <c r="L1400" s="4"/>
    </row>
    <row r="1401" spans="8:12">
      <c r="H1401" s="4"/>
      <c r="I1401" s="4"/>
      <c r="J1401" s="4"/>
      <c r="K1401" s="4"/>
      <c r="L1401" s="4"/>
    </row>
    <row r="1402" spans="8:12">
      <c r="H1402" s="4"/>
      <c r="I1402" s="4"/>
      <c r="J1402" s="4"/>
      <c r="K1402" s="4"/>
      <c r="L1402" s="4"/>
    </row>
    <row r="1403" spans="8:12">
      <c r="H1403" s="4"/>
      <c r="I1403" s="4"/>
      <c r="J1403" s="4"/>
      <c r="K1403" s="4"/>
      <c r="L1403" s="4"/>
    </row>
    <row r="1404" spans="8:12">
      <c r="H1404" s="4"/>
      <c r="I1404" s="4"/>
      <c r="J1404" s="4"/>
      <c r="K1404" s="4"/>
      <c r="L1404" s="4"/>
    </row>
    <row r="1405" spans="8:12">
      <c r="H1405" s="4"/>
      <c r="I1405" s="4"/>
      <c r="J1405" s="4"/>
      <c r="K1405" s="4"/>
      <c r="L1405" s="4"/>
    </row>
    <row r="1406" spans="8:12">
      <c r="H1406" s="4"/>
      <c r="I1406" s="4"/>
      <c r="J1406" s="4"/>
      <c r="K1406" s="4"/>
      <c r="L1406" s="4"/>
    </row>
    <row r="1407" spans="8:12">
      <c r="H1407" s="4"/>
      <c r="I1407" s="4"/>
      <c r="J1407" s="4"/>
      <c r="K1407" s="4"/>
      <c r="L1407" s="4"/>
    </row>
    <row r="1408" spans="8:12">
      <c r="H1408" s="4"/>
      <c r="I1408" s="4"/>
      <c r="J1408" s="4"/>
      <c r="K1408" s="4"/>
      <c r="L1408" s="4"/>
    </row>
    <row r="1409" spans="8:12">
      <c r="H1409" s="4"/>
      <c r="I1409" s="4"/>
      <c r="J1409" s="4"/>
      <c r="K1409" s="4"/>
      <c r="L1409" s="4"/>
    </row>
  </sheetData>
  <mergeCells count="12">
    <mergeCell ref="B688:F688"/>
    <mergeCell ref="A677:B677"/>
    <mergeCell ref="S46:S47"/>
    <mergeCell ref="S50:S51"/>
    <mergeCell ref="A1:S1"/>
    <mergeCell ref="A2:A4"/>
    <mergeCell ref="B2:B4"/>
    <mergeCell ref="C2:G3"/>
    <mergeCell ref="H2:L3"/>
    <mergeCell ref="M2:M4"/>
    <mergeCell ref="N2:R3"/>
    <mergeCell ref="S2:S4"/>
  </mergeCells>
  <pageMargins left="0.23622047244094491" right="0.23622047244094491" top="0.74803149606299213" bottom="0.74803149606299213" header="0.31496062992125984" footer="0.31496062992125984"/>
  <pageSetup paperSize="9" scale="27" fitToHeight="0" orientation="landscape" horizontalDpi="4294967294" verticalDpi="4294967294" r:id="rId1"/>
  <headerFooter>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 чистый</vt:lpstr>
      <vt:lpstr>'2019 чистый'!Заголовки_для_печати</vt:lpstr>
      <vt:lpstr>'2019 чистый'!Область_печати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2020-04-06T11:37:50Z</dcterms:modified>
</cp:coreProperties>
</file>