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720" yWindow="360" windowWidth="20730" windowHeight="9750"/>
  </bookViews>
  <sheets>
    <sheet name="Лист1" sheetId="1" r:id="rId1"/>
  </sheets>
  <definedNames>
    <definedName name="_xlnm._FilterDatabase" localSheetId="0" hidden="1">Лист1!$A$6:$F$58</definedName>
  </definedNames>
  <calcPr calcId="144525"/>
</workbook>
</file>

<file path=xl/calcChain.xml><?xml version="1.0" encoding="utf-8"?>
<calcChain xmlns="http://schemas.openxmlformats.org/spreadsheetml/2006/main">
  <c r="C10" i="1" l="1"/>
  <c r="D41" i="1"/>
  <c r="E41" i="1"/>
  <c r="F41" i="1"/>
  <c r="C41" i="1"/>
  <c r="C30" i="1"/>
  <c r="C28" i="1" s="1"/>
  <c r="C27" i="1"/>
  <c r="C24" i="1" s="1"/>
  <c r="C26" i="1"/>
  <c r="C23" i="1"/>
  <c r="C20" i="1"/>
  <c r="D24" i="1"/>
  <c r="E24" i="1"/>
  <c r="F24" i="1"/>
  <c r="C47" i="1"/>
  <c r="D56" i="1"/>
  <c r="E56" i="1"/>
  <c r="F56" i="1"/>
  <c r="C56" i="1"/>
  <c r="C54" i="1"/>
  <c r="C13" i="1"/>
  <c r="C11" i="1"/>
  <c r="E28" i="1" l="1"/>
  <c r="F28" i="1"/>
  <c r="D28" i="1"/>
  <c r="F7" i="1" l="1"/>
  <c r="E7" i="1"/>
  <c r="D7" i="1"/>
  <c r="C7" i="1"/>
  <c r="F43" i="1" l="1"/>
  <c r="E43" i="1"/>
  <c r="D43" i="1"/>
  <c r="D47" i="1" l="1"/>
  <c r="E47" i="1"/>
  <c r="F47" i="1"/>
  <c r="D19" i="1"/>
  <c r="E19" i="1"/>
  <c r="F19" i="1"/>
  <c r="C16" i="1"/>
  <c r="D16" i="1"/>
  <c r="E16" i="1"/>
  <c r="F16" i="1"/>
  <c r="C43" i="1"/>
  <c r="C19" i="1"/>
  <c r="D31" i="1"/>
  <c r="E31" i="1"/>
  <c r="F31" i="1"/>
  <c r="D54" i="1"/>
  <c r="E54" i="1"/>
  <c r="F54" i="1"/>
  <c r="C52" i="1"/>
  <c r="D52" i="1"/>
  <c r="E52" i="1"/>
  <c r="F52" i="1"/>
  <c r="C31" i="1" l="1"/>
  <c r="C38" i="1"/>
  <c r="D38" i="1"/>
  <c r="E38" i="1"/>
  <c r="F38" i="1"/>
  <c r="C14" i="1"/>
  <c r="C58" i="1" s="1"/>
  <c r="D14" i="1"/>
  <c r="D58" i="1" s="1"/>
  <c r="E14" i="1"/>
  <c r="E58" i="1" s="1"/>
  <c r="F14" i="1"/>
  <c r="F58" i="1" s="1"/>
</calcChain>
</file>

<file path=xl/sharedStrings.xml><?xml version="1.0" encoding="utf-8"?>
<sst xmlns="http://schemas.openxmlformats.org/spreadsheetml/2006/main" count="112" uniqueCount="112">
  <si>
    <t>Наименование</t>
  </si>
  <si>
    <t>Рз, ПР</t>
  </si>
  <si>
    <t>ОБЩЕГОСУДАРСТВЕННЫЕ ВОПРОСЫ</t>
  </si>
  <si>
    <t>0100</t>
  </si>
  <si>
    <t>НАЦИОНАЛЬНАЯ ОБОРОНА</t>
  </si>
  <si>
    <t>0200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</si>
  <si>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</si>
  <si>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</si>
  <si>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</si>
  <si>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</si>
  <si>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</si>
  <si>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</si>
  <si>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ОХРАНА ОКРУЖАЮЩЕЙ СРЕДЫ</t>
  </si>
  <si>
    <t>0600</t>
  </si>
  <si>
    <t>Образование</t>
  </si>
  <si>
    <t>0700</t>
  </si>
  <si>
    <t>КУЛЬТУРА, КИНЕМАТОГРАФИЯ</t>
  </si>
  <si>
    <t>0800</t>
  </si>
  <si>
    <t>ЗДРАВООХРАНЕНИЕ</t>
  </si>
  <si>
    <t>0900</t>
  </si>
  <si>
    <t>СОЦИАЛЬНАЯ ПОЛИТИКА</t>
  </si>
  <si>
    <t>1000</t>
  </si>
  <si>
    <t>ФИЗИЧЕСКАЯ КУЛЬТУРА И СПОРТ</t>
  </si>
  <si>
    <t>1100</t>
  </si>
  <si>
    <t>СРЕДСТВА МАССОВОЙ ИНФОРМАЦИИ</t>
  </si>
  <si>
    <t>1200</t>
  </si>
  <si>
    <t>ОБСЛУЖИВАНИЕ ГОСУДАРСТВЕННОГО И МУНИЦИПАЛЬНОГО ДОЛГА</t>
  </si>
  <si>
    <t>1300</t>
  </si>
  <si>
    <t>2019 год</t>
  </si>
  <si>
    <t>ПРОЕКТ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</si>
  <si>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</si>
  <si>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</si>
  <si>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</si>
  <si>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</si>
  <si>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</si>
  <si>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</si>
  <si>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</si>
  <si>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</si>
  <si>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</si>
  <si>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</si>
  <si>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</si>
  <si>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</si>
  <si>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подготовка экономики</t>
  </si>
  <si>
    <t>0204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</si>
  <si>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</si>
  <si>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</si>
  <si>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</si>
  <si>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</si>
  <si>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</si>
  <si>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</si>
  <si>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</si>
  <si>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</si>
  <si>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</si>
  <si>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</si>
  <si>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</si>
  <si>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</si>
  <si>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</si>
  <si>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</si>
  <si>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</si>
  <si>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</si>
  <si>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</si>
  <si>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</si>
  <si>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объектов растительного и животного мира и среды их обитания</t>
  </si>
  <si>
    <t>0603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</si>
  <si>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</si>
  <si>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</si>
  <si>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</si>
  <si>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</si>
  <si>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</si>
  <si>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</si>
  <si>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</si>
  <si>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</si>
  <si>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</si>
  <si>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</si>
  <si>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</si>
  <si>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</si>
  <si>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</si>
  <si>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</si>
  <si>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</si>
  <si>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</si>
  <si>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</si>
  <si>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</si>
  <si>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</si>
  <si>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</si>
  <si>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</si>
  <si>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</si>
  <si>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</si>
  <si>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</si>
  <si>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</si>
  <si>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</si>
  <si>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Другие вопросы в области средств массовой информации</t>
  </si>
  <si>
    <t>1204</t>
  </si>
  <si>
    <t>Обслуживание государственного внутреннего и муниципального долга</t>
  </si>
  <si>
    <t>1301</t>
  </si>
  <si>
    <t>1102</t>
  </si>
  <si>
    <t>Массовый спорт</t>
  </si>
  <si>
    <t>2020 год</t>
  </si>
  <si>
    <t>Дополнительное образование детей</t>
  </si>
  <si>
    <t>0703</t>
  </si>
  <si>
    <t>(тыс. рублей)</t>
  </si>
  <si>
    <t>ВСЕГО РАСХОДЫ:</t>
  </si>
  <si>
    <t xml:space="preserve">Сведения о расходах бюджета Щёлковского муниципального района  по разделам и подразделам классификации расходов на 2019 год и плановый период 2020 и 2021 годов в сравнении с ожидаемым исполнением за 2018 год </t>
  </si>
  <si>
    <t>Ожидаемое исполнение за 2018 год</t>
  </si>
  <si>
    <t>2021 год</t>
  </si>
  <si>
    <t>Другие вопросы в области охраны окружающей среды</t>
  </si>
  <si>
    <t>0605</t>
  </si>
  <si>
    <t>Спорт высших достижений</t>
  </si>
  <si>
    <t>1103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</si>
  <si>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</si>
  <si>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</si>
  <si>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1400</t>
  </si>
  <si>
    <t>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</si>
</sst>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7">
    <xf numFmtId="0" fontId="0" fillId="0" borderId="0"/>
    <xf numFmtId="0" fontId="1" fillId="0" borderId="0" applyProtection="0"/>
    <xf numFmtId="0" fontId="1" fillId="0" borderId="0" applyProtection="0"/>
    <xf numFmtId="49" fontId="1" fillId="0" borderId="3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2">
      <alignment horizontal="left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center" vertical="top" wrapText="1"/>
      <protection locked="0" hidden="1"/>
    </xf>
    <xf numFmtId="49" fontId="5" fillId="0" borderId="0">
      <alignment horizontal="center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center" wrapText="1"/>
      <protection locked="0" hidden="1"/>
    </xf>
    <xf numFmtId="49" fontId="4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49" fontId="1" fillId="0" borderId="0">
      <alignment horizontal="left" vertical="center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top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2">
      <alignment horizontal="left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49" fontId="1" fillId="0" borderId="3">
      <alignment horizontal="center" vertical="center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</cellStyleXfs>
  <cellXfs count="26">
    <xf numFmtId="0" fontId="0" fillId="0" borderId="0" xfId="0"/>
    <xf numFmtId="164" fontId="11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0" xfId="0" applyFont="1" applyFill="1" applyAlignment="1">
      <alignment vertical="center"/>
    </xf>
    <xf numFmtId="49" fontId="9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4" fontId="9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 hidden="1"/>
    </xf>
    <xf numFmtId="49" fontId="2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 applyProtection="1">
      <alignment vertical="center" wrapText="1"/>
      <protection locked="0" hidden="1"/>
    </xf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 applyProtection="1">
      <alignment vertical="center" wrapText="1"/>
      <protection locked="0" hidden="1"/>
    </xf>
    <xf numFmtId="4" fontId="7" fillId="2" borderId="0" xfId="0" applyNumberFormat="1" applyFont="1" applyFill="1" applyBorder="1" applyAlignment="1">
      <alignment vertical="center"/>
    </xf>
  </cellXfs>
  <cellStyles count="97">
    <cellStyle name="Денежный [0] 2" xfId="6"/>
    <cellStyle name="Денежный [0] 3" xfId="19"/>
    <cellStyle name="Денежный 10" xfId="26"/>
    <cellStyle name="Денежный 11" xfId="28"/>
    <cellStyle name="Денежный 12" xfId="31"/>
    <cellStyle name="Денежный 13" xfId="34"/>
    <cellStyle name="Денежный 14" xfId="36"/>
    <cellStyle name="Денежный 15" xfId="37"/>
    <cellStyle name="Денежный 16" xfId="39"/>
    <cellStyle name="Денежный 17" xfId="41"/>
    <cellStyle name="Денежный 18" xfId="43"/>
    <cellStyle name="Денежный 19" xfId="45"/>
    <cellStyle name="Денежный 2" xfId="5"/>
    <cellStyle name="Денежный 20" xfId="47"/>
    <cellStyle name="Денежный 21" xfId="49"/>
    <cellStyle name="Денежный 22" xfId="51"/>
    <cellStyle name="Денежный 23" xfId="53"/>
    <cellStyle name="Денежный 24" xfId="55"/>
    <cellStyle name="Денежный 25" xfId="57"/>
    <cellStyle name="Денежный 26" xfId="59"/>
    <cellStyle name="Денежный 27" xfId="61"/>
    <cellStyle name="Денежный 28" xfId="63"/>
    <cellStyle name="Денежный 29" xfId="67"/>
    <cellStyle name="Денежный 3" xfId="9"/>
    <cellStyle name="Денежный 30" xfId="69"/>
    <cellStyle name="Денежный 31" xfId="70"/>
    <cellStyle name="Денежный 32" xfId="72"/>
    <cellStyle name="Денежный 33" xfId="74"/>
    <cellStyle name="Денежный 34" xfId="76"/>
    <cellStyle name="Денежный 35" xfId="78"/>
    <cellStyle name="Денежный 36" xfId="80"/>
    <cellStyle name="Денежный 37" xfId="82"/>
    <cellStyle name="Денежный 38" xfId="84"/>
    <cellStyle name="Денежный 39" xfId="86"/>
    <cellStyle name="Денежный 4" xfId="10"/>
    <cellStyle name="Денежный 40" xfId="88"/>
    <cellStyle name="Денежный 41" xfId="90"/>
    <cellStyle name="Денежный 42" xfId="92"/>
    <cellStyle name="Денежный 43" xfId="94"/>
    <cellStyle name="Денежный 44" xfId="96"/>
    <cellStyle name="Денежный 5" xfId="13"/>
    <cellStyle name="Денежный 6" xfId="14"/>
    <cellStyle name="Денежный 7" xfId="18"/>
    <cellStyle name="Денежный 8" xfId="22"/>
    <cellStyle name="Денежный 9" xfId="23"/>
    <cellStyle name="Обычный" xfId="0" builtinId="0"/>
    <cellStyle name="Обычный 2" xfId="1"/>
    <cellStyle name="Обычный 4" xfId="2"/>
    <cellStyle name="Процентный 2" xfId="7"/>
    <cellStyle name="Процентный 3" xfId="20"/>
    <cellStyle name="Процентный 4" xfId="33"/>
    <cellStyle name="Финансовый [0] 2" xfId="4"/>
    <cellStyle name="Финансовый [0] 3" xfId="17"/>
    <cellStyle name="Финансовый [0] 4" xfId="30"/>
    <cellStyle name="Финансовый 10" xfId="25"/>
    <cellStyle name="Финансовый 11" xfId="27"/>
    <cellStyle name="Финансовый 12" xfId="29"/>
    <cellStyle name="Финансовый 13" xfId="32"/>
    <cellStyle name="Финансовый 14" xfId="35"/>
    <cellStyle name="Финансовый 15" xfId="38"/>
    <cellStyle name="Финансовый 16" xfId="40"/>
    <cellStyle name="Финансовый 17" xfId="42"/>
    <cellStyle name="Финансовый 18" xfId="44"/>
    <cellStyle name="Финансовый 19" xfId="46"/>
    <cellStyle name="Финансовый 2" xfId="3"/>
    <cellStyle name="Финансовый 20" xfId="48"/>
    <cellStyle name="Финансовый 21" xfId="50"/>
    <cellStyle name="Финансовый 22" xfId="52"/>
    <cellStyle name="Финансовый 23" xfId="54"/>
    <cellStyle name="Финансовый 24" xfId="56"/>
    <cellStyle name="Финансовый 25" xfId="58"/>
    <cellStyle name="Финансовый 26" xfId="60"/>
    <cellStyle name="Финансовый 27" xfId="62"/>
    <cellStyle name="Финансовый 28" xfId="64"/>
    <cellStyle name="Финансовый 29" xfId="66"/>
    <cellStyle name="Финансовый 3" xfId="8"/>
    <cellStyle name="Финансовый 30" xfId="65"/>
    <cellStyle name="Финансовый 31" xfId="71"/>
    <cellStyle name="Финансовый 32" xfId="73"/>
    <cellStyle name="Финансовый 33" xfId="75"/>
    <cellStyle name="Финансовый 34" xfId="77"/>
    <cellStyle name="Финансовый 35" xfId="79"/>
    <cellStyle name="Финансовый 36" xfId="81"/>
    <cellStyle name="Финансовый 37" xfId="83"/>
    <cellStyle name="Финансовый 38" xfId="85"/>
    <cellStyle name="Финансовый 39" xfId="87"/>
    <cellStyle name="Финансовый 4" xfId="11"/>
    <cellStyle name="Финансовый 40" xfId="89"/>
    <cellStyle name="Финансовый 41" xfId="91"/>
    <cellStyle name="Финансовый 42" xfId="93"/>
    <cellStyle name="Финансовый 43" xfId="95"/>
    <cellStyle name="Финансовый 44" xfId="68"/>
    <cellStyle name="Финансовый 5" xfId="12"/>
    <cellStyle name="Финансовый 6" xfId="15"/>
    <cellStyle name="Финансовый 7" xfId="16"/>
    <cellStyle name="Финансовый 8" xfId="21"/>
    <cellStyle name="Финансовый 9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abSelected="1" topLeftCell="A53" zoomScale="118" zoomScaleNormal="118" workbookViewId="0">
      <selection activeCell="A58" sqref="A58:F58"/>
    </sheetView>
  </sheetViews>
  <sheetFormatPr defaultRowHeight="15" x14ac:dyDescent="0.25"/>
  <cols>
    <col min="1" max="1" width="52.42578125" style="5" customWidth="1"/>
    <col min="2" max="2" width="5.42578125" style="5" customWidth="1"/>
    <col min="3" max="3" width="14.140625" style="5" customWidth="1"/>
    <col min="4" max="4" width="15" style="5" customWidth="1"/>
    <col min="5" max="5" width="12.85546875" style="5" customWidth="1"/>
    <col min="6" max="6" width="11" style="5" customWidth="1"/>
    <col min="7" max="16384" width="9.140625" style="5"/>
  </cols>
  <sheetData>
    <row r="2" spans="1:6" x14ac:dyDescent="0.25">
      <c r="A2" s="10" t="s">
        <v>101</v>
      </c>
      <c r="B2" s="11"/>
      <c r="C2" s="11"/>
      <c r="D2" s="11"/>
      <c r="E2" s="11"/>
      <c r="F2" s="11"/>
    </row>
    <row r="3" spans="1:6" ht="53.25" customHeight="1" x14ac:dyDescent="0.25">
      <c r="A3" s="10"/>
      <c r="B3" s="11"/>
      <c r="C3" s="11"/>
      <c r="D3" s="11"/>
      <c r="E3" s="11"/>
      <c r="F3" s="11"/>
    </row>
    <row r="4" spans="1:6" x14ac:dyDescent="0.25">
      <c r="D4" s="12"/>
      <c r="E4" s="13" t="s">
        <v>99</v>
      </c>
      <c r="F4" s="13"/>
    </row>
    <row r="5" spans="1:6" ht="15" customHeight="1" x14ac:dyDescent="0.25">
      <c r="A5" s="14" t="s">
        <v>0</v>
      </c>
      <c r="B5" s="14" t="s">
        <v>1</v>
      </c>
      <c r="C5" s="15" t="s">
        <v>102</v>
      </c>
      <c r="D5" s="16" t="s">
        <v>29</v>
      </c>
      <c r="E5" s="16"/>
      <c r="F5" s="16"/>
    </row>
    <row r="6" spans="1:6" ht="36.75" customHeight="1" x14ac:dyDescent="0.25">
      <c r="A6" s="14"/>
      <c r="B6" s="14"/>
      <c r="C6" s="15"/>
      <c r="D6" s="17" t="s">
        <v>28</v>
      </c>
      <c r="E6" s="17" t="s">
        <v>96</v>
      </c>
      <c r="F6" s="17" t="s">
        <v>103</v>
      </c>
    </row>
    <row r="7" spans="1:6" x14ac:dyDescent="0.25">
      <c r="A7" s="6" t="s">
        <v>2</v>
      </c>
      <c r="B7" s="7" t="s">
        <v>3</v>
      </c>
      <c r="C7" s="9">
        <f t="shared" ref="C7:F7" si="0">C8+C9+C10+C11+C12+C13</f>
        <v>740083.4</v>
      </c>
      <c r="D7" s="9">
        <f t="shared" si="0"/>
        <v>755391.1</v>
      </c>
      <c r="E7" s="9">
        <f t="shared" si="0"/>
        <v>626773.1</v>
      </c>
      <c r="F7" s="9">
        <f t="shared" si="0"/>
        <v>626808.1</v>
      </c>
    </row>
    <row r="8" spans="1:6" ht="25.5" x14ac:dyDescent="0.25">
      <c r="A8" s="3" t="s">
        <v>30</v>
      </c>
      <c r="B8" s="4" t="s">
        <v>31</v>
      </c>
      <c r="C8" s="1">
        <v>3119.1</v>
      </c>
      <c r="D8" s="2">
        <v>3042.4</v>
      </c>
      <c r="E8" s="2">
        <v>3042.4</v>
      </c>
      <c r="F8" s="2">
        <v>3042.4</v>
      </c>
    </row>
    <row r="9" spans="1:6" ht="38.25" x14ac:dyDescent="0.25">
      <c r="A9" s="3" t="s">
        <v>32</v>
      </c>
      <c r="B9" s="4" t="s">
        <v>33</v>
      </c>
      <c r="C9" s="1">
        <v>16759.400000000001</v>
      </c>
      <c r="D9" s="2">
        <v>16863.400000000001</v>
      </c>
      <c r="E9" s="2">
        <v>16759.400000000001</v>
      </c>
      <c r="F9" s="2">
        <v>16759.400000000001</v>
      </c>
    </row>
    <row r="10" spans="1:6" ht="38.25" x14ac:dyDescent="0.25">
      <c r="A10" s="3" t="s">
        <v>34</v>
      </c>
      <c r="B10" s="4" t="s">
        <v>35</v>
      </c>
      <c r="C10" s="1">
        <f>9558.9+3450.4+975+358499.5+16858.9-0.1</f>
        <v>389342.60000000003</v>
      </c>
      <c r="D10" s="2">
        <v>361910.2</v>
      </c>
      <c r="E10" s="2">
        <v>345505.2</v>
      </c>
      <c r="F10" s="2">
        <v>345544.2</v>
      </c>
    </row>
    <row r="11" spans="1:6" ht="38.25" x14ac:dyDescent="0.25">
      <c r="A11" s="3" t="s">
        <v>36</v>
      </c>
      <c r="B11" s="4" t="s">
        <v>37</v>
      </c>
      <c r="C11" s="1">
        <f>60084.6+2594.8+16644.9</f>
        <v>79324.3</v>
      </c>
      <c r="D11" s="2">
        <v>65283.6</v>
      </c>
      <c r="E11" s="2">
        <v>65183.6</v>
      </c>
      <c r="F11" s="2">
        <v>65183.6</v>
      </c>
    </row>
    <row r="12" spans="1:6" x14ac:dyDescent="0.25">
      <c r="A12" s="3" t="s">
        <v>38</v>
      </c>
      <c r="B12" s="4" t="s">
        <v>39</v>
      </c>
      <c r="C12" s="1">
        <v>0</v>
      </c>
      <c r="D12" s="2">
        <v>1000</v>
      </c>
      <c r="E12" s="2">
        <v>1000</v>
      </c>
      <c r="F12" s="2">
        <v>1000</v>
      </c>
    </row>
    <row r="13" spans="1:6" x14ac:dyDescent="0.25">
      <c r="A13" s="3" t="s">
        <v>40</v>
      </c>
      <c r="B13" s="4" t="s">
        <v>41</v>
      </c>
      <c r="C13" s="1">
        <f>42762.1+126068.9+82707</f>
        <v>251538</v>
      </c>
      <c r="D13" s="2">
        <v>307291.5</v>
      </c>
      <c r="E13" s="2">
        <v>195282.5</v>
      </c>
      <c r="F13" s="2">
        <v>195278.5</v>
      </c>
    </row>
    <row r="14" spans="1:6" x14ac:dyDescent="0.25">
      <c r="A14" s="6" t="s">
        <v>4</v>
      </c>
      <c r="B14" s="7" t="s">
        <v>5</v>
      </c>
      <c r="C14" s="9">
        <f t="shared" ref="C14:F14" si="1">C15</f>
        <v>100</v>
      </c>
      <c r="D14" s="9">
        <f t="shared" si="1"/>
        <v>145</v>
      </c>
      <c r="E14" s="9">
        <f t="shared" si="1"/>
        <v>145</v>
      </c>
      <c r="F14" s="9">
        <f t="shared" si="1"/>
        <v>145</v>
      </c>
    </row>
    <row r="15" spans="1:6" x14ac:dyDescent="0.25">
      <c r="A15" s="3" t="s">
        <v>42</v>
      </c>
      <c r="B15" s="4" t="s">
        <v>43</v>
      </c>
      <c r="C15" s="2">
        <v>100</v>
      </c>
      <c r="D15" s="18">
        <v>145</v>
      </c>
      <c r="E15" s="18">
        <v>145</v>
      </c>
      <c r="F15" s="18">
        <v>145</v>
      </c>
    </row>
    <row r="16" spans="1:6" ht="27" x14ac:dyDescent="0.25">
      <c r="A16" s="6" t="s">
        <v>6</v>
      </c>
      <c r="B16" s="7" t="s">
        <v>7</v>
      </c>
      <c r="C16" s="9">
        <f t="shared" ref="C16:F16" si="2">C17+C18</f>
        <v>84027.8</v>
      </c>
      <c r="D16" s="9">
        <f t="shared" si="2"/>
        <v>51714</v>
      </c>
      <c r="E16" s="9">
        <f t="shared" si="2"/>
        <v>51714</v>
      </c>
      <c r="F16" s="9">
        <f t="shared" si="2"/>
        <v>51714</v>
      </c>
    </row>
    <row r="17" spans="1:6" ht="25.5" x14ac:dyDescent="0.25">
      <c r="A17" s="3" t="s">
        <v>44</v>
      </c>
      <c r="B17" s="4" t="s">
        <v>45</v>
      </c>
      <c r="C17" s="2">
        <v>73038.600000000006</v>
      </c>
      <c r="D17" s="2">
        <v>33031</v>
      </c>
      <c r="E17" s="2">
        <v>33031</v>
      </c>
      <c r="F17" s="2">
        <v>33031</v>
      </c>
    </row>
    <row r="18" spans="1:6" ht="25.5" x14ac:dyDescent="0.25">
      <c r="A18" s="3" t="s">
        <v>46</v>
      </c>
      <c r="B18" s="4" t="s">
        <v>47</v>
      </c>
      <c r="C18" s="2">
        <v>10989.2</v>
      </c>
      <c r="D18" s="2">
        <v>18683</v>
      </c>
      <c r="E18" s="2">
        <v>18683</v>
      </c>
      <c r="F18" s="2">
        <v>18683</v>
      </c>
    </row>
    <row r="19" spans="1:6" x14ac:dyDescent="0.25">
      <c r="A19" s="6" t="s">
        <v>8</v>
      </c>
      <c r="B19" s="7" t="s">
        <v>9</v>
      </c>
      <c r="C19" s="9">
        <f t="shared" ref="C19:F19" si="3">C20+C21+C22+C23</f>
        <v>122035.29999999999</v>
      </c>
      <c r="D19" s="9">
        <f t="shared" si="3"/>
        <v>72795.199999999997</v>
      </c>
      <c r="E19" s="9">
        <f t="shared" si="3"/>
        <v>72804.2</v>
      </c>
      <c r="F19" s="9">
        <f t="shared" si="3"/>
        <v>72814.2</v>
      </c>
    </row>
    <row r="20" spans="1:6" x14ac:dyDescent="0.25">
      <c r="A20" s="3" t="s">
        <v>48</v>
      </c>
      <c r="B20" s="4" t="s">
        <v>49</v>
      </c>
      <c r="C20" s="2">
        <f>4423.9+256</f>
        <v>4679.8999999999996</v>
      </c>
      <c r="D20" s="2">
        <v>5260</v>
      </c>
      <c r="E20" s="2">
        <v>5269</v>
      </c>
      <c r="F20" s="2">
        <v>5279</v>
      </c>
    </row>
    <row r="21" spans="1:6" x14ac:dyDescent="0.25">
      <c r="A21" s="3" t="s">
        <v>50</v>
      </c>
      <c r="B21" s="4" t="s">
        <v>51</v>
      </c>
      <c r="C21" s="2">
        <v>85987.4</v>
      </c>
      <c r="D21" s="2">
        <v>41000</v>
      </c>
      <c r="E21" s="2">
        <v>41000</v>
      </c>
      <c r="F21" s="2">
        <v>41000</v>
      </c>
    </row>
    <row r="22" spans="1:6" x14ac:dyDescent="0.25">
      <c r="A22" s="3" t="s">
        <v>52</v>
      </c>
      <c r="B22" s="4" t="s">
        <v>53</v>
      </c>
      <c r="C22" s="2">
        <v>4865</v>
      </c>
      <c r="D22" s="2">
        <v>3288</v>
      </c>
      <c r="E22" s="2">
        <v>3288</v>
      </c>
      <c r="F22" s="2">
        <v>3288</v>
      </c>
    </row>
    <row r="23" spans="1:6" x14ac:dyDescent="0.25">
      <c r="A23" s="3" t="s">
        <v>54</v>
      </c>
      <c r="B23" s="4" t="s">
        <v>55</v>
      </c>
      <c r="C23" s="2">
        <f>4622.5+13396.1+8484.4</f>
        <v>26503</v>
      </c>
      <c r="D23" s="2">
        <v>23247.200000000001</v>
      </c>
      <c r="E23" s="2">
        <v>23247.200000000001</v>
      </c>
      <c r="F23" s="2">
        <v>23247.200000000001</v>
      </c>
    </row>
    <row r="24" spans="1:6" x14ac:dyDescent="0.25">
      <c r="A24" s="6" t="s">
        <v>10</v>
      </c>
      <c r="B24" s="7" t="s">
        <v>11</v>
      </c>
      <c r="C24" s="9">
        <f>C25+C26+C27</f>
        <v>389897.3</v>
      </c>
      <c r="D24" s="9">
        <f t="shared" ref="D24:F24" si="4">D25+D26+D27</f>
        <v>51620.5</v>
      </c>
      <c r="E24" s="9">
        <f t="shared" si="4"/>
        <v>43355.7</v>
      </c>
      <c r="F24" s="9">
        <f t="shared" si="4"/>
        <v>24355.7</v>
      </c>
    </row>
    <row r="25" spans="1:6" x14ac:dyDescent="0.25">
      <c r="A25" s="3" t="s">
        <v>56</v>
      </c>
      <c r="B25" s="4" t="s">
        <v>57</v>
      </c>
      <c r="C25" s="2">
        <v>17379.599999999999</v>
      </c>
      <c r="D25" s="2">
        <v>9824</v>
      </c>
      <c r="E25" s="2">
        <v>9824</v>
      </c>
      <c r="F25" s="2">
        <v>9824</v>
      </c>
    </row>
    <row r="26" spans="1:6" x14ac:dyDescent="0.25">
      <c r="A26" s="3" t="s">
        <v>58</v>
      </c>
      <c r="B26" s="4" t="s">
        <v>59</v>
      </c>
      <c r="C26" s="2">
        <f>356373.8</f>
        <v>356373.8</v>
      </c>
      <c r="D26" s="2">
        <v>32374.799999999999</v>
      </c>
      <c r="E26" s="2">
        <v>24110</v>
      </c>
      <c r="F26" s="2">
        <v>5110</v>
      </c>
    </row>
    <row r="27" spans="1:6" x14ac:dyDescent="0.25">
      <c r="A27" s="3" t="s">
        <v>60</v>
      </c>
      <c r="B27" s="4" t="s">
        <v>61</v>
      </c>
      <c r="C27" s="2">
        <f>5866.9+10277</f>
        <v>16143.9</v>
      </c>
      <c r="D27" s="2">
        <v>9421.7000000000007</v>
      </c>
      <c r="E27" s="2">
        <v>9421.7000000000007</v>
      </c>
      <c r="F27" s="2">
        <v>9421.7000000000007</v>
      </c>
    </row>
    <row r="28" spans="1:6" x14ac:dyDescent="0.25">
      <c r="A28" s="6" t="s">
        <v>12</v>
      </c>
      <c r="B28" s="7" t="s">
        <v>13</v>
      </c>
      <c r="C28" s="9">
        <f>C29+C30</f>
        <v>23093.100000000002</v>
      </c>
      <c r="D28" s="9">
        <f>SUM(D29:D30)</f>
        <v>10600</v>
      </c>
      <c r="E28" s="9">
        <f t="shared" ref="E28:F28" si="5">SUM(E29:E30)</f>
        <v>10600</v>
      </c>
      <c r="F28" s="9">
        <f t="shared" si="5"/>
        <v>10600</v>
      </c>
    </row>
    <row r="29" spans="1:6" ht="25.5" x14ac:dyDescent="0.25">
      <c r="A29" s="3" t="s">
        <v>62</v>
      </c>
      <c r="B29" s="4" t="s">
        <v>63</v>
      </c>
      <c r="C29" s="2">
        <v>8723.2000000000007</v>
      </c>
      <c r="D29" s="2">
        <v>7600</v>
      </c>
      <c r="E29" s="2">
        <v>7600</v>
      </c>
      <c r="F29" s="2">
        <v>7600</v>
      </c>
    </row>
    <row r="30" spans="1:6" x14ac:dyDescent="0.25">
      <c r="A30" s="3" t="s">
        <v>104</v>
      </c>
      <c r="B30" s="4" t="s">
        <v>105</v>
      </c>
      <c r="C30" s="2">
        <f>3022.8+11347.1</f>
        <v>14369.900000000001</v>
      </c>
      <c r="D30" s="2">
        <v>3000</v>
      </c>
      <c r="E30" s="2">
        <v>3000</v>
      </c>
      <c r="F30" s="2">
        <v>3000</v>
      </c>
    </row>
    <row r="31" spans="1:6" x14ac:dyDescent="0.25">
      <c r="A31" s="6" t="s">
        <v>14</v>
      </c>
      <c r="B31" s="7" t="s">
        <v>15</v>
      </c>
      <c r="C31" s="9">
        <f>C32+C33+C35+C36+C37+C34</f>
        <v>5102297.7</v>
      </c>
      <c r="D31" s="9">
        <f t="shared" ref="D31:F31" si="6">D32+D33+D35+D36+D37+D34</f>
        <v>4778913.7</v>
      </c>
      <c r="E31" s="9">
        <f t="shared" si="6"/>
        <v>4981076.4000000004</v>
      </c>
      <c r="F31" s="9">
        <f t="shared" si="6"/>
        <v>4802271.7</v>
      </c>
    </row>
    <row r="32" spans="1:6" x14ac:dyDescent="0.25">
      <c r="A32" s="3" t="s">
        <v>64</v>
      </c>
      <c r="B32" s="4" t="s">
        <v>65</v>
      </c>
      <c r="C32" s="2">
        <v>1693129.6</v>
      </c>
      <c r="D32" s="2">
        <v>1857047.3</v>
      </c>
      <c r="E32" s="2">
        <v>1967146.7</v>
      </c>
      <c r="F32" s="2">
        <v>1966523.1</v>
      </c>
    </row>
    <row r="33" spans="1:6" x14ac:dyDescent="0.25">
      <c r="A33" s="3" t="s">
        <v>66</v>
      </c>
      <c r="B33" s="4" t="s">
        <v>67</v>
      </c>
      <c r="C33" s="2">
        <v>2586591.4</v>
      </c>
      <c r="D33" s="2">
        <v>2097761.4</v>
      </c>
      <c r="E33" s="2">
        <v>2189824.7000000002</v>
      </c>
      <c r="F33" s="2">
        <v>2011643.6</v>
      </c>
    </row>
    <row r="34" spans="1:6" x14ac:dyDescent="0.25">
      <c r="A34" s="3" t="s">
        <v>97</v>
      </c>
      <c r="B34" s="4" t="s">
        <v>98</v>
      </c>
      <c r="C34" s="2">
        <v>554095.1</v>
      </c>
      <c r="D34" s="2">
        <v>552420</v>
      </c>
      <c r="E34" s="2">
        <v>552420</v>
      </c>
      <c r="F34" s="2">
        <v>552420</v>
      </c>
    </row>
    <row r="35" spans="1:6" ht="25.5" x14ac:dyDescent="0.25">
      <c r="A35" s="3" t="s">
        <v>68</v>
      </c>
      <c r="B35" s="4" t="s">
        <v>69</v>
      </c>
      <c r="C35" s="2">
        <v>165.9</v>
      </c>
      <c r="D35" s="2">
        <v>0</v>
      </c>
      <c r="E35" s="2">
        <v>0</v>
      </c>
      <c r="F35" s="2">
        <v>0</v>
      </c>
    </row>
    <row r="36" spans="1:6" x14ac:dyDescent="0.25">
      <c r="A36" s="3" t="s">
        <v>70</v>
      </c>
      <c r="B36" s="4" t="s">
        <v>71</v>
      </c>
      <c r="C36" s="2">
        <v>23421.200000000001</v>
      </c>
      <c r="D36" s="2">
        <v>23116</v>
      </c>
      <c r="E36" s="2">
        <v>23116</v>
      </c>
      <c r="F36" s="2">
        <v>23116</v>
      </c>
    </row>
    <row r="37" spans="1:6" x14ac:dyDescent="0.25">
      <c r="A37" s="3" t="s">
        <v>72</v>
      </c>
      <c r="B37" s="4" t="s">
        <v>73</v>
      </c>
      <c r="C37" s="2">
        <v>244894.5</v>
      </c>
      <c r="D37" s="2">
        <v>248569</v>
      </c>
      <c r="E37" s="2">
        <v>248569</v>
      </c>
      <c r="F37" s="2">
        <v>248569</v>
      </c>
    </row>
    <row r="38" spans="1:6" x14ac:dyDescent="0.25">
      <c r="A38" s="6" t="s">
        <v>16</v>
      </c>
      <c r="B38" s="7" t="s">
        <v>17</v>
      </c>
      <c r="C38" s="9">
        <f t="shared" ref="C38:F38" si="7">C39+C40</f>
        <v>155747.5</v>
      </c>
      <c r="D38" s="9">
        <f t="shared" si="7"/>
        <v>244706.1</v>
      </c>
      <c r="E38" s="9">
        <f t="shared" si="7"/>
        <v>244706.1</v>
      </c>
      <c r="F38" s="9">
        <f t="shared" si="7"/>
        <v>244706.1</v>
      </c>
    </row>
    <row r="39" spans="1:6" x14ac:dyDescent="0.25">
      <c r="A39" s="3" t="s">
        <v>74</v>
      </c>
      <c r="B39" s="4" t="s">
        <v>75</v>
      </c>
      <c r="C39" s="2">
        <v>112500.9</v>
      </c>
      <c r="D39" s="2">
        <v>207838.1</v>
      </c>
      <c r="E39" s="2">
        <v>207838.1</v>
      </c>
      <c r="F39" s="2">
        <v>207838.1</v>
      </c>
    </row>
    <row r="40" spans="1:6" x14ac:dyDescent="0.25">
      <c r="A40" s="3" t="s">
        <v>76</v>
      </c>
      <c r="B40" s="4" t="s">
        <v>77</v>
      </c>
      <c r="C40" s="2">
        <v>43246.6</v>
      </c>
      <c r="D40" s="2">
        <v>36868</v>
      </c>
      <c r="E40" s="2">
        <v>36868</v>
      </c>
      <c r="F40" s="2">
        <v>36868</v>
      </c>
    </row>
    <row r="41" spans="1:6" x14ac:dyDescent="0.25">
      <c r="A41" s="6" t="s">
        <v>18</v>
      </c>
      <c r="B41" s="7" t="s">
        <v>19</v>
      </c>
      <c r="C41" s="9">
        <f>C42</f>
        <v>47216.5</v>
      </c>
      <c r="D41" s="9">
        <f t="shared" ref="D41:F41" si="8">D42</f>
        <v>46620</v>
      </c>
      <c r="E41" s="9">
        <f t="shared" si="8"/>
        <v>48124</v>
      </c>
      <c r="F41" s="9">
        <f t="shared" si="8"/>
        <v>49689</v>
      </c>
    </row>
    <row r="42" spans="1:6" x14ac:dyDescent="0.25">
      <c r="A42" s="3" t="s">
        <v>78</v>
      </c>
      <c r="B42" s="4" t="s">
        <v>79</v>
      </c>
      <c r="C42" s="2">
        <v>47216.5</v>
      </c>
      <c r="D42" s="2">
        <v>46620</v>
      </c>
      <c r="E42" s="2">
        <v>48124</v>
      </c>
      <c r="F42" s="2">
        <v>49689</v>
      </c>
    </row>
    <row r="43" spans="1:6" x14ac:dyDescent="0.25">
      <c r="A43" s="6" t="s">
        <v>20</v>
      </c>
      <c r="B43" s="7" t="s">
        <v>21</v>
      </c>
      <c r="C43" s="9">
        <f>C44+C45+C46</f>
        <v>190671.59999999998</v>
      </c>
      <c r="D43" s="9">
        <f t="shared" ref="D43:F43" si="9">D44+D45+D46</f>
        <v>187070</v>
      </c>
      <c r="E43" s="9">
        <f t="shared" si="9"/>
        <v>189516</v>
      </c>
      <c r="F43" s="9">
        <f t="shared" si="9"/>
        <v>165401</v>
      </c>
    </row>
    <row r="44" spans="1:6" x14ac:dyDescent="0.25">
      <c r="A44" s="3" t="s">
        <v>80</v>
      </c>
      <c r="B44" s="4" t="s">
        <v>81</v>
      </c>
      <c r="C44" s="2">
        <v>14000</v>
      </c>
      <c r="D44" s="2">
        <v>14000</v>
      </c>
      <c r="E44" s="2">
        <v>14000</v>
      </c>
      <c r="F44" s="2">
        <v>14000</v>
      </c>
    </row>
    <row r="45" spans="1:6" x14ac:dyDescent="0.25">
      <c r="A45" s="3" t="s">
        <v>82</v>
      </c>
      <c r="B45" s="4" t="s">
        <v>83</v>
      </c>
      <c r="C45" s="2">
        <v>67387.899999999994</v>
      </c>
      <c r="D45" s="2">
        <v>60026</v>
      </c>
      <c r="E45" s="2">
        <v>62472</v>
      </c>
      <c r="F45" s="2">
        <v>65087</v>
      </c>
    </row>
    <row r="46" spans="1:6" x14ac:dyDescent="0.25">
      <c r="A46" s="3" t="s">
        <v>84</v>
      </c>
      <c r="B46" s="4" t="s">
        <v>85</v>
      </c>
      <c r="C46" s="2">
        <v>109283.7</v>
      </c>
      <c r="D46" s="2">
        <v>113044</v>
      </c>
      <c r="E46" s="2">
        <v>113044</v>
      </c>
      <c r="F46" s="2">
        <v>86314</v>
      </c>
    </row>
    <row r="47" spans="1:6" x14ac:dyDescent="0.25">
      <c r="A47" s="6" t="s">
        <v>22</v>
      </c>
      <c r="B47" s="7" t="s">
        <v>23</v>
      </c>
      <c r="C47" s="9">
        <f>C48+C49+C50+C51</f>
        <v>184093.5</v>
      </c>
      <c r="D47" s="9">
        <f t="shared" ref="D47:F47" si="10">D48+D49+D51</f>
        <v>240502</v>
      </c>
      <c r="E47" s="9">
        <f t="shared" si="10"/>
        <v>240001.9</v>
      </c>
      <c r="F47" s="9">
        <f t="shared" si="10"/>
        <v>239282</v>
      </c>
    </row>
    <row r="48" spans="1:6" x14ac:dyDescent="0.25">
      <c r="A48" s="3" t="s">
        <v>86</v>
      </c>
      <c r="B48" s="4" t="s">
        <v>87</v>
      </c>
      <c r="C48" s="2">
        <v>144446.9</v>
      </c>
      <c r="D48" s="2">
        <v>203266</v>
      </c>
      <c r="E48" s="2">
        <v>202766</v>
      </c>
      <c r="F48" s="2">
        <v>202046</v>
      </c>
    </row>
    <row r="49" spans="1:6" x14ac:dyDescent="0.25">
      <c r="A49" s="19" t="s">
        <v>95</v>
      </c>
      <c r="B49" s="4" t="s">
        <v>94</v>
      </c>
      <c r="C49" s="2">
        <v>596.4</v>
      </c>
      <c r="D49" s="18">
        <v>0</v>
      </c>
      <c r="E49" s="18">
        <v>0</v>
      </c>
      <c r="F49" s="18">
        <v>0</v>
      </c>
    </row>
    <row r="50" spans="1:6" x14ac:dyDescent="0.25">
      <c r="A50" s="19" t="s">
        <v>106</v>
      </c>
      <c r="B50" s="4" t="s">
        <v>107</v>
      </c>
      <c r="C50" s="2">
        <v>202</v>
      </c>
      <c r="D50" s="18"/>
      <c r="E50" s="18"/>
      <c r="F50" s="18"/>
    </row>
    <row r="51" spans="1:6" x14ac:dyDescent="0.25">
      <c r="A51" s="3" t="s">
        <v>88</v>
      </c>
      <c r="B51" s="4" t="s">
        <v>89</v>
      </c>
      <c r="C51" s="2">
        <v>38848.199999999997</v>
      </c>
      <c r="D51" s="2">
        <v>37236</v>
      </c>
      <c r="E51" s="2">
        <v>37235.9</v>
      </c>
      <c r="F51" s="2">
        <v>37236</v>
      </c>
    </row>
    <row r="52" spans="1:6" x14ac:dyDescent="0.25">
      <c r="A52" s="6" t="s">
        <v>24</v>
      </c>
      <c r="B52" s="7" t="s">
        <v>25</v>
      </c>
      <c r="C52" s="9">
        <f t="shared" ref="C52:F52" si="11">C53</f>
        <v>26831.9</v>
      </c>
      <c r="D52" s="9">
        <f t="shared" si="11"/>
        <v>21000</v>
      </c>
      <c r="E52" s="9">
        <f t="shared" si="11"/>
        <v>21000</v>
      </c>
      <c r="F52" s="9">
        <f t="shared" si="11"/>
        <v>21000</v>
      </c>
    </row>
    <row r="53" spans="1:6" x14ac:dyDescent="0.25">
      <c r="A53" s="3" t="s">
        <v>90</v>
      </c>
      <c r="B53" s="4" t="s">
        <v>91</v>
      </c>
      <c r="C53" s="2">
        <v>26831.9</v>
      </c>
      <c r="D53" s="2">
        <v>21000</v>
      </c>
      <c r="E53" s="2">
        <v>21000</v>
      </c>
      <c r="F53" s="2">
        <v>21000</v>
      </c>
    </row>
    <row r="54" spans="1:6" ht="27" x14ac:dyDescent="0.25">
      <c r="A54" s="6" t="s">
        <v>26</v>
      </c>
      <c r="B54" s="7" t="s">
        <v>27</v>
      </c>
      <c r="C54" s="9">
        <f>C55</f>
        <v>100</v>
      </c>
      <c r="D54" s="9">
        <f t="shared" ref="D54:F54" si="12">D55</f>
        <v>0</v>
      </c>
      <c r="E54" s="9">
        <f t="shared" si="12"/>
        <v>100</v>
      </c>
      <c r="F54" s="9">
        <f t="shared" si="12"/>
        <v>100</v>
      </c>
    </row>
    <row r="55" spans="1:6" ht="25.5" x14ac:dyDescent="0.25">
      <c r="A55" s="3" t="s">
        <v>92</v>
      </c>
      <c r="B55" s="4" t="s">
        <v>93</v>
      </c>
      <c r="C55" s="2">
        <v>100</v>
      </c>
      <c r="D55" s="2">
        <v>0</v>
      </c>
      <c r="E55" s="2">
        <v>100</v>
      </c>
      <c r="F55" s="2">
        <v>100</v>
      </c>
    </row>
    <row r="56" spans="1:6" ht="40.5" x14ac:dyDescent="0.25">
      <c r="A56" s="6" t="s">
        <v>108</v>
      </c>
      <c r="B56" s="7" t="s">
        <v>110</v>
      </c>
      <c r="C56" s="8">
        <f>C57</f>
        <v>334330</v>
      </c>
      <c r="D56" s="8">
        <f t="shared" ref="D56:F56" si="13">D57</f>
        <v>0</v>
      </c>
      <c r="E56" s="8">
        <f t="shared" si="13"/>
        <v>0</v>
      </c>
      <c r="F56" s="8">
        <f t="shared" si="13"/>
        <v>0</v>
      </c>
    </row>
    <row r="57" spans="1:6" ht="18.75" customHeight="1" x14ac:dyDescent="0.25">
      <c r="A57" s="3" t="s">
        <v>109</v>
      </c>
      <c r="B57" s="4" t="s">
        <v>111</v>
      </c>
      <c r="C57" s="2">
        <v>334330</v>
      </c>
      <c r="D57" s="2">
        <v>0</v>
      </c>
      <c r="E57" s="2">
        <v>0</v>
      </c>
      <c r="F57" s="2">
        <v>0</v>
      </c>
    </row>
    <row r="58" spans="1:6" ht="15.75" customHeight="1" x14ac:dyDescent="0.25">
      <c r="A58" s="3" t="s">
        <v>100</v>
      </c>
      <c r="B58" s="20"/>
      <c r="C58" s="21">
        <f>C7+C14+C16+C19+C24+C28+C31+C38+C41+C43+C47+C52+C54+C56</f>
        <v>7400525.6000000006</v>
      </c>
      <c r="D58" s="21">
        <f>D7+D14+D16+D19+D24+D28+D31+D38+D41+D43+D47+D52+D54+D56</f>
        <v>6461077.5999999996</v>
      </c>
      <c r="E58" s="21">
        <f>E7+E14+E16+E19+E24+E28+E31+E38+E41+E43+E47+E52+E54+E56</f>
        <v>6529916.4000000004</v>
      </c>
      <c r="F58" s="21">
        <f>F7+F14+F16+F19+F24+F28+F31+F38+F41+F43+F47+F52+F54+F56</f>
        <v>6308886.7999999998</v>
      </c>
    </row>
    <row r="59" spans="1:6" s="23" customFormat="1" x14ac:dyDescent="0.25">
      <c r="A59" s="22"/>
      <c r="B59" s="22"/>
      <c r="C59" s="22"/>
      <c r="D59" s="22"/>
      <c r="E59" s="22"/>
      <c r="F59" s="22"/>
    </row>
    <row r="60" spans="1:6" s="23" customFormat="1" x14ac:dyDescent="0.25">
      <c r="C60" s="24"/>
    </row>
    <row r="61" spans="1:6" s="23" customFormat="1" x14ac:dyDescent="0.25">
      <c r="C61" s="24"/>
    </row>
    <row r="62" spans="1:6" s="23" customFormat="1" x14ac:dyDescent="0.25"/>
    <row r="63" spans="1:6" s="23" customFormat="1" x14ac:dyDescent="0.25">
      <c r="C63" s="25"/>
    </row>
  </sheetData>
  <mergeCells count="6">
    <mergeCell ref="A2:F3"/>
    <mergeCell ref="D5:F5"/>
    <mergeCell ref="C5:C6"/>
    <mergeCell ref="A5:A6"/>
    <mergeCell ref="B5:B6"/>
    <mergeCell ref="E4:F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0" orientation="portrait" r:id="rId1"/>
  <ignoredErrors>
    <ignoredError sqref="C16:F16 C15 C14:F14 D12:F12 C19:F19 C38:F38 D47:F47 D44:F44 C52:F52 D49:F49 D54:F54 C31:F31 E55:F5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2019-02-01T08:34:15Z</cp:lastPrinted>
  <dcterms:created xsi:type="dcterms:W3CDTF">2017-02-04T08:23:00Z</dcterms:created>
  <dcterms:modified xsi:type="dcterms:W3CDTF">2019-02-01T08:38:12Z</dcterms:modified>
</cp:coreProperties>
</file>