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820"/>
  </bookViews>
  <sheets>
    <sheet name="Лист1" sheetId="4" r:id="rId1"/>
  </sheets>
  <definedNames>
    <definedName name="_xlnm.Print_Titles" localSheetId="0">Лист1!$3:$3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 l="1"/>
  <c r="F23" i="4"/>
  <c r="F24" i="4" l="1"/>
  <c r="G34" i="4"/>
  <c r="G35" i="4"/>
  <c r="F33" i="4"/>
  <c r="F34" i="4"/>
  <c r="F35" i="4"/>
  <c r="F6" i="4"/>
  <c r="F9" i="4"/>
  <c r="F11" i="4"/>
  <c r="F12" i="4"/>
  <c r="F13" i="4"/>
  <c r="F14" i="4"/>
  <c r="F16" i="4"/>
  <c r="F17" i="4"/>
  <c r="F18" i="4"/>
  <c r="F19" i="4"/>
  <c r="F20" i="4"/>
  <c r="F22" i="4"/>
  <c r="F25" i="4"/>
  <c r="F26" i="4"/>
  <c r="F30" i="4"/>
  <c r="F31" i="4"/>
  <c r="F32" i="4"/>
  <c r="C29" i="4"/>
  <c r="C28" i="4"/>
  <c r="C27" i="4" s="1"/>
  <c r="C21" i="4"/>
  <c r="C15" i="4"/>
  <c r="C10" i="4"/>
  <c r="C8" i="4"/>
  <c r="C7" i="4"/>
  <c r="C5" i="4"/>
  <c r="G6" i="4"/>
  <c r="G9" i="4"/>
  <c r="G11" i="4"/>
  <c r="G12" i="4"/>
  <c r="G13" i="4"/>
  <c r="G14" i="4"/>
  <c r="G16" i="4"/>
  <c r="G17" i="4"/>
  <c r="G18" i="4"/>
  <c r="G19" i="4"/>
  <c r="G20" i="4"/>
  <c r="G22" i="4"/>
  <c r="G25" i="4"/>
  <c r="G26" i="4"/>
  <c r="G30" i="4"/>
  <c r="G31" i="4"/>
  <c r="G32" i="4"/>
  <c r="G33" i="4"/>
  <c r="E29" i="4"/>
  <c r="E28" i="4" s="1"/>
  <c r="E27" i="4" s="1"/>
  <c r="D29" i="4"/>
  <c r="D28" i="4" s="1"/>
  <c r="D27" i="4" s="1"/>
  <c r="E8" i="4"/>
  <c r="D8" i="4"/>
  <c r="E21" i="4"/>
  <c r="D21" i="4"/>
  <c r="E5" i="4"/>
  <c r="D5" i="4"/>
  <c r="E7" i="4"/>
  <c r="D7" i="4"/>
  <c r="E10" i="4"/>
  <c r="D10" i="4"/>
  <c r="E15" i="4"/>
  <c r="D15" i="4"/>
  <c r="G15" i="4" s="1"/>
  <c r="F8" i="4" l="1"/>
  <c r="G7" i="4"/>
  <c r="F27" i="4"/>
  <c r="F21" i="4"/>
  <c r="F7" i="4"/>
  <c r="G5" i="4"/>
  <c r="G10" i="4"/>
  <c r="F15" i="4"/>
  <c r="G28" i="4"/>
  <c r="G27" i="4"/>
  <c r="F10" i="4"/>
  <c r="G8" i="4"/>
  <c r="F28" i="4"/>
  <c r="F5" i="4"/>
  <c r="G29" i="4"/>
  <c r="F29" i="4"/>
  <c r="E4" i="4"/>
  <c r="G21" i="4"/>
  <c r="C4" i="4"/>
  <c r="C36" i="4" s="1"/>
  <c r="D4" i="4"/>
  <c r="D36" i="4" s="1"/>
  <c r="G4" i="4" l="1"/>
  <c r="E36" i="4"/>
  <c r="F4" i="4"/>
  <c r="G36" i="4" l="1"/>
  <c r="F36" i="4"/>
</calcChain>
</file>

<file path=xl/sharedStrings.xml><?xml version="1.0" encoding="utf-8"?>
<sst xmlns="http://schemas.openxmlformats.org/spreadsheetml/2006/main" count="84" uniqueCount="84">
  <si>
    <t>(млн. рублей)</t>
  </si>
  <si>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</si>
  <si>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</si>
  <si>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</si>
  <si>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</si>
  <si>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</si>
  <si>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</si>
  <si>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</si>
  <si>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</si>
  <si>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</si>
  <si>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</si>
  <si>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</si>
  <si>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</si>
  <si>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</si>
  <si>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</si>
  <si>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</si>
  <si>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</si>
  <si>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</si>
  <si>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</si>
  <si>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</si>
  <si>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</si>
  <si>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</si>
  <si>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</si>
  <si>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</si>
  <si>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</si>
  <si>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</si>
  <si>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</si>
  <si>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</si>
  <si>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</si>
  <si>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2 02 15001 00 0000 151</t>
  </si>
  <si>
    <t>Дотации на выравнивание бюджетной обеспеченности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</si>
  <si>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</si>
  <si>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</si>
  <si>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</si>
  <si>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</si>
  <si>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</si>
  <si>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</si>
  <si>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ВСЕГО ДОХОДОВ</t>
  </si>
  <si>
    <t>% исполнения первоначального плана</t>
  </si>
  <si>
    <t>% исполнения уточненного плана</t>
  </si>
  <si>
    <t>Пояснения отклонений от плановых значений</t>
  </si>
  <si>
    <t>Акцизы на автомобильный бензин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</si>
  <si>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</si>
  <si>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</si>
  <si>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 xml:space="preserve"> 1 11 00000 00 0000 000</t>
  </si>
  <si>
    <t xml:space="preserve"> 1 12 0000 00 00000 000</t>
  </si>
  <si>
    <t>ДОХОДЫ ОТ ПРОДАЖИ МАТЕРИАЛЬНЫХ И НЕМАТЕРИАЛЬНЫХ АКТИВОВ</t>
  </si>
  <si>
    <t>ШТРАФЫ, САНКЦИИ, ВОЗМЕЩЕНИЕ УЩЕРБА</t>
  </si>
  <si>
    <t>1 14 00000 00 0000 000</t>
  </si>
  <si>
    <t>1 16 0000 00 00000 000</t>
  </si>
  <si>
    <t>ПРОЧИЕ НЕНАЛОГОВЫЕ ДОХОДЫ</t>
  </si>
  <si>
    <t>1 08 00000 00 0000 000</t>
  </si>
  <si>
    <t>ГОСУДАРСТВЕННАЯ ПОШЛИНА</t>
  </si>
  <si>
    <t>1 08 03000 00 0000 110</t>
  </si>
  <si>
    <t>1 08 07000 00 0000 110</t>
  </si>
  <si>
    <t>Государственная пошлина по делам, рассматриваемым в судах общей юрисдикции, мировыми судьями</t>
  </si>
  <si>
    <t>Государственная пошлина за выдачу разрешения на установку рекламной конструкции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</si>
  <si>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</si>
  <si>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</si>
  <si>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</si>
  <si>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</si>
  <si>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</si>
  <si>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</si>
  <si>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 xml:space="preserve"> 1 13 0000 00 00000 000</t>
  </si>
  <si>
    <t>ДОХОДЫ ОТ ОКАЗАНИЯ ПЛАТНЫХ УСЛУГ (РАБОТ) И КОМПЕНСАЦИИ ЗАТРАТ ГОСУДАРСТВА</t>
  </si>
  <si>
    <t>1 17 0000 00 00000 000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</si>
  <si>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</si>
  <si>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</si>
  <si>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2 18 00000 00 0000 000</t>
  </si>
  <si>
    <t>2 19 00000 00 0000 000</t>
  </si>
  <si>
    <t>рост заработной платы, создание новых рабочих мест</t>
  </si>
  <si>
    <t>за счет приватизации имущества по реализации преимущественного права арендатора на приобретение  арендуемого имущества</t>
  </si>
  <si>
    <t xml:space="preserve">за счет обращений граждан выше планируемого  </t>
  </si>
  <si>
    <t>за счет увеличения обращений</t>
  </si>
  <si>
    <t>Информация об объеме и структуре налоговых и неналоговых доходов, а также межбюджетных трансфертах, 
поступающих в бюджет Щёлковского муниципального района в сравнении с плановыми назначениями за 2018 год</t>
  </si>
  <si>
    <t>Фактическое исполнение за 2018 год</t>
  </si>
  <si>
    <t>в связи с расходами предпринимателя на закупку семенного материала</t>
  </si>
  <si>
    <t>за счет оплаты штрафа по возмещению вреда, причиненного окружающей среде</t>
  </si>
  <si>
    <t>в 13 раз</t>
  </si>
  <si>
    <t>в связи с изменением обязательств со стороны инвестора-застройщика</t>
  </si>
  <si>
    <t>План по решению о бюджете от 12.12.17 №624/67-158-НПА</t>
  </si>
  <si>
    <t>План по  решению  о бюджетеот 18.09.2018 №788/78-190-НПА</t>
  </si>
  <si>
    <t>увеличение количества предпринимателей, применяющих патентную систему налогообложения, и соответственно увеличение выданных патентов</t>
  </si>
  <si>
    <t>возврат средств прошлого года из ФСС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</si>
</sst>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115" zoomScaleNormal="115" workbookViewId="0">
      <selection activeCell="H17" sqref="H17"/>
    </sheetView>
  </sheetViews>
  <sheetFormatPr defaultRowHeight="14.4" x14ac:dyDescent="0.3"/>
  <cols>
    <col min="1" max="1" width="22" customWidth="1"/>
    <col min="2" max="2" width="51.109375" customWidth="1"/>
    <col min="3" max="3" width="12.109375" customWidth="1"/>
    <col min="4" max="4" width="11.88671875" customWidth="1"/>
    <col min="5" max="5" width="12.33203125" customWidth="1"/>
    <col min="6" max="7" width="10.6640625" customWidth="1"/>
    <col min="8" max="8" width="31" style="14" customWidth="1"/>
  </cols>
  <sheetData>
    <row r="1" spans="1:8" ht="28.95" customHeight="1" x14ac:dyDescent="0.3">
      <c r="A1" s="27" t="s">
        <v>74</v>
      </c>
      <c r="B1" s="27"/>
      <c r="C1" s="27"/>
      <c r="D1" s="27"/>
      <c r="E1" s="27"/>
      <c r="F1" s="27"/>
      <c r="G1" s="27"/>
      <c r="H1" s="27"/>
    </row>
    <row r="2" spans="1:8" x14ac:dyDescent="0.3">
      <c r="H2" s="11" t="s">
        <v>0</v>
      </c>
    </row>
    <row r="3" spans="1:8" ht="79.2" x14ac:dyDescent="0.3">
      <c r="A3" s="1" t="s">
        <v>1</v>
      </c>
      <c r="B3" s="1" t="s">
        <v>2</v>
      </c>
      <c r="C3" s="25" t="s">
        <v>80</v>
      </c>
      <c r="D3" s="25" t="s">
        <v>81</v>
      </c>
      <c r="E3" s="1" t="s">
        <v>75</v>
      </c>
      <c r="F3" s="1" t="s">
        <v>38</v>
      </c>
      <c r="G3" s="1" t="s">
        <v>39</v>
      </c>
      <c r="H3" s="12" t="s">
        <v>40</v>
      </c>
    </row>
    <row r="4" spans="1:8" x14ac:dyDescent="0.3">
      <c r="A4" s="4" t="s">
        <v>3</v>
      </c>
      <c r="B4" s="2" t="s">
        <v>4</v>
      </c>
      <c r="C4" s="21">
        <f>SUM(C5+C7+C10+C15+C18+C19+C20+C21+C25+C26)</f>
        <v>2962.6000000000004</v>
      </c>
      <c r="D4" s="21">
        <f>SUM(D5+D7+D10+D15+D18+D19+D20+D21+D25+D26)</f>
        <v>3012.6000000000004</v>
      </c>
      <c r="E4" s="21">
        <f>SUM(E5+E7+E10+E15+E18+E19+E20+E21+E25+E26)</f>
        <v>3279.2000000000003</v>
      </c>
      <c r="F4" s="7">
        <f>E4/C4*100</f>
        <v>110.68655910349017</v>
      </c>
      <c r="G4" s="7">
        <f>E4/D4*100</f>
        <v>108.849498771825</v>
      </c>
      <c r="H4" s="12"/>
    </row>
    <row r="5" spans="1:8" x14ac:dyDescent="0.3">
      <c r="A5" s="4" t="s">
        <v>5</v>
      </c>
      <c r="B5" s="2" t="s">
        <v>6</v>
      </c>
      <c r="C5" s="21">
        <f>SUM(C6)</f>
        <v>2175.8000000000002</v>
      </c>
      <c r="D5" s="21">
        <f>SUM(D6)</f>
        <v>2175.8000000000002</v>
      </c>
      <c r="E5" s="21">
        <f>SUM(E6)</f>
        <v>2280.8000000000002</v>
      </c>
      <c r="F5" s="7">
        <f t="shared" ref="F5:F36" si="0">E5/C5*100</f>
        <v>104.82581119588197</v>
      </c>
      <c r="G5" s="7">
        <f t="shared" ref="G5:G36" si="1">E5/D5*100</f>
        <v>104.82581119588197</v>
      </c>
      <c r="H5" s="12"/>
    </row>
    <row r="6" spans="1:8" ht="26.4" x14ac:dyDescent="0.3">
      <c r="A6" s="1" t="s">
        <v>7</v>
      </c>
      <c r="B6" s="3" t="s">
        <v>8</v>
      </c>
      <c r="C6" s="22">
        <v>2175.8000000000002</v>
      </c>
      <c r="D6" s="22">
        <v>2175.8000000000002</v>
      </c>
      <c r="E6" s="22">
        <v>2280.8000000000002</v>
      </c>
      <c r="F6" s="7">
        <f t="shared" si="0"/>
        <v>104.82581119588197</v>
      </c>
      <c r="G6" s="7">
        <f t="shared" si="1"/>
        <v>104.82581119588197</v>
      </c>
      <c r="H6" s="12" t="s">
        <v>70</v>
      </c>
    </row>
    <row r="7" spans="1:8" ht="39.6" x14ac:dyDescent="0.3">
      <c r="A7" s="4" t="s">
        <v>9</v>
      </c>
      <c r="B7" s="2" t="s">
        <v>10</v>
      </c>
      <c r="C7" s="21">
        <f>SUM(C9)</f>
        <v>22</v>
      </c>
      <c r="D7" s="21">
        <f>SUM(D9)</f>
        <v>22</v>
      </c>
      <c r="E7" s="21">
        <f>SUM(E9)</f>
        <v>25.2</v>
      </c>
      <c r="F7" s="7">
        <f t="shared" si="0"/>
        <v>114.54545454545455</v>
      </c>
      <c r="G7" s="7">
        <f t="shared" si="1"/>
        <v>114.54545454545455</v>
      </c>
      <c r="H7" s="12"/>
    </row>
    <row r="8" spans="1:8" ht="28.95" customHeight="1" x14ac:dyDescent="0.3">
      <c r="A8" s="1" t="s">
        <v>11</v>
      </c>
      <c r="B8" s="3" t="s">
        <v>12</v>
      </c>
      <c r="C8" s="22">
        <f>C9</f>
        <v>22</v>
      </c>
      <c r="D8" s="22">
        <f>D9</f>
        <v>22</v>
      </c>
      <c r="E8" s="22">
        <f>E9</f>
        <v>25.2</v>
      </c>
      <c r="F8" s="7">
        <f t="shared" si="0"/>
        <v>114.54545454545455</v>
      </c>
      <c r="G8" s="7">
        <f t="shared" si="1"/>
        <v>114.54545454545455</v>
      </c>
      <c r="H8" s="12"/>
    </row>
    <row r="9" spans="1:8" ht="17.399999999999999" customHeight="1" x14ac:dyDescent="0.3">
      <c r="A9" s="1"/>
      <c r="B9" s="5" t="s">
        <v>41</v>
      </c>
      <c r="C9" s="22">
        <v>22</v>
      </c>
      <c r="D9" s="23">
        <v>22</v>
      </c>
      <c r="E9" s="23">
        <v>25.2</v>
      </c>
      <c r="F9" s="7">
        <f t="shared" si="0"/>
        <v>114.54545454545455</v>
      </c>
      <c r="G9" s="7">
        <f t="shared" si="1"/>
        <v>114.54545454545455</v>
      </c>
      <c r="H9" s="12"/>
    </row>
    <row r="10" spans="1:8" ht="21" customHeight="1" x14ac:dyDescent="0.3">
      <c r="A10" s="4" t="s">
        <v>13</v>
      </c>
      <c r="B10" s="2" t="s">
        <v>14</v>
      </c>
      <c r="C10" s="21">
        <f>SUM(C11:C14)</f>
        <v>429.4</v>
      </c>
      <c r="D10" s="21">
        <f>SUM(D11:D14)</f>
        <v>429.4</v>
      </c>
      <c r="E10" s="21">
        <f>SUM(E11:E14)</f>
        <v>496.90000000000003</v>
      </c>
      <c r="F10" s="7">
        <f t="shared" si="0"/>
        <v>115.7196087564043</v>
      </c>
      <c r="G10" s="7">
        <f t="shared" si="1"/>
        <v>115.7196087564043</v>
      </c>
      <c r="H10" s="12"/>
    </row>
    <row r="11" spans="1:8" ht="28.2" customHeight="1" x14ac:dyDescent="0.3">
      <c r="A11" s="1" t="s">
        <v>15</v>
      </c>
      <c r="B11" s="3" t="s">
        <v>16</v>
      </c>
      <c r="C11" s="22">
        <v>325.7</v>
      </c>
      <c r="D11" s="22">
        <v>325.7</v>
      </c>
      <c r="E11" s="22">
        <v>382.8</v>
      </c>
      <c r="F11" s="7">
        <f t="shared" si="0"/>
        <v>117.53147067853853</v>
      </c>
      <c r="G11" s="7">
        <f t="shared" si="1"/>
        <v>117.53147067853853</v>
      </c>
      <c r="H11" s="12"/>
    </row>
    <row r="12" spans="1:8" ht="25.2" customHeight="1" x14ac:dyDescent="0.3">
      <c r="A12" s="1" t="s">
        <v>17</v>
      </c>
      <c r="B12" s="3" t="s">
        <v>18</v>
      </c>
      <c r="C12" s="22">
        <v>71.2</v>
      </c>
      <c r="D12" s="22">
        <v>71.2</v>
      </c>
      <c r="E12" s="22">
        <v>76.2</v>
      </c>
      <c r="F12" s="7">
        <f t="shared" si="0"/>
        <v>107.02247191011236</v>
      </c>
      <c r="G12" s="7">
        <f t="shared" si="1"/>
        <v>107.02247191011236</v>
      </c>
      <c r="H12" s="12"/>
    </row>
    <row r="13" spans="1:8" ht="25.2" customHeight="1" x14ac:dyDescent="0.3">
      <c r="A13" s="1" t="s">
        <v>19</v>
      </c>
      <c r="B13" s="3" t="s">
        <v>20</v>
      </c>
      <c r="C13" s="22">
        <v>1.1000000000000001</v>
      </c>
      <c r="D13" s="22">
        <v>1.1000000000000001</v>
      </c>
      <c r="E13" s="22">
        <v>0.3</v>
      </c>
      <c r="F13" s="7">
        <f t="shared" si="0"/>
        <v>27.27272727272727</v>
      </c>
      <c r="G13" s="7">
        <f t="shared" si="1"/>
        <v>27.27272727272727</v>
      </c>
      <c r="H13" s="12" t="s">
        <v>76</v>
      </c>
    </row>
    <row r="14" spans="1:8" ht="65.400000000000006" customHeight="1" x14ac:dyDescent="0.3">
      <c r="A14" s="1" t="s">
        <v>21</v>
      </c>
      <c r="B14" s="3" t="s">
        <v>22</v>
      </c>
      <c r="C14" s="22">
        <v>31.4</v>
      </c>
      <c r="D14" s="22">
        <v>31.4</v>
      </c>
      <c r="E14" s="22">
        <v>37.6</v>
      </c>
      <c r="F14" s="7">
        <f t="shared" si="0"/>
        <v>119.74522292993632</v>
      </c>
      <c r="G14" s="7">
        <f t="shared" si="1"/>
        <v>119.74522292993632</v>
      </c>
      <c r="H14" s="13" t="s">
        <v>82</v>
      </c>
    </row>
    <row r="15" spans="1:8" ht="25.95" customHeight="1" x14ac:dyDescent="0.3">
      <c r="A15" s="4" t="s">
        <v>51</v>
      </c>
      <c r="B15" s="2" t="s">
        <v>52</v>
      </c>
      <c r="C15" s="21">
        <f>SUM(C16:C17)</f>
        <v>30.8</v>
      </c>
      <c r="D15" s="21">
        <f>SUM(D16:D17)</f>
        <v>30.8</v>
      </c>
      <c r="E15" s="21">
        <f>SUM(E16:E17)</f>
        <v>35.1</v>
      </c>
      <c r="F15" s="7">
        <f t="shared" si="0"/>
        <v>113.96103896103898</v>
      </c>
      <c r="G15" s="7">
        <f t="shared" si="1"/>
        <v>113.96103896103898</v>
      </c>
      <c r="H15" s="12"/>
    </row>
    <row r="16" spans="1:8" ht="34.200000000000003" customHeight="1" x14ac:dyDescent="0.3">
      <c r="A16" s="1" t="s">
        <v>53</v>
      </c>
      <c r="B16" s="3" t="s">
        <v>55</v>
      </c>
      <c r="C16" s="22">
        <v>30.2</v>
      </c>
      <c r="D16" s="22">
        <v>30.2</v>
      </c>
      <c r="E16" s="22">
        <v>34.700000000000003</v>
      </c>
      <c r="F16" s="7">
        <f t="shared" si="0"/>
        <v>114.90066225165565</v>
      </c>
      <c r="G16" s="7">
        <f t="shared" si="1"/>
        <v>114.90066225165565</v>
      </c>
      <c r="H16" s="20" t="s">
        <v>73</v>
      </c>
    </row>
    <row r="17" spans="1:8" ht="66" customHeight="1" x14ac:dyDescent="0.3">
      <c r="A17" s="1" t="s">
        <v>54</v>
      </c>
      <c r="B17" s="3" t="s">
        <v>56</v>
      </c>
      <c r="C17" s="22">
        <v>0.6</v>
      </c>
      <c r="D17" s="22">
        <v>0.6</v>
      </c>
      <c r="E17" s="22">
        <v>0.4</v>
      </c>
      <c r="F17" s="7">
        <f t="shared" si="0"/>
        <v>66.666666666666671</v>
      </c>
      <c r="G17" s="7">
        <f t="shared" si="1"/>
        <v>66.666666666666671</v>
      </c>
      <c r="H17" s="26"/>
    </row>
    <row r="18" spans="1:8" ht="42" customHeight="1" x14ac:dyDescent="0.3">
      <c r="A18" s="4" t="s">
        <v>44</v>
      </c>
      <c r="B18" s="2" t="s">
        <v>42</v>
      </c>
      <c r="C18" s="21">
        <v>222.5</v>
      </c>
      <c r="D18" s="21">
        <v>222.5</v>
      </c>
      <c r="E18" s="21">
        <v>201.3</v>
      </c>
      <c r="F18" s="7">
        <f t="shared" si="0"/>
        <v>90.471910112359552</v>
      </c>
      <c r="G18" s="7">
        <f t="shared" si="1"/>
        <v>90.471910112359552</v>
      </c>
      <c r="H18" s="12"/>
    </row>
    <row r="19" spans="1:8" ht="33.6" customHeight="1" x14ac:dyDescent="0.3">
      <c r="A19" s="6" t="s">
        <v>45</v>
      </c>
      <c r="B19" s="2" t="s">
        <v>43</v>
      </c>
      <c r="C19" s="21">
        <v>11.2</v>
      </c>
      <c r="D19" s="21">
        <v>11.2</v>
      </c>
      <c r="E19" s="21">
        <v>10.3</v>
      </c>
      <c r="F19" s="7">
        <f t="shared" si="0"/>
        <v>91.964285714285737</v>
      </c>
      <c r="G19" s="7">
        <f t="shared" si="1"/>
        <v>91.964285714285737</v>
      </c>
      <c r="H19" s="12"/>
    </row>
    <row r="20" spans="1:8" ht="46.95" customHeight="1" x14ac:dyDescent="0.3">
      <c r="A20" s="6" t="s">
        <v>63</v>
      </c>
      <c r="B20" s="2" t="s">
        <v>64</v>
      </c>
      <c r="C20" s="21">
        <v>1.8</v>
      </c>
      <c r="D20" s="21">
        <v>1.8</v>
      </c>
      <c r="E20" s="21">
        <v>7.5</v>
      </c>
      <c r="F20" s="7">
        <f t="shared" si="0"/>
        <v>416.66666666666669</v>
      </c>
      <c r="G20" s="7">
        <f t="shared" si="1"/>
        <v>416.66666666666669</v>
      </c>
      <c r="H20" s="13" t="s">
        <v>83</v>
      </c>
    </row>
    <row r="21" spans="1:8" ht="27.6" customHeight="1" x14ac:dyDescent="0.3">
      <c r="A21" s="6" t="s">
        <v>48</v>
      </c>
      <c r="B21" s="2" t="s">
        <v>46</v>
      </c>
      <c r="C21" s="21">
        <f>SUM(C22+C23+C24)</f>
        <v>48</v>
      </c>
      <c r="D21" s="21">
        <f>SUM(D22+D23+D24)</f>
        <v>48</v>
      </c>
      <c r="E21" s="21">
        <f>SUM(E22+E23+E24)</f>
        <v>80.099999999999994</v>
      </c>
      <c r="F21" s="7">
        <f t="shared" si="0"/>
        <v>166.875</v>
      </c>
      <c r="G21" s="7">
        <f t="shared" si="1"/>
        <v>166.875</v>
      </c>
      <c r="H21" s="12"/>
    </row>
    <row r="22" spans="1:8" ht="75" customHeight="1" x14ac:dyDescent="0.3">
      <c r="A22" s="8" t="s">
        <v>57</v>
      </c>
      <c r="B22" s="16" t="s">
        <v>58</v>
      </c>
      <c r="C22" s="22">
        <v>8.5</v>
      </c>
      <c r="D22" s="22">
        <v>8.5</v>
      </c>
      <c r="E22" s="22">
        <v>13.4</v>
      </c>
      <c r="F22" s="7">
        <f t="shared" si="0"/>
        <v>157.64705882352942</v>
      </c>
      <c r="G22" s="7">
        <f t="shared" si="1"/>
        <v>157.64705882352942</v>
      </c>
      <c r="H22" s="12" t="s">
        <v>71</v>
      </c>
    </row>
    <row r="23" spans="1:8" ht="45" customHeight="1" x14ac:dyDescent="0.3">
      <c r="A23" s="8" t="s">
        <v>60</v>
      </c>
      <c r="B23" s="17" t="s">
        <v>59</v>
      </c>
      <c r="C23" s="22">
        <v>36.5</v>
      </c>
      <c r="D23" s="22">
        <v>36.5</v>
      </c>
      <c r="E23" s="22">
        <v>27.3</v>
      </c>
      <c r="F23" s="7">
        <f t="shared" si="0"/>
        <v>74.794520547945211</v>
      </c>
      <c r="G23" s="7">
        <f t="shared" si="1"/>
        <v>74.794520547945211</v>
      </c>
      <c r="H23" s="13"/>
    </row>
    <row r="24" spans="1:8" ht="71.400000000000006" customHeight="1" x14ac:dyDescent="0.3">
      <c r="A24" s="18" t="s">
        <v>62</v>
      </c>
      <c r="B24" s="16" t="s">
        <v>61</v>
      </c>
      <c r="C24" s="22">
        <v>3</v>
      </c>
      <c r="D24" s="22">
        <v>3</v>
      </c>
      <c r="E24" s="22">
        <v>39.4</v>
      </c>
      <c r="F24" s="15">
        <f t="shared" si="0"/>
        <v>1313.3333333333333</v>
      </c>
      <c r="G24" s="7" t="s">
        <v>78</v>
      </c>
      <c r="H24" s="12" t="s">
        <v>72</v>
      </c>
    </row>
    <row r="25" spans="1:8" ht="55.2" customHeight="1" x14ac:dyDescent="0.3">
      <c r="A25" s="6" t="s">
        <v>49</v>
      </c>
      <c r="B25" s="2" t="s">
        <v>47</v>
      </c>
      <c r="C25" s="21">
        <v>21.1</v>
      </c>
      <c r="D25" s="21">
        <v>21.1</v>
      </c>
      <c r="E25" s="21">
        <v>39.4</v>
      </c>
      <c r="F25" s="7">
        <f t="shared" si="0"/>
        <v>186.72985781990519</v>
      </c>
      <c r="G25" s="7">
        <f t="shared" si="1"/>
        <v>186.72985781990519</v>
      </c>
      <c r="H25" s="13" t="s">
        <v>77</v>
      </c>
    </row>
    <row r="26" spans="1:8" ht="31.2" customHeight="1" x14ac:dyDescent="0.3">
      <c r="A26" s="6" t="s">
        <v>65</v>
      </c>
      <c r="B26" s="2" t="s">
        <v>50</v>
      </c>
      <c r="C26" s="21"/>
      <c r="D26" s="21">
        <v>50</v>
      </c>
      <c r="E26" s="21">
        <v>102.6</v>
      </c>
      <c r="F26" s="24" t="e">
        <f t="shared" si="0"/>
        <v>#DIV/0!</v>
      </c>
      <c r="G26" s="7">
        <f t="shared" si="1"/>
        <v>205.20000000000002</v>
      </c>
      <c r="H26" s="13" t="s">
        <v>79</v>
      </c>
    </row>
    <row r="27" spans="1:8" ht="23.4" customHeight="1" x14ac:dyDescent="0.3">
      <c r="A27" s="4" t="s">
        <v>23</v>
      </c>
      <c r="B27" s="2" t="s">
        <v>24</v>
      </c>
      <c r="C27" s="21">
        <f>SUM(C35)+C28+C34</f>
        <v>3110.2</v>
      </c>
      <c r="D27" s="21">
        <f>SUM(D35)+D28+D34</f>
        <v>4591.3999999999996</v>
      </c>
      <c r="E27" s="21">
        <f>SUM(E35)+E28+E34</f>
        <v>4249.0999999999995</v>
      </c>
      <c r="F27" s="7">
        <f t="shared" si="0"/>
        <v>136.61822390843034</v>
      </c>
      <c r="G27" s="7">
        <f t="shared" si="1"/>
        <v>92.54475759027747</v>
      </c>
      <c r="H27" s="12"/>
    </row>
    <row r="28" spans="1:8" ht="39.6" x14ac:dyDescent="0.3">
      <c r="A28" s="4" t="s">
        <v>25</v>
      </c>
      <c r="B28" s="2" t="s">
        <v>26</v>
      </c>
      <c r="C28" s="21">
        <f>SUM(C29+C31+C32+C33)</f>
        <v>3110.2</v>
      </c>
      <c r="D28" s="21">
        <f>SUM(D29+D31+D32+D33)</f>
        <v>4591.3999999999996</v>
      </c>
      <c r="E28" s="21">
        <f>SUM(E29+E31+E32+E33)</f>
        <v>4254.3999999999996</v>
      </c>
      <c r="F28" s="7">
        <f t="shared" si="0"/>
        <v>136.78863095620858</v>
      </c>
      <c r="G28" s="7">
        <f t="shared" si="1"/>
        <v>92.660190791479721</v>
      </c>
      <c r="H28" s="12"/>
    </row>
    <row r="29" spans="1:8" ht="27.6" customHeight="1" x14ac:dyDescent="0.3">
      <c r="A29" s="1" t="s">
        <v>27</v>
      </c>
      <c r="B29" s="3" t="s">
        <v>28</v>
      </c>
      <c r="C29" s="22">
        <f>C30</f>
        <v>0.2</v>
      </c>
      <c r="D29" s="22">
        <f>D30</f>
        <v>7.8</v>
      </c>
      <c r="E29" s="22">
        <f>E30</f>
        <v>7.8</v>
      </c>
      <c r="F29" s="15">
        <f t="shared" si="0"/>
        <v>3900</v>
      </c>
      <c r="G29" s="7">
        <f t="shared" si="1"/>
        <v>100</v>
      </c>
      <c r="H29" s="12"/>
    </row>
    <row r="30" spans="1:8" ht="30.6" customHeight="1" x14ac:dyDescent="0.3">
      <c r="A30" s="9" t="s">
        <v>29</v>
      </c>
      <c r="B30" s="10" t="s">
        <v>30</v>
      </c>
      <c r="C30" s="23">
        <v>0.2</v>
      </c>
      <c r="D30" s="23">
        <v>7.8</v>
      </c>
      <c r="E30" s="23">
        <v>7.8</v>
      </c>
      <c r="F30" s="15">
        <f t="shared" si="0"/>
        <v>3900</v>
      </c>
      <c r="G30" s="7">
        <f t="shared" si="1"/>
        <v>100</v>
      </c>
      <c r="H30" s="12"/>
    </row>
    <row r="31" spans="1:8" ht="32.4" customHeight="1" x14ac:dyDescent="0.3">
      <c r="A31" s="1" t="s">
        <v>31</v>
      </c>
      <c r="B31" s="3" t="s">
        <v>32</v>
      </c>
      <c r="C31" s="22">
        <v>14.3</v>
      </c>
      <c r="D31" s="22">
        <v>906.8</v>
      </c>
      <c r="E31" s="22">
        <v>585.5</v>
      </c>
      <c r="F31" s="15">
        <f t="shared" si="0"/>
        <v>4094.405594405594</v>
      </c>
      <c r="G31" s="7">
        <f t="shared" si="1"/>
        <v>64.567710630789591</v>
      </c>
      <c r="H31" s="13"/>
    </row>
    <row r="32" spans="1:8" ht="37.950000000000003" customHeight="1" x14ac:dyDescent="0.3">
      <c r="A32" s="1" t="s">
        <v>33</v>
      </c>
      <c r="B32" s="3" t="s">
        <v>34</v>
      </c>
      <c r="C32" s="22">
        <v>3034.6</v>
      </c>
      <c r="D32" s="22">
        <v>3045.6</v>
      </c>
      <c r="E32" s="22">
        <v>3189.4</v>
      </c>
      <c r="F32" s="7">
        <f t="shared" si="0"/>
        <v>105.10116654583801</v>
      </c>
      <c r="G32" s="7">
        <f t="shared" si="1"/>
        <v>104.72156553716839</v>
      </c>
      <c r="H32" s="12"/>
    </row>
    <row r="33" spans="1:8" ht="38.4" customHeight="1" x14ac:dyDescent="0.3">
      <c r="A33" s="1" t="s">
        <v>35</v>
      </c>
      <c r="B33" s="3" t="s">
        <v>36</v>
      </c>
      <c r="C33" s="22">
        <v>61.1</v>
      </c>
      <c r="D33" s="22">
        <v>631.20000000000005</v>
      </c>
      <c r="E33" s="22">
        <v>471.7</v>
      </c>
      <c r="F33" s="15">
        <f t="shared" si="0"/>
        <v>772.01309328968898</v>
      </c>
      <c r="G33" s="7">
        <f t="shared" si="1"/>
        <v>74.730671736375157</v>
      </c>
      <c r="H33" s="12"/>
    </row>
    <row r="34" spans="1:8" ht="102.6" customHeight="1" x14ac:dyDescent="0.3">
      <c r="A34" s="1" t="s">
        <v>68</v>
      </c>
      <c r="B34" s="3" t="s">
        <v>67</v>
      </c>
      <c r="C34" s="22"/>
      <c r="D34" s="22"/>
      <c r="E34" s="22">
        <v>1.7</v>
      </c>
      <c r="F34" s="15" t="e">
        <f t="shared" si="0"/>
        <v>#DIV/0!</v>
      </c>
      <c r="G34" s="15" t="e">
        <f t="shared" si="1"/>
        <v>#DIV/0!</v>
      </c>
      <c r="H34" s="12"/>
    </row>
    <row r="35" spans="1:8" ht="48" customHeight="1" x14ac:dyDescent="0.3">
      <c r="A35" s="1" t="s">
        <v>69</v>
      </c>
      <c r="B35" s="3" t="s">
        <v>66</v>
      </c>
      <c r="C35" s="22"/>
      <c r="D35" s="22"/>
      <c r="E35" s="22">
        <v>-7</v>
      </c>
      <c r="F35" s="15" t="e">
        <f t="shared" si="0"/>
        <v>#DIV/0!</v>
      </c>
      <c r="G35" s="15" t="e">
        <f t="shared" si="1"/>
        <v>#DIV/0!</v>
      </c>
      <c r="H35" s="12"/>
    </row>
    <row r="36" spans="1:8" ht="39" customHeight="1" x14ac:dyDescent="0.3">
      <c r="A36" s="19"/>
      <c r="B36" s="4" t="s">
        <v>37</v>
      </c>
      <c r="C36" s="21">
        <f>SUM(C27+C4)</f>
        <v>6072.8</v>
      </c>
      <c r="D36" s="21">
        <f>SUM(D27+D4)</f>
        <v>7604</v>
      </c>
      <c r="E36" s="21">
        <f>SUM(E27+E4)</f>
        <v>7528.2999999999993</v>
      </c>
      <c r="F36" s="7">
        <f t="shared" si="0"/>
        <v>123.96752733500196</v>
      </c>
      <c r="G36" s="7">
        <f t="shared" si="1"/>
        <v>99.004471330878474</v>
      </c>
      <c r="H36" s="12"/>
    </row>
    <row r="37" spans="1:8" ht="111" customHeight="1" x14ac:dyDescent="0.3">
      <c r="A37" s="28"/>
      <c r="B37" s="28"/>
      <c r="C37" s="28"/>
      <c r="D37" s="28"/>
      <c r="E37" s="28"/>
      <c r="F37" s="28"/>
      <c r="G37" s="28"/>
      <c r="H37" s="28"/>
    </row>
  </sheetData>
  <mergeCells count="2">
    <mergeCell ref="A1:H1"/>
    <mergeCell ref="A37:H37"/>
  </mergeCells>
  <pageMargins left="0.31496062992125984" right="0" top="0" bottom="0" header="0" footer="0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2018-03-21T06:27:53Z</cp:lastPrinted>
  <dcterms:created xsi:type="dcterms:W3CDTF">2017-12-11T14:03:53Z</dcterms:created>
  <dcterms:modified xsi:type="dcterms:W3CDTF">2019-03-27T15:45:44Z</dcterms:modified>
</cp:coreProperties>
</file>