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80" windowWidth="20730" windowHeight="8640"/>
  </bookViews>
  <sheets>
    <sheet name="Доходы" sheetId="3" r:id="rId1"/>
    <sheet name="Расходы" sheetId="4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0" i="4" l="1"/>
  <c r="C40" i="4"/>
  <c r="E41" i="4"/>
  <c r="D23" i="3"/>
  <c r="D6" i="3"/>
  <c r="D5" i="3" l="1"/>
  <c r="D12" i="3"/>
  <c r="E30" i="3"/>
  <c r="C12" i="3"/>
  <c r="E36" i="3"/>
  <c r="C32" i="3" l="1"/>
  <c r="C31" i="3" s="1"/>
  <c r="D32" i="3"/>
  <c r="D31" i="3" s="1"/>
  <c r="E42" i="4" l="1"/>
  <c r="C9" i="3" l="1"/>
  <c r="C7" i="3"/>
  <c r="D70" i="4" l="1"/>
  <c r="D53" i="4"/>
  <c r="C56" i="4"/>
  <c r="D9" i="3"/>
  <c r="D7" i="3"/>
  <c r="D56" i="4" l="1"/>
  <c r="D81" i="4" l="1"/>
  <c r="C81" i="4"/>
  <c r="D79" i="4"/>
  <c r="C79" i="4"/>
  <c r="E78" i="4"/>
  <c r="D75" i="4"/>
  <c r="C75" i="4"/>
  <c r="E74" i="4"/>
  <c r="E71" i="4"/>
  <c r="C70" i="4"/>
  <c r="E70" i="4" s="1"/>
  <c r="E68" i="4"/>
  <c r="E67" i="4"/>
  <c r="E65" i="4"/>
  <c r="D64" i="4"/>
  <c r="C64" i="4"/>
  <c r="E63" i="4"/>
  <c r="E56" i="4"/>
  <c r="E55" i="4"/>
  <c r="E54" i="4"/>
  <c r="C53" i="4"/>
  <c r="E52" i="4"/>
  <c r="E51" i="4"/>
  <c r="E47" i="4"/>
  <c r="E46" i="4"/>
  <c r="E45" i="4"/>
  <c r="D44" i="4"/>
  <c r="C44" i="4"/>
  <c r="E43" i="4"/>
  <c r="E37" i="4"/>
  <c r="E36" i="4"/>
  <c r="E35" i="4"/>
  <c r="D34" i="4"/>
  <c r="C34" i="4"/>
  <c r="E33" i="4"/>
  <c r="E32" i="4"/>
  <c r="E31" i="4"/>
  <c r="E30" i="4"/>
  <c r="D23" i="4"/>
  <c r="C23" i="4"/>
  <c r="E22" i="4"/>
  <c r="E20" i="4"/>
  <c r="D19" i="4"/>
  <c r="C19" i="4"/>
  <c r="E18" i="4"/>
  <c r="D16" i="4"/>
  <c r="C16" i="4"/>
  <c r="E15" i="4"/>
  <c r="E13" i="4"/>
  <c r="E10" i="4"/>
  <c r="E8" i="4"/>
  <c r="E7" i="4"/>
  <c r="E6" i="4"/>
  <c r="D5" i="4"/>
  <c r="C5" i="4"/>
  <c r="E75" i="4" l="1"/>
  <c r="E16" i="4"/>
  <c r="E5" i="4"/>
  <c r="E44" i="4"/>
  <c r="E34" i="4"/>
  <c r="C4" i="4"/>
  <c r="E40" i="4"/>
  <c r="E23" i="4"/>
  <c r="E19" i="4"/>
  <c r="E53" i="4"/>
  <c r="E64" i="4"/>
  <c r="D4" i="4"/>
  <c r="E4" i="4" l="1"/>
  <c r="E7" i="3" l="1"/>
  <c r="E8" i="3"/>
  <c r="E9" i="3"/>
  <c r="E10" i="3"/>
  <c r="E12" i="3"/>
  <c r="E13" i="3"/>
  <c r="E21" i="3"/>
  <c r="E24" i="3"/>
  <c r="E25" i="3"/>
  <c r="E26" i="3"/>
  <c r="E27" i="3"/>
  <c r="E29" i="3"/>
  <c r="E33" i="3"/>
  <c r="E34" i="3"/>
  <c r="E35" i="3"/>
  <c r="D14" i="3"/>
  <c r="C14" i="3"/>
  <c r="C6" i="3" s="1"/>
  <c r="D17" i="3"/>
  <c r="C17" i="3"/>
  <c r="D37" i="3"/>
  <c r="C37" i="3"/>
  <c r="C23" i="3"/>
  <c r="E23" i="3" s="1"/>
  <c r="E32" i="3" l="1"/>
  <c r="E31" i="3"/>
  <c r="C5" i="3" l="1"/>
  <c r="E5" i="3" s="1"/>
  <c r="E6" i="3"/>
  <c r="D4" i="3"/>
  <c r="C4" i="3" l="1"/>
  <c r="E4" i="3" s="1"/>
</calcChain>
</file>

<file path=xl/sharedStrings.xml><?xml version="1.0" encoding="utf-8"?>
<sst xmlns="http://schemas.openxmlformats.org/spreadsheetml/2006/main" count="245" uniqueCount="245">
  <si>
    <t>Код бюджетной классификации (без указания кода главного администратора доходов бюджета)</t>
  </si>
  <si>
    <t>Наименование доходов</t>
  </si>
  <si>
    <t>ДОХОДЫ БЮДЖЕТА - ВСЕГО</t>
  </si>
  <si>
    <t>1 00 00000 00 0000 000</t>
  </si>
  <si>
    <t>НАЛОГОВЫЕ И НЕНАЛОГОВЫЕ ДОХОДЫ</t>
  </si>
  <si>
    <t>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</si>
  <si>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</si>
  <si>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</si>
  <si>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</si>
  <si>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</si>
  <si>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</si>
  <si>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</si>
  <si>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</si>
  <si>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</si>
  <si>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</si>
  <si>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</si>
  <si>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</si>
  <si>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</si>
  <si>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1 06 00000 00 0000 000</t>
  </si>
  <si>
    <t>НАЛОГИ НА ИМУЩЕСТВО</t>
  </si>
  <si>
    <t>1 07 00000 00 0000 000</t>
  </si>
  <si>
    <t>НАЛОГИ, СБОРЫ И РЕГУЛЯРНЫЕ ПЛАТЕЖИ ЗА ПОЛЬЗОВАНИЕ ПРИРОДНЫМИ РЕСУРСАМИ</t>
  </si>
  <si>
    <t>1 07 01020 01 0000 110</t>
  </si>
  <si>
    <t>Налог на добычу общераспространенных полезных ископаемых</t>
  </si>
  <si>
    <t>1 07 01030 01 0000 110</t>
  </si>
  <si>
    <t>Налог на добычу прочих полезных ископаемых (за исключением полезных ископаемых в виде природных алмазов)</t>
  </si>
  <si>
    <t>1 07 04000 01 0000 110</t>
  </si>
  <si>
    <t>Сборы за пользование объектами животного мира и за пользование объектами водных биологических ресурсов</t>
  </si>
  <si>
    <t>1 08 00000 00 0000 000</t>
  </si>
  <si>
    <t>ГОСУДАРСТВЕННАЯ ПОШЛИНА</t>
  </si>
  <si>
    <t>1 09 00000 00 0000 000</t>
  </si>
  <si>
    <t>ЗАДОЛЖЕННОСТЬ И ПЕРЕРАСЧЕТЫ ПО ОТМЕНЕННЫМ НАЛОГАМ, СБОРАМ И ИНЫМ ОБЯЗАТЕЛЬНЫМ ПЛАТЕЖАМ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</si>
  <si>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</si>
  <si>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</si>
  <si>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</si>
  <si>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</si>
  <si>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</si>
  <si>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</si>
  <si>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(РАБОТ) И КОМПЕНСАЦИИ ЗАТРАТ ГОСУДАРСТВА</t>
  </si>
  <si>
    <t>1 14 00000 00 0000 000</t>
  </si>
  <si>
    <t>ДОХОДЫ ОТ ПРОДАЖИ МАТЕРИАЛЬНЫХ И НЕМАТЕРИАЛЬНЫХ АКТИВОВ</t>
  </si>
  <si>
    <t>1 15 00000 00 0000 000</t>
  </si>
  <si>
    <t>АДМИНИСТРАТИВНЫЕ ПЛАТЕЖИ И СБОРЫ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</si>
  <si>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</si>
  <si>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</si>
  <si>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</si>
  <si>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</si>
  <si>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</si>
  <si>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</si>
  <si>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</si>
  <si>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</si>
  <si>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2 02 10000 00 0000 151</t>
  </si>
  <si>
    <t>Дотации бюджетам бюджетной системы Российской Федерации</t>
  </si>
  <si>
    <t>2 02 20000 00 0000 151</t>
  </si>
  <si>
    <t>Субсидии бюджетам бюджетной системы Российской Федерации (межбюджетные субсидии)</t>
  </si>
  <si>
    <t>2 02 30000 00 0000 151</t>
  </si>
  <si>
    <t>Субвенции бюджетам бюджетной системы Российской Федерации</t>
  </si>
  <si>
    <t>2 02 40000 00 0000 151</t>
  </si>
  <si>
    <t>Иные межбюджетные трансферты</t>
  </si>
  <si>
    <t>2 03 00000 00 0000 000</t>
  </si>
  <si>
    <t>БЕЗВОЗМЕЗДНЫЕ ПОСТУПЛЕНИЯ ОТ ГОСУДАРСТВЕННЫХ (МУНИЦИПАЛЬНЫХ) ОРГАНИЗАЦИЙ</t>
  </si>
  <si>
    <t>2 03 02080 02 0000 180</t>
  </si>
  <si>
    <t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модернизации систем коммунальной инфраструктуры</t>
  </si>
  <si>
    <t>2 02 70000 00 0000 000</t>
  </si>
  <si>
    <t>ПРОЧИЕ БЕЗВОЗМЕЗДНЫЕ ПОСТУПЛЕНИЯ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</si>
  <si>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</si>
  <si>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</si>
  <si>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</si>
  <si>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</si>
  <si>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Акцизы на автомобильный бензин</t>
  </si>
  <si>
    <t>Налог на имущество физических лиц</t>
  </si>
  <si>
    <t>1 06 01000 00 0000 110</t>
  </si>
  <si>
    <t>Земельный налог</t>
  </si>
  <si>
    <t>1 06 06000 00 0000 110</t>
  </si>
  <si>
    <t>Код</t>
  </si>
  <si>
    <t>Наименование разделов, подразделов</t>
  </si>
  <si>
    <t>РАСХОДЫ БЮДЖЕТА - 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</si>
  <si>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</si>
  <si>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</si>
  <si>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</si>
  <si>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</si>
  <si>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</si>
  <si>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</si>
  <si>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</si>
  <si>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</si>
  <si>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</si>
  <si>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</si>
  <si>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</si>
  <si>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</si>
  <si>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</si>
  <si>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</si>
  <si>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0110</t>
  </si>
  <si>
    <t>Фундаментальные исследования</t>
  </si>
  <si>
    <t>0111</t>
  </si>
  <si>
    <t>Резервные фонды</t>
  </si>
  <si>
    <t>0112</t>
  </si>
  <si>
    <t>Прикладные научные исследования в области общегосударственных вопросов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</si>
  <si>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</si>
  <si>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</si>
  <si>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</si>
  <si>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</si>
  <si>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</si>
  <si>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</si>
  <si>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0204</t>
  </si>
  <si>
    <t>Мобилизационная подготовка экономики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</si>
  <si>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</si>
  <si>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</si>
  <si>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</si>
  <si>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</si>
  <si>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</si>
  <si>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</si>
  <si>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</si>
  <si>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</si>
  <si>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</si>
  <si>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</si>
  <si>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0401</t>
  </si>
  <si>
    <t>Общеэкономические вопросы</t>
  </si>
  <si>
    <t>0402</t>
  </si>
  <si>
    <t>Топливно-энергетический комплекс</t>
  </si>
  <si>
    <t>0404</t>
  </si>
  <si>
    <t>Воспроизводство минерально-сырьевой базы</t>
  </si>
  <si>
    <t>0405</t>
  </si>
  <si>
    <t>Сельское хозяйство и рыболовство</t>
  </si>
  <si>
    <t>0406</t>
  </si>
  <si>
    <t>Водное хозяйство</t>
  </si>
  <si>
    <t>0407</t>
  </si>
  <si>
    <t>Лесное хозяйство</t>
  </si>
  <si>
    <t>0408</t>
  </si>
  <si>
    <t>Транспорт</t>
  </si>
  <si>
    <t>0409</t>
  </si>
  <si>
    <t>Дорожное хозяйство (дорожные фонды)</t>
  </si>
  <si>
    <t>0410</t>
  </si>
  <si>
    <t>Связь и информатика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</si>
  <si>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</si>
  <si>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</si>
  <si>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</si>
  <si>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</si>
  <si>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</si>
  <si>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</si>
  <si>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</si>
  <si>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</si>
  <si>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</si>
  <si>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</si>
  <si>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0504</t>
  </si>
  <si>
    <t>Прикладные научные исследования в области жилищно-коммунального хозяйства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</si>
  <si>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</si>
  <si>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</si>
  <si>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</si>
  <si>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</si>
  <si>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</si>
  <si>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</si>
  <si>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</si>
  <si>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</si>
  <si>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</si>
  <si>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</si>
  <si>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</si>
  <si>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</si>
  <si>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</si>
  <si>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</si>
  <si>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</si>
  <si>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</si>
  <si>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0704</t>
  </si>
  <si>
    <t>Среднее профессиональное образование</t>
  </si>
  <si>
    <t>0705</t>
  </si>
  <si>
    <t>Профессиональная подготовка, переподготовка и повышение квалификации</t>
  </si>
  <si>
    <t>0706</t>
  </si>
  <si>
    <t>Высшее образование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</si>
  <si>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</si>
  <si>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</si>
  <si>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</si>
  <si>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</si>
  <si>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</si>
  <si>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</si>
  <si>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</si>
  <si>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</si>
  <si>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</si>
  <si>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</si>
  <si>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0900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</si>
  <si>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</si>
  <si>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</si>
  <si>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</si>
  <si>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</si>
  <si>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</si>
  <si>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0904</t>
  </si>
  <si>
    <t>Скорая медицинская помощь</t>
  </si>
  <si>
    <t>0905</t>
  </si>
  <si>
    <t>Санаторно-оздоровительная помощь</t>
  </si>
  <si>
    <t>0906</t>
  </si>
  <si>
    <t>Заготовка, переработка, хранение и обеспечение безопасности донорской крови и ее компонентов</t>
  </si>
  <si>
    <t>0908</t>
  </si>
  <si>
    <t>Прикладные научные исследования в области здравоохранения</t>
  </si>
  <si>
    <t>0909</t>
  </si>
  <si>
    <t>Другие вопросы в области здравоохранения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</si>
  <si>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</si>
  <si>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</si>
  <si>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</si>
  <si>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</si>
  <si>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</si>
  <si>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</si>
  <si>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</si>
  <si>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</si>
  <si>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</si>
  <si>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</si>
  <si>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</si>
  <si>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</si>
  <si>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</si>
  <si>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</si>
  <si>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</si>
  <si>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</si>
  <si>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1102</t>
  </si>
  <si>
    <t>Массовый спорт</t>
  </si>
  <si>
    <t>1103</t>
  </si>
  <si>
    <t>Спорт высших достижений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</si>
  <si>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</si>
  <si>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</si>
  <si>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</si>
  <si>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</si>
  <si>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1201</t>
  </si>
  <si>
    <t>Телевидение и радиовещание</t>
  </si>
  <si>
    <t>1202</t>
  </si>
  <si>
    <t>Периодическая печать и издательства</t>
  </si>
  <si>
    <t>1204</t>
  </si>
  <si>
    <t>Другие вопросы в области средств массовой информации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</si>
  <si>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</si>
  <si>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</si>
  <si>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</si>
  <si>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</si>
  <si>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1400</t>
  </si>
  <si>
    <t>Межбюджетные трансферты общего характера бюджетам бюджетной системы Российской Федерации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</si>
  <si>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</si>
  <si>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</si>
  <si>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</si>
  <si>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</si>
  <si>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1403</t>
  </si>
  <si>
    <t>Прочие межбюджетные трансферты общего характера</t>
  </si>
  <si>
    <t>РАСХОДЫ</t>
  </si>
  <si>
    <t>План по решению о бюджете на 2020 год, 
тыс. руб.</t>
  </si>
  <si>
    <t>Утвержденные бюджетные назначения на 2020 год, тыс. руб.</t>
  </si>
  <si>
    <t>% исполнения утвержденных бюджетных назначений на  2020 год</t>
  </si>
  <si>
    <t>0602</t>
  </si>
  <si>
    <t>Сбор, удаление отходов и очистка сточных вод</t>
  </si>
  <si>
    <t>Фактически исполнено по состоянию на 01.06.2020, 
тыс. руб.</t>
  </si>
  <si>
    <t>% исполнение годового плана по состоянию на 01.06.2020</t>
  </si>
  <si>
    <t>Фактически исполнено по состоянию на 01.06.2020, тыс. руб.</t>
  </si>
  <si>
    <t>Cведения об исполнении бюджета городского округа Щёлково Московской области по состоянию на 01.06.2020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</si>
</sst>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0" borderId="0" xfId="0" applyFont="1"/>
    <xf numFmtId="3" fontId="6" fillId="0" borderId="1" xfId="0" applyNumberFormat="1" applyFont="1" applyBorder="1" applyAlignment="1">
      <alignment horizontal="center" vertical="center" wrapText="1"/>
    </xf>
    <xf numFmtId="3" fontId="5" fillId="0" borderId="0" xfId="0" applyNumberFormat="1" applyFont="1"/>
    <xf numFmtId="49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0" fontId="7" fillId="0" borderId="0" xfId="0" applyFont="1"/>
    <xf numFmtId="49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/>
    <xf numFmtId="49" fontId="5" fillId="0" borderId="0" xfId="0" applyNumberFormat="1" applyFont="1"/>
    <xf numFmtId="49" fontId="3" fillId="0" borderId="0" xfId="0" applyNumberFormat="1" applyFont="1"/>
    <xf numFmtId="0" fontId="9" fillId="0" borderId="0" xfId="0" applyFont="1"/>
    <xf numFmtId="0" fontId="10" fillId="0" borderId="1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3" fontId="13" fillId="0" borderId="1" xfId="0" applyNumberFormat="1" applyFont="1" applyBorder="1" applyAlignment="1">
      <alignment horizontal="right" vertical="center" wrapText="1"/>
    </xf>
    <xf numFmtId="10" fontId="13" fillId="0" borderId="1" xfId="0" applyNumberFormat="1" applyFont="1" applyBorder="1" applyAlignment="1">
      <alignment horizontal="right" vertical="center" wrapText="1"/>
    </xf>
    <xf numFmtId="0" fontId="1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3" fontId="14" fillId="0" borderId="1" xfId="0" applyNumberFormat="1" applyFont="1" applyBorder="1" applyAlignment="1">
      <alignment horizontal="right" vertical="center" wrapText="1"/>
    </xf>
    <xf numFmtId="3" fontId="14" fillId="0" borderId="1" xfId="0" applyNumberFormat="1" applyFont="1" applyBorder="1" applyAlignment="1">
      <alignment horizontal="right" vertical="center"/>
    </xf>
    <xf numFmtId="0" fontId="14" fillId="0" borderId="1" xfId="0" applyFont="1" applyBorder="1" applyAlignment="1">
      <alignment vertical="center" wrapText="1"/>
    </xf>
    <xf numFmtId="3" fontId="15" fillId="0" borderId="1" xfId="0" applyNumberFormat="1" applyFont="1" applyBorder="1" applyAlignment="1">
      <alignment horizontal="right" vertical="center" wrapText="1"/>
    </xf>
    <xf numFmtId="3" fontId="13" fillId="0" borderId="1" xfId="0" applyNumberFormat="1" applyFont="1" applyBorder="1" applyAlignment="1">
      <alignment horizontal="right" vertical="center"/>
    </xf>
    <xf numFmtId="0" fontId="13" fillId="0" borderId="1" xfId="0" applyFont="1" applyBorder="1" applyAlignment="1">
      <alignment vertical="center" wrapText="1"/>
    </xf>
    <xf numFmtId="0" fontId="14" fillId="0" borderId="0" xfId="0" applyFont="1"/>
    <xf numFmtId="3" fontId="9" fillId="0" borderId="0" xfId="0" applyNumberFormat="1" applyFont="1"/>
    <xf numFmtId="0" fontId="1" fillId="0" borderId="0" xfId="0" applyFont="1" applyAlignment="1">
      <alignment vertical="center"/>
    </xf>
    <xf numFmtId="0" fontId="8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tabSelected="1" zoomScaleNormal="100" workbookViewId="0">
      <pane xSplit="2" ySplit="4" topLeftCell="C20" activePane="bottomRight" state="frozen"/>
      <selection pane="topRight" activeCell="C1" sqref="C1"/>
      <selection pane="bottomLeft" activeCell="A5" sqref="A5"/>
      <selection pane="bottomRight" activeCell="A2" sqref="A2"/>
    </sheetView>
  </sheetViews>
  <sheetFormatPr defaultColWidth="8.85546875" defaultRowHeight="18.75" x14ac:dyDescent="0.3"/>
  <cols>
    <col min="1" max="1" width="30.7109375" style="17" customWidth="1"/>
    <col min="2" max="2" width="72" style="17" customWidth="1"/>
    <col min="3" max="3" width="16.5703125" style="32" customWidth="1"/>
    <col min="4" max="5" width="15.42578125" style="32" customWidth="1"/>
    <col min="6" max="16384" width="8.85546875" style="17"/>
  </cols>
  <sheetData>
    <row r="1" spans="1:5" ht="40.9" customHeight="1" x14ac:dyDescent="0.3">
      <c r="A1" s="34" t="s">
        <v>244</v>
      </c>
      <c r="B1" s="34"/>
      <c r="C1" s="34"/>
      <c r="D1" s="34"/>
      <c r="E1" s="34"/>
    </row>
    <row r="3" spans="1:5" ht="131.25" x14ac:dyDescent="0.3">
      <c r="A3" s="18" t="s">
        <v>0</v>
      </c>
      <c r="B3" s="18" t="s">
        <v>1</v>
      </c>
      <c r="C3" s="19" t="s">
        <v>236</v>
      </c>
      <c r="D3" s="19" t="s">
        <v>241</v>
      </c>
      <c r="E3" s="19" t="s">
        <v>242</v>
      </c>
    </row>
    <row r="4" spans="1:5" x14ac:dyDescent="0.3">
      <c r="A4" s="18"/>
      <c r="B4" s="20" t="s">
        <v>2</v>
      </c>
      <c r="C4" s="21">
        <f>C5+C31</f>
        <v>10551238</v>
      </c>
      <c r="D4" s="21">
        <f t="shared" ref="D4" si="0">D5+D31</f>
        <v>3784391</v>
      </c>
      <c r="E4" s="22">
        <f>D4/C4</f>
        <v>0.35866795915322924</v>
      </c>
    </row>
    <row r="5" spans="1:5" x14ac:dyDescent="0.3">
      <c r="A5" s="23" t="s">
        <v>3</v>
      </c>
      <c r="B5" s="20" t="s">
        <v>4</v>
      </c>
      <c r="C5" s="21">
        <f>C6+C23</f>
        <v>4901136</v>
      </c>
      <c r="D5" s="21">
        <f>D6+D23</f>
        <v>1791273</v>
      </c>
      <c r="E5" s="22">
        <f t="shared" ref="E5:E36" si="1">D5/C5</f>
        <v>0.36548118640249933</v>
      </c>
    </row>
    <row r="6" spans="1:5" x14ac:dyDescent="0.3">
      <c r="A6" s="23"/>
      <c r="B6" s="24" t="s">
        <v>5</v>
      </c>
      <c r="C6" s="25">
        <f>C7+C9+C12+C14+C17+C21+C22</f>
        <v>4510675</v>
      </c>
      <c r="D6" s="25">
        <f>D7+D9+D12+D14+D17+D21+D22</f>
        <v>1656130</v>
      </c>
      <c r="E6" s="22">
        <f t="shared" si="1"/>
        <v>0.36715790873871429</v>
      </c>
    </row>
    <row r="7" spans="1:5" x14ac:dyDescent="0.3">
      <c r="A7" s="23" t="s">
        <v>6</v>
      </c>
      <c r="B7" s="20" t="s">
        <v>7</v>
      </c>
      <c r="C7" s="21">
        <f>C8</f>
        <v>3147748</v>
      </c>
      <c r="D7" s="21">
        <f>D8</f>
        <v>1107134</v>
      </c>
      <c r="E7" s="22">
        <f t="shared" si="1"/>
        <v>0.35172256483047565</v>
      </c>
    </row>
    <row r="8" spans="1:5" x14ac:dyDescent="0.3">
      <c r="A8" s="18" t="s">
        <v>8</v>
      </c>
      <c r="B8" s="24" t="s">
        <v>9</v>
      </c>
      <c r="C8" s="25">
        <v>3147748</v>
      </c>
      <c r="D8" s="26">
        <v>1107134</v>
      </c>
      <c r="E8" s="22">
        <f t="shared" si="1"/>
        <v>0.35172256483047565</v>
      </c>
    </row>
    <row r="9" spans="1:5" ht="56.25" x14ac:dyDescent="0.3">
      <c r="A9" s="23" t="s">
        <v>10</v>
      </c>
      <c r="B9" s="20" t="s">
        <v>11</v>
      </c>
      <c r="C9" s="21">
        <f>C10</f>
        <v>61196</v>
      </c>
      <c r="D9" s="21">
        <f>D10</f>
        <v>21762</v>
      </c>
      <c r="E9" s="22">
        <f t="shared" si="1"/>
        <v>0.35561147787437086</v>
      </c>
    </row>
    <row r="10" spans="1:5" ht="37.5" x14ac:dyDescent="0.3">
      <c r="A10" s="18" t="s">
        <v>12</v>
      </c>
      <c r="B10" s="24" t="s">
        <v>13</v>
      </c>
      <c r="C10" s="25">
        <v>61196</v>
      </c>
      <c r="D10" s="25">
        <v>21762</v>
      </c>
      <c r="E10" s="22">
        <f t="shared" si="1"/>
        <v>0.35561147787437086</v>
      </c>
    </row>
    <row r="11" spans="1:5" x14ac:dyDescent="0.3">
      <c r="A11" s="18"/>
      <c r="B11" s="27" t="s">
        <v>69</v>
      </c>
      <c r="C11" s="26"/>
      <c r="D11" s="26"/>
      <c r="E11" s="22"/>
    </row>
    <row r="12" spans="1:5" x14ac:dyDescent="0.3">
      <c r="A12" s="23" t="s">
        <v>14</v>
      </c>
      <c r="B12" s="20" t="s">
        <v>15</v>
      </c>
      <c r="C12" s="21">
        <f>C13</f>
        <v>579178</v>
      </c>
      <c r="D12" s="21">
        <f>D13</f>
        <v>247465</v>
      </c>
      <c r="E12" s="22">
        <f t="shared" si="1"/>
        <v>0.42726933688779617</v>
      </c>
    </row>
    <row r="13" spans="1:5" ht="37.5" x14ac:dyDescent="0.3">
      <c r="A13" s="18" t="s">
        <v>16</v>
      </c>
      <c r="B13" s="24" t="s">
        <v>17</v>
      </c>
      <c r="C13" s="25">
        <v>579178</v>
      </c>
      <c r="D13" s="26">
        <v>247465</v>
      </c>
      <c r="E13" s="22">
        <f t="shared" si="1"/>
        <v>0.42726933688779617</v>
      </c>
    </row>
    <row r="14" spans="1:5" x14ac:dyDescent="0.3">
      <c r="A14" s="23" t="s">
        <v>18</v>
      </c>
      <c r="B14" s="20" t="s">
        <v>19</v>
      </c>
      <c r="C14" s="21">
        <f>SUM(C15:C16)</f>
        <v>682539</v>
      </c>
      <c r="D14" s="21">
        <f t="shared" ref="D14" si="2">SUM(D15:D16)</f>
        <v>265626</v>
      </c>
      <c r="E14" s="22"/>
    </row>
    <row r="15" spans="1:5" x14ac:dyDescent="0.3">
      <c r="A15" s="18" t="s">
        <v>71</v>
      </c>
      <c r="B15" s="24" t="s">
        <v>70</v>
      </c>
      <c r="C15" s="25">
        <v>116802</v>
      </c>
      <c r="D15" s="26">
        <v>11276</v>
      </c>
      <c r="E15" s="22"/>
    </row>
    <row r="16" spans="1:5" x14ac:dyDescent="0.3">
      <c r="A16" s="18" t="s">
        <v>73</v>
      </c>
      <c r="B16" s="24" t="s">
        <v>72</v>
      </c>
      <c r="C16" s="25">
        <v>565737</v>
      </c>
      <c r="D16" s="25">
        <v>254350</v>
      </c>
      <c r="E16" s="22"/>
    </row>
    <row r="17" spans="1:5" ht="37.5" x14ac:dyDescent="0.3">
      <c r="A17" s="23" t="s">
        <v>20</v>
      </c>
      <c r="B17" s="20" t="s">
        <v>21</v>
      </c>
      <c r="C17" s="21">
        <f>SUM(C18:C20)</f>
        <v>0</v>
      </c>
      <c r="D17" s="21">
        <f t="shared" ref="D17" si="3">SUM(D18:D20)</f>
        <v>0</v>
      </c>
      <c r="E17" s="22"/>
    </row>
    <row r="18" spans="1:5" ht="37.5" x14ac:dyDescent="0.3">
      <c r="A18" s="18" t="s">
        <v>22</v>
      </c>
      <c r="B18" s="24" t="s">
        <v>23</v>
      </c>
      <c r="C18" s="25"/>
      <c r="D18" s="26"/>
      <c r="E18" s="22"/>
    </row>
    <row r="19" spans="1:5" ht="56.25" x14ac:dyDescent="0.3">
      <c r="A19" s="18" t="s">
        <v>24</v>
      </c>
      <c r="B19" s="24" t="s">
        <v>25</v>
      </c>
      <c r="C19" s="25"/>
      <c r="D19" s="26"/>
      <c r="E19" s="22"/>
    </row>
    <row r="20" spans="1:5" ht="37.5" x14ac:dyDescent="0.3">
      <c r="A20" s="18" t="s">
        <v>26</v>
      </c>
      <c r="B20" s="24" t="s">
        <v>27</v>
      </c>
      <c r="C20" s="28"/>
      <c r="D20" s="26"/>
      <c r="E20" s="22"/>
    </row>
    <row r="21" spans="1:5" x14ac:dyDescent="0.3">
      <c r="A21" s="23" t="s">
        <v>28</v>
      </c>
      <c r="B21" s="20" t="s">
        <v>29</v>
      </c>
      <c r="C21" s="21">
        <v>40014</v>
      </c>
      <c r="D21" s="29">
        <v>14143</v>
      </c>
      <c r="E21" s="22">
        <f t="shared" si="1"/>
        <v>0.35345129204778325</v>
      </c>
    </row>
    <row r="22" spans="1:5" ht="56.25" x14ac:dyDescent="0.3">
      <c r="A22" s="23" t="s">
        <v>30</v>
      </c>
      <c r="B22" s="20" t="s">
        <v>31</v>
      </c>
      <c r="C22" s="21"/>
      <c r="D22" s="29"/>
      <c r="E22" s="22"/>
    </row>
    <row r="23" spans="1:5" x14ac:dyDescent="0.3">
      <c r="A23" s="18"/>
      <c r="B23" s="24" t="s">
        <v>32</v>
      </c>
      <c r="C23" s="25">
        <f>C24+C25+C26+C27+C28+C29+C30</f>
        <v>390461</v>
      </c>
      <c r="D23" s="25">
        <f>D24+D25+D26+D27+D28+D29+D30</f>
        <v>135143</v>
      </c>
      <c r="E23" s="22">
        <f t="shared" si="1"/>
        <v>0.34611139140656816</v>
      </c>
    </row>
    <row r="24" spans="1:5" ht="32.450000000000003" customHeight="1" x14ac:dyDescent="0.3">
      <c r="A24" s="23" t="s">
        <v>33</v>
      </c>
      <c r="B24" s="20" t="s">
        <v>34</v>
      </c>
      <c r="C24" s="21">
        <v>317658</v>
      </c>
      <c r="D24" s="29">
        <v>106145</v>
      </c>
      <c r="E24" s="22">
        <f t="shared" si="1"/>
        <v>0.33414867561969164</v>
      </c>
    </row>
    <row r="25" spans="1:5" ht="37.5" x14ac:dyDescent="0.3">
      <c r="A25" s="23" t="s">
        <v>35</v>
      </c>
      <c r="B25" s="20" t="s">
        <v>36</v>
      </c>
      <c r="C25" s="21">
        <v>6090</v>
      </c>
      <c r="D25" s="29">
        <v>1682</v>
      </c>
      <c r="E25" s="22">
        <f t="shared" si="1"/>
        <v>0.27619047619047621</v>
      </c>
    </row>
    <row r="26" spans="1:5" ht="33" customHeight="1" x14ac:dyDescent="0.3">
      <c r="A26" s="23" t="s">
        <v>37</v>
      </c>
      <c r="B26" s="20" t="s">
        <v>38</v>
      </c>
      <c r="C26" s="21">
        <v>4012</v>
      </c>
      <c r="D26" s="29">
        <v>8549</v>
      </c>
      <c r="E26" s="22">
        <f t="shared" si="1"/>
        <v>2.1308574277168493</v>
      </c>
    </row>
    <row r="27" spans="1:5" ht="37.5" x14ac:dyDescent="0.3">
      <c r="A27" s="23" t="s">
        <v>39</v>
      </c>
      <c r="B27" s="20" t="s">
        <v>40</v>
      </c>
      <c r="C27" s="21">
        <v>59701</v>
      </c>
      <c r="D27" s="29">
        <v>13671</v>
      </c>
      <c r="E27" s="22">
        <f t="shared" si="1"/>
        <v>0.2289911391768982</v>
      </c>
    </row>
    <row r="28" spans="1:5" x14ac:dyDescent="0.3">
      <c r="A28" s="23" t="s">
        <v>41</v>
      </c>
      <c r="B28" s="20" t="s">
        <v>42</v>
      </c>
      <c r="C28" s="21"/>
      <c r="D28" s="29"/>
      <c r="E28" s="22"/>
    </row>
    <row r="29" spans="1:5" x14ac:dyDescent="0.3">
      <c r="A29" s="23" t="s">
        <v>43</v>
      </c>
      <c r="B29" s="20" t="s">
        <v>44</v>
      </c>
      <c r="C29" s="21">
        <v>300</v>
      </c>
      <c r="D29" s="29">
        <v>1492</v>
      </c>
      <c r="E29" s="22">
        <f t="shared" si="1"/>
        <v>4.9733333333333336</v>
      </c>
    </row>
    <row r="30" spans="1:5" x14ac:dyDescent="0.3">
      <c r="A30" s="23" t="s">
        <v>45</v>
      </c>
      <c r="B30" s="30" t="s">
        <v>46</v>
      </c>
      <c r="C30" s="29">
        <v>2700</v>
      </c>
      <c r="D30" s="29">
        <v>3604</v>
      </c>
      <c r="E30" s="22">
        <f t="shared" si="1"/>
        <v>1.3348148148148149</v>
      </c>
    </row>
    <row r="31" spans="1:5" x14ac:dyDescent="0.3">
      <c r="A31" s="23" t="s">
        <v>47</v>
      </c>
      <c r="B31" s="20" t="s">
        <v>48</v>
      </c>
      <c r="C31" s="29">
        <f>C32+C37+C39+C40+C41</f>
        <v>5650102</v>
      </c>
      <c r="D31" s="29">
        <f>D32+D37+D39+D40+D41</f>
        <v>1993118</v>
      </c>
      <c r="E31" s="22">
        <f t="shared" si="1"/>
        <v>0.35275787941527426</v>
      </c>
    </row>
    <row r="32" spans="1:5" ht="56.25" x14ac:dyDescent="0.3">
      <c r="A32" s="23" t="s">
        <v>49</v>
      </c>
      <c r="B32" s="20" t="s">
        <v>50</v>
      </c>
      <c r="C32" s="29">
        <f>C33+C34+C35+C36</f>
        <v>5650102</v>
      </c>
      <c r="D32" s="29">
        <f t="shared" ref="D32" si="4">D33+D34+D35+D36</f>
        <v>1995271</v>
      </c>
      <c r="E32" s="22">
        <f t="shared" si="1"/>
        <v>0.35313893448295269</v>
      </c>
    </row>
    <row r="33" spans="1:5" ht="37.5" x14ac:dyDescent="0.3">
      <c r="A33" s="18" t="s">
        <v>51</v>
      </c>
      <c r="B33" s="24" t="s">
        <v>52</v>
      </c>
      <c r="C33" s="26">
        <v>5624</v>
      </c>
      <c r="D33" s="26">
        <v>2343</v>
      </c>
      <c r="E33" s="22">
        <f t="shared" si="1"/>
        <v>0.41660739687055476</v>
      </c>
    </row>
    <row r="34" spans="1:5" ht="37.5" x14ac:dyDescent="0.3">
      <c r="A34" s="18" t="s">
        <v>53</v>
      </c>
      <c r="B34" s="24" t="s">
        <v>54</v>
      </c>
      <c r="C34" s="26">
        <v>2491132</v>
      </c>
      <c r="D34" s="26">
        <v>418038</v>
      </c>
      <c r="E34" s="22">
        <f t="shared" si="1"/>
        <v>0.16781045725397128</v>
      </c>
    </row>
    <row r="35" spans="1:5" ht="37.5" x14ac:dyDescent="0.3">
      <c r="A35" s="18" t="s">
        <v>55</v>
      </c>
      <c r="B35" s="24" t="s">
        <v>56</v>
      </c>
      <c r="C35" s="26">
        <v>3152846</v>
      </c>
      <c r="D35" s="26">
        <v>1574890</v>
      </c>
      <c r="E35" s="22">
        <f t="shared" si="1"/>
        <v>0.49951377263589786</v>
      </c>
    </row>
    <row r="36" spans="1:5" x14ac:dyDescent="0.3">
      <c r="A36" s="18" t="s">
        <v>57</v>
      </c>
      <c r="B36" s="24" t="s">
        <v>58</v>
      </c>
      <c r="C36" s="26">
        <v>500</v>
      </c>
      <c r="D36" s="26">
        <v>0</v>
      </c>
      <c r="E36" s="22">
        <f t="shared" si="1"/>
        <v>0</v>
      </c>
    </row>
    <row r="37" spans="1:5" ht="56.25" x14ac:dyDescent="0.3">
      <c r="A37" s="23" t="s">
        <v>59</v>
      </c>
      <c r="B37" s="20" t="s">
        <v>60</v>
      </c>
      <c r="C37" s="29">
        <f>C38</f>
        <v>0</v>
      </c>
      <c r="D37" s="29">
        <f t="shared" ref="D37" si="5">D38</f>
        <v>0</v>
      </c>
      <c r="E37" s="22"/>
    </row>
    <row r="38" spans="1:5" ht="44.45" customHeight="1" x14ac:dyDescent="0.3">
      <c r="A38" s="18" t="s">
        <v>61</v>
      </c>
      <c r="B38" s="24" t="s">
        <v>62</v>
      </c>
      <c r="C38" s="26"/>
      <c r="D38" s="26"/>
      <c r="E38" s="22"/>
    </row>
    <row r="39" spans="1:5" x14ac:dyDescent="0.3">
      <c r="A39" s="23" t="s">
        <v>63</v>
      </c>
      <c r="B39" s="20" t="s">
        <v>64</v>
      </c>
      <c r="C39" s="29"/>
      <c r="D39" s="29">
        <v>4468</v>
      </c>
      <c r="E39" s="22"/>
    </row>
    <row r="40" spans="1:5" ht="131.25" x14ac:dyDescent="0.3">
      <c r="A40" s="23" t="s">
        <v>65</v>
      </c>
      <c r="B40" s="20" t="s">
        <v>66</v>
      </c>
      <c r="C40" s="29"/>
      <c r="D40" s="29">
        <v>802</v>
      </c>
      <c r="E40" s="22"/>
    </row>
    <row r="41" spans="1:5" ht="75" x14ac:dyDescent="0.3">
      <c r="A41" s="23" t="s">
        <v>67</v>
      </c>
      <c r="B41" s="20" t="s">
        <v>68</v>
      </c>
      <c r="C41" s="29"/>
      <c r="D41" s="29">
        <v>-7423</v>
      </c>
      <c r="E41" s="22"/>
    </row>
    <row r="43" spans="1:5" x14ac:dyDescent="0.3">
      <c r="A43" s="31"/>
    </row>
  </sheetData>
  <mergeCells count="1">
    <mergeCell ref="A1:E1"/>
  </mergeCells>
  <pageMargins left="0.7" right="0.7" top="0.75" bottom="0.75" header="0.3" footer="0.3"/>
  <pageSetup paperSize="9"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6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D72" sqref="D72"/>
    </sheetView>
  </sheetViews>
  <sheetFormatPr defaultColWidth="8.85546875" defaultRowHeight="33" customHeight="1" x14ac:dyDescent="0.2"/>
  <cols>
    <col min="1" max="1" width="7.28515625" style="4" customWidth="1"/>
    <col min="2" max="2" width="40.28515625" style="4" customWidth="1"/>
    <col min="3" max="3" width="14.140625" style="6" customWidth="1"/>
    <col min="4" max="4" width="13.85546875" style="6" customWidth="1"/>
    <col min="5" max="5" width="13.7109375" style="6" customWidth="1"/>
    <col min="6" max="16384" width="8.85546875" style="4"/>
  </cols>
  <sheetData>
    <row r="1" spans="1:5" ht="33" customHeight="1" x14ac:dyDescent="0.2">
      <c r="A1" s="35" t="s">
        <v>235</v>
      </c>
      <c r="B1" s="35"/>
      <c r="C1" s="35"/>
      <c r="D1" s="35"/>
      <c r="E1" s="35"/>
    </row>
    <row r="2" spans="1:5" ht="11.45" customHeight="1" x14ac:dyDescent="0.2"/>
    <row r="3" spans="1:5" ht="67.900000000000006" customHeight="1" x14ac:dyDescent="0.2">
      <c r="A3" s="1" t="s">
        <v>74</v>
      </c>
      <c r="B3" s="1" t="s">
        <v>75</v>
      </c>
      <c r="C3" s="5" t="s">
        <v>237</v>
      </c>
      <c r="D3" s="5" t="s">
        <v>243</v>
      </c>
      <c r="E3" s="5" t="s">
        <v>238</v>
      </c>
    </row>
    <row r="4" spans="1:5" s="10" customFormat="1" ht="33" customHeight="1" x14ac:dyDescent="0.2">
      <c r="A4" s="7"/>
      <c r="B4" s="2" t="s">
        <v>76</v>
      </c>
      <c r="C4" s="8">
        <f>C5+C16+C19+C23+C34+C40+C44+C53+C56+C64+C70+C75+C79+C81</f>
        <v>11169459</v>
      </c>
      <c r="D4" s="8">
        <f t="shared" ref="D4" si="0">D5+D16+D19+D23+D34+D40+D44+D53+D56+D64+D70+D75+D79+D81</f>
        <v>3510749</v>
      </c>
      <c r="E4" s="9">
        <f>D4/C4</f>
        <v>0.31431683486192125</v>
      </c>
    </row>
    <row r="5" spans="1:5" s="10" customFormat="1" ht="33" customHeight="1" x14ac:dyDescent="0.2">
      <c r="A5" s="7" t="s">
        <v>77</v>
      </c>
      <c r="B5" s="2" t="s">
        <v>78</v>
      </c>
      <c r="C5" s="8">
        <f>SUM(C6:C15)</f>
        <v>1039551</v>
      </c>
      <c r="D5" s="8">
        <f t="shared" ref="D5" si="1">SUM(D6:D15)</f>
        <v>344062</v>
      </c>
      <c r="E5" s="9">
        <f t="shared" ref="E5:E68" si="2">D5/C5</f>
        <v>0.33097173683638414</v>
      </c>
    </row>
    <row r="6" spans="1:5" ht="40.15" customHeight="1" x14ac:dyDescent="0.2">
      <c r="A6" s="11" t="s">
        <v>79</v>
      </c>
      <c r="B6" s="3" t="s">
        <v>80</v>
      </c>
      <c r="C6" s="12">
        <v>3161</v>
      </c>
      <c r="D6" s="12">
        <v>1804</v>
      </c>
      <c r="E6" s="13">
        <f t="shared" si="2"/>
        <v>0.57070547295159757</v>
      </c>
    </row>
    <row r="7" spans="1:5" ht="52.9" customHeight="1" x14ac:dyDescent="0.2">
      <c r="A7" s="11" t="s">
        <v>81</v>
      </c>
      <c r="B7" s="3" t="s">
        <v>82</v>
      </c>
      <c r="C7" s="12">
        <v>20673</v>
      </c>
      <c r="D7" s="12">
        <v>8681</v>
      </c>
      <c r="E7" s="13">
        <f t="shared" si="2"/>
        <v>0.41991970202679824</v>
      </c>
    </row>
    <row r="8" spans="1:5" ht="52.9" customHeight="1" x14ac:dyDescent="0.2">
      <c r="A8" s="11" t="s">
        <v>83</v>
      </c>
      <c r="B8" s="3" t="s">
        <v>84</v>
      </c>
      <c r="C8" s="12">
        <v>347641</v>
      </c>
      <c r="D8" s="12">
        <v>136627</v>
      </c>
      <c r="E8" s="13">
        <f t="shared" si="2"/>
        <v>0.39301175638086416</v>
      </c>
    </row>
    <row r="9" spans="1:5" ht="33" customHeight="1" x14ac:dyDescent="0.2">
      <c r="A9" s="11" t="s">
        <v>85</v>
      </c>
      <c r="B9" s="3" t="s">
        <v>86</v>
      </c>
      <c r="C9" s="12"/>
      <c r="D9" s="12"/>
      <c r="E9" s="13"/>
    </row>
    <row r="10" spans="1:5" ht="45.6" customHeight="1" x14ac:dyDescent="0.2">
      <c r="A10" s="11" t="s">
        <v>87</v>
      </c>
      <c r="B10" s="3" t="s">
        <v>88</v>
      </c>
      <c r="C10" s="12">
        <v>75054</v>
      </c>
      <c r="D10" s="12">
        <v>31309</v>
      </c>
      <c r="E10" s="13">
        <f t="shared" si="2"/>
        <v>0.41715298318543981</v>
      </c>
    </row>
    <row r="11" spans="1:5" ht="33" customHeight="1" x14ac:dyDescent="0.2">
      <c r="A11" s="11" t="s">
        <v>89</v>
      </c>
      <c r="B11" s="3" t="s">
        <v>90</v>
      </c>
      <c r="C11" s="12"/>
      <c r="D11" s="12"/>
      <c r="E11" s="13"/>
    </row>
    <row r="12" spans="1:5" ht="33" customHeight="1" x14ac:dyDescent="0.2">
      <c r="A12" s="11" t="s">
        <v>91</v>
      </c>
      <c r="B12" s="3" t="s">
        <v>92</v>
      </c>
      <c r="C12" s="12"/>
      <c r="D12" s="12"/>
      <c r="E12" s="13"/>
    </row>
    <row r="13" spans="1:5" ht="33" customHeight="1" x14ac:dyDescent="0.2">
      <c r="A13" s="11" t="s">
        <v>93</v>
      </c>
      <c r="B13" s="3" t="s">
        <v>94</v>
      </c>
      <c r="C13" s="12">
        <v>1000</v>
      </c>
      <c r="D13" s="12"/>
      <c r="E13" s="13">
        <f t="shared" si="2"/>
        <v>0</v>
      </c>
    </row>
    <row r="14" spans="1:5" ht="33" customHeight="1" x14ac:dyDescent="0.2">
      <c r="A14" s="11" t="s">
        <v>95</v>
      </c>
      <c r="B14" s="3" t="s">
        <v>96</v>
      </c>
      <c r="C14" s="12"/>
      <c r="D14" s="12"/>
      <c r="E14" s="13"/>
    </row>
    <row r="15" spans="1:5" ht="33" customHeight="1" x14ac:dyDescent="0.2">
      <c r="A15" s="11" t="s">
        <v>97</v>
      </c>
      <c r="B15" s="3" t="s">
        <v>98</v>
      </c>
      <c r="C15" s="12">
        <v>592022</v>
      </c>
      <c r="D15" s="12">
        <v>165641</v>
      </c>
      <c r="E15" s="13">
        <f t="shared" si="2"/>
        <v>0.27978858893757325</v>
      </c>
    </row>
    <row r="16" spans="1:5" s="10" customFormat="1" ht="33" customHeight="1" x14ac:dyDescent="0.2">
      <c r="A16" s="7" t="s">
        <v>99</v>
      </c>
      <c r="B16" s="2" t="s">
        <v>100</v>
      </c>
      <c r="C16" s="8">
        <f>SUM(C17:C18)</f>
        <v>207</v>
      </c>
      <c r="D16" s="8">
        <f t="shared" ref="D16" si="3">SUM(D17:D18)</f>
        <v>0</v>
      </c>
      <c r="E16" s="9">
        <f t="shared" si="2"/>
        <v>0</v>
      </c>
    </row>
    <row r="17" spans="1:5" ht="33" customHeight="1" x14ac:dyDescent="0.2">
      <c r="A17" s="11" t="s">
        <v>101</v>
      </c>
      <c r="B17" s="3" t="s">
        <v>102</v>
      </c>
      <c r="C17" s="12"/>
      <c r="D17" s="12"/>
      <c r="E17" s="13"/>
    </row>
    <row r="18" spans="1:5" ht="33" customHeight="1" x14ac:dyDescent="0.2">
      <c r="A18" s="11" t="s">
        <v>103</v>
      </c>
      <c r="B18" s="3" t="s">
        <v>104</v>
      </c>
      <c r="C18" s="12">
        <v>207</v>
      </c>
      <c r="D18" s="12"/>
      <c r="E18" s="13">
        <f t="shared" si="2"/>
        <v>0</v>
      </c>
    </row>
    <row r="19" spans="1:5" s="10" customFormat="1" ht="33" customHeight="1" x14ac:dyDescent="0.2">
      <c r="A19" s="7" t="s">
        <v>105</v>
      </c>
      <c r="B19" s="2" t="s">
        <v>106</v>
      </c>
      <c r="C19" s="8">
        <f>SUM(C20:C22)</f>
        <v>107222</v>
      </c>
      <c r="D19" s="8">
        <f t="shared" ref="D19" si="4">SUM(D20:D22)</f>
        <v>30824</v>
      </c>
      <c r="E19" s="9">
        <f t="shared" si="2"/>
        <v>0.28747831601723528</v>
      </c>
    </row>
    <row r="20" spans="1:5" ht="42.6" customHeight="1" x14ac:dyDescent="0.2">
      <c r="A20" s="11" t="s">
        <v>107</v>
      </c>
      <c r="B20" s="3" t="s">
        <v>108</v>
      </c>
      <c r="C20" s="12">
        <v>85604</v>
      </c>
      <c r="D20" s="12">
        <v>27643</v>
      </c>
      <c r="E20" s="13">
        <f t="shared" si="2"/>
        <v>0.32291715340404653</v>
      </c>
    </row>
    <row r="21" spans="1:5" ht="33" customHeight="1" x14ac:dyDescent="0.2">
      <c r="A21" s="11" t="s">
        <v>109</v>
      </c>
      <c r="B21" s="3" t="s">
        <v>110</v>
      </c>
      <c r="C21" s="12"/>
      <c r="D21" s="12"/>
      <c r="E21" s="13"/>
    </row>
    <row r="22" spans="1:5" ht="33" customHeight="1" x14ac:dyDescent="0.2">
      <c r="A22" s="11" t="s">
        <v>111</v>
      </c>
      <c r="B22" s="3" t="s">
        <v>112</v>
      </c>
      <c r="C22" s="12">
        <v>21618</v>
      </c>
      <c r="D22" s="12">
        <v>3181</v>
      </c>
      <c r="E22" s="13">
        <f t="shared" si="2"/>
        <v>0.14714589693773708</v>
      </c>
    </row>
    <row r="23" spans="1:5" s="10" customFormat="1" ht="33" customHeight="1" x14ac:dyDescent="0.2">
      <c r="A23" s="7" t="s">
        <v>113</v>
      </c>
      <c r="B23" s="2" t="s">
        <v>114</v>
      </c>
      <c r="C23" s="8">
        <f>SUM(C24:C33)</f>
        <v>512952</v>
      </c>
      <c r="D23" s="8">
        <f t="shared" ref="D23" si="5">SUM(D24:D33)</f>
        <v>56213</v>
      </c>
      <c r="E23" s="9">
        <f t="shared" si="2"/>
        <v>0.10958725182863113</v>
      </c>
    </row>
    <row r="24" spans="1:5" ht="33" customHeight="1" x14ac:dyDescent="0.2">
      <c r="A24" s="11" t="s">
        <v>115</v>
      </c>
      <c r="B24" s="3" t="s">
        <v>116</v>
      </c>
      <c r="C24" s="12"/>
      <c r="D24" s="12"/>
      <c r="E24" s="13"/>
    </row>
    <row r="25" spans="1:5" ht="33" customHeight="1" x14ac:dyDescent="0.2">
      <c r="A25" s="11" t="s">
        <v>117</v>
      </c>
      <c r="B25" s="3" t="s">
        <v>118</v>
      </c>
      <c r="C25" s="12"/>
      <c r="D25" s="12"/>
      <c r="E25" s="13"/>
    </row>
    <row r="26" spans="1:5" ht="33" customHeight="1" x14ac:dyDescent="0.2">
      <c r="A26" s="11" t="s">
        <v>119</v>
      </c>
      <c r="B26" s="3" t="s">
        <v>120</v>
      </c>
      <c r="C26" s="12"/>
      <c r="D26" s="12"/>
      <c r="E26" s="13"/>
    </row>
    <row r="27" spans="1:5" ht="33" customHeight="1" x14ac:dyDescent="0.2">
      <c r="A27" s="11" t="s">
        <v>121</v>
      </c>
      <c r="B27" s="3" t="s">
        <v>122</v>
      </c>
      <c r="C27" s="12">
        <v>3505</v>
      </c>
      <c r="D27" s="12">
        <v>293</v>
      </c>
      <c r="E27" s="13"/>
    </row>
    <row r="28" spans="1:5" ht="33" customHeight="1" x14ac:dyDescent="0.2">
      <c r="A28" s="11" t="s">
        <v>123</v>
      </c>
      <c r="B28" s="3" t="s">
        <v>124</v>
      </c>
      <c r="C28" s="12">
        <v>2804</v>
      </c>
      <c r="D28" s="12"/>
      <c r="E28" s="13"/>
    </row>
    <row r="29" spans="1:5" ht="33" customHeight="1" x14ac:dyDescent="0.2">
      <c r="A29" s="11" t="s">
        <v>125</v>
      </c>
      <c r="B29" s="3" t="s">
        <v>126</v>
      </c>
      <c r="C29" s="12"/>
      <c r="D29" s="12"/>
      <c r="E29" s="13"/>
    </row>
    <row r="30" spans="1:5" ht="33" customHeight="1" x14ac:dyDescent="0.2">
      <c r="A30" s="11" t="s">
        <v>127</v>
      </c>
      <c r="B30" s="3" t="s">
        <v>128</v>
      </c>
      <c r="C30" s="12">
        <v>3511</v>
      </c>
      <c r="D30" s="12">
        <v>868</v>
      </c>
      <c r="E30" s="13">
        <f t="shared" si="2"/>
        <v>0.24722301338649957</v>
      </c>
    </row>
    <row r="31" spans="1:5" ht="33" customHeight="1" x14ac:dyDescent="0.2">
      <c r="A31" s="11" t="s">
        <v>129</v>
      </c>
      <c r="B31" s="3" t="s">
        <v>130</v>
      </c>
      <c r="C31" s="12">
        <v>450737</v>
      </c>
      <c r="D31" s="12">
        <v>36638</v>
      </c>
      <c r="E31" s="13">
        <f t="shared" si="2"/>
        <v>8.1284651581742792E-2</v>
      </c>
    </row>
    <row r="32" spans="1:5" ht="33" customHeight="1" x14ac:dyDescent="0.2">
      <c r="A32" s="11" t="s">
        <v>131</v>
      </c>
      <c r="B32" s="3" t="s">
        <v>132</v>
      </c>
      <c r="C32" s="12">
        <v>4283</v>
      </c>
      <c r="D32" s="12">
        <v>749</v>
      </c>
      <c r="E32" s="13">
        <f t="shared" si="2"/>
        <v>0.17487742236749942</v>
      </c>
    </row>
    <row r="33" spans="1:5" ht="33" customHeight="1" x14ac:dyDescent="0.2">
      <c r="A33" s="11" t="s">
        <v>133</v>
      </c>
      <c r="B33" s="3" t="s">
        <v>134</v>
      </c>
      <c r="C33" s="12">
        <v>48112</v>
      </c>
      <c r="D33" s="12">
        <v>17665</v>
      </c>
      <c r="E33" s="13">
        <f t="shared" si="2"/>
        <v>0.36716411706019286</v>
      </c>
    </row>
    <row r="34" spans="1:5" s="10" customFormat="1" ht="33" customHeight="1" x14ac:dyDescent="0.2">
      <c r="A34" s="7" t="s">
        <v>135</v>
      </c>
      <c r="B34" s="2" t="s">
        <v>136</v>
      </c>
      <c r="C34" s="8">
        <f>SUM(C35:C39)</f>
        <v>1261103</v>
      </c>
      <c r="D34" s="8">
        <f t="shared" ref="D34" si="6">SUM(D35:D39)</f>
        <v>188254</v>
      </c>
      <c r="E34" s="9">
        <f t="shared" si="2"/>
        <v>0.14927725966871858</v>
      </c>
    </row>
    <row r="35" spans="1:5" ht="33" customHeight="1" x14ac:dyDescent="0.2">
      <c r="A35" s="11" t="s">
        <v>137</v>
      </c>
      <c r="B35" s="3" t="s">
        <v>138</v>
      </c>
      <c r="C35" s="12">
        <v>195375</v>
      </c>
      <c r="D35" s="12">
        <v>12559</v>
      </c>
      <c r="E35" s="13">
        <f t="shared" si="2"/>
        <v>6.4281509916826615E-2</v>
      </c>
    </row>
    <row r="36" spans="1:5" ht="33" customHeight="1" x14ac:dyDescent="0.2">
      <c r="A36" s="11" t="s">
        <v>139</v>
      </c>
      <c r="B36" s="3" t="s">
        <v>140</v>
      </c>
      <c r="C36" s="12">
        <v>733211</v>
      </c>
      <c r="D36" s="12">
        <v>69109</v>
      </c>
      <c r="E36" s="13">
        <f t="shared" si="2"/>
        <v>9.4255268947137996E-2</v>
      </c>
    </row>
    <row r="37" spans="1:5" ht="33" customHeight="1" x14ac:dyDescent="0.2">
      <c r="A37" s="11" t="s">
        <v>141</v>
      </c>
      <c r="B37" s="3" t="s">
        <v>142</v>
      </c>
      <c r="C37" s="12">
        <v>332517</v>
      </c>
      <c r="D37" s="12">
        <v>106586</v>
      </c>
      <c r="E37" s="13">
        <f t="shared" si="2"/>
        <v>0.32054300983107631</v>
      </c>
    </row>
    <row r="38" spans="1:5" ht="33" customHeight="1" x14ac:dyDescent="0.2">
      <c r="A38" s="11" t="s">
        <v>143</v>
      </c>
      <c r="B38" s="3" t="s">
        <v>144</v>
      </c>
      <c r="C38" s="12"/>
      <c r="D38" s="12"/>
      <c r="E38" s="13"/>
    </row>
    <row r="39" spans="1:5" ht="33" customHeight="1" x14ac:dyDescent="0.2">
      <c r="A39" s="11" t="s">
        <v>145</v>
      </c>
      <c r="B39" s="3" t="s">
        <v>146</v>
      </c>
      <c r="C39" s="12"/>
      <c r="D39" s="12"/>
      <c r="E39" s="13"/>
    </row>
    <row r="40" spans="1:5" s="10" customFormat="1" ht="33" customHeight="1" x14ac:dyDescent="0.2">
      <c r="A40" s="7" t="s">
        <v>147</v>
      </c>
      <c r="B40" s="2" t="s">
        <v>148</v>
      </c>
      <c r="C40" s="8">
        <f>SUM(C41:C43)</f>
        <v>25603</v>
      </c>
      <c r="D40" s="8">
        <f>SUM(D41:D43)</f>
        <v>795</v>
      </c>
      <c r="E40" s="9">
        <f t="shared" si="2"/>
        <v>3.1051048705229855E-2</v>
      </c>
    </row>
    <row r="41" spans="1:5" s="10" customFormat="1" ht="33" customHeight="1" x14ac:dyDescent="0.2">
      <c r="A41" s="11" t="s">
        <v>239</v>
      </c>
      <c r="B41" s="33" t="s">
        <v>240</v>
      </c>
      <c r="C41" s="12">
        <v>14209</v>
      </c>
      <c r="D41" s="12"/>
      <c r="E41" s="13">
        <f t="shared" si="2"/>
        <v>0</v>
      </c>
    </row>
    <row r="42" spans="1:5" ht="33" customHeight="1" x14ac:dyDescent="0.2">
      <c r="A42" s="11" t="s">
        <v>149</v>
      </c>
      <c r="B42" s="3" t="s">
        <v>150</v>
      </c>
      <c r="C42" s="12">
        <v>5394</v>
      </c>
      <c r="D42" s="12">
        <v>652</v>
      </c>
      <c r="E42" s="13">
        <f t="shared" si="2"/>
        <v>0.12087504634779385</v>
      </c>
    </row>
    <row r="43" spans="1:5" ht="33" customHeight="1" x14ac:dyDescent="0.2">
      <c r="A43" s="11" t="s">
        <v>151</v>
      </c>
      <c r="B43" s="3" t="s">
        <v>152</v>
      </c>
      <c r="C43" s="12">
        <v>6000</v>
      </c>
      <c r="D43" s="12">
        <v>143</v>
      </c>
      <c r="E43" s="13">
        <f t="shared" si="2"/>
        <v>2.3833333333333335E-2</v>
      </c>
    </row>
    <row r="44" spans="1:5" s="10" customFormat="1" ht="33" customHeight="1" x14ac:dyDescent="0.2">
      <c r="A44" s="7" t="s">
        <v>153</v>
      </c>
      <c r="B44" s="2" t="s">
        <v>154</v>
      </c>
      <c r="C44" s="8">
        <f>SUM(C45:C52)</f>
        <v>6691617</v>
      </c>
      <c r="D44" s="8">
        <f t="shared" ref="D44" si="7">SUM(D45:D52)</f>
        <v>2398022</v>
      </c>
      <c r="E44" s="9">
        <f t="shared" si="2"/>
        <v>0.35836211187819028</v>
      </c>
    </row>
    <row r="45" spans="1:5" ht="33" customHeight="1" x14ac:dyDescent="0.2">
      <c r="A45" s="11" t="s">
        <v>155</v>
      </c>
      <c r="B45" s="3" t="s">
        <v>156</v>
      </c>
      <c r="C45" s="12">
        <v>2038606</v>
      </c>
      <c r="D45" s="12">
        <v>870376</v>
      </c>
      <c r="E45" s="13">
        <f t="shared" si="2"/>
        <v>0.42694664883748995</v>
      </c>
    </row>
    <row r="46" spans="1:5" ht="33" customHeight="1" x14ac:dyDescent="0.2">
      <c r="A46" s="11" t="s">
        <v>157</v>
      </c>
      <c r="B46" s="3" t="s">
        <v>158</v>
      </c>
      <c r="C46" s="12">
        <v>3867331</v>
      </c>
      <c r="D46" s="12">
        <v>1208560</v>
      </c>
      <c r="E46" s="13">
        <f t="shared" si="2"/>
        <v>0.31250492911002448</v>
      </c>
    </row>
    <row r="47" spans="1:5" ht="33" customHeight="1" x14ac:dyDescent="0.2">
      <c r="A47" s="11" t="s">
        <v>159</v>
      </c>
      <c r="B47" s="3" t="s">
        <v>160</v>
      </c>
      <c r="C47" s="12">
        <v>534358</v>
      </c>
      <c r="D47" s="12">
        <v>237245</v>
      </c>
      <c r="E47" s="13">
        <f t="shared" si="2"/>
        <v>0.44398137578177926</v>
      </c>
    </row>
    <row r="48" spans="1:5" ht="33" customHeight="1" x14ac:dyDescent="0.2">
      <c r="A48" s="11" t="s">
        <v>161</v>
      </c>
      <c r="B48" s="3" t="s">
        <v>162</v>
      </c>
      <c r="C48" s="12"/>
      <c r="D48" s="12"/>
      <c r="E48" s="13"/>
    </row>
    <row r="49" spans="1:5" ht="33" customHeight="1" x14ac:dyDescent="0.2">
      <c r="A49" s="11" t="s">
        <v>163</v>
      </c>
      <c r="B49" s="3" t="s">
        <v>164</v>
      </c>
      <c r="C49" s="12"/>
      <c r="D49" s="12"/>
      <c r="E49" s="13"/>
    </row>
    <row r="50" spans="1:5" ht="33" customHeight="1" x14ac:dyDescent="0.2">
      <c r="A50" s="11" t="s">
        <v>165</v>
      </c>
      <c r="B50" s="3" t="s">
        <v>166</v>
      </c>
      <c r="C50" s="12"/>
      <c r="D50" s="12"/>
      <c r="E50" s="13"/>
    </row>
    <row r="51" spans="1:5" ht="33" customHeight="1" x14ac:dyDescent="0.2">
      <c r="A51" s="11" t="s">
        <v>167</v>
      </c>
      <c r="B51" s="3" t="s">
        <v>168</v>
      </c>
      <c r="C51" s="12">
        <v>25706</v>
      </c>
      <c r="D51" s="12">
        <v>10594</v>
      </c>
      <c r="E51" s="13">
        <f t="shared" si="2"/>
        <v>0.41212168365362173</v>
      </c>
    </row>
    <row r="52" spans="1:5" ht="33" customHeight="1" x14ac:dyDescent="0.2">
      <c r="A52" s="11" t="s">
        <v>169</v>
      </c>
      <c r="B52" s="3" t="s">
        <v>170</v>
      </c>
      <c r="C52" s="12">
        <v>225616</v>
      </c>
      <c r="D52" s="12">
        <v>71247</v>
      </c>
      <c r="E52" s="13">
        <f t="shared" si="2"/>
        <v>0.31578877384582654</v>
      </c>
    </row>
    <row r="53" spans="1:5" s="10" customFormat="1" ht="33" customHeight="1" x14ac:dyDescent="0.2">
      <c r="A53" s="7" t="s">
        <v>171</v>
      </c>
      <c r="B53" s="2" t="s">
        <v>172</v>
      </c>
      <c r="C53" s="8">
        <f>SUM(C54:C55)</f>
        <v>749377</v>
      </c>
      <c r="D53" s="8">
        <f>SUM(D54:D55)</f>
        <v>232792</v>
      </c>
      <c r="E53" s="9">
        <f t="shared" si="2"/>
        <v>0.31064737775512191</v>
      </c>
    </row>
    <row r="54" spans="1:5" ht="33" customHeight="1" x14ac:dyDescent="0.2">
      <c r="A54" s="11" t="s">
        <v>173</v>
      </c>
      <c r="B54" s="3" t="s">
        <v>174</v>
      </c>
      <c r="C54" s="12">
        <v>700705</v>
      </c>
      <c r="D54" s="12">
        <v>215037</v>
      </c>
      <c r="E54" s="13">
        <f t="shared" si="2"/>
        <v>0.3068866356027144</v>
      </c>
    </row>
    <row r="55" spans="1:5" ht="33" customHeight="1" x14ac:dyDescent="0.2">
      <c r="A55" s="11" t="s">
        <v>175</v>
      </c>
      <c r="B55" s="3" t="s">
        <v>176</v>
      </c>
      <c r="C55" s="12">
        <v>48672</v>
      </c>
      <c r="D55" s="12">
        <v>17755</v>
      </c>
      <c r="E55" s="13">
        <f t="shared" si="2"/>
        <v>0.36478879026955952</v>
      </c>
    </row>
    <row r="56" spans="1:5" s="10" customFormat="1" ht="33" customHeight="1" x14ac:dyDescent="0.2">
      <c r="A56" s="7" t="s">
        <v>177</v>
      </c>
      <c r="B56" s="2" t="s">
        <v>178</v>
      </c>
      <c r="C56" s="8">
        <f>SUM(C57:C63)</f>
        <v>14400</v>
      </c>
      <c r="D56" s="8">
        <f>SUM(D57:D63)</f>
        <v>4170</v>
      </c>
      <c r="E56" s="9">
        <f t="shared" si="2"/>
        <v>0.28958333333333336</v>
      </c>
    </row>
    <row r="57" spans="1:5" ht="33" customHeight="1" x14ac:dyDescent="0.2">
      <c r="A57" s="11" t="s">
        <v>179</v>
      </c>
      <c r="B57" s="3" t="s">
        <v>180</v>
      </c>
      <c r="C57" s="12"/>
      <c r="D57" s="12"/>
      <c r="E57" s="13"/>
    </row>
    <row r="58" spans="1:5" ht="33" customHeight="1" x14ac:dyDescent="0.2">
      <c r="A58" s="11" t="s">
        <v>181</v>
      </c>
      <c r="B58" s="3" t="s">
        <v>182</v>
      </c>
      <c r="C58" s="12"/>
      <c r="D58" s="12"/>
      <c r="E58" s="13"/>
    </row>
    <row r="59" spans="1:5" ht="33" customHeight="1" x14ac:dyDescent="0.2">
      <c r="A59" s="11" t="s">
        <v>183</v>
      </c>
      <c r="B59" s="3" t="s">
        <v>184</v>
      </c>
      <c r="C59" s="12"/>
      <c r="D59" s="12"/>
      <c r="E59" s="13"/>
    </row>
    <row r="60" spans="1:5" ht="33" customHeight="1" x14ac:dyDescent="0.2">
      <c r="A60" s="11" t="s">
        <v>185</v>
      </c>
      <c r="B60" s="3" t="s">
        <v>186</v>
      </c>
      <c r="C60" s="12"/>
      <c r="D60" s="12"/>
      <c r="E60" s="13"/>
    </row>
    <row r="61" spans="1:5" ht="33" customHeight="1" x14ac:dyDescent="0.2">
      <c r="A61" s="11" t="s">
        <v>187</v>
      </c>
      <c r="B61" s="3" t="s">
        <v>188</v>
      </c>
      <c r="C61" s="12"/>
      <c r="D61" s="12"/>
      <c r="E61" s="13"/>
    </row>
    <row r="62" spans="1:5" ht="33" customHeight="1" x14ac:dyDescent="0.2">
      <c r="A62" s="11" t="s">
        <v>189</v>
      </c>
      <c r="B62" s="3" t="s">
        <v>190</v>
      </c>
      <c r="C62" s="12"/>
      <c r="D62" s="12"/>
      <c r="E62" s="13"/>
    </row>
    <row r="63" spans="1:5" ht="33" customHeight="1" x14ac:dyDescent="0.2">
      <c r="A63" s="11" t="s">
        <v>191</v>
      </c>
      <c r="B63" s="3" t="s">
        <v>192</v>
      </c>
      <c r="C63" s="12">
        <v>14400</v>
      </c>
      <c r="D63" s="12">
        <v>4170</v>
      </c>
      <c r="E63" s="13">
        <f t="shared" si="2"/>
        <v>0.28958333333333336</v>
      </c>
    </row>
    <row r="64" spans="1:5" s="10" customFormat="1" ht="33" customHeight="1" x14ac:dyDescent="0.2">
      <c r="A64" s="7" t="s">
        <v>193</v>
      </c>
      <c r="B64" s="2" t="s">
        <v>194</v>
      </c>
      <c r="C64" s="8">
        <f>SUM(C65:C69)</f>
        <v>228104</v>
      </c>
      <c r="D64" s="8">
        <f t="shared" ref="D64" si="8">SUM(D65:D69)</f>
        <v>83749</v>
      </c>
      <c r="E64" s="9">
        <f t="shared" si="2"/>
        <v>0.36715270227615476</v>
      </c>
    </row>
    <row r="65" spans="1:5" ht="33" customHeight="1" x14ac:dyDescent="0.2">
      <c r="A65" s="11" t="s">
        <v>195</v>
      </c>
      <c r="B65" s="3" t="s">
        <v>196</v>
      </c>
      <c r="C65" s="12">
        <v>28518</v>
      </c>
      <c r="D65" s="12">
        <v>10438</v>
      </c>
      <c r="E65" s="13">
        <f t="shared" si="2"/>
        <v>0.36601444701591979</v>
      </c>
    </row>
    <row r="66" spans="1:5" ht="33" customHeight="1" x14ac:dyDescent="0.2">
      <c r="A66" s="11" t="s">
        <v>197</v>
      </c>
      <c r="B66" s="3" t="s">
        <v>198</v>
      </c>
      <c r="C66" s="14"/>
      <c r="E66" s="13"/>
    </row>
    <row r="67" spans="1:5" ht="33" customHeight="1" x14ac:dyDescent="0.2">
      <c r="A67" s="11" t="s">
        <v>199</v>
      </c>
      <c r="B67" s="3" t="s">
        <v>200</v>
      </c>
      <c r="C67" s="12">
        <v>64827</v>
      </c>
      <c r="D67" s="12">
        <v>28784</v>
      </c>
      <c r="E67" s="13">
        <f t="shared" si="2"/>
        <v>0.44401252564517868</v>
      </c>
    </row>
    <row r="68" spans="1:5" ht="33" customHeight="1" x14ac:dyDescent="0.2">
      <c r="A68" s="11" t="s">
        <v>201</v>
      </c>
      <c r="B68" s="3" t="s">
        <v>202</v>
      </c>
      <c r="C68" s="12">
        <v>133222</v>
      </c>
      <c r="D68" s="12">
        <v>44527</v>
      </c>
      <c r="E68" s="13">
        <f t="shared" si="2"/>
        <v>0.33423158337211573</v>
      </c>
    </row>
    <row r="69" spans="1:5" ht="33" customHeight="1" x14ac:dyDescent="0.2">
      <c r="A69" s="11" t="s">
        <v>203</v>
      </c>
      <c r="B69" s="3" t="s">
        <v>204</v>
      </c>
      <c r="C69" s="12">
        <v>1537</v>
      </c>
      <c r="D69" s="12"/>
      <c r="E69" s="13"/>
    </row>
    <row r="70" spans="1:5" s="10" customFormat="1" ht="33" customHeight="1" x14ac:dyDescent="0.2">
      <c r="A70" s="7" t="s">
        <v>205</v>
      </c>
      <c r="B70" s="2" t="s">
        <v>206</v>
      </c>
      <c r="C70" s="8">
        <f>SUM(C71:C74)</f>
        <v>524618</v>
      </c>
      <c r="D70" s="8">
        <f>SUM(D71:D74)</f>
        <v>168812</v>
      </c>
      <c r="E70" s="9">
        <f t="shared" ref="E70:E78" si="9">D70/C70</f>
        <v>0.32178080050627311</v>
      </c>
    </row>
    <row r="71" spans="1:5" ht="33" customHeight="1" x14ac:dyDescent="0.2">
      <c r="A71" s="11" t="s">
        <v>207</v>
      </c>
      <c r="B71" s="3" t="s">
        <v>208</v>
      </c>
      <c r="C71" s="12">
        <v>369211</v>
      </c>
      <c r="D71" s="12">
        <v>104111</v>
      </c>
      <c r="E71" s="13">
        <f t="shared" si="9"/>
        <v>0.28198238947376975</v>
      </c>
    </row>
    <row r="72" spans="1:5" ht="33" customHeight="1" x14ac:dyDescent="0.2">
      <c r="A72" s="11" t="s">
        <v>209</v>
      </c>
      <c r="B72" s="3" t="s">
        <v>210</v>
      </c>
      <c r="C72" s="12"/>
      <c r="D72" s="12"/>
      <c r="E72" s="13"/>
    </row>
    <row r="73" spans="1:5" ht="33" customHeight="1" x14ac:dyDescent="0.2">
      <c r="A73" s="11" t="s">
        <v>211</v>
      </c>
      <c r="B73" s="3" t="s">
        <v>212</v>
      </c>
      <c r="C73" s="12">
        <v>111615</v>
      </c>
      <c r="D73" s="12">
        <v>44925</v>
      </c>
      <c r="E73" s="13"/>
    </row>
    <row r="74" spans="1:5" ht="33" customHeight="1" x14ac:dyDescent="0.2">
      <c r="A74" s="11" t="s">
        <v>213</v>
      </c>
      <c r="B74" s="3" t="s">
        <v>214</v>
      </c>
      <c r="C74" s="12">
        <v>43792</v>
      </c>
      <c r="D74" s="12">
        <v>19776</v>
      </c>
      <c r="E74" s="13">
        <f t="shared" si="9"/>
        <v>0.45158933138472779</v>
      </c>
    </row>
    <row r="75" spans="1:5" s="10" customFormat="1" ht="33" customHeight="1" x14ac:dyDescent="0.2">
      <c r="A75" s="7" t="s">
        <v>215</v>
      </c>
      <c r="B75" s="2" t="s">
        <v>216</v>
      </c>
      <c r="C75" s="8">
        <f>SUM(C76:C78)</f>
        <v>14205</v>
      </c>
      <c r="D75" s="8">
        <f t="shared" ref="D75" si="10">SUM(D76:D78)</f>
        <v>3056</v>
      </c>
      <c r="E75" s="9">
        <f t="shared" si="9"/>
        <v>0.21513551566349876</v>
      </c>
    </row>
    <row r="76" spans="1:5" ht="33" customHeight="1" x14ac:dyDescent="0.2">
      <c r="A76" s="11" t="s">
        <v>217</v>
      </c>
      <c r="B76" s="3" t="s">
        <v>218</v>
      </c>
      <c r="C76" s="12"/>
      <c r="D76" s="12"/>
      <c r="E76" s="13"/>
    </row>
    <row r="77" spans="1:5" ht="33" customHeight="1" x14ac:dyDescent="0.2">
      <c r="A77" s="11" t="s">
        <v>219</v>
      </c>
      <c r="B77" s="3" t="s">
        <v>220</v>
      </c>
      <c r="C77" s="12"/>
      <c r="D77" s="12"/>
      <c r="E77" s="13"/>
    </row>
    <row r="78" spans="1:5" ht="33" customHeight="1" x14ac:dyDescent="0.2">
      <c r="A78" s="11" t="s">
        <v>221</v>
      </c>
      <c r="B78" s="3" t="s">
        <v>222</v>
      </c>
      <c r="C78" s="12">
        <v>14205</v>
      </c>
      <c r="D78" s="12">
        <v>3056</v>
      </c>
      <c r="E78" s="13">
        <f t="shared" si="9"/>
        <v>0.21513551566349876</v>
      </c>
    </row>
    <row r="79" spans="1:5" s="10" customFormat="1" ht="33" customHeight="1" x14ac:dyDescent="0.2">
      <c r="A79" s="7" t="s">
        <v>223</v>
      </c>
      <c r="B79" s="2" t="s">
        <v>224</v>
      </c>
      <c r="C79" s="8">
        <f>SUM(C80)</f>
        <v>500</v>
      </c>
      <c r="D79" s="8">
        <f t="shared" ref="D79" si="11">SUM(D80)</f>
        <v>0</v>
      </c>
      <c r="E79" s="13"/>
    </row>
    <row r="80" spans="1:5" ht="33" customHeight="1" x14ac:dyDescent="0.2">
      <c r="A80" s="11" t="s">
        <v>225</v>
      </c>
      <c r="B80" s="3" t="s">
        <v>226</v>
      </c>
      <c r="C80" s="12">
        <v>500</v>
      </c>
      <c r="D80" s="12"/>
      <c r="E80" s="13"/>
    </row>
    <row r="81" spans="1:5" s="10" customFormat="1" ht="40.9" customHeight="1" x14ac:dyDescent="0.2">
      <c r="A81" s="7" t="s">
        <v>227</v>
      </c>
      <c r="B81" s="2" t="s">
        <v>228</v>
      </c>
      <c r="C81" s="8">
        <f>SUM(C82:C84)</f>
        <v>0</v>
      </c>
      <c r="D81" s="8">
        <f t="shared" ref="D81" si="12">SUM(D82:D84)</f>
        <v>0</v>
      </c>
      <c r="E81" s="13"/>
    </row>
    <row r="82" spans="1:5" ht="39.6" customHeight="1" x14ac:dyDescent="0.2">
      <c r="A82" s="11" t="s">
        <v>229</v>
      </c>
      <c r="B82" s="3" t="s">
        <v>230</v>
      </c>
      <c r="C82" s="12"/>
      <c r="D82" s="12"/>
      <c r="E82" s="13"/>
    </row>
    <row r="83" spans="1:5" ht="33" customHeight="1" x14ac:dyDescent="0.2">
      <c r="A83" s="11" t="s">
        <v>231</v>
      </c>
      <c r="B83" s="3" t="s">
        <v>232</v>
      </c>
      <c r="C83" s="12"/>
      <c r="D83" s="12"/>
      <c r="E83" s="13"/>
    </row>
    <row r="84" spans="1:5" ht="33" customHeight="1" x14ac:dyDescent="0.2">
      <c r="A84" s="11" t="s">
        <v>233</v>
      </c>
      <c r="B84" s="3" t="s">
        <v>234</v>
      </c>
      <c r="C84" s="12"/>
      <c r="D84" s="12"/>
      <c r="E84" s="13"/>
    </row>
    <row r="85" spans="1:5" ht="33" customHeight="1" x14ac:dyDescent="0.2">
      <c r="A85" s="15"/>
    </row>
    <row r="86" spans="1:5" ht="33" customHeight="1" x14ac:dyDescent="0.2">
      <c r="A86" s="16"/>
    </row>
  </sheetData>
  <mergeCells count="1">
    <mergeCell ref="A1:E1"/>
  </mergeCells>
  <pageMargins left="0.7" right="0.7" top="0.75" bottom="0.75" header="0.3" footer="0.3"/>
  <pageSetup paperSize="9" scale="9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Доходы</vt:lpstr>
      <vt:lpstr>Расходы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Н.Г. Крикун</cp:lastModifiedBy>
  <cp:lastPrinted>2020-06-11T06:49:57Z</cp:lastPrinted>
  <dcterms:created xsi:type="dcterms:W3CDTF">2017-12-11T14:03:53Z</dcterms:created>
  <dcterms:modified xsi:type="dcterms:W3CDTF">2020-09-07T08:19:37Z</dcterms:modified>
</cp:coreProperties>
</file>