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99" activeTab="1"/>
  </bookViews>
  <sheets>
    <sheet name="2018" sheetId="1" r:id="rId1"/>
    <sheet name="показатели" sheetId="2" r:id="rId2"/>
  </sheets>
  <definedNames>
    <definedName name="_xlnm.Print_Titles" localSheetId="0">'2018'!$2:$4</definedName>
    <definedName name="_xlnm.Print_Area" localSheetId="0">'2018'!$A$1:$Q$77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<sst xmlns="http://schemas.openxmlformats.org/spreadsheetml/2006/main" count="438" uniqueCount="255">
  <si>
    <t>внебюджетные источники</t>
  </si>
  <si>
    <t>Всего</t>
  </si>
  <si>
    <t>межбюджетные транферты</t>
  </si>
  <si>
    <t>VI.</t>
  </si>
  <si>
    <t>I.</t>
  </si>
  <si>
    <t>% исполнения муниципальной программы</t>
  </si>
  <si>
    <t>II.</t>
  </si>
  <si>
    <t>III.</t>
  </si>
  <si>
    <t>IV.</t>
  </si>
  <si>
    <t>V.</t>
  </si>
  <si>
    <t>VII.</t>
  </si>
  <si>
    <t>ВСЕГО по муниципальным программам</t>
  </si>
  <si>
    <t>Наименование программ (подпрограмм) в разрезе мероприятий</t>
  </si>
  <si>
    <t>2=3+4+5</t>
  </si>
  <si>
    <t>6=7+8+9</t>
  </si>
  <si>
    <t>Причины невыполнения/несвоевременного выполнения/текущая стадия выполнения</t>
  </si>
  <si>
    <t>10=6/2</t>
  </si>
  <si>
    <t>11=12+13+14</t>
  </si>
  <si>
    <r>
      <rPr>
        <b/>
        <sz val="13"/>
        <rFont val="Times New Roman"/>
        <family val="1"/>
      </rPr>
      <t>Выполнено (тыс. руб.)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 xml:space="preserve"> "Исполнение  муниципальных программ 
(фактический расход)"</t>
    </r>
  </si>
  <si>
    <r>
      <rPr>
        <b/>
        <sz val="13"/>
        <rFont val="Times New Roman"/>
        <family val="1"/>
      </rPr>
      <t>Профинансировано (тыс.руб.)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"Исполнение  муниципальных программ  
(кассовый расход)"</t>
    </r>
  </si>
  <si>
    <t>средства бюджета ГПЩ</t>
  </si>
  <si>
    <t>-</t>
  </si>
  <si>
    <t>78,2 %</t>
  </si>
  <si>
    <r>
      <t>Объем финансирования на 2018 год  (тыс. руб.)
"</t>
    </r>
    <r>
      <rPr>
        <i/>
        <sz val="13"/>
        <rFont val="Times New Roman"/>
        <family val="1"/>
      </rPr>
      <t>Утверждено по муниципальной программе"</t>
    </r>
  </si>
  <si>
    <t>Мероприятие 3. Уплата налогов, сборов и иных платежей.</t>
  </si>
  <si>
    <t>экономия по итогам конкурсных процедур</t>
  </si>
  <si>
    <t>экономия по итогам проведения конкурсных процедур</t>
  </si>
  <si>
    <t>№ п/п</t>
  </si>
  <si>
    <t>Наименование основного мероприятия</t>
  </si>
  <si>
    <t>Планируемые результаты реализации муниципальной программы</t>
  </si>
  <si>
    <t>Тип показателя</t>
  </si>
  <si>
    <t>Единица измерения</t>
  </si>
  <si>
    <t>Планируемое значение показателя на 2018 год</t>
  </si>
  <si>
    <t>Достигнутое значение показателя за за 2018 год</t>
  </si>
  <si>
    <t>Причины невыполнения</t>
  </si>
  <si>
    <t>I</t>
  </si>
  <si>
    <t>приоритетный</t>
  </si>
  <si>
    <t>%</t>
  </si>
  <si>
    <t>муниципальный</t>
  </si>
  <si>
    <t>чел.</t>
  </si>
  <si>
    <t>ед.</t>
  </si>
  <si>
    <t>Отношение среднемесячной заработной платы работников муниципального учреждения за 2018 год (без учета повышения с 01.09.2018) к среднемесячной заработной плате указанной категории работников за 2017 год</t>
  </si>
  <si>
    <t>Отношение среднемесячной заработной платы работников муниципального учреждения за период с 01.09.2018 по 31.12.2018 к среднемесячной заработной плате указанной категории работников, определенный исходя из условий оплаты труда работников муниципальных учреждений на 2018 год до 01.09.2018г.</t>
  </si>
  <si>
    <t>II</t>
  </si>
  <si>
    <t>III</t>
  </si>
  <si>
    <t>IV</t>
  </si>
  <si>
    <t>уменьшение объема финансирования</t>
  </si>
  <si>
    <t>на данное мероприятие не выделялись финансовые средства</t>
  </si>
  <si>
    <t>га</t>
  </si>
  <si>
    <t>V</t>
  </si>
  <si>
    <t>VI</t>
  </si>
  <si>
    <t>VII</t>
  </si>
  <si>
    <t>Основное мероприятие 1. "Организация библиотечного обслуживания"</t>
  </si>
  <si>
    <t>Мероприятие 1. Обеспечение деятельности библиотек</t>
  </si>
  <si>
    <t>1.1</t>
  </si>
  <si>
    <t>Мероприятие 2. Пополнение библиотечных фондов</t>
  </si>
  <si>
    <t>1.2</t>
  </si>
  <si>
    <t>Основное мероприятие 2. "Организация культурно-досуговой деятельности"</t>
  </si>
  <si>
    <t>Мероприятие 1. Обеспечение деятельности дома культуры</t>
  </si>
  <si>
    <t>2.</t>
  </si>
  <si>
    <t>2.1</t>
  </si>
  <si>
    <t>2.2</t>
  </si>
  <si>
    <t>Мероприятие 2. Поддержка самодеятельных коллективов в части участия их в конкурсах, фестивалях, культурных акциях, проведение культурных мероприятий</t>
  </si>
  <si>
    <t>Основное мероприятие 3. "Повышение заработной платы работникам муниципальных учреждений в сфере культуры городского поселения Загорянский"</t>
  </si>
  <si>
    <t>3.1</t>
  </si>
  <si>
    <t>Мероприятие 1. Повышение заработной платы работникам МБУК ГПЗ "Загорянский Дом Культуры"</t>
  </si>
  <si>
    <t>средства бюджета поселения</t>
  </si>
  <si>
    <t>Муниципальная программа городского поселения Загорянский «Культура городского поселения Загорянский в 2017-2021 г.г.»</t>
  </si>
  <si>
    <t>Муниципальная программа городского поселения Загорянский «Спорт городского поселения Загорянский в 2017-2019 г.г.»</t>
  </si>
  <si>
    <t>Основное мероприятие 1. "Обеспечение деятельности учреждений спорта"</t>
  </si>
  <si>
    <t>1.3</t>
  </si>
  <si>
    <t>Мероприятие 1. Расходы на выплату заработной платы персоналу МКУ  ГПЗ "Загорянский физкультурно-спортивный клуб "Спартак"</t>
  </si>
  <si>
    <t xml:space="preserve">Мероприятие 2. Развитие МТБ учреждения </t>
  </si>
  <si>
    <t xml:space="preserve">Основное мероприятие 2. "Развитие физической культуры и спорта"
</t>
  </si>
  <si>
    <t xml:space="preserve">Мероприятие 1. Организация и проведение спортивных мероприятий
</t>
  </si>
  <si>
    <t>Муниципальная программа городского поселения Загорянский «Обеспечение безопасности жизнедеятельности населения городского поселения Загорянский» на 2017-2019 годы</t>
  </si>
  <si>
    <t>Основное мероприятие 1. "Предупреждение и ликвидация последствий чрезвычайных ситуаций, организация и осуществление мероприятий по гражданской обороне, защите населения и территории от чрезвычайных ситуаций"</t>
  </si>
  <si>
    <t>Мероприятие 1. Изготовление и распространение брошюр и наглядной агитации по действиям в ЧС и ГО</t>
  </si>
  <si>
    <t xml:space="preserve">Мероприятие 2. Содержание и организация деятельности аварийно-спасательных служб </t>
  </si>
  <si>
    <t>2</t>
  </si>
  <si>
    <t>Основное мероприятие 2. "Обеспечение первичных мер противопожарной безопасности"</t>
  </si>
  <si>
    <t>Мероприятие 1. Опашка населённых пунктов и лесных массивов</t>
  </si>
  <si>
    <t>3</t>
  </si>
  <si>
    <t>Муниципальная программа городского поселения Загорянский «Молодое поколение городского поселения Загорянский» на 2017-2021 годы</t>
  </si>
  <si>
    <t>1</t>
  </si>
  <si>
    <t>учреждение на стадии ликвидации</t>
  </si>
  <si>
    <t>Муниципальная программа городского поселения Загорянский «Организация дорожной деятельности и безопасности дорожного движения в городском поселении Загорянский» на 2017-2019 годы</t>
  </si>
  <si>
    <t>Основное мероприятие 1. "Ремонт и содержание объектов дорожного хозяйства"</t>
  </si>
  <si>
    <t>Мероприятие 1. Ремонт автомобильных дорог местного значения в границах городского поселения Загорянский</t>
  </si>
  <si>
    <t>Муниципальная программа городского поселения Загорянский «Формирование современной комфортной городской среды» на 2018 – 2022 годы</t>
  </si>
  <si>
    <t>Муниципальная программа городского поселения Загорянский «Эффективная власть» на 2018-2022 годы</t>
  </si>
  <si>
    <t>(В.С. Железняк)</t>
  </si>
  <si>
    <t>тел. 8 (496) 250-12-32</t>
  </si>
  <si>
    <t>Исполнитель: Шишкина Л.В.</t>
  </si>
  <si>
    <t>Муниципальная программа городского поселения Загорянский «Развитие коммунальной инфраструктуры городского поселения Загорянский" на 2017-2019 годы</t>
  </si>
  <si>
    <t>VIII.</t>
  </si>
  <si>
    <t>Основное мероприятие 1. "Модернизация объектов водоснабжения и водоотведения"</t>
  </si>
  <si>
    <t>Основное мероприятие 2. "Проведение капитального ремонта объектов коммунальной инфраструктуры"</t>
  </si>
  <si>
    <t xml:space="preserve">Мероприятие 1. Исследование качества воды
</t>
  </si>
  <si>
    <t>Мероприятие 1. Капитальный ремонт, приобретение, монтаж и ввод в эксплуатацию объектов водоснабжения</t>
  </si>
  <si>
    <t>Средства бюджета МО не поступили в 2018 году</t>
  </si>
  <si>
    <t>Мероприятие 1. Финансовое обеспечение деятельности муниципального учреждения по работе с молодёжью, развитие МТБ</t>
  </si>
  <si>
    <t>Мероприятие 2. Содействие в организации временной занятости подростков, профориентация и поддержка предпринимательской инициативы молодых граждан</t>
  </si>
  <si>
    <t xml:space="preserve">Мероприятие 3. Организация и проведение молодёжных мероприятий в городском поселении Загорянский </t>
  </si>
  <si>
    <t>не выполнялись работы в летнее время</t>
  </si>
  <si>
    <t>оплата произведена по факту оказанных услуг</t>
  </si>
  <si>
    <t>Подпрограмма I  «Комфортная городская среда»</t>
  </si>
  <si>
    <t>Подпрограмма II  «Благоустройство территорий городского поселения Загорянский»</t>
  </si>
  <si>
    <t xml:space="preserve">Основное мероприятие 3. "Благоустройство дворовых территорий"
</t>
  </si>
  <si>
    <t xml:space="preserve">Основное мероприятие 1. "Создание условий для благоустройства территорий городского поселения Загорянский"
</t>
  </si>
  <si>
    <t>Основное мероприятие 3
"Формирование комфортной городской световой среды"</t>
  </si>
  <si>
    <t>Подпрограмма III  «Создание условий для обеспечения комфортного проживания жителей многоквартирных домов»</t>
  </si>
  <si>
    <t xml:space="preserve">Основное мероприятие 1. "Приведение в надлежащее состояние подъездов в многоквартирных домах"
</t>
  </si>
  <si>
    <t xml:space="preserve">Основное мероприятие 2. "Создание благоприятных условий для проживания граждан в многоквартирных домах, расположенных на территории городского поселения Загорянский"
</t>
  </si>
  <si>
    <t>Основное мероприятие 4
"Предоставление доступа к электронным сервисам цифровой инфраструктуры в сфере жилищно-коммунального хозяйства"</t>
  </si>
  <si>
    <t>Основное мероприятие 1. "Обеспечение выполнения функций центрального аппарата"</t>
  </si>
  <si>
    <t>Мероприятие 1.Расходы на выплату заработной платы работникам органов местного самоуправления, уплата страховых взносов</t>
  </si>
  <si>
    <t>Мероприятие 2. Пособия, компенсации и иные социальные выплаты гражданам, кроме публичных нормативных обязательств</t>
  </si>
  <si>
    <t xml:space="preserve">Мероприятие 3. Организация деятельности органов местного самоуправления, развитие МТБ </t>
  </si>
  <si>
    <t>Основное мероприятие 2. "Обеспечение иных функций органов местного самоуправления"</t>
  </si>
  <si>
    <t>Мероприятие 1. Расходы на уплату членских взносов членами Совета муниципальных образований Московской области</t>
  </si>
  <si>
    <t xml:space="preserve">Мероприятие 2. Доплаты к пенсии за выслугу лет лицам, замещавшим муниципальные должности и занимавшим должности муниципальнй службы </t>
  </si>
  <si>
    <t>Основное мероприятие 3. "Повышение прозрачности и подотчетности деятельности органов местного самоуправления,в том числе за счет внедрения требований к публичности показателей их деятельности"</t>
  </si>
  <si>
    <t>1.4</t>
  </si>
  <si>
    <t>3.2</t>
  </si>
  <si>
    <t>4</t>
  </si>
  <si>
    <t>4.1</t>
  </si>
  <si>
    <t>1.5</t>
  </si>
  <si>
    <t>Мероприятие 2. Содержание дорог (зимнее и летнее) в границах городского поселения Загорянский</t>
  </si>
  <si>
    <t>недостаточный комплект документов для оплаты</t>
  </si>
  <si>
    <t>Мероприятие 1.
Предоставление доступа к электронным сервисам цифровой инфраструктуры в сфере жилищно-коммунального хозяйства</t>
  </si>
  <si>
    <t xml:space="preserve">Мероприятие 1.                                                               Внесение взносов на капитальный ремонт общего имущества многоквартирных домов за помещения, которые находятся в муниципальной собственности 
</t>
  </si>
  <si>
    <t>Мероприятие 1. Ремонт подъездов в многоквартирных домах</t>
  </si>
  <si>
    <t>Мероприятие 1.
Оплата за потребленную электроэнергию уличного освещения в городском поселении Загорянский</t>
  </si>
  <si>
    <t xml:space="preserve">Мероприятие 2.
Обслуживание и содержание электросетей уличного освещения
</t>
  </si>
  <si>
    <t>документы представлены поздно,кредиторская задолженнность</t>
  </si>
  <si>
    <t xml:space="preserve">Мероприятие 1.  Мероприятия по регулированию численности безнадзорных животных
</t>
  </si>
  <si>
    <t xml:space="preserve">Мероприятие 2. Ликвидация несанкционированных свалок 
</t>
  </si>
  <si>
    <t>Мероприятие 3. Санитарная вырубка сухостойных и аварийных деревьев на территории городского поселения Загорянский</t>
  </si>
  <si>
    <t>Мероприятие 4. Транспортировка тел умерших в морг с мест обнаружения или происшествия</t>
  </si>
  <si>
    <t xml:space="preserve">Мероприятие 1.  Комплексное благоустройство дворовых территорий
</t>
  </si>
  <si>
    <t>Мероприятие 4.Исполнение судебных актов</t>
  </si>
  <si>
    <t>Мероприятие 5.Уплата налогов, сборов и иных платежей</t>
  </si>
  <si>
    <t>Мероприятие 1.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общественной инфраструктуры и иной общественной информации</t>
  </si>
  <si>
    <t xml:space="preserve"> "Предупреждение и ликвидация последствий чрезвычайных ситуаций, организация и осуществление мероприятий по гражданской обороне, защите населения и территории от чрезвычайных ситуаций"</t>
  </si>
  <si>
    <t>Антитеррористическая и общественная безопасность, профилактика правонарушений</t>
  </si>
  <si>
    <t xml:space="preserve"> Муниципальная программа городского поселения Загорянский "Обеспечение безопасности жизнедеятельности населения городского поселения Загорянский" на 2017-2019 годы</t>
  </si>
  <si>
    <t>Количество проводимых мероприятий по ГО и ЧС</t>
  </si>
  <si>
    <t>Количество заглубленных помещений включая частный сектор</t>
  </si>
  <si>
    <t>Количество изготовленных и распространенных брошюр по ГО и ЧС</t>
  </si>
  <si>
    <t xml:space="preserve">Уровень обеспеченности имуществом ГО </t>
  </si>
  <si>
    <t>Поддержка в постоянной готовности систем оповещения</t>
  </si>
  <si>
    <t xml:space="preserve"> Муниципальная программа городского поселения Загорянский "Культура городского поселения Загорянский в 2017-2021 г.г."</t>
  </si>
  <si>
    <t>Пополнение библиотечных фондов</t>
  </si>
  <si>
    <t>Число участников клубных формирований</t>
  </si>
  <si>
    <t>Число проведенных культурно-массовых мероприятий</t>
  </si>
  <si>
    <t>Количество приобретенных сценических костюмов</t>
  </si>
  <si>
    <t>Количество приобретенного музыкального оборудования</t>
  </si>
  <si>
    <t>Увеличение платных формирований</t>
  </si>
  <si>
    <t>Организация библиотечного обслуживания</t>
  </si>
  <si>
    <t>шт.</t>
  </si>
  <si>
    <t>Увеличение числа посещений библиотек</t>
  </si>
  <si>
    <t xml:space="preserve">Обеспечение первичных мер противопожарной безопасности </t>
  </si>
  <si>
    <t xml:space="preserve">Количество членов ДПД на 100 тысяч человек </t>
  </si>
  <si>
    <t xml:space="preserve">Количество установленных информационных щитов на противопожарную тематику </t>
  </si>
  <si>
    <t>Количество размещенной информации в СМИ по противопожарной тематике</t>
  </si>
  <si>
    <t>Количество проведенных мероприятий по опашке, очистке территорий от горючих материалов, отходов, мусора</t>
  </si>
  <si>
    <t>Количество установленной аппаратуры видеонаблюдения</t>
  </si>
  <si>
    <t>Количество проведенных пропагандистких мероприятий</t>
  </si>
  <si>
    <t>Количество распространенных памяток, листовок, пособий по вопросам противодействия терроризму и экстремизму</t>
  </si>
  <si>
    <t>Количество проведенных комиссионных обследований объектов особой важности, повышенной опасности и жизнеобеспечения населения</t>
  </si>
  <si>
    <t>Охват населения городского поселения оповещением и информированием</t>
  </si>
  <si>
    <t>Организация культурно-досуговой деятельности</t>
  </si>
  <si>
    <t>Повышение заработной платы работникам муниципальных учреждений в сфере культуры</t>
  </si>
  <si>
    <t>уменьшение объема финансировния</t>
  </si>
  <si>
    <t>Сводный отчет о результатах реализации муниципальных программ городского поселения Загорянский за 2018 год</t>
  </si>
  <si>
    <t xml:space="preserve"> Муниципальная программа городского поселения Загорянский "Спорт городского поселения Загорянский в 2017-2019 г.г." </t>
  </si>
  <si>
    <t>Обеспечение деятельности  учреждений спорта</t>
  </si>
  <si>
    <t>Развитие физической культуры и спорта</t>
  </si>
  <si>
    <t xml:space="preserve"> Муниципальная программа городского поселения Загорянский "Молодое поколение городского поселения Загорянский" на 2017-2021 годы</t>
  </si>
  <si>
    <t>Муниципальная программа городского поселения Загорянский "Организация дорожной деятельности и безопасности дорожного движения в городском поселении Загорянский" на 2017-2019 годы</t>
  </si>
  <si>
    <t xml:space="preserve"> Муниципальная программа городского поселения Загорянский "Формирование современной комфортной городской среды" на 2018-2022 годы</t>
  </si>
  <si>
    <t>Муниципальная программа городского поселения Загорянский "Развитие коммунальной инфраструктуры городского поселения Загорянский" на 2017-2019 годы</t>
  </si>
  <si>
    <t>VIII</t>
  </si>
  <si>
    <t xml:space="preserve"> Муниципальная программа городского поселения Загорянский "Эффективная власть"  на 2018-2022 годы</t>
  </si>
  <si>
    <t>Изготовление и установка на водоемах предостерегающих знаков о купании. Оборудование средствами наглядной агитации по правилам поведения и мерам безопасности</t>
  </si>
  <si>
    <t>Формирование кадрового состава учреждения</t>
  </si>
  <si>
    <t>Увеличение числа спортивных секций</t>
  </si>
  <si>
    <t>Увеличение численности занимающихся спортом</t>
  </si>
  <si>
    <t>Увеличение количества проводимых соревнований по видам спорта</t>
  </si>
  <si>
    <t>Увеличение среднего количества участников соревнований</t>
  </si>
  <si>
    <t>Доля эффективно используемых спортивных сооружений, соответствующих требованиям: имеющих балансодержателей, паспорт объекта, закреплен тренер</t>
  </si>
  <si>
    <t>Содействие в организации временной занятости подростков, профориентация и поддержка предпринимательской иницативы</t>
  </si>
  <si>
    <t>Организация и проведение молодежных мероприятий в городском поселении Загорянский</t>
  </si>
  <si>
    <t>Доля молодых граждан, принимающих участие в мероприятиях по гражданскому, военно-патриотическому, духовно-нравственному воспитанию</t>
  </si>
  <si>
    <t>Доля молодых граждан, принимающих участие в мероприятиях, направленных на поддержку талантливой молодежи, молодежных социально-значимых инициатив, к общему числу молодых граждан городского поселения Загорянский</t>
  </si>
  <si>
    <t>Доля молодых граждан, участвующих в деятельности общественных организаций и объединений, принимающих участие в добровольческой деятельности, к общему числу молодых граждангородского поселения Загорянский</t>
  </si>
  <si>
    <t>Ежегодное увеличение количества мероприятий антинаркотической тематики</t>
  </si>
  <si>
    <t>Доля молодых граждан, принявших участие в международных, межрегиональных и межмуниципальных молодежных мероприятиях, к общему числу молодых граждан городского поселения Загорянский</t>
  </si>
  <si>
    <t>Доля подростков временно трудоустроенных в период летних школьных каникул, к общей численности подростков в возрасте от 14 до 18 лет, подлежащих трудоустройству</t>
  </si>
  <si>
    <t>Годовой отчёт о  выполнении муниципальных программ городского поселения Загорянский за 2018 год</t>
  </si>
  <si>
    <t xml:space="preserve"> Финансовое обеспечение деятельности муниципального учреждения по работе с молодёжью, развитие МТБ</t>
  </si>
  <si>
    <t>Увеличение площади поверхности автомобильных дорог и искусственных сооружений на них, приведенных в нормативное состояние.</t>
  </si>
  <si>
    <t>Протяженность построенных и реконструированных автомобильных дорог общего пользования местного значения</t>
  </si>
  <si>
    <t>Ремонт и содержание объектов дорожного хозяйства</t>
  </si>
  <si>
    <t>Обеспечение безопасности дорожного движения</t>
  </si>
  <si>
    <t>тыс. кв. м</t>
  </si>
  <si>
    <t>Число аварий  в системах водоснабжения и водоотведения</t>
  </si>
  <si>
    <t>Модернизация объектов водоснабжения, водоотведения</t>
  </si>
  <si>
    <t xml:space="preserve">Проведение капитального ремонта объектов коммунальной инфраструктуры </t>
  </si>
  <si>
    <t>Поставка офисной оргтехники</t>
  </si>
  <si>
    <t>Поставка картриджей</t>
  </si>
  <si>
    <t xml:space="preserve"> Уровень комфортности мест предоставления государственных и муниципальных услуг</t>
  </si>
  <si>
    <t>Удельный вес расходов бюджета городского поселения Загорянский, формируемых программно-целевым методом, в общем объеме расходов бюджета городского поселения Загорянский (за исключением расходов, осуществляемых за счет субвенций из бюджета Московской области)</t>
  </si>
  <si>
    <t>Доля жалоб, поступивших на портал "Добродел", по которым нарушен срок ответа, к общему количеству жалоб, поступивших на портал</t>
  </si>
  <si>
    <t>Доля жалоб, поступивших на портал "Добродел", ответ по которым гражданином отмечен как неудовлетворительный, и отправлен на повторное рассмотрение, к общему количеству жалоб, поступивших на портал</t>
  </si>
  <si>
    <t>Услуги по обслуживанию программных продуктов</t>
  </si>
  <si>
    <t xml:space="preserve">Удовлетворенность
населения деятельностью органов местного самоуправления
</t>
  </si>
  <si>
    <t>Повышение прозрачности и подотчетности деятельности органов местного самоуправления, в том числе за счет внедрения требований к публичности показателей их деятельности</t>
  </si>
  <si>
    <t>Обеспечение выполнения функций центрального аппарата</t>
  </si>
  <si>
    <t>Обеспечение иных функций органов местного самоуправления</t>
  </si>
  <si>
    <t>Подпрограмма I "Комфортная городская среда"</t>
  </si>
  <si>
    <t>Благоустройство дворовых территорий</t>
  </si>
  <si>
    <t>Подпрограмма II "Благоустройство территорий городского поселения Загорянский"</t>
  </si>
  <si>
    <t>Создание условий для благоустройства территорий городского поселения Загорянский</t>
  </si>
  <si>
    <t>Формирование комфортной городской световой среды</t>
  </si>
  <si>
    <t>Подпрограмма III "Создание условий для обеспечения комфортного проживания жителей многоквартирных домов"</t>
  </si>
  <si>
    <t>Увеличение площади дворовых территорий, приведенных в нормативное состояние</t>
  </si>
  <si>
    <t>Количество благоустроенных общественных территорий (в разрезе видов территорий), в том числе: зоны отдыха; пешеходные зоны; набережные; скверы; площади.</t>
  </si>
  <si>
    <t>Количество установленных детских игровых площадок</t>
  </si>
  <si>
    <t>Обеспеченность обустроенными дворовыми территориями</t>
  </si>
  <si>
    <t>Количество разработанных архитектурно-планировочных концепций благоустройства общественных территорий</t>
  </si>
  <si>
    <t>м2</t>
  </si>
  <si>
    <t>%/шт</t>
  </si>
  <si>
    <t>Сокращение уровня износа электросетевого хозяйства систем наружного освещения с применением СИП и высокоэффективных светильников</t>
  </si>
  <si>
    <t>Благоустройство общественных территорий</t>
  </si>
  <si>
    <t xml:space="preserve">Приобретение и установка детских игровых площадок </t>
  </si>
  <si>
    <t>Повышение энергетической эффективности систем наружного освещения</t>
  </si>
  <si>
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</si>
  <si>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Количество отремонтированных подъездов МКД</t>
  </si>
  <si>
    <t>Количество МКД в которых проведен капитальный ремонт в рамках региональной программы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</si>
  <si>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(А, В, С, D)</t>
  </si>
  <si>
    <t>Приведение в надлежащее состояние подъездов в многоквартирных домах</t>
  </si>
  <si>
    <t>Создание благоприятных условий для проживания граждан в МКД, расположенных на территории городского поселения Загорянский</t>
  </si>
  <si>
    <t>Мониторинг собираемости взносов на капитальный ремонт МКД и проведение мероприятий, направленных на повышение уровня его собираемости</t>
  </si>
  <si>
    <t>Предоставление доступа к электронным сервисам цифровой инфраструктуры в сфере жилищно-коммунального хозяйства</t>
  </si>
  <si>
    <t>Доля предоставленных доступов к электронным сервисам</t>
  </si>
  <si>
    <t>Повышение эффективности капитального ремонта многоквартирных домов</t>
  </si>
  <si>
    <t>км</t>
  </si>
  <si>
    <t>Увеличение площади поверхности внутриквартальных дорог, приведенных в нормативное состояние.</t>
  </si>
  <si>
    <t xml:space="preserve">Борьба с борщевиком </t>
  </si>
  <si>
    <r>
      <t>У</t>
    </r>
    <r>
      <rPr>
        <sz val="13"/>
        <rFont val="Times New Roman"/>
        <family val="1"/>
      </rPr>
      <t>меньшение количества пострадавших и погибших в результате ДТП  на 100 тыс. чел.</t>
    </r>
  </si>
  <si>
    <t xml:space="preserve">Начальник Загорянского территориального отдела   </t>
  </si>
  <si>
    <t>Администрации городского округа Щёлково</t>
  </si>
  <si>
    <t>Количество модернизированных объектов водоснабжения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</si>
</sst>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_-* #,##0.0_р_._-;\-* #,##0.0_р_._-;_-* &quot;-&quot;??_р_._-;_-@_-"/>
    <numFmt numFmtId="185" formatCode="#,##0.0;[Red]\-#,##0.0;0.0"/>
    <numFmt numFmtId="186" formatCode="#,##0.00_ ;[Red]\-#,##0.00\ "/>
    <numFmt numFmtId="187" formatCode="#,##0.0_ ;[Red]\-#,##0.0\ 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4"/>
      <name val="Times New Roman"/>
      <family val="1"/>
    </font>
    <font>
      <i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Arial Cyr"/>
      <family val="0"/>
    </font>
    <font>
      <sz val="9"/>
      <name val="Arial"/>
      <family val="2"/>
    </font>
    <font>
      <u val="single"/>
      <sz val="12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3"/>
      <color indexed="10"/>
      <name val="Arial Cyr"/>
      <family val="0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Arial Cyr"/>
      <family val="0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Arial"/>
      <family val="2"/>
    </font>
    <font>
      <sz val="13"/>
      <color rgb="FF2D2D2D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180" fontId="6" fillId="32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177" fontId="67" fillId="0" borderId="11" xfId="0" applyNumberFormat="1" applyFont="1" applyFill="1" applyBorder="1" applyAlignment="1">
      <alignment horizontal="center" vertical="center" wrapText="1"/>
    </xf>
    <xf numFmtId="181" fontId="68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vertical="center" wrapText="1"/>
    </xf>
    <xf numFmtId="177" fontId="11" fillId="0" borderId="0" xfId="0" applyNumberFormat="1" applyFont="1" applyFill="1" applyAlignment="1">
      <alignment wrapText="1"/>
    </xf>
    <xf numFmtId="180" fontId="5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177" fontId="4" fillId="0" borderId="11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68" fillId="0" borderId="0" xfId="0" applyNumberFormat="1" applyFont="1" applyFill="1" applyAlignment="1">
      <alignment/>
    </xf>
    <xf numFmtId="180" fontId="70" fillId="0" borderId="10" xfId="62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7" fillId="0" borderId="10" xfId="62" applyNumberFormat="1" applyFont="1" applyFill="1" applyBorder="1" applyAlignment="1">
      <alignment horizontal="center" vertical="center" wrapText="1"/>
    </xf>
    <xf numFmtId="180" fontId="4" fillId="0" borderId="10" xfId="62" applyNumberFormat="1" applyFont="1" applyFill="1" applyBorder="1" applyAlignment="1">
      <alignment horizontal="center" vertical="center" wrapText="1"/>
    </xf>
    <xf numFmtId="180" fontId="70" fillId="0" borderId="10" xfId="0" applyNumberFormat="1" applyFont="1" applyFill="1" applyBorder="1" applyAlignment="1">
      <alignment horizontal="center" vertical="center"/>
    </xf>
    <xf numFmtId="180" fontId="70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9" applyFont="1" applyFill="1" applyBorder="1" applyAlignment="1">
      <alignment horizontal="center" vertical="center"/>
    </xf>
    <xf numFmtId="180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top" wrapText="1"/>
    </xf>
    <xf numFmtId="180" fontId="5" fillId="33" borderId="10" xfId="0" applyNumberFormat="1" applyFont="1" applyFill="1" applyBorder="1" applyAlignment="1">
      <alignment horizontal="center" vertical="center"/>
    </xf>
    <xf numFmtId="9" fontId="5" fillId="33" borderId="10" xfId="59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0" xfId="59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vertical="center" wrapText="1"/>
    </xf>
    <xf numFmtId="180" fontId="9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0" fontId="7" fillId="0" borderId="14" xfId="53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vertical="center"/>
    </xf>
    <xf numFmtId="9" fontId="4" fillId="33" borderId="10" xfId="59" applyNumberFormat="1" applyFont="1" applyFill="1" applyBorder="1" applyAlignment="1">
      <alignment horizontal="center" vertical="center"/>
    </xf>
    <xf numFmtId="177" fontId="17" fillId="0" borderId="13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59" applyFont="1" applyFill="1" applyBorder="1" applyAlignment="1" applyProtection="1">
      <alignment horizontal="center" vertical="center"/>
      <protection locked="0"/>
    </xf>
    <xf numFmtId="9" fontId="5" fillId="0" borderId="10" xfId="59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top" wrapText="1"/>
    </xf>
    <xf numFmtId="180" fontId="12" fillId="33" borderId="10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177" fontId="3" fillId="32" borderId="13" xfId="0" applyNumberFormat="1" applyFont="1" applyFill="1" applyBorder="1" applyAlignment="1">
      <alignment vertical="center" wrapText="1"/>
    </xf>
    <xf numFmtId="180" fontId="11" fillId="32" borderId="0" xfId="0" applyNumberFormat="1" applyFont="1" applyFill="1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180" fontId="6" fillId="0" borderId="0" xfId="0" applyNumberFormat="1" applyFont="1" applyFill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22" xfId="0" applyNumberFormat="1" applyFont="1" applyFill="1" applyBorder="1" applyAlignment="1" applyProtection="1">
      <alignment/>
      <protection/>
    </xf>
    <xf numFmtId="180" fontId="4" fillId="0" borderId="23" xfId="0" applyNumberFormat="1" applyFont="1" applyFill="1" applyBorder="1" applyAlignment="1" applyProtection="1">
      <alignment/>
      <protection/>
    </xf>
    <xf numFmtId="180" fontId="4" fillId="0" borderId="24" xfId="0" applyNumberFormat="1" applyFont="1" applyFill="1" applyBorder="1" applyAlignment="1" applyProtection="1">
      <alignment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180" fontId="4" fillId="0" borderId="26" xfId="0" applyNumberFormat="1" applyFont="1" applyFill="1" applyBorder="1" applyAlignment="1" applyProtection="1">
      <alignment horizontal="center" vertical="center" wrapText="1"/>
      <protection/>
    </xf>
    <xf numFmtId="180" fontId="4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80" fontId="72" fillId="0" borderId="10" xfId="62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180" fontId="67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vertical="center" wrapText="1"/>
    </xf>
    <xf numFmtId="0" fontId="15" fillId="0" borderId="14" xfId="53" applyNumberFormat="1" applyFont="1" applyFill="1" applyBorder="1" applyAlignment="1" applyProtection="1">
      <alignment vertical="top" wrapText="1"/>
      <protection locked="0"/>
    </xf>
    <xf numFmtId="177" fontId="23" fillId="0" borderId="1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80" fontId="16" fillId="0" borderId="31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80" fontId="22" fillId="32" borderId="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180" fontId="8" fillId="32" borderId="0" xfId="0" applyNumberFormat="1" applyFont="1" applyFill="1" applyAlignment="1">
      <alignment/>
    </xf>
    <xf numFmtId="0" fontId="4" fillId="0" borderId="2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180" fontId="4" fillId="32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3" fontId="4" fillId="0" borderId="18" xfId="0" applyNumberFormat="1" applyFont="1" applyFill="1" applyBorder="1" applyAlignment="1" applyProtection="1">
      <alignment/>
      <protection/>
    </xf>
    <xf numFmtId="180" fontId="6" fillId="0" borderId="35" xfId="0" applyNumberFormat="1" applyFont="1" applyFill="1" applyBorder="1" applyAlignment="1" applyProtection="1">
      <alignment/>
      <protection/>
    </xf>
    <xf numFmtId="180" fontId="10" fillId="0" borderId="23" xfId="0" applyNumberFormat="1" applyFont="1" applyFill="1" applyBorder="1" applyAlignment="1" applyProtection="1">
      <alignment wrapText="1"/>
      <protection/>
    </xf>
    <xf numFmtId="3" fontId="4" fillId="0" borderId="2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180" fontId="10" fillId="0" borderId="24" xfId="0" applyNumberFormat="1" applyFont="1" applyFill="1" applyBorder="1" applyAlignment="1" applyProtection="1">
      <alignment vertical="center" wrapText="1"/>
      <protection/>
    </xf>
    <xf numFmtId="180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74" fillId="0" borderId="15" xfId="0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180" fontId="10" fillId="0" borderId="16" xfId="0" applyNumberFormat="1" applyFont="1" applyFill="1" applyBorder="1" applyAlignment="1" applyProtection="1">
      <alignment wrapText="1"/>
      <protection/>
    </xf>
    <xf numFmtId="180" fontId="10" fillId="0" borderId="17" xfId="0" applyNumberFormat="1" applyFont="1" applyFill="1" applyBorder="1" applyAlignment="1" applyProtection="1">
      <alignment wrapText="1"/>
      <protection/>
    </xf>
    <xf numFmtId="0" fontId="4" fillId="0" borderId="22" xfId="0" applyFont="1" applyBorder="1" applyAlignment="1">
      <alignment horizontal="left" vertical="top" wrapText="1"/>
    </xf>
    <xf numFmtId="172" fontId="4" fillId="0" borderId="22" xfId="0" applyNumberFormat="1" applyFont="1" applyFill="1" applyBorder="1" applyAlignment="1">
      <alignment horizontal="right" vertical="center" wrapText="1"/>
    </xf>
    <xf numFmtId="180" fontId="10" fillId="0" borderId="2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80" fontId="4" fillId="0" borderId="37" xfId="0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 horizontal="center" vertical="center" wrapText="1"/>
    </xf>
    <xf numFmtId="180" fontId="4" fillId="0" borderId="3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center"/>
    </xf>
    <xf numFmtId="0" fontId="2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right" vertical="center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wrapText="1"/>
    </xf>
    <xf numFmtId="0" fontId="74" fillId="0" borderId="39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/>
    </xf>
    <xf numFmtId="0" fontId="7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right" vertical="center"/>
    </xf>
    <xf numFmtId="0" fontId="0" fillId="0" borderId="23" xfId="0" applyFill="1" applyBorder="1" applyAlignment="1">
      <alignment wrapText="1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6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180" fontId="4" fillId="0" borderId="41" xfId="0" applyNumberFormat="1" applyFont="1" applyFill="1" applyBorder="1" applyAlignment="1" applyProtection="1">
      <alignment/>
      <protection/>
    </xf>
    <xf numFmtId="0" fontId="25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80" fontId="5" fillId="0" borderId="42" xfId="0" applyNumberFormat="1" applyFont="1" applyFill="1" applyBorder="1" applyAlignment="1" applyProtection="1">
      <alignment horizontal="left" wrapText="1"/>
      <protection/>
    </xf>
    <xf numFmtId="180" fontId="5" fillId="0" borderId="43" xfId="0" applyNumberFormat="1" applyFont="1" applyFill="1" applyBorder="1" applyAlignment="1" applyProtection="1">
      <alignment horizontal="left" wrapText="1"/>
      <protection/>
    </xf>
    <xf numFmtId="180" fontId="5" fillId="0" borderId="44" xfId="0" applyNumberFormat="1" applyFont="1" applyFill="1" applyBorder="1" applyAlignment="1" applyProtection="1">
      <alignment horizontal="left" wrapText="1"/>
      <protection/>
    </xf>
    <xf numFmtId="180" fontId="5" fillId="0" borderId="45" xfId="0" applyNumberFormat="1" applyFont="1" applyFill="1" applyBorder="1" applyAlignment="1" applyProtection="1">
      <alignment horizontal="left" wrapText="1"/>
      <protection/>
    </xf>
    <xf numFmtId="180" fontId="5" fillId="0" borderId="46" xfId="0" applyNumberFormat="1" applyFont="1" applyFill="1" applyBorder="1" applyAlignment="1" applyProtection="1">
      <alignment horizontal="left" wrapText="1"/>
      <protection/>
    </xf>
    <xf numFmtId="180" fontId="5" fillId="0" borderId="47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80" fontId="4" fillId="0" borderId="48" xfId="0" applyNumberFormat="1" applyFont="1" applyFill="1" applyBorder="1" applyAlignment="1" applyProtection="1">
      <alignment horizontal="center" vertical="center" wrapText="1"/>
      <protection/>
    </xf>
    <xf numFmtId="180" fontId="4" fillId="0" borderId="49" xfId="0" applyNumberFormat="1" applyFont="1" applyFill="1" applyBorder="1" applyAlignment="1" applyProtection="1">
      <alignment horizontal="center" vertical="center" wrapText="1"/>
      <protection/>
    </xf>
    <xf numFmtId="180" fontId="4" fillId="0" borderId="50" xfId="0" applyNumberFormat="1" applyFon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21" xfId="0" applyNumberFormat="1" applyFont="1" applyFill="1" applyBorder="1" applyAlignment="1" applyProtection="1">
      <alignment horizontal="right"/>
      <protection/>
    </xf>
    <xf numFmtId="180" fontId="4" fillId="0" borderId="22" xfId="0" applyNumberFormat="1" applyFont="1" applyFill="1" applyBorder="1" applyAlignment="1" applyProtection="1">
      <alignment horizontal="right"/>
      <protection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80" fontId="5" fillId="0" borderId="51" xfId="0" applyNumberFormat="1" applyFont="1" applyFill="1" applyBorder="1" applyAlignment="1" applyProtection="1">
      <alignment horizontal="left" wrapText="1"/>
      <protection/>
    </xf>
    <xf numFmtId="180" fontId="5" fillId="0" borderId="52" xfId="0" applyNumberFormat="1" applyFont="1" applyFill="1" applyBorder="1" applyAlignment="1" applyProtection="1">
      <alignment horizontal="left" wrapText="1"/>
      <protection/>
    </xf>
    <xf numFmtId="180" fontId="5" fillId="0" borderId="53" xfId="0" applyNumberFormat="1" applyFont="1" applyFill="1" applyBorder="1" applyAlignment="1" applyProtection="1">
      <alignment horizontal="left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17" fillId="32" borderId="54" xfId="0" applyNumberFormat="1" applyFont="1" applyFill="1" applyBorder="1" applyAlignment="1">
      <alignment horizontal="left" vertical="center" wrapText="1"/>
    </xf>
    <xf numFmtId="180" fontId="17" fillId="32" borderId="38" xfId="0" applyNumberFormat="1" applyFont="1" applyFill="1" applyBorder="1" applyAlignment="1">
      <alignment horizontal="left" vertical="center" wrapText="1"/>
    </xf>
    <xf numFmtId="180" fontId="17" fillId="32" borderId="55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 applyProtection="1">
      <alignment horizontal="left" wrapText="1"/>
      <protection/>
    </xf>
    <xf numFmtId="180" fontId="5" fillId="0" borderId="57" xfId="0" applyNumberFormat="1" applyFont="1" applyFill="1" applyBorder="1" applyAlignment="1" applyProtection="1">
      <alignment horizontal="left" wrapText="1"/>
      <protection/>
    </xf>
    <xf numFmtId="180" fontId="5" fillId="0" borderId="58" xfId="0" applyNumberFormat="1" applyFont="1" applyFill="1" applyBorder="1" applyAlignment="1" applyProtection="1">
      <alignment horizontal="left" wrapText="1"/>
      <protection/>
    </xf>
    <xf numFmtId="180" fontId="17" fillId="32" borderId="51" xfId="0" applyNumberFormat="1" applyFont="1" applyFill="1" applyBorder="1" applyAlignment="1">
      <alignment horizontal="left" vertical="center" wrapText="1"/>
    </xf>
    <xf numFmtId="180" fontId="17" fillId="32" borderId="52" xfId="0" applyNumberFormat="1" applyFont="1" applyFill="1" applyBorder="1" applyAlignment="1">
      <alignment horizontal="left" vertical="center" wrapText="1"/>
    </xf>
    <xf numFmtId="180" fontId="17" fillId="32" borderId="59" xfId="0" applyNumberFormat="1" applyFont="1" applyFill="1" applyBorder="1" applyAlignment="1">
      <alignment horizontal="left" vertical="center" wrapText="1"/>
    </xf>
    <xf numFmtId="180" fontId="4" fillId="0" borderId="26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54" xfId="0" applyNumberFormat="1" applyFont="1" applyFill="1" applyBorder="1" applyAlignment="1" applyProtection="1">
      <alignment horizontal="left" wrapText="1"/>
      <protection/>
    </xf>
    <xf numFmtId="180" fontId="5" fillId="0" borderId="62" xfId="0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zoomScale="80" zoomScaleNormal="80" zoomScalePageLayoutView="0" workbookViewId="0" topLeftCell="A1">
      <pane ySplit="4" topLeftCell="A30" activePane="bottomLeft" state="frozen"/>
      <selection pane="topLeft" activeCell="A1" sqref="A1"/>
      <selection pane="bottomLeft" activeCell="M40" sqref="M40"/>
    </sheetView>
  </sheetViews>
  <sheetFormatPr defaultColWidth="9.00390625" defaultRowHeight="48" customHeight="1"/>
  <cols>
    <col min="1" max="1" width="6.625" style="10" customWidth="1"/>
    <col min="2" max="2" width="61.625" style="2" customWidth="1"/>
    <col min="3" max="3" width="18.375" style="2" customWidth="1"/>
    <col min="4" max="4" width="18.125" style="2" customWidth="1"/>
    <col min="5" max="5" width="19.625" style="2" customWidth="1"/>
    <col min="6" max="6" width="18.875" style="2" customWidth="1"/>
    <col min="7" max="7" width="18.75390625" style="2" hidden="1" customWidth="1"/>
    <col min="8" max="9" width="18.875" style="2" hidden="1" customWidth="1"/>
    <col min="10" max="10" width="18.75390625" style="2" hidden="1" customWidth="1"/>
    <col min="11" max="11" width="15.25390625" style="2" hidden="1" customWidth="1"/>
    <col min="12" max="12" width="19.875" style="2" customWidth="1"/>
    <col min="13" max="13" width="20.375" style="2" customWidth="1"/>
    <col min="14" max="14" width="19.125" style="2" customWidth="1"/>
    <col min="15" max="15" width="18.625" style="2" customWidth="1"/>
    <col min="16" max="16" width="15.25390625" style="2" customWidth="1"/>
    <col min="17" max="17" width="25.00390625" style="17" customWidth="1"/>
    <col min="18" max="18" width="9.625" style="2" customWidth="1"/>
    <col min="19" max="19" width="14.875" style="2" customWidth="1"/>
    <col min="20" max="99" width="9.125" style="2" customWidth="1"/>
    <col min="100" max="16384" width="9.125" style="1" customWidth="1"/>
  </cols>
  <sheetData>
    <row r="1" spans="1:17" s="2" customFormat="1" ht="66" customHeight="1">
      <c r="A1" s="226" t="s">
        <v>200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29" s="2" customFormat="1" ht="59.25" customHeight="1">
      <c r="A2" s="232"/>
      <c r="B2" s="232" t="s">
        <v>12</v>
      </c>
      <c r="C2" s="232" t="s">
        <v>23</v>
      </c>
      <c r="D2" s="232"/>
      <c r="E2" s="232"/>
      <c r="F2" s="232"/>
      <c r="G2" s="231" t="s">
        <v>18</v>
      </c>
      <c r="H2" s="232"/>
      <c r="I2" s="232"/>
      <c r="J2" s="232"/>
      <c r="K2" s="233" t="s">
        <v>5</v>
      </c>
      <c r="L2" s="231" t="s">
        <v>19</v>
      </c>
      <c r="M2" s="231"/>
      <c r="N2" s="231"/>
      <c r="O2" s="231"/>
      <c r="P2" s="233" t="s">
        <v>5</v>
      </c>
      <c r="Q2" s="228" t="s">
        <v>15</v>
      </c>
      <c r="T2" s="105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2" customFormat="1" ht="0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4"/>
      <c r="L3" s="231"/>
      <c r="M3" s="231"/>
      <c r="N3" s="231"/>
      <c r="O3" s="231"/>
      <c r="P3" s="234"/>
      <c r="Q3" s="229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2" customFormat="1" ht="50.25" customHeight="1">
      <c r="A4" s="232"/>
      <c r="B4" s="232"/>
      <c r="C4" s="6" t="s">
        <v>1</v>
      </c>
      <c r="D4" s="7" t="s">
        <v>66</v>
      </c>
      <c r="E4" s="7" t="s">
        <v>2</v>
      </c>
      <c r="F4" s="7" t="s">
        <v>0</v>
      </c>
      <c r="G4" s="6" t="s">
        <v>1</v>
      </c>
      <c r="H4" s="7" t="s">
        <v>20</v>
      </c>
      <c r="I4" s="7" t="s">
        <v>2</v>
      </c>
      <c r="J4" s="7" t="s">
        <v>0</v>
      </c>
      <c r="K4" s="235"/>
      <c r="L4" s="6" t="s">
        <v>1</v>
      </c>
      <c r="M4" s="7" t="s">
        <v>66</v>
      </c>
      <c r="N4" s="7" t="s">
        <v>2</v>
      </c>
      <c r="O4" s="7" t="s">
        <v>0</v>
      </c>
      <c r="P4" s="235"/>
      <c r="Q4" s="230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s="2" customFormat="1" ht="22.5" customHeight="1">
      <c r="A5" s="5"/>
      <c r="B5" s="8">
        <v>1</v>
      </c>
      <c r="C5" s="9" t="s">
        <v>13</v>
      </c>
      <c r="D5" s="8">
        <v>3</v>
      </c>
      <c r="E5" s="8">
        <v>4</v>
      </c>
      <c r="F5" s="8">
        <v>5</v>
      </c>
      <c r="G5" s="9" t="s">
        <v>14</v>
      </c>
      <c r="H5" s="8">
        <v>7</v>
      </c>
      <c r="I5" s="8">
        <v>8</v>
      </c>
      <c r="J5" s="8">
        <v>9</v>
      </c>
      <c r="K5" s="13" t="s">
        <v>16</v>
      </c>
      <c r="L5" s="9" t="s">
        <v>17</v>
      </c>
      <c r="M5" s="8">
        <v>12</v>
      </c>
      <c r="N5" s="8">
        <v>13</v>
      </c>
      <c r="O5" s="8">
        <v>14</v>
      </c>
      <c r="P5" s="13" t="s">
        <v>16</v>
      </c>
      <c r="Q5" s="15">
        <v>15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s="2" customFormat="1" ht="85.5" customHeight="1">
      <c r="A6" s="40" t="s">
        <v>4</v>
      </c>
      <c r="B6" s="41" t="s">
        <v>67</v>
      </c>
      <c r="C6" s="42">
        <f>D6+F6+E6</f>
        <v>12282.7</v>
      </c>
      <c r="D6" s="42">
        <f>D7+D10+D13</f>
        <v>11451.7</v>
      </c>
      <c r="E6" s="42">
        <f>E7+E10+E13</f>
        <v>831</v>
      </c>
      <c r="F6" s="42">
        <f>F7+F10+F13</f>
        <v>0</v>
      </c>
      <c r="G6" s="42" t="e">
        <f>#REF!+#REF!+#REF!+#REF!+#REF!</f>
        <v>#REF!</v>
      </c>
      <c r="H6" s="42" t="e">
        <f>#REF!+#REF!+#REF!+#REF!+#REF!</f>
        <v>#REF!</v>
      </c>
      <c r="I6" s="42" t="e">
        <f>#REF!+#REF!+#REF!+#REF!+#REF!</f>
        <v>#REF!</v>
      </c>
      <c r="J6" s="42" t="e">
        <f>#REF!+#REF!+#REF!+#REF!+#REF!</f>
        <v>#REF!</v>
      </c>
      <c r="K6" s="43" t="e">
        <f>G6/C6</f>
        <v>#REF!</v>
      </c>
      <c r="L6" s="42">
        <f aca="true" t="shared" si="0" ref="L6:L25">M6+N6+O6</f>
        <v>12282.7</v>
      </c>
      <c r="M6" s="42">
        <f>M7+M10+M13</f>
        <v>11451.7</v>
      </c>
      <c r="N6" s="42">
        <f>N7+N10+N13</f>
        <v>831</v>
      </c>
      <c r="O6" s="42">
        <f>O7+O10+O13</f>
        <v>0</v>
      </c>
      <c r="P6" s="43">
        <f>L6/C6</f>
        <v>1</v>
      </c>
      <c r="Q6" s="26"/>
      <c r="T6" s="106"/>
      <c r="U6" s="106"/>
      <c r="V6" s="106"/>
      <c r="W6" s="106"/>
      <c r="X6" s="106"/>
      <c r="Y6" s="106"/>
      <c r="Z6" s="106"/>
      <c r="AB6" s="106"/>
      <c r="AC6" s="106"/>
    </row>
    <row r="7" spans="1:29" s="2" customFormat="1" ht="44.25" customHeight="1">
      <c r="A7" s="101">
        <v>1</v>
      </c>
      <c r="B7" s="99" t="s">
        <v>52</v>
      </c>
      <c r="C7" s="18">
        <f>D7</f>
        <v>1460.7</v>
      </c>
      <c r="D7" s="30">
        <f>D8+D9</f>
        <v>1460.7</v>
      </c>
      <c r="E7" s="38">
        <v>0</v>
      </c>
      <c r="F7" s="38">
        <v>0</v>
      </c>
      <c r="G7" s="28">
        <f>H7+I7+J7</f>
        <v>1527</v>
      </c>
      <c r="H7" s="30">
        <f>H8</f>
        <v>1527</v>
      </c>
      <c r="I7" s="31">
        <v>0</v>
      </c>
      <c r="J7" s="31">
        <v>0</v>
      </c>
      <c r="K7" s="39">
        <f aca="true" t="shared" si="1" ref="K7:K14">G7/C7</f>
        <v>1.0453891969603615</v>
      </c>
      <c r="L7" s="18">
        <f t="shared" si="0"/>
        <v>1460.7</v>
      </c>
      <c r="M7" s="30">
        <f>M8+M9</f>
        <v>1460.7</v>
      </c>
      <c r="N7" s="38">
        <v>0</v>
      </c>
      <c r="O7" s="38">
        <v>0</v>
      </c>
      <c r="P7" s="59">
        <f aca="true" t="shared" si="2" ref="P7:P13">L7/C7</f>
        <v>1</v>
      </c>
      <c r="Q7" s="2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29" s="2" customFormat="1" ht="66" customHeight="1">
      <c r="A8" s="108" t="s">
        <v>54</v>
      </c>
      <c r="B8" s="98" t="s">
        <v>53</v>
      </c>
      <c r="C8" s="102">
        <f aca="true" t="shared" si="3" ref="C8:C36">D8+E8+F8</f>
        <v>1430.5</v>
      </c>
      <c r="D8" s="102">
        <v>1430.5</v>
      </c>
      <c r="E8" s="31">
        <v>0</v>
      </c>
      <c r="F8" s="31">
        <v>0</v>
      </c>
      <c r="G8" s="28">
        <f aca="true" t="shared" si="4" ref="G8:G14">H8+I8+J8</f>
        <v>1527</v>
      </c>
      <c r="H8" s="33">
        <v>1527</v>
      </c>
      <c r="I8" s="31">
        <v>0</v>
      </c>
      <c r="J8" s="31">
        <v>0</v>
      </c>
      <c r="K8" s="39">
        <f t="shared" si="1"/>
        <v>1.0674589304439008</v>
      </c>
      <c r="L8" s="28">
        <f t="shared" si="0"/>
        <v>1430.5</v>
      </c>
      <c r="M8" s="103">
        <v>1430.5</v>
      </c>
      <c r="N8" s="31">
        <v>0</v>
      </c>
      <c r="O8" s="31">
        <v>0</v>
      </c>
      <c r="P8" s="59">
        <f>L8/C8</f>
        <v>1</v>
      </c>
      <c r="Q8" s="2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s="2" customFormat="1" ht="62.25" customHeight="1">
      <c r="A9" s="108" t="s">
        <v>56</v>
      </c>
      <c r="B9" s="98" t="s">
        <v>55</v>
      </c>
      <c r="C9" s="102">
        <f t="shared" si="3"/>
        <v>30.2</v>
      </c>
      <c r="D9" s="102">
        <v>30.2</v>
      </c>
      <c r="E9" s="31">
        <v>0</v>
      </c>
      <c r="F9" s="31">
        <v>0</v>
      </c>
      <c r="G9" s="28">
        <f>H9+I9+J9</f>
        <v>1527</v>
      </c>
      <c r="H9" s="33">
        <v>1527</v>
      </c>
      <c r="I9" s="31">
        <v>0</v>
      </c>
      <c r="J9" s="31">
        <v>0</v>
      </c>
      <c r="K9" s="39">
        <f>G9/C9</f>
        <v>50.562913907284766</v>
      </c>
      <c r="L9" s="28">
        <f t="shared" si="0"/>
        <v>30.2</v>
      </c>
      <c r="M9" s="103">
        <v>30.2</v>
      </c>
      <c r="N9" s="31">
        <v>0</v>
      </c>
      <c r="O9" s="31">
        <v>0</v>
      </c>
      <c r="P9" s="59">
        <f>L9/C9</f>
        <v>1</v>
      </c>
      <c r="Q9" s="2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s="2" customFormat="1" ht="45.75" customHeight="1">
      <c r="A10" s="108" t="s">
        <v>59</v>
      </c>
      <c r="B10" s="99" t="s">
        <v>57</v>
      </c>
      <c r="C10" s="18">
        <f t="shared" si="3"/>
        <v>9880</v>
      </c>
      <c r="D10" s="30">
        <f>D11+D12</f>
        <v>9880</v>
      </c>
      <c r="E10" s="38">
        <f>E11+E12</f>
        <v>0</v>
      </c>
      <c r="F10" s="38">
        <f>F11+F12</f>
        <v>0</v>
      </c>
      <c r="G10" s="18" t="e">
        <f t="shared" si="4"/>
        <v>#REF!</v>
      </c>
      <c r="H10" s="30" t="e">
        <f>H11+#REF!+#REF!+#REF!</f>
        <v>#REF!</v>
      </c>
      <c r="I10" s="38">
        <v>0</v>
      </c>
      <c r="J10" s="38">
        <v>0</v>
      </c>
      <c r="K10" s="59" t="e">
        <f t="shared" si="1"/>
        <v>#REF!</v>
      </c>
      <c r="L10" s="18">
        <f t="shared" si="0"/>
        <v>9880</v>
      </c>
      <c r="M10" s="30">
        <f>M11+M12</f>
        <v>9880</v>
      </c>
      <c r="N10" s="38">
        <f>N11+N12</f>
        <v>0</v>
      </c>
      <c r="O10" s="38">
        <f>O11+O12</f>
        <v>0</v>
      </c>
      <c r="P10" s="59">
        <f t="shared" si="2"/>
        <v>1</v>
      </c>
      <c r="Q10" s="62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s="2" customFormat="1" ht="61.5" customHeight="1">
      <c r="A11" s="108" t="s">
        <v>60</v>
      </c>
      <c r="B11" s="98" t="s">
        <v>58</v>
      </c>
      <c r="C11" s="28">
        <f t="shared" si="3"/>
        <v>9880</v>
      </c>
      <c r="D11" s="32">
        <v>9880</v>
      </c>
      <c r="E11" s="31">
        <v>0</v>
      </c>
      <c r="F11" s="31">
        <v>0</v>
      </c>
      <c r="G11" s="28">
        <f t="shared" si="4"/>
        <v>320</v>
      </c>
      <c r="H11" s="32">
        <v>320</v>
      </c>
      <c r="I11" s="31">
        <v>0</v>
      </c>
      <c r="J11" s="31">
        <v>0</v>
      </c>
      <c r="K11" s="39">
        <f t="shared" si="1"/>
        <v>0.032388663967611336</v>
      </c>
      <c r="L11" s="28">
        <f t="shared" si="0"/>
        <v>9880</v>
      </c>
      <c r="M11" s="32">
        <v>9880</v>
      </c>
      <c r="N11" s="31">
        <v>0</v>
      </c>
      <c r="O11" s="31">
        <v>0</v>
      </c>
      <c r="P11" s="59">
        <f t="shared" si="2"/>
        <v>1</v>
      </c>
      <c r="Q11" s="97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s="2" customFormat="1" ht="81" customHeight="1">
      <c r="A12" s="108" t="s">
        <v>61</v>
      </c>
      <c r="B12" s="98" t="s">
        <v>62</v>
      </c>
      <c r="C12" s="18">
        <f t="shared" si="3"/>
        <v>0</v>
      </c>
      <c r="D12" s="32">
        <v>0</v>
      </c>
      <c r="E12" s="31">
        <v>0</v>
      </c>
      <c r="F12" s="31">
        <v>0</v>
      </c>
      <c r="G12" s="28">
        <f>H12+I12+J12</f>
        <v>320</v>
      </c>
      <c r="H12" s="32">
        <v>320</v>
      </c>
      <c r="I12" s="31">
        <v>0</v>
      </c>
      <c r="J12" s="31">
        <v>0</v>
      </c>
      <c r="K12" s="39" t="e">
        <f>G12/C12</f>
        <v>#DIV/0!</v>
      </c>
      <c r="L12" s="28">
        <f t="shared" si="0"/>
        <v>0</v>
      </c>
      <c r="M12" s="32">
        <v>0</v>
      </c>
      <c r="N12" s="31">
        <v>0</v>
      </c>
      <c r="O12" s="31">
        <v>0</v>
      </c>
      <c r="P12" s="59">
        <v>0</v>
      </c>
      <c r="Q12" s="100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2" customFormat="1" ht="72" customHeight="1">
      <c r="A13" s="101">
        <v>3</v>
      </c>
      <c r="B13" s="19" t="s">
        <v>63</v>
      </c>
      <c r="C13" s="18">
        <f t="shared" si="3"/>
        <v>942</v>
      </c>
      <c r="D13" s="30">
        <f>D14</f>
        <v>111</v>
      </c>
      <c r="E13" s="38">
        <f>E14</f>
        <v>831</v>
      </c>
      <c r="F13" s="38">
        <f>F14</f>
        <v>0</v>
      </c>
      <c r="G13" s="28" t="e">
        <f t="shared" si="4"/>
        <v>#REF!</v>
      </c>
      <c r="H13" s="30" t="e">
        <f>H14+#REF!</f>
        <v>#REF!</v>
      </c>
      <c r="I13" s="31">
        <v>0</v>
      </c>
      <c r="J13" s="31">
        <v>0</v>
      </c>
      <c r="K13" s="39" t="e">
        <f t="shared" si="1"/>
        <v>#REF!</v>
      </c>
      <c r="L13" s="18">
        <f t="shared" si="0"/>
        <v>942</v>
      </c>
      <c r="M13" s="30">
        <f>M14</f>
        <v>111</v>
      </c>
      <c r="N13" s="38">
        <f>N14</f>
        <v>831</v>
      </c>
      <c r="O13" s="38">
        <f>O14</f>
        <v>0</v>
      </c>
      <c r="P13" s="59">
        <f t="shared" si="2"/>
        <v>1</v>
      </c>
      <c r="Q13" s="100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s="2" customFormat="1" ht="71.25" customHeight="1">
      <c r="A14" s="101" t="s">
        <v>64</v>
      </c>
      <c r="B14" s="126" t="s">
        <v>65</v>
      </c>
      <c r="C14" s="28">
        <f t="shared" si="3"/>
        <v>942</v>
      </c>
      <c r="D14" s="32">
        <v>111</v>
      </c>
      <c r="E14" s="31">
        <v>831</v>
      </c>
      <c r="F14" s="31">
        <v>0</v>
      </c>
      <c r="G14" s="28">
        <f t="shared" si="4"/>
        <v>649.6</v>
      </c>
      <c r="H14" s="32">
        <v>649.6</v>
      </c>
      <c r="I14" s="31">
        <v>0</v>
      </c>
      <c r="J14" s="31">
        <v>0</v>
      </c>
      <c r="K14" s="39">
        <f t="shared" si="1"/>
        <v>0.6895966029723992</v>
      </c>
      <c r="L14" s="28">
        <f t="shared" si="0"/>
        <v>942</v>
      </c>
      <c r="M14" s="32">
        <v>111</v>
      </c>
      <c r="N14" s="31">
        <v>831</v>
      </c>
      <c r="O14" s="31">
        <v>0</v>
      </c>
      <c r="P14" s="59">
        <f>L14/C14</f>
        <v>1</v>
      </c>
      <c r="Q14" s="10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17" s="3" customFormat="1" ht="87" customHeight="1">
      <c r="A15" s="45" t="s">
        <v>6</v>
      </c>
      <c r="B15" s="41" t="s">
        <v>68</v>
      </c>
      <c r="C15" s="46">
        <f t="shared" si="3"/>
        <v>6325.67</v>
      </c>
      <c r="D15" s="46">
        <f>D16+D20</f>
        <v>6325.67</v>
      </c>
      <c r="E15" s="46">
        <f>E16+E20</f>
        <v>0</v>
      </c>
      <c r="F15" s="46">
        <f>F16+F20</f>
        <v>0</v>
      </c>
      <c r="G15" s="46" t="e">
        <f>#REF!+#REF!+#REF!+#REF!+#REF!</f>
        <v>#REF!</v>
      </c>
      <c r="H15" s="46" t="e">
        <f>#REF!+#REF!+#REF!+#REF!+#REF!</f>
        <v>#REF!</v>
      </c>
      <c r="I15" s="46" t="e">
        <f>#REF!+#REF!+#REF!+#REF!+#REF!</f>
        <v>#REF!</v>
      </c>
      <c r="J15" s="46" t="e">
        <f>#REF!+#REF!+#REF!+#REF!+#REF!</f>
        <v>#REF!</v>
      </c>
      <c r="K15" s="47" t="e">
        <f aca="true" t="shared" si="5" ref="K15:K21">G15/C15</f>
        <v>#REF!</v>
      </c>
      <c r="L15" s="46">
        <f t="shared" si="0"/>
        <v>5875.1</v>
      </c>
      <c r="M15" s="46">
        <f>M16+M20</f>
        <v>5875.1</v>
      </c>
      <c r="N15" s="46">
        <f>N16+N20</f>
        <v>0</v>
      </c>
      <c r="O15" s="46">
        <f>O16+O20</f>
        <v>0</v>
      </c>
      <c r="P15" s="43">
        <f>L15/C15</f>
        <v>0.928771181550729</v>
      </c>
      <c r="Q15" s="27"/>
    </row>
    <row r="16" spans="1:17" s="3" customFormat="1" ht="60" customHeight="1">
      <c r="A16" s="20">
        <v>1</v>
      </c>
      <c r="B16" s="22" t="s">
        <v>69</v>
      </c>
      <c r="C16" s="34">
        <f t="shared" si="3"/>
        <v>6225.67</v>
      </c>
      <c r="D16" s="34">
        <f>D17+D18+D19</f>
        <v>6225.67</v>
      </c>
      <c r="E16" s="34">
        <f>E17+E18+E19</f>
        <v>0</v>
      </c>
      <c r="F16" s="34">
        <f>F17+F18+F19</f>
        <v>0</v>
      </c>
      <c r="G16" s="35" t="e">
        <f>H16+I16+J16</f>
        <v>#REF!</v>
      </c>
      <c r="H16" s="36" t="e">
        <f>H18+H19+#REF!+#REF!</f>
        <v>#REF!</v>
      </c>
      <c r="I16" s="35">
        <v>0</v>
      </c>
      <c r="J16" s="35" t="e">
        <f>J18+#REF!</f>
        <v>#REF!</v>
      </c>
      <c r="K16" s="39" t="e">
        <f t="shared" si="5"/>
        <v>#REF!</v>
      </c>
      <c r="L16" s="35">
        <f t="shared" si="0"/>
        <v>5775.1</v>
      </c>
      <c r="M16" s="35">
        <f>M17+M18+M19</f>
        <v>5775.1</v>
      </c>
      <c r="N16" s="35">
        <f>N17+N18+N19</f>
        <v>0</v>
      </c>
      <c r="O16" s="35">
        <f>O17+O18+O19</f>
        <v>0</v>
      </c>
      <c r="P16" s="59">
        <f aca="true" t="shared" si="6" ref="P16:P21">L16/C16</f>
        <v>0.9276270666450358</v>
      </c>
      <c r="Q16" s="127"/>
    </row>
    <row r="17" spans="1:17" s="3" customFormat="1" ht="60" customHeight="1">
      <c r="A17" s="20" t="s">
        <v>54</v>
      </c>
      <c r="B17" s="109" t="s">
        <v>71</v>
      </c>
      <c r="C17" s="28">
        <f t="shared" si="3"/>
        <v>5658.67</v>
      </c>
      <c r="D17" s="28">
        <v>5658.67</v>
      </c>
      <c r="E17" s="28">
        <v>0</v>
      </c>
      <c r="F17" s="28">
        <v>0</v>
      </c>
      <c r="G17" s="37">
        <v>0</v>
      </c>
      <c r="H17" s="37">
        <v>0</v>
      </c>
      <c r="I17" s="37">
        <v>0</v>
      </c>
      <c r="J17" s="37">
        <v>0</v>
      </c>
      <c r="K17" s="39" t="s">
        <v>21</v>
      </c>
      <c r="L17" s="37">
        <f t="shared" si="0"/>
        <v>5247.8</v>
      </c>
      <c r="M17" s="37">
        <v>5247.8</v>
      </c>
      <c r="N17" s="37">
        <v>0</v>
      </c>
      <c r="O17" s="37">
        <v>0</v>
      </c>
      <c r="P17" s="59">
        <f t="shared" si="6"/>
        <v>0.927391065391691</v>
      </c>
      <c r="Q17" s="64"/>
    </row>
    <row r="18" spans="1:17" s="3" customFormat="1" ht="53.25" customHeight="1">
      <c r="A18" s="20" t="s">
        <v>56</v>
      </c>
      <c r="B18" s="23" t="s">
        <v>72</v>
      </c>
      <c r="C18" s="28">
        <f t="shared" si="3"/>
        <v>500</v>
      </c>
      <c r="D18" s="28">
        <v>500</v>
      </c>
      <c r="E18" s="28">
        <v>0</v>
      </c>
      <c r="F18" s="28">
        <v>0</v>
      </c>
      <c r="G18" s="37">
        <f>H18+I18+J18</f>
        <v>77775.7</v>
      </c>
      <c r="H18" s="37">
        <v>57921.6</v>
      </c>
      <c r="I18" s="37">
        <v>0</v>
      </c>
      <c r="J18" s="37">
        <v>19854.1</v>
      </c>
      <c r="K18" s="39">
        <f t="shared" si="5"/>
        <v>155.5514</v>
      </c>
      <c r="L18" s="37">
        <f t="shared" si="0"/>
        <v>483.8</v>
      </c>
      <c r="M18" s="37">
        <v>483.8</v>
      </c>
      <c r="N18" s="37">
        <v>0</v>
      </c>
      <c r="O18" s="37">
        <v>0</v>
      </c>
      <c r="P18" s="59">
        <f t="shared" si="6"/>
        <v>0.9676</v>
      </c>
      <c r="Q18" s="64" t="s">
        <v>25</v>
      </c>
    </row>
    <row r="19" spans="1:17" s="3" customFormat="1" ht="41.25" customHeight="1">
      <c r="A19" s="20" t="s">
        <v>70</v>
      </c>
      <c r="B19" s="23" t="s">
        <v>24</v>
      </c>
      <c r="C19" s="28">
        <f t="shared" si="3"/>
        <v>67</v>
      </c>
      <c r="D19" s="28">
        <v>67</v>
      </c>
      <c r="E19" s="28">
        <v>0</v>
      </c>
      <c r="F19" s="28">
        <v>0</v>
      </c>
      <c r="G19" s="37">
        <f>H19+I19+J19</f>
        <v>0</v>
      </c>
      <c r="H19" s="37">
        <v>0</v>
      </c>
      <c r="I19" s="37">
        <v>0</v>
      </c>
      <c r="J19" s="37">
        <v>0</v>
      </c>
      <c r="K19" s="39" t="s">
        <v>21</v>
      </c>
      <c r="L19" s="37">
        <f t="shared" si="0"/>
        <v>43.5</v>
      </c>
      <c r="M19" s="37">
        <v>43.5</v>
      </c>
      <c r="N19" s="37">
        <v>0</v>
      </c>
      <c r="O19" s="37">
        <v>0</v>
      </c>
      <c r="P19" s="59">
        <f t="shared" si="6"/>
        <v>0.6492537313432836</v>
      </c>
      <c r="Q19" s="27"/>
    </row>
    <row r="20" spans="1:17" s="3" customFormat="1" ht="49.5">
      <c r="A20" s="20">
        <v>2</v>
      </c>
      <c r="B20" s="22" t="s">
        <v>73</v>
      </c>
      <c r="C20" s="35">
        <f t="shared" si="3"/>
        <v>100</v>
      </c>
      <c r="D20" s="36">
        <f>D21</f>
        <v>100</v>
      </c>
      <c r="E20" s="36">
        <f>E21</f>
        <v>0</v>
      </c>
      <c r="F20" s="36">
        <f>F21</f>
        <v>0</v>
      </c>
      <c r="G20" s="35" t="e">
        <f>H20+I20+J20</f>
        <v>#REF!</v>
      </c>
      <c r="H20" s="35" t="e">
        <f>H21+#REF!+#REF!+#REF!+#REF!+#REF!</f>
        <v>#REF!</v>
      </c>
      <c r="I20" s="35" t="e">
        <f>#REF!+#REF!</f>
        <v>#REF!</v>
      </c>
      <c r="J20" s="35">
        <v>0</v>
      </c>
      <c r="K20" s="39" t="e">
        <f t="shared" si="5"/>
        <v>#REF!</v>
      </c>
      <c r="L20" s="35">
        <f t="shared" si="0"/>
        <v>100</v>
      </c>
      <c r="M20" s="35">
        <f>M21</f>
        <v>100</v>
      </c>
      <c r="N20" s="35">
        <f>N21</f>
        <v>0</v>
      </c>
      <c r="O20" s="35">
        <f>O21</f>
        <v>0</v>
      </c>
      <c r="P20" s="59">
        <f t="shared" si="6"/>
        <v>1</v>
      </c>
      <c r="Q20" s="27"/>
    </row>
    <row r="21" spans="1:24" s="3" customFormat="1" ht="55.5" customHeight="1">
      <c r="A21" s="20" t="s">
        <v>60</v>
      </c>
      <c r="B21" s="23" t="s">
        <v>74</v>
      </c>
      <c r="C21" s="112">
        <f t="shared" si="3"/>
        <v>100</v>
      </c>
      <c r="D21" s="37">
        <v>100</v>
      </c>
      <c r="E21" s="37">
        <v>0</v>
      </c>
      <c r="F21" s="37">
        <v>0</v>
      </c>
      <c r="G21" s="37">
        <f>H21+I21+J21</f>
        <v>4000</v>
      </c>
      <c r="H21" s="37">
        <v>4000</v>
      </c>
      <c r="I21" s="37">
        <v>0</v>
      </c>
      <c r="J21" s="37">
        <v>0</v>
      </c>
      <c r="K21" s="39">
        <f t="shared" si="5"/>
        <v>40</v>
      </c>
      <c r="L21" s="37">
        <f t="shared" si="0"/>
        <v>100</v>
      </c>
      <c r="M21" s="37">
        <v>100</v>
      </c>
      <c r="N21" s="37">
        <v>0</v>
      </c>
      <c r="O21" s="37">
        <v>0</v>
      </c>
      <c r="P21" s="59">
        <f t="shared" si="6"/>
        <v>1</v>
      </c>
      <c r="Q21" s="111"/>
      <c r="R21" s="110"/>
      <c r="S21" s="110"/>
      <c r="T21" s="110"/>
      <c r="U21" s="110"/>
      <c r="V21" s="110"/>
      <c r="W21" s="110"/>
      <c r="X21" s="110"/>
    </row>
    <row r="22" spans="1:17" s="3" customFormat="1" ht="107.25" customHeight="1">
      <c r="A22" s="45" t="s">
        <v>7</v>
      </c>
      <c r="B22" s="60" t="s">
        <v>75</v>
      </c>
      <c r="C22" s="46">
        <f t="shared" si="3"/>
        <v>218.3</v>
      </c>
      <c r="D22" s="46">
        <f>D23+D26</f>
        <v>218.3</v>
      </c>
      <c r="E22" s="46">
        <f>E23</f>
        <v>0</v>
      </c>
      <c r="F22" s="46">
        <f>F23</f>
        <v>0</v>
      </c>
      <c r="G22" s="46" t="e">
        <f>G23+#REF!</f>
        <v>#REF!</v>
      </c>
      <c r="H22" s="46" t="e">
        <f>H23+#REF!</f>
        <v>#REF!</v>
      </c>
      <c r="I22" s="46" t="e">
        <f>I23+#REF!</f>
        <v>#REF!</v>
      </c>
      <c r="J22" s="46" t="e">
        <f>J23+#REF!</f>
        <v>#REF!</v>
      </c>
      <c r="K22" s="47" t="e">
        <f>G22/C22</f>
        <v>#REF!</v>
      </c>
      <c r="L22" s="46">
        <f t="shared" si="0"/>
        <v>139.8</v>
      </c>
      <c r="M22" s="46">
        <f>M23+M26</f>
        <v>139.8</v>
      </c>
      <c r="N22" s="46">
        <f>N23</f>
        <v>0</v>
      </c>
      <c r="O22" s="46">
        <f>O23</f>
        <v>0</v>
      </c>
      <c r="P22" s="43">
        <f aca="true" t="shared" si="7" ref="P22:P27">L22/C22</f>
        <v>0.6404031149793862</v>
      </c>
      <c r="Q22" s="27"/>
    </row>
    <row r="23" spans="1:17" s="3" customFormat="1" ht="94.5" customHeight="1">
      <c r="A23" s="20">
        <v>1</v>
      </c>
      <c r="B23" s="21" t="s">
        <v>76</v>
      </c>
      <c r="C23" s="38">
        <f t="shared" si="3"/>
        <v>168.3</v>
      </c>
      <c r="D23" s="38">
        <f>D24+D25</f>
        <v>168.3</v>
      </c>
      <c r="E23" s="38">
        <f>E24+E25</f>
        <v>0</v>
      </c>
      <c r="F23" s="38">
        <f>F24+F25</f>
        <v>0</v>
      </c>
      <c r="G23" s="31" t="e">
        <f>G24+#REF!+#REF!+#REF!</f>
        <v>#REF!</v>
      </c>
      <c r="H23" s="31" t="e">
        <f>H24+#REF!+#REF!+#REF!</f>
        <v>#REF!</v>
      </c>
      <c r="I23" s="31" t="e">
        <f>I24+#REF!+#REF!+#REF!</f>
        <v>#REF!</v>
      </c>
      <c r="J23" s="31" t="e">
        <f>J24+#REF!+#REF!+#REF!</f>
        <v>#REF!</v>
      </c>
      <c r="K23" s="39" t="e">
        <f>G23/C23</f>
        <v>#REF!</v>
      </c>
      <c r="L23" s="38">
        <f t="shared" si="0"/>
        <v>89.80000000000001</v>
      </c>
      <c r="M23" s="38">
        <f>M24+M25</f>
        <v>89.80000000000001</v>
      </c>
      <c r="N23" s="38">
        <f>N24</f>
        <v>0</v>
      </c>
      <c r="O23" s="38">
        <f>O24</f>
        <v>0</v>
      </c>
      <c r="P23" s="59">
        <f t="shared" si="7"/>
        <v>0.5335710041592395</v>
      </c>
      <c r="Q23" s="64"/>
    </row>
    <row r="24" spans="1:17" s="49" customFormat="1" ht="47.25" customHeight="1">
      <c r="A24" s="20" t="s">
        <v>54</v>
      </c>
      <c r="B24" s="25" t="s">
        <v>77</v>
      </c>
      <c r="C24" s="31">
        <f t="shared" si="3"/>
        <v>28.3</v>
      </c>
      <c r="D24" s="31">
        <v>28.3</v>
      </c>
      <c r="E24" s="31">
        <v>0</v>
      </c>
      <c r="F24" s="31">
        <v>0</v>
      </c>
      <c r="G24" s="31"/>
      <c r="H24" s="31"/>
      <c r="I24" s="31"/>
      <c r="J24" s="31"/>
      <c r="K24" s="39"/>
      <c r="L24" s="31">
        <f t="shared" si="0"/>
        <v>18.1</v>
      </c>
      <c r="M24" s="31">
        <v>18.1</v>
      </c>
      <c r="N24" s="31">
        <v>0</v>
      </c>
      <c r="O24" s="31">
        <v>0</v>
      </c>
      <c r="P24" s="59">
        <f t="shared" si="7"/>
        <v>0.6395759717314488</v>
      </c>
      <c r="Q24" s="64" t="s">
        <v>25</v>
      </c>
    </row>
    <row r="25" spans="1:17" s="3" customFormat="1" ht="57.75" customHeight="1">
      <c r="A25" s="20" t="s">
        <v>56</v>
      </c>
      <c r="B25" s="25" t="s">
        <v>78</v>
      </c>
      <c r="C25" s="31">
        <f t="shared" si="3"/>
        <v>140</v>
      </c>
      <c r="D25" s="31">
        <v>140</v>
      </c>
      <c r="E25" s="28">
        <v>0</v>
      </c>
      <c r="F25" s="24">
        <v>0</v>
      </c>
      <c r="G25" s="31"/>
      <c r="H25" s="31"/>
      <c r="I25" s="28"/>
      <c r="J25" s="24"/>
      <c r="K25" s="39"/>
      <c r="L25" s="31">
        <f t="shared" si="0"/>
        <v>71.7</v>
      </c>
      <c r="M25" s="31">
        <v>71.7</v>
      </c>
      <c r="N25" s="28">
        <v>0</v>
      </c>
      <c r="O25" s="24">
        <v>0</v>
      </c>
      <c r="P25" s="59">
        <f t="shared" si="7"/>
        <v>0.5121428571428571</v>
      </c>
      <c r="Q25" s="27" t="s">
        <v>105</v>
      </c>
    </row>
    <row r="26" spans="1:17" s="3" customFormat="1" ht="42.75" customHeight="1">
      <c r="A26" s="20" t="s">
        <v>79</v>
      </c>
      <c r="B26" s="21" t="s">
        <v>80</v>
      </c>
      <c r="C26" s="38">
        <f t="shared" si="3"/>
        <v>50</v>
      </c>
      <c r="D26" s="38">
        <f>D27</f>
        <v>50</v>
      </c>
      <c r="E26" s="38">
        <f>E27</f>
        <v>0</v>
      </c>
      <c r="F26" s="38">
        <f>F27</f>
        <v>0</v>
      </c>
      <c r="G26" s="31" t="e">
        <f>G27+#REF!+#REF!+#REF!</f>
        <v>#REF!</v>
      </c>
      <c r="H26" s="31" t="e">
        <f>H27+#REF!+#REF!+#REF!</f>
        <v>#REF!</v>
      </c>
      <c r="I26" s="31" t="e">
        <f>I27+#REF!+#REF!+#REF!</f>
        <v>#REF!</v>
      </c>
      <c r="J26" s="31" t="e">
        <f>J27+#REF!+#REF!+#REF!</f>
        <v>#REF!</v>
      </c>
      <c r="K26" s="39" t="e">
        <f>G26/C26</f>
        <v>#REF!</v>
      </c>
      <c r="L26" s="38">
        <f>L27</f>
        <v>50</v>
      </c>
      <c r="M26" s="38">
        <f>M27</f>
        <v>50</v>
      </c>
      <c r="N26" s="38">
        <f>N27</f>
        <v>0</v>
      </c>
      <c r="O26" s="38">
        <f>O27</f>
        <v>0</v>
      </c>
      <c r="P26" s="59">
        <f t="shared" si="7"/>
        <v>1</v>
      </c>
      <c r="Q26" s="64"/>
    </row>
    <row r="27" spans="1:17" s="3" customFormat="1" ht="36" customHeight="1">
      <c r="A27" s="20" t="s">
        <v>60</v>
      </c>
      <c r="B27" s="25" t="s">
        <v>81</v>
      </c>
      <c r="C27" s="31">
        <f t="shared" si="3"/>
        <v>50</v>
      </c>
      <c r="D27" s="31">
        <v>50</v>
      </c>
      <c r="E27" s="31">
        <v>0</v>
      </c>
      <c r="F27" s="31">
        <v>0</v>
      </c>
      <c r="G27" s="31"/>
      <c r="H27" s="31"/>
      <c r="I27" s="31"/>
      <c r="J27" s="31"/>
      <c r="K27" s="39"/>
      <c r="L27" s="31">
        <f aca="true" t="shared" si="8" ref="L27:L43">M27+N27+O27</f>
        <v>50</v>
      </c>
      <c r="M27" s="31">
        <v>50</v>
      </c>
      <c r="N27" s="31">
        <v>0</v>
      </c>
      <c r="O27" s="31">
        <v>0</v>
      </c>
      <c r="P27" s="59">
        <f t="shared" si="7"/>
        <v>1</v>
      </c>
      <c r="Q27" s="27"/>
    </row>
    <row r="28" spans="1:17" s="3" customFormat="1" ht="93" customHeight="1">
      <c r="A28" s="50" t="s">
        <v>8</v>
      </c>
      <c r="B28" s="41" t="s">
        <v>83</v>
      </c>
      <c r="C28" s="46">
        <f t="shared" si="3"/>
        <v>2692</v>
      </c>
      <c r="D28" s="46">
        <f>D29+D30+D31</f>
        <v>2692</v>
      </c>
      <c r="E28" s="46">
        <v>0</v>
      </c>
      <c r="F28" s="46">
        <v>0</v>
      </c>
      <c r="G28" s="46" t="e">
        <f>G29+#REF!</f>
        <v>#REF!</v>
      </c>
      <c r="H28" s="46" t="e">
        <f>H29+#REF!</f>
        <v>#REF!</v>
      </c>
      <c r="I28" s="46" t="e">
        <f>I29+#REF!</f>
        <v>#REF!</v>
      </c>
      <c r="J28" s="46" t="e">
        <f>J29+#REF!</f>
        <v>#REF!</v>
      </c>
      <c r="K28" s="54" t="e">
        <f>G28/C28</f>
        <v>#REF!</v>
      </c>
      <c r="L28" s="46">
        <f t="shared" si="8"/>
        <v>1588.1000000000001</v>
      </c>
      <c r="M28" s="46">
        <f>M29+M30+M31</f>
        <v>1588.1000000000001</v>
      </c>
      <c r="N28" s="46">
        <v>0</v>
      </c>
      <c r="O28" s="46">
        <v>0</v>
      </c>
      <c r="P28" s="59">
        <f aca="true" t="shared" si="9" ref="P28:P34">L28/C28</f>
        <v>0.5899331352154532</v>
      </c>
      <c r="Q28" s="27"/>
    </row>
    <row r="29" spans="1:17" s="49" customFormat="1" ht="53.25" customHeight="1">
      <c r="A29" s="20" t="s">
        <v>84</v>
      </c>
      <c r="B29" s="4" t="s">
        <v>101</v>
      </c>
      <c r="C29" s="28">
        <f t="shared" si="3"/>
        <v>2604.1</v>
      </c>
      <c r="D29" s="28">
        <v>2604.1</v>
      </c>
      <c r="E29" s="28">
        <v>0</v>
      </c>
      <c r="F29" s="28">
        <v>0</v>
      </c>
      <c r="G29" s="56">
        <v>14922.2</v>
      </c>
      <c r="H29" s="56">
        <v>2907.3</v>
      </c>
      <c r="I29" s="56">
        <v>0</v>
      </c>
      <c r="J29" s="56">
        <v>12014.9</v>
      </c>
      <c r="K29" s="57" t="s">
        <v>22</v>
      </c>
      <c r="L29" s="31">
        <f t="shared" si="8"/>
        <v>1550.2</v>
      </c>
      <c r="M29" s="28">
        <v>1550.2</v>
      </c>
      <c r="N29" s="28">
        <v>0</v>
      </c>
      <c r="O29" s="28">
        <v>0</v>
      </c>
      <c r="P29" s="59">
        <f t="shared" si="9"/>
        <v>0.5952920394762107</v>
      </c>
      <c r="Q29" s="55" t="s">
        <v>85</v>
      </c>
    </row>
    <row r="30" spans="1:17" s="3" customFormat="1" ht="59.25" customHeight="1">
      <c r="A30" s="20" t="s">
        <v>79</v>
      </c>
      <c r="B30" s="4" t="s">
        <v>102</v>
      </c>
      <c r="C30" s="28">
        <f t="shared" si="3"/>
        <v>37.9</v>
      </c>
      <c r="D30" s="31">
        <v>37.9</v>
      </c>
      <c r="E30" s="31">
        <v>0</v>
      </c>
      <c r="F30" s="31">
        <v>0</v>
      </c>
      <c r="G30" s="56">
        <v>14922.2</v>
      </c>
      <c r="H30" s="56">
        <v>2907.3</v>
      </c>
      <c r="I30" s="56">
        <v>0</v>
      </c>
      <c r="J30" s="56">
        <v>12014.9</v>
      </c>
      <c r="K30" s="57" t="s">
        <v>22</v>
      </c>
      <c r="L30" s="31">
        <f t="shared" si="8"/>
        <v>37.9</v>
      </c>
      <c r="M30" s="31">
        <v>37.9</v>
      </c>
      <c r="N30" s="31">
        <v>0</v>
      </c>
      <c r="O30" s="31">
        <v>0</v>
      </c>
      <c r="P30" s="59">
        <f t="shared" si="9"/>
        <v>1</v>
      </c>
      <c r="Q30" s="55"/>
    </row>
    <row r="31" spans="1:17" s="3" customFormat="1" ht="60" customHeight="1">
      <c r="A31" s="20" t="s">
        <v>82</v>
      </c>
      <c r="B31" s="4" t="s">
        <v>103</v>
      </c>
      <c r="C31" s="28">
        <f t="shared" si="3"/>
        <v>50</v>
      </c>
      <c r="D31" s="31">
        <v>50</v>
      </c>
      <c r="E31" s="28">
        <v>0</v>
      </c>
      <c r="F31" s="24">
        <v>0</v>
      </c>
      <c r="G31" s="56">
        <v>0</v>
      </c>
      <c r="H31" s="56">
        <v>0</v>
      </c>
      <c r="I31" s="56">
        <v>0</v>
      </c>
      <c r="J31" s="56">
        <v>0</v>
      </c>
      <c r="K31" s="58" t="s">
        <v>21</v>
      </c>
      <c r="L31" s="31">
        <f t="shared" si="8"/>
        <v>0</v>
      </c>
      <c r="M31" s="28">
        <v>0</v>
      </c>
      <c r="N31" s="28">
        <v>0</v>
      </c>
      <c r="O31" s="28">
        <v>0</v>
      </c>
      <c r="P31" s="59">
        <f t="shared" si="9"/>
        <v>0</v>
      </c>
      <c r="Q31" s="55" t="s">
        <v>85</v>
      </c>
    </row>
    <row r="32" spans="1:17" s="3" customFormat="1" ht="126" customHeight="1">
      <c r="A32" s="50" t="s">
        <v>9</v>
      </c>
      <c r="B32" s="41" t="s">
        <v>86</v>
      </c>
      <c r="C32" s="46">
        <f t="shared" si="3"/>
        <v>18746</v>
      </c>
      <c r="D32" s="46">
        <f>D33</f>
        <v>8257</v>
      </c>
      <c r="E32" s="46">
        <f>E33</f>
        <v>10489</v>
      </c>
      <c r="F32" s="46">
        <f>F33</f>
        <v>0</v>
      </c>
      <c r="G32" s="46" t="e">
        <f>G33+#REF!+#REF!</f>
        <v>#REF!</v>
      </c>
      <c r="H32" s="46" t="e">
        <f>H33+#REF!+#REF!</f>
        <v>#REF!</v>
      </c>
      <c r="I32" s="46" t="e">
        <f>I33+#REF!+#REF!</f>
        <v>#REF!</v>
      </c>
      <c r="J32" s="46" t="e">
        <f>J33+#REF!+#REF!</f>
        <v>#REF!</v>
      </c>
      <c r="K32" s="43" t="e">
        <f>G32/C32</f>
        <v>#REF!</v>
      </c>
      <c r="L32" s="46">
        <f t="shared" si="8"/>
        <v>12251.4</v>
      </c>
      <c r="M32" s="46">
        <f>M33</f>
        <v>3282.6</v>
      </c>
      <c r="N32" s="46">
        <f>N33</f>
        <v>8968.8</v>
      </c>
      <c r="O32" s="46">
        <f>O33</f>
        <v>0</v>
      </c>
      <c r="P32" s="59">
        <f t="shared" si="9"/>
        <v>0.653547423450336</v>
      </c>
      <c r="Q32" s="48"/>
    </row>
    <row r="33" spans="1:17" s="3" customFormat="1" ht="60" customHeight="1">
      <c r="A33" s="20" t="s">
        <v>84</v>
      </c>
      <c r="B33" s="21" t="s">
        <v>87</v>
      </c>
      <c r="C33" s="18">
        <f t="shared" si="3"/>
        <v>18746</v>
      </c>
      <c r="D33" s="18">
        <f>D34+D35</f>
        <v>8257</v>
      </c>
      <c r="E33" s="18">
        <f>E34+E35</f>
        <v>10489</v>
      </c>
      <c r="F33" s="18">
        <f>F34+F35</f>
        <v>0</v>
      </c>
      <c r="G33" s="18" t="e">
        <f>#REF!</f>
        <v>#REF!</v>
      </c>
      <c r="H33" s="18" t="e">
        <f>#REF!</f>
        <v>#REF!</v>
      </c>
      <c r="I33" s="18" t="e">
        <f>#REF!</f>
        <v>#REF!</v>
      </c>
      <c r="J33" s="18" t="e">
        <f>#REF!</f>
        <v>#REF!</v>
      </c>
      <c r="K33" s="59" t="e">
        <f>G33/C33</f>
        <v>#REF!</v>
      </c>
      <c r="L33" s="18">
        <f t="shared" si="8"/>
        <v>12251.4</v>
      </c>
      <c r="M33" s="18">
        <f>M34+M35</f>
        <v>3282.6</v>
      </c>
      <c r="N33" s="18">
        <f>N34+N35</f>
        <v>8968.8</v>
      </c>
      <c r="O33" s="18">
        <f>O34+O35</f>
        <v>0</v>
      </c>
      <c r="P33" s="59">
        <f t="shared" si="9"/>
        <v>0.653547423450336</v>
      </c>
      <c r="Q33" s="63"/>
    </row>
    <row r="34" spans="1:17" s="3" customFormat="1" ht="60.75" customHeight="1">
      <c r="A34" s="20" t="s">
        <v>54</v>
      </c>
      <c r="B34" s="4" t="s">
        <v>88</v>
      </c>
      <c r="C34" s="28">
        <f t="shared" si="3"/>
        <v>11141</v>
      </c>
      <c r="D34" s="28">
        <f>553+99</f>
        <v>652</v>
      </c>
      <c r="E34" s="28">
        <v>10489</v>
      </c>
      <c r="F34" s="28">
        <v>0</v>
      </c>
      <c r="G34" s="28"/>
      <c r="H34" s="28"/>
      <c r="I34" s="28"/>
      <c r="J34" s="28"/>
      <c r="K34" s="39"/>
      <c r="L34" s="28">
        <f t="shared" si="8"/>
        <v>9540.699999999999</v>
      </c>
      <c r="M34" s="28">
        <f>472.9+99</f>
        <v>571.9</v>
      </c>
      <c r="N34" s="28">
        <v>8968.8</v>
      </c>
      <c r="O34" s="28">
        <v>0</v>
      </c>
      <c r="P34" s="59">
        <f t="shared" si="9"/>
        <v>0.8563593932322052</v>
      </c>
      <c r="Q34" s="27" t="s">
        <v>26</v>
      </c>
    </row>
    <row r="35" spans="1:17" s="3" customFormat="1" ht="68.25" customHeight="1">
      <c r="A35" s="20" t="s">
        <v>56</v>
      </c>
      <c r="B35" s="4" t="s">
        <v>128</v>
      </c>
      <c r="C35" s="28">
        <f t="shared" si="3"/>
        <v>7605</v>
      </c>
      <c r="D35" s="28">
        <v>7605</v>
      </c>
      <c r="E35" s="28">
        <v>0</v>
      </c>
      <c r="F35" s="28">
        <v>0</v>
      </c>
      <c r="G35" s="28">
        <f>H35+I35+J35</f>
        <v>33462.4</v>
      </c>
      <c r="H35" s="28">
        <v>33462.4</v>
      </c>
      <c r="I35" s="28">
        <v>0</v>
      </c>
      <c r="J35" s="28">
        <v>0</v>
      </c>
      <c r="K35" s="39">
        <f>G35/C35</f>
        <v>4.400052596975674</v>
      </c>
      <c r="L35" s="28">
        <f t="shared" si="8"/>
        <v>2710.7</v>
      </c>
      <c r="M35" s="28">
        <v>2710.7</v>
      </c>
      <c r="N35" s="28">
        <v>0</v>
      </c>
      <c r="O35" s="28">
        <v>0</v>
      </c>
      <c r="P35" s="59">
        <f aca="true" t="shared" si="10" ref="P35:P71">L35/C35</f>
        <v>0.35643655489809334</v>
      </c>
      <c r="Q35" s="113" t="s">
        <v>104</v>
      </c>
    </row>
    <row r="36" spans="1:17" s="3" customFormat="1" ht="110.25" customHeight="1">
      <c r="A36" s="50" t="s">
        <v>3</v>
      </c>
      <c r="B36" s="41" t="s">
        <v>94</v>
      </c>
      <c r="C36" s="46">
        <f t="shared" si="3"/>
        <v>30188.399999999998</v>
      </c>
      <c r="D36" s="46">
        <f>D37+D39</f>
        <v>24707.499999999996</v>
      </c>
      <c r="E36" s="46">
        <f>E37+E39</f>
        <v>4861.7</v>
      </c>
      <c r="F36" s="46">
        <f>F37+F39</f>
        <v>619.2</v>
      </c>
      <c r="G36" s="46" t="e">
        <f>G37+#REF!+#REF!</f>
        <v>#REF!</v>
      </c>
      <c r="H36" s="46" t="e">
        <f>H37+#REF!+#REF!</f>
        <v>#REF!</v>
      </c>
      <c r="I36" s="46" t="e">
        <f>I37+#REF!+#REF!</f>
        <v>#REF!</v>
      </c>
      <c r="J36" s="46" t="e">
        <f>J37+#REF!+#REF!</f>
        <v>#REF!</v>
      </c>
      <c r="K36" s="43" t="e">
        <f>G36/C36</f>
        <v>#REF!</v>
      </c>
      <c r="L36" s="46">
        <f t="shared" si="8"/>
        <v>25031.499999999996</v>
      </c>
      <c r="M36" s="46">
        <f>M37+M39</f>
        <v>24707.499999999996</v>
      </c>
      <c r="N36" s="46">
        <f>N37+N39</f>
        <v>0</v>
      </c>
      <c r="O36" s="46">
        <f>O37+O39</f>
        <v>324</v>
      </c>
      <c r="P36" s="59">
        <f t="shared" si="10"/>
        <v>0.8291761073789932</v>
      </c>
      <c r="Q36" s="48"/>
    </row>
    <row r="37" spans="1:17" s="3" customFormat="1" ht="61.5" customHeight="1">
      <c r="A37" s="20" t="s">
        <v>84</v>
      </c>
      <c r="B37" s="21" t="s">
        <v>96</v>
      </c>
      <c r="C37" s="18">
        <f>D37</f>
        <v>31.8</v>
      </c>
      <c r="D37" s="18">
        <f>D38</f>
        <v>31.8</v>
      </c>
      <c r="E37" s="18">
        <f>E38</f>
        <v>0</v>
      </c>
      <c r="F37" s="18">
        <f>F38</f>
        <v>0</v>
      </c>
      <c r="G37" s="18"/>
      <c r="H37" s="18"/>
      <c r="I37" s="18"/>
      <c r="J37" s="18"/>
      <c r="K37" s="59"/>
      <c r="L37" s="18">
        <f t="shared" si="8"/>
        <v>31.8</v>
      </c>
      <c r="M37" s="18">
        <f>M38</f>
        <v>31.8</v>
      </c>
      <c r="N37" s="18">
        <f>N38</f>
        <v>0</v>
      </c>
      <c r="O37" s="18">
        <f>O38</f>
        <v>0</v>
      </c>
      <c r="P37" s="59">
        <f t="shared" si="10"/>
        <v>1</v>
      </c>
      <c r="Q37" s="63"/>
    </row>
    <row r="38" spans="1:17" s="3" customFormat="1" ht="45.75" customHeight="1">
      <c r="A38" s="20" t="s">
        <v>54</v>
      </c>
      <c r="B38" s="4" t="s">
        <v>98</v>
      </c>
      <c r="C38" s="28">
        <f aca="true" t="shared" si="11" ref="C38:C72">D38+E38+F38</f>
        <v>31.8</v>
      </c>
      <c r="D38" s="28">
        <v>31.8</v>
      </c>
      <c r="E38" s="28">
        <v>0</v>
      </c>
      <c r="F38" s="28">
        <v>0</v>
      </c>
      <c r="G38" s="28"/>
      <c r="H38" s="28"/>
      <c r="I38" s="28"/>
      <c r="J38" s="28"/>
      <c r="K38" s="39"/>
      <c r="L38" s="28">
        <f t="shared" si="8"/>
        <v>31.8</v>
      </c>
      <c r="M38" s="28">
        <v>31.8</v>
      </c>
      <c r="N38" s="28">
        <v>0</v>
      </c>
      <c r="O38" s="28">
        <v>0</v>
      </c>
      <c r="P38" s="59">
        <f t="shared" si="10"/>
        <v>1</v>
      </c>
      <c r="Q38" s="63"/>
    </row>
    <row r="39" spans="1:17" s="3" customFormat="1" ht="60.75" customHeight="1">
      <c r="A39" s="20" t="s">
        <v>79</v>
      </c>
      <c r="B39" s="21" t="s">
        <v>97</v>
      </c>
      <c r="C39" s="18">
        <f t="shared" si="11"/>
        <v>30156.6</v>
      </c>
      <c r="D39" s="18">
        <f>D40</f>
        <v>24675.699999999997</v>
      </c>
      <c r="E39" s="18">
        <f>E40</f>
        <v>4861.7</v>
      </c>
      <c r="F39" s="18">
        <f>F40</f>
        <v>619.2</v>
      </c>
      <c r="G39" s="18"/>
      <c r="H39" s="18"/>
      <c r="I39" s="18"/>
      <c r="J39" s="18"/>
      <c r="K39" s="59"/>
      <c r="L39" s="18">
        <f t="shared" si="8"/>
        <v>24999.699999999997</v>
      </c>
      <c r="M39" s="18">
        <f>M40</f>
        <v>24675.699999999997</v>
      </c>
      <c r="N39" s="18">
        <f>N40</f>
        <v>0</v>
      </c>
      <c r="O39" s="18">
        <f>O40</f>
        <v>324</v>
      </c>
      <c r="P39" s="59">
        <f t="shared" si="10"/>
        <v>0.8289959743472407</v>
      </c>
      <c r="Q39" s="48"/>
    </row>
    <row r="40" spans="1:17" s="49" customFormat="1" ht="53.25" customHeight="1">
      <c r="A40" s="20" t="s">
        <v>60</v>
      </c>
      <c r="B40" s="4" t="s">
        <v>99</v>
      </c>
      <c r="C40" s="28">
        <f t="shared" si="11"/>
        <v>30156.6</v>
      </c>
      <c r="D40" s="28">
        <f>24056.6+619.1</f>
        <v>24675.699999999997</v>
      </c>
      <c r="E40" s="28">
        <v>4861.7</v>
      </c>
      <c r="F40" s="28">
        <v>619.2</v>
      </c>
      <c r="G40" s="28"/>
      <c r="H40" s="28"/>
      <c r="I40" s="28"/>
      <c r="J40" s="28"/>
      <c r="K40" s="39"/>
      <c r="L40" s="28">
        <f t="shared" si="8"/>
        <v>24999.699999999997</v>
      </c>
      <c r="M40" s="28">
        <f>24056.6+619.1</f>
        <v>24675.699999999997</v>
      </c>
      <c r="N40" s="28">
        <v>0</v>
      </c>
      <c r="O40" s="28">
        <v>324</v>
      </c>
      <c r="P40" s="59">
        <f t="shared" si="10"/>
        <v>0.8289959743472407</v>
      </c>
      <c r="Q40" s="27" t="s">
        <v>100</v>
      </c>
    </row>
    <row r="41" spans="1:17" s="3" customFormat="1" ht="89.25" customHeight="1">
      <c r="A41" s="50" t="s">
        <v>10</v>
      </c>
      <c r="B41" s="41" t="s">
        <v>89</v>
      </c>
      <c r="C41" s="46">
        <f t="shared" si="11"/>
        <v>17966.739999999998</v>
      </c>
      <c r="D41" s="46">
        <f>D42+D45+D54</f>
        <v>14189.8</v>
      </c>
      <c r="E41" s="46">
        <f>E42+E45+E54</f>
        <v>1582.44</v>
      </c>
      <c r="F41" s="46">
        <f>F42+F45+F54</f>
        <v>2194.5</v>
      </c>
      <c r="G41" s="46" t="e">
        <f>G42+#REF!+#REF!</f>
        <v>#REF!</v>
      </c>
      <c r="H41" s="46" t="e">
        <f>H42+#REF!+#REF!</f>
        <v>#REF!</v>
      </c>
      <c r="I41" s="46" t="e">
        <f>I42+#REF!+#REF!</f>
        <v>#REF!</v>
      </c>
      <c r="J41" s="46" t="e">
        <f>J42+#REF!+#REF!</f>
        <v>#REF!</v>
      </c>
      <c r="K41" s="43" t="e">
        <f>G41/C41</f>
        <v>#REF!</v>
      </c>
      <c r="L41" s="46">
        <f t="shared" si="8"/>
        <v>16169.900000000001</v>
      </c>
      <c r="M41" s="46">
        <f>M42+M45+M54</f>
        <v>13975.400000000001</v>
      </c>
      <c r="N41" s="46">
        <f>N42+N45+N54</f>
        <v>0</v>
      </c>
      <c r="O41" s="46">
        <f>O42+O45+O54</f>
        <v>2194.5</v>
      </c>
      <c r="P41" s="59">
        <f t="shared" si="10"/>
        <v>0.8999907607056151</v>
      </c>
      <c r="Q41" s="27"/>
    </row>
    <row r="42" spans="1:17" s="3" customFormat="1" ht="42.75" customHeight="1">
      <c r="A42" s="20"/>
      <c r="B42" s="21" t="s">
        <v>106</v>
      </c>
      <c r="C42" s="38">
        <f t="shared" si="11"/>
        <v>1128.6</v>
      </c>
      <c r="D42" s="38">
        <f aca="true" t="shared" si="12" ref="D42:F43">D43</f>
        <v>1128.6</v>
      </c>
      <c r="E42" s="38">
        <f t="shared" si="12"/>
        <v>0</v>
      </c>
      <c r="F42" s="38">
        <f t="shared" si="12"/>
        <v>0</v>
      </c>
      <c r="G42" s="38"/>
      <c r="H42" s="38"/>
      <c r="I42" s="38"/>
      <c r="J42" s="38"/>
      <c r="K42" s="59"/>
      <c r="L42" s="38">
        <f t="shared" si="8"/>
        <v>1128.6</v>
      </c>
      <c r="M42" s="38">
        <f aca="true" t="shared" si="13" ref="M42:O43">M43</f>
        <v>1128.6</v>
      </c>
      <c r="N42" s="38">
        <f t="shared" si="13"/>
        <v>0</v>
      </c>
      <c r="O42" s="38">
        <f t="shared" si="13"/>
        <v>0</v>
      </c>
      <c r="P42" s="59">
        <f t="shared" si="10"/>
        <v>1</v>
      </c>
      <c r="Q42" s="27"/>
    </row>
    <row r="43" spans="1:17" s="3" customFormat="1" ht="49.5">
      <c r="A43" s="20" t="s">
        <v>82</v>
      </c>
      <c r="B43" s="4" t="s">
        <v>108</v>
      </c>
      <c r="C43" s="31">
        <f t="shared" si="11"/>
        <v>1128.6</v>
      </c>
      <c r="D43" s="31">
        <f t="shared" si="12"/>
        <v>1128.6</v>
      </c>
      <c r="E43" s="31">
        <f t="shared" si="12"/>
        <v>0</v>
      </c>
      <c r="F43" s="31">
        <f t="shared" si="12"/>
        <v>0</v>
      </c>
      <c r="G43" s="31"/>
      <c r="H43" s="31"/>
      <c r="I43" s="28"/>
      <c r="J43" s="24"/>
      <c r="K43" s="39"/>
      <c r="L43" s="31">
        <f t="shared" si="8"/>
        <v>1128.6</v>
      </c>
      <c r="M43" s="31">
        <f t="shared" si="13"/>
        <v>1128.6</v>
      </c>
      <c r="N43" s="31">
        <f t="shared" si="13"/>
        <v>0</v>
      </c>
      <c r="O43" s="31">
        <f t="shared" si="13"/>
        <v>0</v>
      </c>
      <c r="P43" s="59">
        <f t="shared" si="10"/>
        <v>1</v>
      </c>
      <c r="Q43" s="27"/>
    </row>
    <row r="44" spans="1:17" s="3" customFormat="1" ht="51" customHeight="1">
      <c r="A44" s="20" t="s">
        <v>64</v>
      </c>
      <c r="B44" s="4" t="s">
        <v>140</v>
      </c>
      <c r="C44" s="31">
        <f t="shared" si="11"/>
        <v>1128.6</v>
      </c>
      <c r="D44" s="31">
        <v>1128.6</v>
      </c>
      <c r="E44" s="28">
        <v>0</v>
      </c>
      <c r="F44" s="24">
        <v>0</v>
      </c>
      <c r="G44" s="31"/>
      <c r="H44" s="31"/>
      <c r="I44" s="28"/>
      <c r="J44" s="24"/>
      <c r="K44" s="39"/>
      <c r="L44" s="31">
        <f>M44+N44</f>
        <v>1128.6</v>
      </c>
      <c r="M44" s="31">
        <v>1128.6</v>
      </c>
      <c r="N44" s="28">
        <v>0</v>
      </c>
      <c r="O44" s="24">
        <v>0</v>
      </c>
      <c r="P44" s="59">
        <f t="shared" si="10"/>
        <v>1</v>
      </c>
      <c r="Q44" s="27"/>
    </row>
    <row r="45" spans="1:17" s="3" customFormat="1" ht="50.25" customHeight="1">
      <c r="A45" s="125"/>
      <c r="B45" s="21" t="s">
        <v>107</v>
      </c>
      <c r="C45" s="38">
        <f t="shared" si="11"/>
        <v>11186.5</v>
      </c>
      <c r="D45" s="38">
        <f>D46+D51</f>
        <v>11186.5</v>
      </c>
      <c r="E45" s="38">
        <f>E46+E51</f>
        <v>0</v>
      </c>
      <c r="F45" s="38">
        <f>F46+F51</f>
        <v>0</v>
      </c>
      <c r="G45" s="38"/>
      <c r="H45" s="38"/>
      <c r="I45" s="18"/>
      <c r="J45" s="5"/>
      <c r="K45" s="59"/>
      <c r="L45" s="38">
        <f aca="true" t="shared" si="14" ref="L45:L72">M45+N45+O45</f>
        <v>11129.800000000001</v>
      </c>
      <c r="M45" s="38">
        <f>M46+M51</f>
        <v>11129.800000000001</v>
      </c>
      <c r="N45" s="38">
        <f>N46+N51</f>
        <v>0</v>
      </c>
      <c r="O45" s="38">
        <f>O46+O51</f>
        <v>0</v>
      </c>
      <c r="P45" s="59">
        <f t="shared" si="10"/>
        <v>0.9949313905153534</v>
      </c>
      <c r="Q45" s="27"/>
    </row>
    <row r="46" spans="1:17" s="3" customFormat="1" ht="60.75" customHeight="1">
      <c r="A46" s="20" t="s">
        <v>84</v>
      </c>
      <c r="B46" s="4" t="s">
        <v>109</v>
      </c>
      <c r="C46" s="31">
        <f t="shared" si="11"/>
        <v>652.5999999999999</v>
      </c>
      <c r="D46" s="31">
        <f>D47+D48+D49+D50</f>
        <v>652.5999999999999</v>
      </c>
      <c r="E46" s="31">
        <f>E47+E48+E49+E50</f>
        <v>0</v>
      </c>
      <c r="F46" s="31">
        <f>F47+F48+F49+F50</f>
        <v>0</v>
      </c>
      <c r="G46" s="31"/>
      <c r="H46" s="31"/>
      <c r="I46" s="28"/>
      <c r="J46" s="24"/>
      <c r="K46" s="39"/>
      <c r="L46" s="31">
        <f t="shared" si="14"/>
        <v>602.5999999999999</v>
      </c>
      <c r="M46" s="31">
        <f>M47+M48+M49+M50</f>
        <v>602.5999999999999</v>
      </c>
      <c r="N46" s="31">
        <f>N47+N48+N49+N50</f>
        <v>0</v>
      </c>
      <c r="O46" s="31">
        <f>O47+O48+O49+O50</f>
        <v>0</v>
      </c>
      <c r="P46" s="59">
        <f t="shared" si="10"/>
        <v>0.9233833895188477</v>
      </c>
      <c r="Q46" s="27"/>
    </row>
    <row r="47" spans="1:17" s="3" customFormat="1" ht="51.75" customHeight="1">
      <c r="A47" s="20" t="s">
        <v>54</v>
      </c>
      <c r="B47" s="4" t="s">
        <v>136</v>
      </c>
      <c r="C47" s="31">
        <f t="shared" si="11"/>
        <v>16.2</v>
      </c>
      <c r="D47" s="31">
        <v>16.2</v>
      </c>
      <c r="E47" s="28">
        <v>0</v>
      </c>
      <c r="F47" s="24">
        <v>0</v>
      </c>
      <c r="G47" s="31"/>
      <c r="H47" s="31"/>
      <c r="I47" s="28"/>
      <c r="J47" s="24"/>
      <c r="K47" s="39"/>
      <c r="L47" s="31">
        <f t="shared" si="14"/>
        <v>16.2</v>
      </c>
      <c r="M47" s="31">
        <v>16.2</v>
      </c>
      <c r="N47" s="28">
        <v>0</v>
      </c>
      <c r="O47" s="24">
        <v>0</v>
      </c>
      <c r="P47" s="59">
        <f t="shared" si="10"/>
        <v>1</v>
      </c>
      <c r="Q47" s="27"/>
    </row>
    <row r="48" spans="1:17" s="3" customFormat="1" ht="63" customHeight="1">
      <c r="A48" s="20" t="s">
        <v>56</v>
      </c>
      <c r="B48" s="4" t="s">
        <v>137</v>
      </c>
      <c r="C48" s="31">
        <f t="shared" si="11"/>
        <v>455.4</v>
      </c>
      <c r="D48" s="31">
        <v>455.4</v>
      </c>
      <c r="E48" s="28">
        <v>0</v>
      </c>
      <c r="F48" s="24">
        <v>0</v>
      </c>
      <c r="G48" s="31"/>
      <c r="H48" s="31"/>
      <c r="I48" s="28"/>
      <c r="J48" s="24"/>
      <c r="K48" s="39"/>
      <c r="L48" s="31">
        <f t="shared" si="14"/>
        <v>455.4</v>
      </c>
      <c r="M48" s="31">
        <v>455.4</v>
      </c>
      <c r="N48" s="28">
        <v>0</v>
      </c>
      <c r="O48" s="24">
        <v>0</v>
      </c>
      <c r="P48" s="59">
        <f t="shared" si="10"/>
        <v>1</v>
      </c>
      <c r="Q48" s="27"/>
    </row>
    <row r="49" spans="1:17" s="3" customFormat="1" ht="62.25" customHeight="1">
      <c r="A49" s="20" t="s">
        <v>70</v>
      </c>
      <c r="B49" s="4" t="s">
        <v>138</v>
      </c>
      <c r="C49" s="31">
        <f t="shared" si="11"/>
        <v>131</v>
      </c>
      <c r="D49" s="31">
        <v>131</v>
      </c>
      <c r="E49" s="28">
        <v>0</v>
      </c>
      <c r="F49" s="24">
        <v>0</v>
      </c>
      <c r="G49" s="31"/>
      <c r="H49" s="31"/>
      <c r="I49" s="28"/>
      <c r="J49" s="24"/>
      <c r="K49" s="39"/>
      <c r="L49" s="31">
        <f t="shared" si="14"/>
        <v>131</v>
      </c>
      <c r="M49" s="31">
        <v>131</v>
      </c>
      <c r="N49" s="28">
        <v>0</v>
      </c>
      <c r="O49" s="24">
        <v>0</v>
      </c>
      <c r="P49" s="59">
        <f t="shared" si="10"/>
        <v>1</v>
      </c>
      <c r="Q49" s="27"/>
    </row>
    <row r="50" spans="1:17" s="3" customFormat="1" ht="75" customHeight="1">
      <c r="A50" s="20" t="s">
        <v>123</v>
      </c>
      <c r="B50" s="4" t="s">
        <v>139</v>
      </c>
      <c r="C50" s="31">
        <f t="shared" si="11"/>
        <v>50</v>
      </c>
      <c r="D50" s="31">
        <v>50</v>
      </c>
      <c r="E50" s="28">
        <v>0</v>
      </c>
      <c r="F50" s="24">
        <v>0</v>
      </c>
      <c r="G50" s="31"/>
      <c r="H50" s="31"/>
      <c r="I50" s="28"/>
      <c r="J50" s="24"/>
      <c r="K50" s="39"/>
      <c r="L50" s="31">
        <f t="shared" si="14"/>
        <v>0</v>
      </c>
      <c r="M50" s="31">
        <v>0</v>
      </c>
      <c r="N50" s="28">
        <v>0</v>
      </c>
      <c r="O50" s="24">
        <v>0</v>
      </c>
      <c r="P50" s="59">
        <f t="shared" si="10"/>
        <v>0</v>
      </c>
      <c r="Q50" s="27" t="s">
        <v>135</v>
      </c>
    </row>
    <row r="51" spans="1:17" s="3" customFormat="1" ht="49.5" customHeight="1">
      <c r="A51" s="20" t="s">
        <v>82</v>
      </c>
      <c r="B51" s="4" t="s">
        <v>110</v>
      </c>
      <c r="C51" s="31">
        <f t="shared" si="11"/>
        <v>10533.9</v>
      </c>
      <c r="D51" s="31">
        <f>D52+D53</f>
        <v>10533.9</v>
      </c>
      <c r="E51" s="31">
        <f>E52+E53</f>
        <v>0</v>
      </c>
      <c r="F51" s="31">
        <f>F52+F53</f>
        <v>0</v>
      </c>
      <c r="G51" s="31"/>
      <c r="H51" s="31"/>
      <c r="I51" s="28"/>
      <c r="J51" s="24"/>
      <c r="K51" s="39"/>
      <c r="L51" s="31">
        <f t="shared" si="14"/>
        <v>10527.2</v>
      </c>
      <c r="M51" s="31">
        <f>M52+M53</f>
        <v>10527.2</v>
      </c>
      <c r="N51" s="31">
        <f>N52+N53</f>
        <v>0</v>
      </c>
      <c r="O51" s="31">
        <f>O52+O53</f>
        <v>0</v>
      </c>
      <c r="P51" s="59">
        <f t="shared" si="10"/>
        <v>0.999363958268068</v>
      </c>
      <c r="Q51" s="48"/>
    </row>
    <row r="52" spans="1:17" s="3" customFormat="1" ht="57" customHeight="1">
      <c r="A52" s="20" t="s">
        <v>64</v>
      </c>
      <c r="B52" s="4" t="s">
        <v>133</v>
      </c>
      <c r="C52" s="31">
        <f t="shared" si="11"/>
        <v>7953.9</v>
      </c>
      <c r="D52" s="31">
        <v>7953.9</v>
      </c>
      <c r="E52" s="28">
        <v>0</v>
      </c>
      <c r="F52" s="24">
        <v>0</v>
      </c>
      <c r="G52" s="31"/>
      <c r="H52" s="31"/>
      <c r="I52" s="31"/>
      <c r="J52" s="31"/>
      <c r="K52" s="39"/>
      <c r="L52" s="31">
        <f t="shared" si="14"/>
        <v>7953.9</v>
      </c>
      <c r="M52" s="31">
        <v>7953.9</v>
      </c>
      <c r="N52" s="28">
        <v>0</v>
      </c>
      <c r="O52" s="24">
        <v>0</v>
      </c>
      <c r="P52" s="59">
        <f t="shared" si="10"/>
        <v>1</v>
      </c>
      <c r="Q52" s="52"/>
    </row>
    <row r="53" spans="1:17" s="3" customFormat="1" ht="57.75" customHeight="1">
      <c r="A53" s="20" t="s">
        <v>124</v>
      </c>
      <c r="B53" s="4" t="s">
        <v>134</v>
      </c>
      <c r="C53" s="31">
        <f t="shared" si="11"/>
        <v>2580</v>
      </c>
      <c r="D53" s="31">
        <v>2580</v>
      </c>
      <c r="E53" s="28">
        <v>0</v>
      </c>
      <c r="F53" s="24">
        <v>0</v>
      </c>
      <c r="G53" s="31"/>
      <c r="H53" s="31"/>
      <c r="I53" s="28"/>
      <c r="J53" s="31"/>
      <c r="K53" s="39"/>
      <c r="L53" s="31">
        <f t="shared" si="14"/>
        <v>2573.3</v>
      </c>
      <c r="M53" s="31">
        <v>2573.3</v>
      </c>
      <c r="N53" s="28">
        <v>0</v>
      </c>
      <c r="O53" s="31">
        <v>0</v>
      </c>
      <c r="P53" s="59">
        <f t="shared" si="10"/>
        <v>0.9974031007751939</v>
      </c>
      <c r="Q53" s="52"/>
    </row>
    <row r="54" spans="1:17" s="3" customFormat="1" ht="54" customHeight="1">
      <c r="A54" s="125"/>
      <c r="B54" s="21" t="s">
        <v>111</v>
      </c>
      <c r="C54" s="38">
        <f t="shared" si="11"/>
        <v>5651.639999999999</v>
      </c>
      <c r="D54" s="38">
        <f>D55+D57+D59</f>
        <v>1874.6999999999998</v>
      </c>
      <c r="E54" s="38">
        <f>E55+E57+E59</f>
        <v>1582.44</v>
      </c>
      <c r="F54" s="38">
        <f>F55+F57+F59</f>
        <v>2194.5</v>
      </c>
      <c r="G54" s="38"/>
      <c r="H54" s="38"/>
      <c r="I54" s="18"/>
      <c r="J54" s="38"/>
      <c r="K54" s="59"/>
      <c r="L54" s="38">
        <f t="shared" si="14"/>
        <v>3911.5</v>
      </c>
      <c r="M54" s="38">
        <f>M55+M57+M59</f>
        <v>1716.9999999999998</v>
      </c>
      <c r="N54" s="38">
        <f>N55+N57+N59</f>
        <v>0</v>
      </c>
      <c r="O54" s="38">
        <f>O55+O57+O59</f>
        <v>2194.5</v>
      </c>
      <c r="P54" s="59">
        <f t="shared" si="10"/>
        <v>0.6920999922146492</v>
      </c>
      <c r="Q54" s="52"/>
    </row>
    <row r="55" spans="1:17" s="3" customFormat="1" ht="53.25" customHeight="1">
      <c r="A55" s="20" t="s">
        <v>84</v>
      </c>
      <c r="B55" s="4" t="s">
        <v>112</v>
      </c>
      <c r="C55" s="31">
        <f t="shared" si="11"/>
        <v>4269.9400000000005</v>
      </c>
      <c r="D55" s="31">
        <f>D56</f>
        <v>493</v>
      </c>
      <c r="E55" s="31">
        <f>E56</f>
        <v>1582.44</v>
      </c>
      <c r="F55" s="31">
        <f>F56</f>
        <v>2194.5</v>
      </c>
      <c r="G55" s="31"/>
      <c r="H55" s="31"/>
      <c r="I55" s="28"/>
      <c r="J55" s="24"/>
      <c r="K55" s="39"/>
      <c r="L55" s="31">
        <f t="shared" si="14"/>
        <v>2561.8</v>
      </c>
      <c r="M55" s="31">
        <f>M56</f>
        <v>367.3</v>
      </c>
      <c r="N55" s="31">
        <f>N56</f>
        <v>0</v>
      </c>
      <c r="O55" s="31">
        <f>O56</f>
        <v>2194.5</v>
      </c>
      <c r="P55" s="59">
        <f t="shared" si="10"/>
        <v>0.5999615919661634</v>
      </c>
      <c r="Q55" s="27"/>
    </row>
    <row r="56" spans="1:17" s="3" customFormat="1" ht="54.75" customHeight="1">
      <c r="A56" s="20" t="s">
        <v>54</v>
      </c>
      <c r="B56" s="4" t="s">
        <v>132</v>
      </c>
      <c r="C56" s="31">
        <f t="shared" si="11"/>
        <v>4269.9400000000005</v>
      </c>
      <c r="D56" s="31">
        <f>403.1+89.9</f>
        <v>493</v>
      </c>
      <c r="E56" s="28">
        <v>1582.44</v>
      </c>
      <c r="F56" s="24">
        <v>2194.5</v>
      </c>
      <c r="G56" s="31"/>
      <c r="H56" s="31"/>
      <c r="I56" s="28"/>
      <c r="J56" s="24"/>
      <c r="K56" s="39"/>
      <c r="L56" s="31">
        <f t="shared" si="14"/>
        <v>2561.8</v>
      </c>
      <c r="M56" s="31">
        <v>367.3</v>
      </c>
      <c r="N56" s="28">
        <v>0</v>
      </c>
      <c r="O56" s="24">
        <v>2194.5</v>
      </c>
      <c r="P56" s="59">
        <f t="shared" si="10"/>
        <v>0.5999615919661634</v>
      </c>
      <c r="Q56" s="27" t="s">
        <v>100</v>
      </c>
    </row>
    <row r="57" spans="1:17" s="12" customFormat="1" ht="72.75" customHeight="1">
      <c r="A57" s="20" t="s">
        <v>79</v>
      </c>
      <c r="B57" s="4" t="s">
        <v>113</v>
      </c>
      <c r="C57" s="31">
        <f t="shared" si="11"/>
        <v>1341.6</v>
      </c>
      <c r="D57" s="31">
        <f>D58</f>
        <v>1341.6</v>
      </c>
      <c r="E57" s="31">
        <f>E58</f>
        <v>0</v>
      </c>
      <c r="F57" s="31">
        <f>F58</f>
        <v>0</v>
      </c>
      <c r="G57" s="31"/>
      <c r="H57" s="31"/>
      <c r="I57" s="28"/>
      <c r="J57" s="24"/>
      <c r="K57" s="39"/>
      <c r="L57" s="31">
        <f t="shared" si="14"/>
        <v>1341.6</v>
      </c>
      <c r="M57" s="31">
        <f>M58</f>
        <v>1341.6</v>
      </c>
      <c r="N57" s="31">
        <f>N58</f>
        <v>0</v>
      </c>
      <c r="O57" s="31">
        <f>O58</f>
        <v>0</v>
      </c>
      <c r="P57" s="59">
        <f t="shared" si="10"/>
        <v>1</v>
      </c>
      <c r="Q57" s="27"/>
    </row>
    <row r="58" spans="1:17" s="2" customFormat="1" ht="69" customHeight="1">
      <c r="A58" s="20" t="s">
        <v>60</v>
      </c>
      <c r="B58" s="4" t="s">
        <v>131</v>
      </c>
      <c r="C58" s="31">
        <f t="shared" si="11"/>
        <v>1341.6</v>
      </c>
      <c r="D58" s="31">
        <v>1341.6</v>
      </c>
      <c r="E58" s="28">
        <v>0</v>
      </c>
      <c r="F58" s="24">
        <v>0</v>
      </c>
      <c r="G58" s="31"/>
      <c r="H58" s="31"/>
      <c r="I58" s="28"/>
      <c r="J58" s="24"/>
      <c r="K58" s="39"/>
      <c r="L58" s="31">
        <f t="shared" si="14"/>
        <v>1341.6</v>
      </c>
      <c r="M58" s="31">
        <v>1341.6</v>
      </c>
      <c r="N58" s="28">
        <v>0</v>
      </c>
      <c r="O58" s="24">
        <v>0</v>
      </c>
      <c r="P58" s="59">
        <f t="shared" si="10"/>
        <v>1</v>
      </c>
      <c r="Q58" s="27"/>
    </row>
    <row r="59" spans="1:17" s="2" customFormat="1" ht="71.25" customHeight="1">
      <c r="A59" s="20" t="s">
        <v>125</v>
      </c>
      <c r="B59" s="4" t="s">
        <v>114</v>
      </c>
      <c r="C59" s="31">
        <f t="shared" si="11"/>
        <v>40.1</v>
      </c>
      <c r="D59" s="31">
        <f>D60</f>
        <v>40.1</v>
      </c>
      <c r="E59" s="31">
        <f>E60</f>
        <v>0</v>
      </c>
      <c r="F59" s="31">
        <f>F60</f>
        <v>0</v>
      </c>
      <c r="G59" s="31"/>
      <c r="H59" s="31"/>
      <c r="I59" s="28"/>
      <c r="J59" s="24"/>
      <c r="K59" s="39"/>
      <c r="L59" s="31">
        <f t="shared" si="14"/>
        <v>8.1</v>
      </c>
      <c r="M59" s="31">
        <f>M60</f>
        <v>8.1</v>
      </c>
      <c r="N59" s="31">
        <f>N60</f>
        <v>0</v>
      </c>
      <c r="O59" s="31">
        <f>O60</f>
        <v>0</v>
      </c>
      <c r="P59" s="59">
        <f t="shared" si="10"/>
        <v>0.20199501246882792</v>
      </c>
      <c r="Q59" s="27"/>
    </row>
    <row r="60" spans="1:17" s="2" customFormat="1" ht="72" customHeight="1">
      <c r="A60" s="20" t="s">
        <v>126</v>
      </c>
      <c r="B60" s="4" t="s">
        <v>130</v>
      </c>
      <c r="C60" s="31">
        <f t="shared" si="11"/>
        <v>40.1</v>
      </c>
      <c r="D60" s="31">
        <v>40.1</v>
      </c>
      <c r="E60" s="28">
        <v>0</v>
      </c>
      <c r="F60" s="24">
        <v>0</v>
      </c>
      <c r="G60" s="31"/>
      <c r="H60" s="31"/>
      <c r="I60" s="31"/>
      <c r="J60" s="31"/>
      <c r="K60" s="39"/>
      <c r="L60" s="31">
        <f t="shared" si="14"/>
        <v>8.1</v>
      </c>
      <c r="M60" s="31">
        <v>8.1</v>
      </c>
      <c r="N60" s="28">
        <v>0</v>
      </c>
      <c r="O60" s="24">
        <v>0</v>
      </c>
      <c r="P60" s="59">
        <f t="shared" si="10"/>
        <v>0.20199501246882792</v>
      </c>
      <c r="Q60" s="27" t="s">
        <v>100</v>
      </c>
    </row>
    <row r="61" spans="1:17" ht="70.5" customHeight="1">
      <c r="A61" s="50" t="s">
        <v>95</v>
      </c>
      <c r="B61" s="61" t="s">
        <v>90</v>
      </c>
      <c r="C61" s="46">
        <f t="shared" si="11"/>
        <v>19812.800000000003</v>
      </c>
      <c r="D61" s="46">
        <f>D62+D68+D71</f>
        <v>19812.800000000003</v>
      </c>
      <c r="E61" s="46">
        <f>E62+E71</f>
        <v>0</v>
      </c>
      <c r="F61" s="46">
        <f>F62+F71</f>
        <v>0</v>
      </c>
      <c r="G61" s="46" t="e">
        <f>#REF!+#REF!+#REF!+#REF!+#REF!+#REF!</f>
        <v>#REF!</v>
      </c>
      <c r="H61" s="46" t="e">
        <f>#REF!+#REF!+#REF!+#REF!+#REF!+#REF!</f>
        <v>#REF!</v>
      </c>
      <c r="I61" s="46" t="e">
        <f>#REF!+#REF!+#REF!+#REF!+#REF!+#REF!</f>
        <v>#REF!</v>
      </c>
      <c r="J61" s="46" t="e">
        <f>#REF!+#REF!+#REF!+#REF!+#REF!+#REF!</f>
        <v>#REF!</v>
      </c>
      <c r="K61" s="43" t="e">
        <f>G61/C61</f>
        <v>#REF!</v>
      </c>
      <c r="L61" s="46">
        <f t="shared" si="14"/>
        <v>19667.699999999997</v>
      </c>
      <c r="M61" s="46">
        <f>M62+M68+M71</f>
        <v>19667.699999999997</v>
      </c>
      <c r="N61" s="46">
        <f>N62+N68+N71</f>
        <v>0</v>
      </c>
      <c r="O61" s="46">
        <f>O62+O68+O71</f>
        <v>0</v>
      </c>
      <c r="P61" s="59">
        <f t="shared" si="10"/>
        <v>0.9926764515868527</v>
      </c>
      <c r="Q61" s="52"/>
    </row>
    <row r="62" spans="1:17" ht="47.25" customHeight="1">
      <c r="A62" s="123" t="s">
        <v>84</v>
      </c>
      <c r="B62" s="115" t="s">
        <v>115</v>
      </c>
      <c r="C62" s="38">
        <f t="shared" si="11"/>
        <v>18970.800000000003</v>
      </c>
      <c r="D62" s="38">
        <f>D63+D64+D65+D66+D67</f>
        <v>18970.800000000003</v>
      </c>
      <c r="E62" s="38">
        <f>E63+E64+E65+E66+E67</f>
        <v>0</v>
      </c>
      <c r="F62" s="38">
        <f>F63+F64+F65+F66+F67</f>
        <v>0</v>
      </c>
      <c r="G62" s="38"/>
      <c r="H62" s="38"/>
      <c r="I62" s="38"/>
      <c r="J62" s="38"/>
      <c r="K62" s="59"/>
      <c r="L62" s="18">
        <f t="shared" si="14"/>
        <v>18918.6</v>
      </c>
      <c r="M62" s="18">
        <f>M63+M64+M65+M66+M67</f>
        <v>18918.6</v>
      </c>
      <c r="N62" s="18">
        <f>N63+N64+N65+N66+N67</f>
        <v>0</v>
      </c>
      <c r="O62" s="18">
        <f>O63+O64+O65+O66+O67</f>
        <v>0</v>
      </c>
      <c r="P62" s="59">
        <f t="shared" si="10"/>
        <v>0.9972484028085266</v>
      </c>
      <c r="Q62" s="52"/>
    </row>
    <row r="63" spans="1:17" ht="57.75" customHeight="1">
      <c r="A63" s="123" t="s">
        <v>54</v>
      </c>
      <c r="B63" s="51" t="s">
        <v>116</v>
      </c>
      <c r="C63" s="31">
        <f t="shared" si="11"/>
        <v>15271.5</v>
      </c>
      <c r="D63" s="31">
        <v>15271.5</v>
      </c>
      <c r="E63" s="31">
        <v>0</v>
      </c>
      <c r="F63" s="31">
        <v>0</v>
      </c>
      <c r="G63" s="31"/>
      <c r="H63" s="31"/>
      <c r="I63" s="31"/>
      <c r="J63" s="31"/>
      <c r="K63" s="39"/>
      <c r="L63" s="28">
        <f t="shared" si="14"/>
        <v>15271.5</v>
      </c>
      <c r="M63" s="31">
        <v>15271.5</v>
      </c>
      <c r="N63" s="31">
        <v>0</v>
      </c>
      <c r="O63" s="31">
        <v>0</v>
      </c>
      <c r="P63" s="59">
        <f t="shared" si="10"/>
        <v>1</v>
      </c>
      <c r="Q63" s="52"/>
    </row>
    <row r="64" spans="1:17" ht="57" customHeight="1">
      <c r="A64" s="123" t="s">
        <v>56</v>
      </c>
      <c r="B64" s="51" t="s">
        <v>117</v>
      </c>
      <c r="C64" s="31">
        <f t="shared" si="11"/>
        <v>698.2</v>
      </c>
      <c r="D64" s="31">
        <v>698.2</v>
      </c>
      <c r="E64" s="28">
        <v>0</v>
      </c>
      <c r="F64" s="24">
        <v>0</v>
      </c>
      <c r="G64" s="31"/>
      <c r="H64" s="31"/>
      <c r="I64" s="31"/>
      <c r="J64" s="31"/>
      <c r="K64" s="39"/>
      <c r="L64" s="28">
        <f t="shared" si="14"/>
        <v>698.2</v>
      </c>
      <c r="M64" s="28">
        <v>698.2</v>
      </c>
      <c r="N64" s="28">
        <v>0</v>
      </c>
      <c r="O64" s="28">
        <v>0</v>
      </c>
      <c r="P64" s="59">
        <f t="shared" si="10"/>
        <v>1</v>
      </c>
      <c r="Q64" s="52"/>
    </row>
    <row r="65" spans="1:17" ht="54.75" customHeight="1">
      <c r="A65" s="123" t="s">
        <v>70</v>
      </c>
      <c r="B65" s="51" t="s">
        <v>118</v>
      </c>
      <c r="C65" s="31">
        <f t="shared" si="11"/>
        <v>2401.4</v>
      </c>
      <c r="D65" s="31">
        <v>2401.4</v>
      </c>
      <c r="E65" s="28">
        <v>0</v>
      </c>
      <c r="F65" s="24">
        <v>0</v>
      </c>
      <c r="G65" s="31"/>
      <c r="H65" s="31"/>
      <c r="I65" s="31"/>
      <c r="J65" s="31"/>
      <c r="K65" s="39"/>
      <c r="L65" s="28">
        <f t="shared" si="14"/>
        <v>2363.8</v>
      </c>
      <c r="M65" s="28">
        <v>2363.8</v>
      </c>
      <c r="N65" s="28">
        <v>0</v>
      </c>
      <c r="O65" s="28">
        <v>0</v>
      </c>
      <c r="P65" s="59">
        <f t="shared" si="10"/>
        <v>0.9843424668943117</v>
      </c>
      <c r="Q65" s="27" t="s">
        <v>26</v>
      </c>
    </row>
    <row r="66" spans="1:17" ht="48" customHeight="1">
      <c r="A66" s="123" t="s">
        <v>123</v>
      </c>
      <c r="B66" s="51" t="s">
        <v>141</v>
      </c>
      <c r="C66" s="31">
        <f t="shared" si="11"/>
        <v>300</v>
      </c>
      <c r="D66" s="31">
        <v>300</v>
      </c>
      <c r="E66" s="28">
        <v>0</v>
      </c>
      <c r="F66" s="24">
        <v>0</v>
      </c>
      <c r="G66" s="31"/>
      <c r="H66" s="31"/>
      <c r="I66" s="31"/>
      <c r="J66" s="31"/>
      <c r="K66" s="39"/>
      <c r="L66" s="28">
        <f t="shared" si="14"/>
        <v>300</v>
      </c>
      <c r="M66" s="28">
        <v>300</v>
      </c>
      <c r="N66" s="28">
        <v>0</v>
      </c>
      <c r="O66" s="28">
        <v>0</v>
      </c>
      <c r="P66" s="59">
        <f t="shared" si="10"/>
        <v>1</v>
      </c>
      <c r="Q66" s="52"/>
    </row>
    <row r="67" spans="1:17" ht="48" customHeight="1">
      <c r="A67" s="123" t="s">
        <v>127</v>
      </c>
      <c r="B67" s="51" t="s">
        <v>142</v>
      </c>
      <c r="C67" s="31">
        <f t="shared" si="11"/>
        <v>299.7</v>
      </c>
      <c r="D67" s="31">
        <v>299.7</v>
      </c>
      <c r="E67" s="28">
        <v>0</v>
      </c>
      <c r="F67" s="24">
        <v>0</v>
      </c>
      <c r="G67" s="31"/>
      <c r="H67" s="31"/>
      <c r="I67" s="31"/>
      <c r="J67" s="31"/>
      <c r="K67" s="39"/>
      <c r="L67" s="28">
        <f t="shared" si="14"/>
        <v>285.1</v>
      </c>
      <c r="M67" s="28">
        <v>285.1</v>
      </c>
      <c r="N67" s="28">
        <v>0</v>
      </c>
      <c r="O67" s="28">
        <v>0</v>
      </c>
      <c r="P67" s="59">
        <f t="shared" si="10"/>
        <v>0.9512846179512847</v>
      </c>
      <c r="Q67" s="52"/>
    </row>
    <row r="68" spans="1:17" ht="48" customHeight="1">
      <c r="A68" s="123" t="s">
        <v>79</v>
      </c>
      <c r="B68" s="115" t="s">
        <v>119</v>
      </c>
      <c r="C68" s="38">
        <f t="shared" si="11"/>
        <v>542</v>
      </c>
      <c r="D68" s="38">
        <f>D69+D70</f>
        <v>542</v>
      </c>
      <c r="E68" s="38">
        <f>E69+E70</f>
        <v>0</v>
      </c>
      <c r="F68" s="38">
        <f>F69+F70</f>
        <v>0</v>
      </c>
      <c r="G68" s="38"/>
      <c r="H68" s="38"/>
      <c r="I68" s="38"/>
      <c r="J68" s="38"/>
      <c r="K68" s="59"/>
      <c r="L68" s="124">
        <f t="shared" si="14"/>
        <v>525.8</v>
      </c>
      <c r="M68" s="18">
        <f>M69+M70</f>
        <v>525.8</v>
      </c>
      <c r="N68" s="18">
        <f>N69+N70</f>
        <v>0</v>
      </c>
      <c r="O68" s="18">
        <f>O69+O70</f>
        <v>0</v>
      </c>
      <c r="P68" s="59">
        <f t="shared" si="10"/>
        <v>0.970110701107011</v>
      </c>
      <c r="Q68" s="52"/>
    </row>
    <row r="69" spans="1:17" ht="75.75" customHeight="1">
      <c r="A69" s="123" t="s">
        <v>60</v>
      </c>
      <c r="B69" s="51" t="s">
        <v>120</v>
      </c>
      <c r="C69" s="31">
        <f t="shared" si="11"/>
        <v>12</v>
      </c>
      <c r="D69" s="31">
        <v>12</v>
      </c>
      <c r="E69" s="28">
        <v>0</v>
      </c>
      <c r="F69" s="24">
        <v>0</v>
      </c>
      <c r="G69" s="31"/>
      <c r="H69" s="31"/>
      <c r="I69" s="31"/>
      <c r="J69" s="31"/>
      <c r="K69" s="39"/>
      <c r="L69" s="28">
        <f t="shared" si="14"/>
        <v>0</v>
      </c>
      <c r="M69" s="28">
        <v>0</v>
      </c>
      <c r="N69" s="28">
        <v>0</v>
      </c>
      <c r="O69" s="28">
        <v>0</v>
      </c>
      <c r="P69" s="59">
        <f t="shared" si="10"/>
        <v>0</v>
      </c>
      <c r="Q69" s="52" t="s">
        <v>129</v>
      </c>
    </row>
    <row r="70" spans="1:17" ht="57.75" customHeight="1">
      <c r="A70" s="123" t="s">
        <v>61</v>
      </c>
      <c r="B70" s="51" t="s">
        <v>121</v>
      </c>
      <c r="C70" s="31">
        <f t="shared" si="11"/>
        <v>530</v>
      </c>
      <c r="D70" s="31">
        <v>530</v>
      </c>
      <c r="E70" s="31">
        <v>0</v>
      </c>
      <c r="F70" s="31"/>
      <c r="G70" s="31"/>
      <c r="H70" s="31"/>
      <c r="I70" s="31"/>
      <c r="J70" s="31"/>
      <c r="K70" s="39"/>
      <c r="L70" s="31">
        <f t="shared" si="14"/>
        <v>525.8</v>
      </c>
      <c r="M70" s="31">
        <v>525.8</v>
      </c>
      <c r="N70" s="31">
        <v>0</v>
      </c>
      <c r="O70" s="31">
        <v>0</v>
      </c>
      <c r="P70" s="59">
        <f t="shared" si="10"/>
        <v>0.9920754716981132</v>
      </c>
      <c r="Q70" s="52"/>
    </row>
    <row r="71" spans="1:17" ht="86.25" customHeight="1">
      <c r="A71" s="123" t="s">
        <v>82</v>
      </c>
      <c r="B71" s="115" t="s">
        <v>122</v>
      </c>
      <c r="C71" s="38">
        <f t="shared" si="11"/>
        <v>300</v>
      </c>
      <c r="D71" s="38">
        <f>D72</f>
        <v>300</v>
      </c>
      <c r="E71" s="38">
        <f>E72</f>
        <v>0</v>
      </c>
      <c r="F71" s="38">
        <f>F72</f>
        <v>0</v>
      </c>
      <c r="G71" s="38"/>
      <c r="H71" s="38"/>
      <c r="I71" s="38"/>
      <c r="J71" s="38"/>
      <c r="K71" s="59"/>
      <c r="L71" s="18">
        <f t="shared" si="14"/>
        <v>223.3</v>
      </c>
      <c r="M71" s="18">
        <f>M72</f>
        <v>223.3</v>
      </c>
      <c r="N71" s="18">
        <f>N72</f>
        <v>0</v>
      </c>
      <c r="O71" s="18">
        <f>O72</f>
        <v>0</v>
      </c>
      <c r="P71" s="59">
        <f t="shared" si="10"/>
        <v>0.7443333333333334</v>
      </c>
      <c r="Q71" s="116"/>
    </row>
    <row r="72" spans="1:17" ht="92.25" customHeight="1">
      <c r="A72" s="123" t="s">
        <v>64</v>
      </c>
      <c r="B72" s="51" t="s">
        <v>143</v>
      </c>
      <c r="C72" s="31">
        <f t="shared" si="11"/>
        <v>300</v>
      </c>
      <c r="D72" s="31">
        <v>300</v>
      </c>
      <c r="E72" s="28">
        <v>0</v>
      </c>
      <c r="F72" s="24">
        <v>0</v>
      </c>
      <c r="G72" s="31"/>
      <c r="H72" s="31"/>
      <c r="I72" s="31"/>
      <c r="J72" s="31"/>
      <c r="K72" s="39"/>
      <c r="L72" s="28">
        <f t="shared" si="14"/>
        <v>223.3</v>
      </c>
      <c r="M72" s="28">
        <v>223.3</v>
      </c>
      <c r="N72" s="28">
        <v>0</v>
      </c>
      <c r="O72" s="28">
        <v>0</v>
      </c>
      <c r="P72" s="59">
        <f>L72/C72</f>
        <v>0.7443333333333334</v>
      </c>
      <c r="Q72" s="27" t="s">
        <v>26</v>
      </c>
    </row>
    <row r="73" spans="1:17" ht="48" customHeight="1">
      <c r="A73" s="120"/>
      <c r="B73" s="53" t="s">
        <v>11</v>
      </c>
      <c r="C73" s="53">
        <f>C6+C15+C22+C28+C32+C41+C61+C36</f>
        <v>108232.60999999999</v>
      </c>
      <c r="D73" s="53">
        <f aca="true" t="shared" si="15" ref="D73:O73">D6+D15+D22+D28+D32+D41+D61+D36</f>
        <v>87654.77</v>
      </c>
      <c r="E73" s="53">
        <f t="shared" si="15"/>
        <v>17764.14</v>
      </c>
      <c r="F73" s="53">
        <f t="shared" si="15"/>
        <v>2813.7</v>
      </c>
      <c r="G73" s="53" t="e">
        <f t="shared" si="15"/>
        <v>#REF!</v>
      </c>
      <c r="H73" s="53" t="e">
        <f t="shared" si="15"/>
        <v>#REF!</v>
      </c>
      <c r="I73" s="53" t="e">
        <f t="shared" si="15"/>
        <v>#REF!</v>
      </c>
      <c r="J73" s="53" t="e">
        <f t="shared" si="15"/>
        <v>#REF!</v>
      </c>
      <c r="K73" s="53" t="e">
        <f t="shared" si="15"/>
        <v>#REF!</v>
      </c>
      <c r="L73" s="53">
        <f t="shared" si="15"/>
        <v>93006.2</v>
      </c>
      <c r="M73" s="53">
        <f t="shared" si="15"/>
        <v>80687.9</v>
      </c>
      <c r="N73" s="53">
        <f t="shared" si="15"/>
        <v>9799.8</v>
      </c>
      <c r="O73" s="53">
        <f t="shared" si="15"/>
        <v>2518.5</v>
      </c>
      <c r="P73" s="59">
        <f>L73/C73</f>
        <v>0.8593177231889725</v>
      </c>
      <c r="Q73" s="114"/>
    </row>
    <row r="74" spans="1:17" ht="48" customHeight="1">
      <c r="A74" s="121"/>
      <c r="B74" s="135" t="s">
        <v>252</v>
      </c>
      <c r="C74" s="117"/>
      <c r="D74" s="117"/>
      <c r="E74" s="117"/>
      <c r="F74" s="135" t="s">
        <v>91</v>
      </c>
      <c r="G74" s="117"/>
      <c r="H74" s="117"/>
      <c r="I74" s="117"/>
      <c r="J74" s="117"/>
      <c r="K74" s="117"/>
      <c r="L74" s="117"/>
      <c r="M74" s="117"/>
      <c r="N74" s="117"/>
      <c r="O74" s="117"/>
      <c r="P74" s="106"/>
      <c r="Q74" s="118"/>
    </row>
    <row r="75" spans="1:17" ht="48" customHeight="1">
      <c r="A75" s="121"/>
      <c r="B75" s="135" t="s">
        <v>253</v>
      </c>
      <c r="C75" s="117"/>
      <c r="D75" s="119"/>
      <c r="E75" s="117"/>
      <c r="F75" s="65"/>
      <c r="G75" s="117"/>
      <c r="H75" s="117"/>
      <c r="I75" s="117"/>
      <c r="J75" s="117"/>
      <c r="K75" s="117"/>
      <c r="L75" s="117"/>
      <c r="M75" s="117"/>
      <c r="N75" s="117"/>
      <c r="O75" s="117"/>
      <c r="P75" s="106"/>
      <c r="Q75" s="118"/>
    </row>
    <row r="76" spans="1:17" ht="48" customHeight="1">
      <c r="A76" s="121"/>
      <c r="B76" s="65" t="s">
        <v>93</v>
      </c>
      <c r="C76" s="117"/>
      <c r="D76" s="117"/>
      <c r="E76" s="117"/>
      <c r="F76" s="65"/>
      <c r="G76" s="117"/>
      <c r="H76" s="117"/>
      <c r="I76" s="117"/>
      <c r="J76" s="117"/>
      <c r="K76" s="117"/>
      <c r="L76" s="117"/>
      <c r="M76" s="117"/>
      <c r="N76" s="117"/>
      <c r="O76" s="117"/>
      <c r="P76" s="106"/>
      <c r="Q76" s="118"/>
    </row>
    <row r="77" spans="1:17" ht="48" customHeight="1">
      <c r="A77" s="122"/>
      <c r="B77" s="65" t="s">
        <v>92</v>
      </c>
      <c r="C77" s="65"/>
      <c r="D77" s="128"/>
      <c r="E77" s="65"/>
      <c r="F77" s="65"/>
      <c r="G77" s="65"/>
      <c r="H77" s="14"/>
      <c r="I77" s="14"/>
      <c r="J77" s="14"/>
      <c r="K77" s="14"/>
      <c r="L77" s="14"/>
      <c r="M77" s="29"/>
      <c r="N77" s="14"/>
      <c r="O77" s="14"/>
      <c r="Q77" s="16"/>
    </row>
    <row r="78" spans="2:17" ht="48" customHeight="1">
      <c r="B78" s="65"/>
      <c r="C78" s="65"/>
      <c r="D78" s="65"/>
      <c r="E78" s="65"/>
      <c r="F78" s="65"/>
      <c r="G78" s="65"/>
      <c r="H78" s="11"/>
      <c r="Q78" s="16"/>
    </row>
    <row r="79" spans="2:17" ht="48" customHeight="1">
      <c r="B79" s="65"/>
      <c r="C79" s="65"/>
      <c r="D79" s="65"/>
      <c r="E79" s="65"/>
      <c r="F79" s="65"/>
      <c r="G79" s="65"/>
      <c r="H79" s="11"/>
      <c r="Q79" s="16"/>
    </row>
    <row r="80" spans="2:17" ht="48" customHeight="1">
      <c r="B80" s="65"/>
      <c r="C80" s="65"/>
      <c r="D80" s="65"/>
      <c r="E80" s="65"/>
      <c r="F80" s="65"/>
      <c r="G80" s="65"/>
      <c r="Q80" s="16"/>
    </row>
    <row r="81" spans="2:17" ht="48" customHeight="1">
      <c r="B81" s="65"/>
      <c r="C81" s="65"/>
      <c r="D81" s="65"/>
      <c r="E81" s="65"/>
      <c r="F81" s="65"/>
      <c r="G81" s="65"/>
      <c r="Q81" s="16"/>
    </row>
    <row r="82" spans="2:17" ht="48" customHeight="1">
      <c r="B82" s="44"/>
      <c r="C82" s="11"/>
      <c r="D82" s="11"/>
      <c r="E82" s="11"/>
      <c r="F82" s="11"/>
      <c r="G82" s="11"/>
      <c r="Q82" s="16"/>
    </row>
    <row r="83" spans="2:17" ht="48" customHeight="1">
      <c r="B83" s="11"/>
      <c r="C83" s="11"/>
      <c r="D83" s="11"/>
      <c r="E83" s="11"/>
      <c r="F83" s="11"/>
      <c r="G83" s="11"/>
      <c r="Q83" s="16"/>
    </row>
    <row r="84" spans="2:17" ht="48" customHeight="1">
      <c r="B84" s="11"/>
      <c r="C84" s="11"/>
      <c r="D84" s="11"/>
      <c r="E84" s="11"/>
      <c r="F84" s="11"/>
      <c r="G84" s="11"/>
      <c r="Q84" s="16"/>
    </row>
    <row r="85" spans="2:17" ht="48" customHeight="1">
      <c r="B85" s="11"/>
      <c r="C85" s="11"/>
      <c r="D85" s="11"/>
      <c r="E85" s="11"/>
      <c r="F85" s="11"/>
      <c r="G85" s="11"/>
      <c r="Q85" s="16"/>
    </row>
    <row r="86" spans="2:17" ht="48" customHeight="1">
      <c r="B86" s="11"/>
      <c r="Q86" s="16"/>
    </row>
    <row r="87" ht="48" customHeight="1">
      <c r="Q87" s="16"/>
    </row>
    <row r="88" ht="48" customHeight="1">
      <c r="Q88" s="16"/>
    </row>
    <row r="89" ht="48" customHeight="1">
      <c r="Q89" s="16"/>
    </row>
    <row r="90" ht="48" customHeight="1">
      <c r="Q90" s="16"/>
    </row>
    <row r="91" ht="48" customHeight="1">
      <c r="Q91" s="16"/>
    </row>
    <row r="92" ht="48" customHeight="1">
      <c r="Q92" s="16"/>
    </row>
    <row r="93" ht="48" customHeight="1">
      <c r="Q93" s="16"/>
    </row>
    <row r="94" ht="48" customHeight="1">
      <c r="Q94" s="16"/>
    </row>
    <row r="95" ht="48" customHeight="1">
      <c r="Q95" s="16"/>
    </row>
    <row r="96" ht="48" customHeight="1">
      <c r="Q96" s="16"/>
    </row>
    <row r="97" ht="48" customHeight="1">
      <c r="Q97" s="16"/>
    </row>
    <row r="98" ht="48" customHeight="1">
      <c r="Q98" s="16"/>
    </row>
    <row r="99" ht="48" customHeight="1">
      <c r="Q99" s="16"/>
    </row>
  </sheetData>
  <sheetProtection/>
  <mergeCells count="9">
    <mergeCell ref="A1:Q1"/>
    <mergeCell ref="Q2:Q4"/>
    <mergeCell ref="G2:J3"/>
    <mergeCell ref="A2:A4"/>
    <mergeCell ref="C2:F3"/>
    <mergeCell ref="L2:O3"/>
    <mergeCell ref="B2:B4"/>
    <mergeCell ref="K2:K4"/>
    <mergeCell ref="P2:P4"/>
  </mergeCells>
  <printOptions horizontalCentered="1"/>
  <pageMargins left="0" right="0" top="0" bottom="0.7874015748031497" header="0.3937007874015748" footer="0.5118110236220472"/>
  <pageSetup fitToHeight="0" fitToWidth="1" horizontalDpi="600" verticalDpi="600" orientation="landscape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64">
      <selection activeCell="C52" sqref="C52"/>
    </sheetView>
  </sheetViews>
  <sheetFormatPr defaultColWidth="10.125" defaultRowHeight="12.75"/>
  <cols>
    <col min="1" max="1" width="4.75390625" style="91" customWidth="1"/>
    <col min="2" max="2" width="31.00390625" style="91" customWidth="1"/>
    <col min="3" max="3" width="43.125" style="77" customWidth="1"/>
    <col min="4" max="4" width="18.00390625" style="77" customWidth="1"/>
    <col min="5" max="5" width="11.875" style="77" customWidth="1"/>
    <col min="6" max="7" width="14.875" style="92" customWidth="1"/>
    <col min="8" max="8" width="34.875" style="77" customWidth="1"/>
    <col min="9" max="16384" width="10.125" style="77" customWidth="1"/>
  </cols>
  <sheetData>
    <row r="1" spans="1:8" s="66" customFormat="1" ht="40.5" customHeight="1">
      <c r="A1" s="285" t="s">
        <v>175</v>
      </c>
      <c r="B1" s="286"/>
      <c r="C1" s="286"/>
      <c r="D1" s="286"/>
      <c r="E1" s="286"/>
      <c r="F1" s="286"/>
      <c r="G1" s="286"/>
      <c r="H1" s="287"/>
    </row>
    <row r="2" spans="1:8" s="66" customFormat="1" ht="86.25" customHeight="1">
      <c r="A2" s="255" t="s">
        <v>27</v>
      </c>
      <c r="B2" s="255" t="s">
        <v>28</v>
      </c>
      <c r="C2" s="255" t="s">
        <v>29</v>
      </c>
      <c r="D2" s="256" t="s">
        <v>30</v>
      </c>
      <c r="E2" s="255" t="s">
        <v>31</v>
      </c>
      <c r="F2" s="255" t="s">
        <v>32</v>
      </c>
      <c r="G2" s="255" t="s">
        <v>33</v>
      </c>
      <c r="H2" s="255" t="s">
        <v>34</v>
      </c>
    </row>
    <row r="3" spans="1:8" s="66" customFormat="1" ht="41.25" customHeight="1">
      <c r="A3" s="255"/>
      <c r="B3" s="255"/>
      <c r="C3" s="255"/>
      <c r="D3" s="257"/>
      <c r="E3" s="255"/>
      <c r="F3" s="255"/>
      <c r="G3" s="255"/>
      <c r="H3" s="255"/>
    </row>
    <row r="4" spans="1:8" s="67" customFormat="1" ht="25.5" customHeight="1" thickBot="1">
      <c r="A4" s="168" t="s">
        <v>35</v>
      </c>
      <c r="B4" s="263" t="s">
        <v>152</v>
      </c>
      <c r="C4" s="264"/>
      <c r="D4" s="264"/>
      <c r="E4" s="264"/>
      <c r="F4" s="264"/>
      <c r="G4" s="264"/>
      <c r="H4" s="265"/>
    </row>
    <row r="5" spans="1:8" s="67" customFormat="1" ht="42.75" customHeight="1">
      <c r="A5" s="242">
        <v>1</v>
      </c>
      <c r="B5" s="249" t="s">
        <v>159</v>
      </c>
      <c r="C5" s="201" t="s">
        <v>153</v>
      </c>
      <c r="D5" s="68" t="s">
        <v>38</v>
      </c>
      <c r="E5" s="68" t="s">
        <v>160</v>
      </c>
      <c r="F5" s="73">
        <v>10</v>
      </c>
      <c r="G5" s="73">
        <v>100</v>
      </c>
      <c r="H5" s="171"/>
    </row>
    <row r="6" spans="1:8" s="67" customFormat="1" ht="44.25" customHeight="1">
      <c r="A6" s="243"/>
      <c r="B6" s="251"/>
      <c r="C6" s="167" t="s">
        <v>161</v>
      </c>
      <c r="D6" s="70" t="s">
        <v>38</v>
      </c>
      <c r="E6" s="70" t="s">
        <v>39</v>
      </c>
      <c r="F6" s="75">
        <v>3150</v>
      </c>
      <c r="G6" s="75">
        <v>1868</v>
      </c>
      <c r="H6" s="202"/>
    </row>
    <row r="7" spans="1:8" s="67" customFormat="1" ht="45" customHeight="1">
      <c r="A7" s="244">
        <v>2</v>
      </c>
      <c r="B7" s="250" t="s">
        <v>172</v>
      </c>
      <c r="C7" s="152" t="s">
        <v>154</v>
      </c>
      <c r="D7" s="79" t="s">
        <v>38</v>
      </c>
      <c r="E7" s="70" t="s">
        <v>39</v>
      </c>
      <c r="F7" s="80">
        <v>830</v>
      </c>
      <c r="G7" s="80">
        <v>130</v>
      </c>
      <c r="H7" s="203" t="s">
        <v>174</v>
      </c>
    </row>
    <row r="8" spans="1:8" s="67" customFormat="1" ht="45" customHeight="1">
      <c r="A8" s="244"/>
      <c r="B8" s="250"/>
      <c r="C8" s="152" t="s">
        <v>155</v>
      </c>
      <c r="D8" s="70" t="s">
        <v>38</v>
      </c>
      <c r="E8" s="70" t="s">
        <v>40</v>
      </c>
      <c r="F8" s="75">
        <v>270</v>
      </c>
      <c r="G8" s="75">
        <v>130</v>
      </c>
      <c r="H8" s="203" t="s">
        <v>174</v>
      </c>
    </row>
    <row r="9" spans="1:8" s="67" customFormat="1" ht="41.25" customHeight="1">
      <c r="A9" s="244"/>
      <c r="B9" s="250"/>
      <c r="C9" s="152" t="s">
        <v>156</v>
      </c>
      <c r="D9" s="70" t="s">
        <v>38</v>
      </c>
      <c r="E9" s="70" t="s">
        <v>160</v>
      </c>
      <c r="F9" s="75">
        <v>0</v>
      </c>
      <c r="G9" s="75">
        <v>0</v>
      </c>
      <c r="H9" s="203" t="s">
        <v>174</v>
      </c>
    </row>
    <row r="10" spans="1:8" s="67" customFormat="1" ht="40.5" customHeight="1">
      <c r="A10" s="244"/>
      <c r="B10" s="250"/>
      <c r="C10" s="152" t="s">
        <v>157</v>
      </c>
      <c r="D10" s="70" t="s">
        <v>38</v>
      </c>
      <c r="E10" s="70" t="s">
        <v>160</v>
      </c>
      <c r="F10" s="75">
        <v>0</v>
      </c>
      <c r="G10" s="75">
        <v>0</v>
      </c>
      <c r="H10" s="203" t="s">
        <v>174</v>
      </c>
    </row>
    <row r="11" spans="1:8" s="67" customFormat="1" ht="30.75" customHeight="1">
      <c r="A11" s="244"/>
      <c r="B11" s="250"/>
      <c r="C11" s="152" t="s">
        <v>158</v>
      </c>
      <c r="D11" s="70" t="s">
        <v>38</v>
      </c>
      <c r="E11" s="70" t="s">
        <v>40</v>
      </c>
      <c r="F11" s="75">
        <v>2</v>
      </c>
      <c r="G11" s="75">
        <v>7</v>
      </c>
      <c r="H11" s="204"/>
    </row>
    <row r="12" spans="1:8" ht="125.25" customHeight="1">
      <c r="A12" s="262">
        <v>3</v>
      </c>
      <c r="B12" s="280" t="s">
        <v>173</v>
      </c>
      <c r="C12" s="70" t="s">
        <v>41</v>
      </c>
      <c r="D12" s="70" t="s">
        <v>36</v>
      </c>
      <c r="E12" s="79" t="s">
        <v>37</v>
      </c>
      <c r="F12" s="80">
        <v>105</v>
      </c>
      <c r="G12" s="80">
        <v>105</v>
      </c>
      <c r="H12" s="205"/>
    </row>
    <row r="13" spans="1:8" ht="159.75" customHeight="1" thickBot="1">
      <c r="A13" s="245"/>
      <c r="B13" s="281"/>
      <c r="C13" s="76" t="s">
        <v>42</v>
      </c>
      <c r="D13" s="76" t="s">
        <v>36</v>
      </c>
      <c r="E13" s="76" t="s">
        <v>37</v>
      </c>
      <c r="F13" s="153">
        <v>115</v>
      </c>
      <c r="G13" s="153">
        <v>115</v>
      </c>
      <c r="H13" s="154"/>
    </row>
    <row r="14" spans="1:8" ht="33" customHeight="1" thickBot="1">
      <c r="A14" s="179" t="s">
        <v>43</v>
      </c>
      <c r="B14" s="239" t="s">
        <v>176</v>
      </c>
      <c r="C14" s="240"/>
      <c r="D14" s="240"/>
      <c r="E14" s="240"/>
      <c r="F14" s="240"/>
      <c r="G14" s="240"/>
      <c r="H14" s="241"/>
    </row>
    <row r="15" spans="1:8" ht="12.75">
      <c r="A15" s="242">
        <v>1</v>
      </c>
      <c r="B15" s="249" t="s">
        <v>177</v>
      </c>
      <c r="C15" s="260" t="s">
        <v>186</v>
      </c>
      <c r="D15" s="249" t="s">
        <v>38</v>
      </c>
      <c r="E15" s="249" t="s">
        <v>40</v>
      </c>
      <c r="F15" s="258">
        <v>19.8</v>
      </c>
      <c r="G15" s="258">
        <v>18.3</v>
      </c>
      <c r="H15" s="282" t="s">
        <v>174</v>
      </c>
    </row>
    <row r="16" spans="1:8" ht="24" customHeight="1">
      <c r="A16" s="243"/>
      <c r="B16" s="251"/>
      <c r="C16" s="261"/>
      <c r="D16" s="251"/>
      <c r="E16" s="251"/>
      <c r="F16" s="259"/>
      <c r="G16" s="259"/>
      <c r="H16" s="283"/>
    </row>
    <row r="17" spans="1:8" ht="18.75" customHeight="1">
      <c r="A17" s="244">
        <v>2</v>
      </c>
      <c r="B17" s="246" t="s">
        <v>178</v>
      </c>
      <c r="C17" s="131" t="s">
        <v>187</v>
      </c>
      <c r="D17" s="79" t="s">
        <v>38</v>
      </c>
      <c r="E17" s="79" t="s">
        <v>40</v>
      </c>
      <c r="F17" s="80">
        <v>7</v>
      </c>
      <c r="G17" s="80">
        <v>7</v>
      </c>
      <c r="H17" s="283"/>
    </row>
    <row r="18" spans="1:8" ht="33">
      <c r="A18" s="244"/>
      <c r="B18" s="247"/>
      <c r="C18" s="131" t="s">
        <v>188</v>
      </c>
      <c r="D18" s="79" t="s">
        <v>38</v>
      </c>
      <c r="E18" s="79" t="s">
        <v>39</v>
      </c>
      <c r="F18" s="80">
        <v>290</v>
      </c>
      <c r="G18" s="80">
        <v>271</v>
      </c>
      <c r="H18" s="283"/>
    </row>
    <row r="19" spans="1:8" ht="33">
      <c r="A19" s="244"/>
      <c r="B19" s="247"/>
      <c r="C19" s="131" t="s">
        <v>189</v>
      </c>
      <c r="D19" s="79" t="s">
        <v>38</v>
      </c>
      <c r="E19" s="79" t="s">
        <v>40</v>
      </c>
      <c r="F19" s="80">
        <v>35</v>
      </c>
      <c r="G19" s="80">
        <v>30</v>
      </c>
      <c r="H19" s="283"/>
    </row>
    <row r="20" spans="1:8" ht="33">
      <c r="A20" s="244"/>
      <c r="B20" s="247"/>
      <c r="C20" s="131" t="s">
        <v>190</v>
      </c>
      <c r="D20" s="79" t="s">
        <v>38</v>
      </c>
      <c r="E20" s="79" t="s">
        <v>39</v>
      </c>
      <c r="F20" s="80">
        <v>30</v>
      </c>
      <c r="G20" s="80">
        <v>30</v>
      </c>
      <c r="H20" s="283"/>
    </row>
    <row r="21" spans="1:8" ht="83.25" thickBot="1">
      <c r="A21" s="245"/>
      <c r="B21" s="248"/>
      <c r="C21" s="206" t="s">
        <v>191</v>
      </c>
      <c r="D21" s="76" t="s">
        <v>36</v>
      </c>
      <c r="E21" s="76" t="s">
        <v>37</v>
      </c>
      <c r="F21" s="156">
        <v>80</v>
      </c>
      <c r="G21" s="156">
        <v>80</v>
      </c>
      <c r="H21" s="284"/>
    </row>
    <row r="22" spans="1:8" ht="31.5" customHeight="1" thickBot="1">
      <c r="A22" s="78" t="s">
        <v>44</v>
      </c>
      <c r="B22" s="236" t="s">
        <v>179</v>
      </c>
      <c r="C22" s="237"/>
      <c r="D22" s="237"/>
      <c r="E22" s="237"/>
      <c r="F22" s="237"/>
      <c r="G22" s="237"/>
      <c r="H22" s="238"/>
    </row>
    <row r="23" spans="1:8" ht="71.25" customHeight="1">
      <c r="A23" s="242">
        <v>1</v>
      </c>
      <c r="B23" s="252" t="s">
        <v>201</v>
      </c>
      <c r="C23" s="169" t="s">
        <v>194</v>
      </c>
      <c r="D23" s="68" t="s">
        <v>38</v>
      </c>
      <c r="E23" s="68" t="s">
        <v>37</v>
      </c>
      <c r="F23" s="170">
        <v>7</v>
      </c>
      <c r="G23" s="170">
        <v>7</v>
      </c>
      <c r="H23" s="171"/>
    </row>
    <row r="24" spans="1:8" ht="115.5">
      <c r="A24" s="244"/>
      <c r="B24" s="253"/>
      <c r="C24" s="134" t="s">
        <v>195</v>
      </c>
      <c r="D24" s="79" t="s">
        <v>38</v>
      </c>
      <c r="E24" s="70" t="s">
        <v>37</v>
      </c>
      <c r="F24" s="160">
        <v>7</v>
      </c>
      <c r="G24" s="160">
        <v>7</v>
      </c>
      <c r="H24" s="172"/>
    </row>
    <row r="25" spans="1:8" ht="124.5" customHeight="1">
      <c r="A25" s="244"/>
      <c r="B25" s="254"/>
      <c r="C25" s="132" t="s">
        <v>196</v>
      </c>
      <c r="D25" s="79" t="s">
        <v>38</v>
      </c>
      <c r="E25" s="70" t="s">
        <v>37</v>
      </c>
      <c r="F25" s="161">
        <v>7</v>
      </c>
      <c r="G25" s="161">
        <v>7</v>
      </c>
      <c r="H25" s="173"/>
    </row>
    <row r="26" spans="1:8" ht="54.75" customHeight="1">
      <c r="A26" s="244"/>
      <c r="B26" s="266" t="s">
        <v>193</v>
      </c>
      <c r="C26" s="129" t="s">
        <v>197</v>
      </c>
      <c r="D26" s="79" t="s">
        <v>38</v>
      </c>
      <c r="E26" s="70" t="s">
        <v>40</v>
      </c>
      <c r="F26" s="161">
        <v>3</v>
      </c>
      <c r="G26" s="161">
        <v>3</v>
      </c>
      <c r="H26" s="173"/>
    </row>
    <row r="27" spans="1:8" ht="102.75" customHeight="1">
      <c r="A27" s="244"/>
      <c r="B27" s="267"/>
      <c r="C27" s="132" t="s">
        <v>198</v>
      </c>
      <c r="D27" s="84" t="s">
        <v>38</v>
      </c>
      <c r="E27" s="70" t="s">
        <v>37</v>
      </c>
      <c r="F27" s="161">
        <v>2</v>
      </c>
      <c r="G27" s="161">
        <v>2</v>
      </c>
      <c r="H27" s="174"/>
    </row>
    <row r="28" spans="1:8" ht="99.75" customHeight="1" thickBot="1">
      <c r="A28" s="245"/>
      <c r="B28" s="175" t="s">
        <v>192</v>
      </c>
      <c r="C28" s="176" t="s">
        <v>199</v>
      </c>
      <c r="D28" s="72" t="s">
        <v>38</v>
      </c>
      <c r="E28" s="72" t="s">
        <v>37</v>
      </c>
      <c r="F28" s="177">
        <v>5</v>
      </c>
      <c r="G28" s="177">
        <v>5</v>
      </c>
      <c r="H28" s="178"/>
    </row>
    <row r="29" spans="1:8" ht="44.25" customHeight="1" thickBot="1">
      <c r="A29" s="78" t="s">
        <v>45</v>
      </c>
      <c r="B29" s="239" t="s">
        <v>146</v>
      </c>
      <c r="C29" s="240"/>
      <c r="D29" s="240"/>
      <c r="E29" s="240"/>
      <c r="F29" s="240"/>
      <c r="G29" s="240"/>
      <c r="H29" s="241"/>
    </row>
    <row r="30" spans="1:8" ht="33">
      <c r="A30" s="242">
        <v>1</v>
      </c>
      <c r="B30" s="249" t="s">
        <v>144</v>
      </c>
      <c r="C30" s="68" t="s">
        <v>147</v>
      </c>
      <c r="D30" s="68" t="s">
        <v>38</v>
      </c>
      <c r="E30" s="68" t="s">
        <v>40</v>
      </c>
      <c r="F30" s="73">
        <v>8</v>
      </c>
      <c r="G30" s="73">
        <v>0</v>
      </c>
      <c r="H30" s="180" t="s">
        <v>47</v>
      </c>
    </row>
    <row r="31" spans="1:8" ht="33">
      <c r="A31" s="244"/>
      <c r="B31" s="250"/>
      <c r="C31" s="79" t="s">
        <v>148</v>
      </c>
      <c r="D31" s="79" t="s">
        <v>38</v>
      </c>
      <c r="E31" s="79" t="s">
        <v>40</v>
      </c>
      <c r="F31" s="80">
        <v>900</v>
      </c>
      <c r="G31" s="80">
        <v>900</v>
      </c>
      <c r="H31" s="155"/>
    </row>
    <row r="32" spans="1:8" ht="33" customHeight="1">
      <c r="A32" s="244"/>
      <c r="B32" s="250"/>
      <c r="C32" s="70" t="s">
        <v>149</v>
      </c>
      <c r="D32" s="79" t="s">
        <v>38</v>
      </c>
      <c r="E32" s="79" t="s">
        <v>160</v>
      </c>
      <c r="F32" s="80">
        <v>100</v>
      </c>
      <c r="G32" s="80">
        <v>100</v>
      </c>
      <c r="H32" s="155"/>
    </row>
    <row r="33" spans="1:8" ht="21" customHeight="1">
      <c r="A33" s="244"/>
      <c r="B33" s="250"/>
      <c r="C33" s="70" t="s">
        <v>150</v>
      </c>
      <c r="D33" s="70" t="s">
        <v>38</v>
      </c>
      <c r="E33" s="70" t="s">
        <v>37</v>
      </c>
      <c r="F33" s="75">
        <v>30</v>
      </c>
      <c r="G33" s="75">
        <v>30</v>
      </c>
      <c r="H33" s="71"/>
    </row>
    <row r="34" spans="1:8" ht="69" customHeight="1">
      <c r="A34" s="244"/>
      <c r="B34" s="250"/>
      <c r="C34" s="70" t="s">
        <v>151</v>
      </c>
      <c r="D34" s="70" t="s">
        <v>38</v>
      </c>
      <c r="E34" s="70" t="s">
        <v>37</v>
      </c>
      <c r="F34" s="75">
        <v>100</v>
      </c>
      <c r="G34" s="75">
        <v>100</v>
      </c>
      <c r="H34" s="71"/>
    </row>
    <row r="35" spans="1:8" ht="89.25" customHeight="1">
      <c r="A35" s="243"/>
      <c r="B35" s="251"/>
      <c r="C35" s="79" t="s">
        <v>185</v>
      </c>
      <c r="D35" s="79" t="s">
        <v>38</v>
      </c>
      <c r="E35" s="79" t="s">
        <v>160</v>
      </c>
      <c r="F35" s="80">
        <v>10</v>
      </c>
      <c r="G35" s="80">
        <v>0</v>
      </c>
      <c r="H35" s="155" t="s">
        <v>47</v>
      </c>
    </row>
    <row r="36" spans="1:8" ht="37.5" customHeight="1">
      <c r="A36" s="262">
        <v>2</v>
      </c>
      <c r="B36" s="280" t="s">
        <v>162</v>
      </c>
      <c r="C36" s="79" t="s">
        <v>163</v>
      </c>
      <c r="D36" s="70" t="s">
        <v>38</v>
      </c>
      <c r="E36" s="79" t="s">
        <v>39</v>
      </c>
      <c r="F36" s="80">
        <v>15</v>
      </c>
      <c r="G36" s="80">
        <v>15</v>
      </c>
      <c r="H36" s="81"/>
    </row>
    <row r="37" spans="1:8" ht="38.25" customHeight="1">
      <c r="A37" s="244"/>
      <c r="B37" s="250"/>
      <c r="C37" s="70" t="s">
        <v>164</v>
      </c>
      <c r="D37" s="79" t="s">
        <v>38</v>
      </c>
      <c r="E37" s="70" t="s">
        <v>160</v>
      </c>
      <c r="F37" s="80">
        <v>10</v>
      </c>
      <c r="G37" s="80">
        <v>10</v>
      </c>
      <c r="H37" s="155"/>
    </row>
    <row r="38" spans="1:8" ht="50.25" customHeight="1">
      <c r="A38" s="244"/>
      <c r="B38" s="250"/>
      <c r="C38" s="70" t="s">
        <v>165</v>
      </c>
      <c r="D38" s="79" t="s">
        <v>38</v>
      </c>
      <c r="E38" s="70" t="s">
        <v>40</v>
      </c>
      <c r="F38" s="80">
        <v>10</v>
      </c>
      <c r="G38" s="80">
        <v>0</v>
      </c>
      <c r="H38" s="155" t="s">
        <v>47</v>
      </c>
    </row>
    <row r="39" spans="1:8" ht="57" customHeight="1">
      <c r="A39" s="243"/>
      <c r="B39" s="251"/>
      <c r="C39" s="70" t="s">
        <v>166</v>
      </c>
      <c r="D39" s="70" t="s">
        <v>38</v>
      </c>
      <c r="E39" s="70" t="s">
        <v>40</v>
      </c>
      <c r="F39" s="75">
        <v>4</v>
      </c>
      <c r="G39" s="75">
        <v>1</v>
      </c>
      <c r="H39" s="181" t="s">
        <v>46</v>
      </c>
    </row>
    <row r="40" spans="1:8" ht="39" customHeight="1">
      <c r="A40" s="244">
        <v>3</v>
      </c>
      <c r="B40" s="250" t="s">
        <v>145</v>
      </c>
      <c r="C40" s="79" t="s">
        <v>167</v>
      </c>
      <c r="D40" s="79" t="s">
        <v>38</v>
      </c>
      <c r="E40" s="70" t="s">
        <v>160</v>
      </c>
      <c r="F40" s="80">
        <v>8</v>
      </c>
      <c r="G40" s="80">
        <v>0</v>
      </c>
      <c r="H40" s="155" t="s">
        <v>47</v>
      </c>
    </row>
    <row r="41" spans="1:8" ht="51.75" customHeight="1">
      <c r="A41" s="244"/>
      <c r="B41" s="250"/>
      <c r="C41" s="70" t="s">
        <v>168</v>
      </c>
      <c r="D41" s="79" t="s">
        <v>38</v>
      </c>
      <c r="E41" s="79" t="s">
        <v>40</v>
      </c>
      <c r="F41" s="80">
        <v>12</v>
      </c>
      <c r="G41" s="80">
        <v>0</v>
      </c>
      <c r="H41" s="155" t="s">
        <v>47</v>
      </c>
    </row>
    <row r="42" spans="1:8" ht="50.25" customHeight="1">
      <c r="A42" s="244"/>
      <c r="B42" s="250"/>
      <c r="C42" s="152" t="s">
        <v>169</v>
      </c>
      <c r="D42" s="79" t="s">
        <v>38</v>
      </c>
      <c r="E42" s="79" t="s">
        <v>160</v>
      </c>
      <c r="F42" s="80">
        <v>0</v>
      </c>
      <c r="G42" s="80">
        <v>0</v>
      </c>
      <c r="H42" s="155"/>
    </row>
    <row r="43" spans="1:8" ht="37.5" customHeight="1">
      <c r="A43" s="244"/>
      <c r="B43" s="250"/>
      <c r="C43" s="152" t="s">
        <v>170</v>
      </c>
      <c r="D43" s="70" t="s">
        <v>38</v>
      </c>
      <c r="E43" s="70" t="s">
        <v>40</v>
      </c>
      <c r="F43" s="75">
        <v>10</v>
      </c>
      <c r="G43" s="75">
        <v>0</v>
      </c>
      <c r="H43" s="155" t="s">
        <v>47</v>
      </c>
    </row>
    <row r="44" spans="1:8" ht="42.75" customHeight="1" thickBot="1">
      <c r="A44" s="244"/>
      <c r="B44" s="250"/>
      <c r="C44" s="157" t="s">
        <v>171</v>
      </c>
      <c r="D44" s="70" t="s">
        <v>38</v>
      </c>
      <c r="E44" s="70" t="s">
        <v>37</v>
      </c>
      <c r="F44" s="75">
        <v>100</v>
      </c>
      <c r="G44" s="75">
        <v>100</v>
      </c>
      <c r="H44" s="71"/>
    </row>
    <row r="45" spans="1:8" ht="34.5" customHeight="1" thickBot="1">
      <c r="A45" s="78" t="s">
        <v>49</v>
      </c>
      <c r="B45" s="239" t="s">
        <v>180</v>
      </c>
      <c r="C45" s="240"/>
      <c r="D45" s="240"/>
      <c r="E45" s="240"/>
      <c r="F45" s="240"/>
      <c r="G45" s="240"/>
      <c r="H45" s="241"/>
    </row>
    <row r="46" spans="1:8" ht="66">
      <c r="A46" s="242">
        <v>1</v>
      </c>
      <c r="B46" s="250" t="s">
        <v>204</v>
      </c>
      <c r="C46" s="182" t="s">
        <v>202</v>
      </c>
      <c r="D46" s="79" t="s">
        <v>36</v>
      </c>
      <c r="E46" s="136" t="s">
        <v>206</v>
      </c>
      <c r="F46" s="183">
        <v>9.19</v>
      </c>
      <c r="G46" s="183">
        <v>15.84</v>
      </c>
      <c r="H46" s="184"/>
    </row>
    <row r="47" spans="1:8" ht="66">
      <c r="A47" s="244"/>
      <c r="B47" s="250"/>
      <c r="C47" s="132" t="s">
        <v>203</v>
      </c>
      <c r="D47" s="79" t="s">
        <v>38</v>
      </c>
      <c r="E47" s="138" t="s">
        <v>248</v>
      </c>
      <c r="F47" s="165">
        <v>0</v>
      </c>
      <c r="G47" s="162">
        <v>3.52</v>
      </c>
      <c r="H47" s="159"/>
    </row>
    <row r="48" spans="1:8" ht="54" customHeight="1">
      <c r="A48" s="244"/>
      <c r="B48" s="251"/>
      <c r="C48" s="132" t="s">
        <v>249</v>
      </c>
      <c r="D48" s="70" t="s">
        <v>38</v>
      </c>
      <c r="E48" s="138" t="s">
        <v>206</v>
      </c>
      <c r="F48" s="165">
        <v>0</v>
      </c>
      <c r="G48" s="162">
        <v>2.7</v>
      </c>
      <c r="H48" s="159"/>
    </row>
    <row r="49" spans="1:8" ht="51" customHeight="1" thickBot="1">
      <c r="A49" s="96">
        <v>2</v>
      </c>
      <c r="B49" s="132" t="s">
        <v>205</v>
      </c>
      <c r="C49" s="137" t="s">
        <v>251</v>
      </c>
      <c r="D49" s="79" t="s">
        <v>36</v>
      </c>
      <c r="E49" s="139" t="s">
        <v>37</v>
      </c>
      <c r="F49" s="166">
        <v>15</v>
      </c>
      <c r="G49" s="166">
        <v>15</v>
      </c>
      <c r="H49" s="158"/>
    </row>
    <row r="50" spans="1:8" ht="33" customHeight="1" thickBot="1">
      <c r="A50" s="78" t="s">
        <v>50</v>
      </c>
      <c r="B50" s="239" t="s">
        <v>182</v>
      </c>
      <c r="C50" s="240"/>
      <c r="D50" s="240"/>
      <c r="E50" s="240"/>
      <c r="F50" s="240"/>
      <c r="G50" s="240"/>
      <c r="H50" s="241"/>
    </row>
    <row r="51" spans="1:8" ht="49.5">
      <c r="A51" s="93">
        <v>1</v>
      </c>
      <c r="B51" s="182" t="s">
        <v>208</v>
      </c>
      <c r="C51" s="209" t="s">
        <v>207</v>
      </c>
      <c r="D51" s="79" t="s">
        <v>36</v>
      </c>
      <c r="E51" s="210" t="s">
        <v>40</v>
      </c>
      <c r="F51" s="80">
        <v>0</v>
      </c>
      <c r="G51" s="80">
        <v>0</v>
      </c>
      <c r="H51" s="184"/>
    </row>
    <row r="52" spans="1:8" ht="66.75" thickBot="1">
      <c r="A52" s="96">
        <v>2</v>
      </c>
      <c r="B52" s="207" t="s">
        <v>209</v>
      </c>
      <c r="C52" s="207" t="s">
        <v>254</v>
      </c>
      <c r="D52" s="79" t="s">
        <v>36</v>
      </c>
      <c r="E52" s="208" t="s">
        <v>40</v>
      </c>
      <c r="F52" s="156">
        <v>1</v>
      </c>
      <c r="G52" s="156">
        <v>1</v>
      </c>
      <c r="H52" s="158"/>
    </row>
    <row r="53" spans="1:8" ht="21" customHeight="1">
      <c r="A53" s="83" t="s">
        <v>51</v>
      </c>
      <c r="B53" s="274" t="s">
        <v>181</v>
      </c>
      <c r="C53" s="275"/>
      <c r="D53" s="275"/>
      <c r="E53" s="275"/>
      <c r="F53" s="275"/>
      <c r="G53" s="275"/>
      <c r="H53" s="276"/>
    </row>
    <row r="54" spans="1:8" ht="29.25" customHeight="1" thickBot="1">
      <c r="A54" s="142"/>
      <c r="B54" s="277" t="s">
        <v>221</v>
      </c>
      <c r="C54" s="278"/>
      <c r="D54" s="278"/>
      <c r="E54" s="278"/>
      <c r="F54" s="278"/>
      <c r="G54" s="278"/>
      <c r="H54" s="279"/>
    </row>
    <row r="55" spans="1:8" ht="90.75" customHeight="1">
      <c r="A55" s="242">
        <v>1</v>
      </c>
      <c r="B55" s="250" t="s">
        <v>235</v>
      </c>
      <c r="C55" s="182" t="s">
        <v>228</v>
      </c>
      <c r="D55" s="74" t="s">
        <v>36</v>
      </c>
      <c r="E55" s="220" t="s">
        <v>40</v>
      </c>
      <c r="F55" s="211">
        <v>0</v>
      </c>
      <c r="G55" s="211">
        <v>0</v>
      </c>
      <c r="H55" s="212"/>
    </row>
    <row r="56" spans="1:8" ht="69" customHeight="1">
      <c r="A56" s="243"/>
      <c r="B56" s="251"/>
      <c r="C56" s="129" t="s">
        <v>231</v>
      </c>
      <c r="D56" s="70" t="s">
        <v>38</v>
      </c>
      <c r="E56" s="221" t="s">
        <v>40</v>
      </c>
      <c r="F56" s="163">
        <v>0</v>
      </c>
      <c r="G56" s="163">
        <v>0</v>
      </c>
      <c r="H56" s="200"/>
    </row>
    <row r="57" spans="1:8" ht="33">
      <c r="A57" s="94">
        <v>2</v>
      </c>
      <c r="B57" s="146" t="s">
        <v>236</v>
      </c>
      <c r="C57" s="147" t="s">
        <v>229</v>
      </c>
      <c r="D57" s="84" t="s">
        <v>38</v>
      </c>
      <c r="E57" s="222" t="s">
        <v>160</v>
      </c>
      <c r="F57" s="163">
        <v>0</v>
      </c>
      <c r="G57" s="163">
        <v>0</v>
      </c>
      <c r="H57" s="81"/>
    </row>
    <row r="58" spans="1:8" ht="33">
      <c r="A58" s="262">
        <v>3</v>
      </c>
      <c r="B58" s="280" t="s">
        <v>222</v>
      </c>
      <c r="C58" s="132" t="s">
        <v>230</v>
      </c>
      <c r="D58" s="70" t="s">
        <v>36</v>
      </c>
      <c r="E58" s="221" t="s">
        <v>233</v>
      </c>
      <c r="F58" s="163">
        <v>1</v>
      </c>
      <c r="G58" s="163">
        <v>1</v>
      </c>
      <c r="H58" s="71"/>
    </row>
    <row r="59" spans="1:8" ht="57.75" customHeight="1" thickBot="1">
      <c r="A59" s="245"/>
      <c r="B59" s="281"/>
      <c r="C59" s="176" t="s">
        <v>227</v>
      </c>
      <c r="D59" s="76" t="s">
        <v>36</v>
      </c>
      <c r="E59" s="223" t="s">
        <v>232</v>
      </c>
      <c r="F59" s="196">
        <v>400</v>
      </c>
      <c r="G59" s="196">
        <v>400</v>
      </c>
      <c r="H59" s="190"/>
    </row>
    <row r="60" spans="1:8" ht="29.25" customHeight="1" thickBot="1">
      <c r="A60" s="199"/>
      <c r="B60" s="271" t="s">
        <v>223</v>
      </c>
      <c r="C60" s="272"/>
      <c r="D60" s="272"/>
      <c r="E60" s="272"/>
      <c r="F60" s="272"/>
      <c r="G60" s="272"/>
      <c r="H60" s="273"/>
    </row>
    <row r="61" spans="1:8" ht="54" customHeight="1">
      <c r="A61" s="213">
        <v>1</v>
      </c>
      <c r="B61" s="68" t="s">
        <v>224</v>
      </c>
      <c r="C61" s="214" t="s">
        <v>250</v>
      </c>
      <c r="D61" s="68" t="s">
        <v>38</v>
      </c>
      <c r="E61" s="68" t="s">
        <v>48</v>
      </c>
      <c r="F61" s="73">
        <v>0</v>
      </c>
      <c r="G61" s="73">
        <v>0</v>
      </c>
      <c r="H61" s="69"/>
    </row>
    <row r="62" spans="1:8" ht="83.25" customHeight="1">
      <c r="A62" s="151">
        <v>2</v>
      </c>
      <c r="B62" s="215" t="s">
        <v>237</v>
      </c>
      <c r="C62" s="216" t="s">
        <v>234</v>
      </c>
      <c r="D62" s="79" t="s">
        <v>38</v>
      </c>
      <c r="E62" s="217" t="s">
        <v>37</v>
      </c>
      <c r="F62" s="80">
        <v>0</v>
      </c>
      <c r="G62" s="80">
        <v>0</v>
      </c>
      <c r="H62" s="81"/>
    </row>
    <row r="63" spans="1:8" ht="104.25" customHeight="1" thickBot="1">
      <c r="A63" s="96">
        <v>3</v>
      </c>
      <c r="B63" s="72" t="s">
        <v>225</v>
      </c>
      <c r="C63" s="176" t="s">
        <v>238</v>
      </c>
      <c r="D63" s="76" t="s">
        <v>38</v>
      </c>
      <c r="E63" s="198" t="s">
        <v>40</v>
      </c>
      <c r="F63" s="156">
        <v>0</v>
      </c>
      <c r="G63" s="156">
        <v>0</v>
      </c>
      <c r="H63" s="82"/>
    </row>
    <row r="64" spans="1:8" ht="33.75" customHeight="1" thickBot="1">
      <c r="A64" s="95"/>
      <c r="B64" s="271" t="s">
        <v>226</v>
      </c>
      <c r="C64" s="272"/>
      <c r="D64" s="272"/>
      <c r="E64" s="272"/>
      <c r="F64" s="272"/>
      <c r="G64" s="272"/>
      <c r="H64" s="273"/>
    </row>
    <row r="65" spans="1:8" ht="40.5" customHeight="1">
      <c r="A65" s="93">
        <v>1</v>
      </c>
      <c r="B65" s="68" t="s">
        <v>242</v>
      </c>
      <c r="C65" s="191" t="s">
        <v>239</v>
      </c>
      <c r="D65" s="68" t="s">
        <v>38</v>
      </c>
      <c r="E65" s="225" t="s">
        <v>160</v>
      </c>
      <c r="F65" s="192">
        <v>32</v>
      </c>
      <c r="G65" s="192">
        <v>32</v>
      </c>
      <c r="H65" s="69"/>
    </row>
    <row r="66" spans="1:8" ht="50.25" customHeight="1">
      <c r="A66" s="262">
        <v>2</v>
      </c>
      <c r="B66" s="280" t="s">
        <v>243</v>
      </c>
      <c r="C66" s="132" t="s">
        <v>240</v>
      </c>
      <c r="D66" s="70" t="s">
        <v>36</v>
      </c>
      <c r="E66" s="221" t="s">
        <v>160</v>
      </c>
      <c r="F66" s="163">
        <v>0</v>
      </c>
      <c r="G66" s="163">
        <v>0</v>
      </c>
      <c r="H66" s="193"/>
    </row>
    <row r="67" spans="1:8" ht="66">
      <c r="A67" s="243"/>
      <c r="B67" s="251"/>
      <c r="C67" s="132" t="s">
        <v>244</v>
      </c>
      <c r="D67" s="74" t="s">
        <v>36</v>
      </c>
      <c r="E67" s="222" t="s">
        <v>37</v>
      </c>
      <c r="F67" s="163">
        <v>90</v>
      </c>
      <c r="G67" s="163">
        <v>95</v>
      </c>
      <c r="H67" s="194"/>
    </row>
    <row r="68" spans="1:8" ht="85.5" customHeight="1">
      <c r="A68" s="224">
        <v>3</v>
      </c>
      <c r="B68" s="143" t="s">
        <v>247</v>
      </c>
      <c r="C68" s="132" t="s">
        <v>241</v>
      </c>
      <c r="D68" s="70" t="s">
        <v>38</v>
      </c>
      <c r="E68" s="221" t="s">
        <v>160</v>
      </c>
      <c r="F68" s="163">
        <v>0</v>
      </c>
      <c r="G68" s="163">
        <v>0</v>
      </c>
      <c r="H68" s="194"/>
    </row>
    <row r="69" spans="1:8" ht="95.25" customHeight="1" thickBot="1">
      <c r="A69" s="95">
        <v>4</v>
      </c>
      <c r="B69" s="185" t="s">
        <v>245</v>
      </c>
      <c r="C69" s="195" t="s">
        <v>246</v>
      </c>
      <c r="D69" s="74" t="s">
        <v>36</v>
      </c>
      <c r="E69" s="219" t="s">
        <v>37</v>
      </c>
      <c r="F69" s="196">
        <v>100</v>
      </c>
      <c r="G69" s="196">
        <v>100</v>
      </c>
      <c r="H69" s="197"/>
    </row>
    <row r="70" spans="1:8" ht="24" customHeight="1" thickBot="1">
      <c r="A70" s="83" t="s">
        <v>183</v>
      </c>
      <c r="B70" s="288" t="s">
        <v>184</v>
      </c>
      <c r="C70" s="240"/>
      <c r="D70" s="240"/>
      <c r="E70" s="240"/>
      <c r="F70" s="240"/>
      <c r="G70" s="240"/>
      <c r="H70" s="289"/>
    </row>
    <row r="71" spans="1:8" ht="24" customHeight="1">
      <c r="A71" s="242">
        <v>1</v>
      </c>
      <c r="B71" s="249" t="s">
        <v>219</v>
      </c>
      <c r="C71" s="144" t="s">
        <v>210</v>
      </c>
      <c r="D71" s="68" t="s">
        <v>38</v>
      </c>
      <c r="E71" s="138" t="s">
        <v>160</v>
      </c>
      <c r="F71" s="164">
        <v>0</v>
      </c>
      <c r="G71" s="164">
        <v>0</v>
      </c>
      <c r="H71" s="69"/>
    </row>
    <row r="72" spans="1:8" ht="29.25" customHeight="1">
      <c r="A72" s="244"/>
      <c r="B72" s="250"/>
      <c r="C72" s="145" t="s">
        <v>211</v>
      </c>
      <c r="D72" s="79" t="s">
        <v>38</v>
      </c>
      <c r="E72" s="138" t="s">
        <v>160</v>
      </c>
      <c r="F72" s="164">
        <v>90</v>
      </c>
      <c r="G72" s="164">
        <v>20</v>
      </c>
      <c r="H72" s="85"/>
    </row>
    <row r="73" spans="1:8" ht="43.5" customHeight="1">
      <c r="A73" s="244"/>
      <c r="B73" s="250"/>
      <c r="C73" s="130" t="s">
        <v>216</v>
      </c>
      <c r="D73" s="70" t="s">
        <v>38</v>
      </c>
      <c r="E73" s="138" t="s">
        <v>160</v>
      </c>
      <c r="F73" s="164">
        <v>5</v>
      </c>
      <c r="G73" s="164">
        <v>5</v>
      </c>
      <c r="H73" s="218"/>
    </row>
    <row r="74" spans="1:8" ht="49.5">
      <c r="A74" s="262">
        <v>2</v>
      </c>
      <c r="B74" s="268" t="s">
        <v>220</v>
      </c>
      <c r="C74" s="133" t="s">
        <v>212</v>
      </c>
      <c r="D74" s="79" t="s">
        <v>38</v>
      </c>
      <c r="E74" s="141" t="s">
        <v>37</v>
      </c>
      <c r="F74" s="164">
        <v>70</v>
      </c>
      <c r="G74" s="164">
        <v>75</v>
      </c>
      <c r="H74" s="71"/>
    </row>
    <row r="75" spans="1:8" ht="148.5">
      <c r="A75" s="244"/>
      <c r="B75" s="269"/>
      <c r="C75" s="133" t="s">
        <v>213</v>
      </c>
      <c r="D75" s="70" t="s">
        <v>38</v>
      </c>
      <c r="E75" s="141" t="s">
        <v>37</v>
      </c>
      <c r="F75" s="164">
        <v>92</v>
      </c>
      <c r="G75" s="164">
        <v>92</v>
      </c>
      <c r="H75" s="71"/>
    </row>
    <row r="76" spans="1:8" ht="66">
      <c r="A76" s="244"/>
      <c r="B76" s="269"/>
      <c r="C76" s="133" t="s">
        <v>214</v>
      </c>
      <c r="D76" s="70" t="s">
        <v>36</v>
      </c>
      <c r="E76" s="141" t="s">
        <v>37</v>
      </c>
      <c r="F76" s="164">
        <v>0</v>
      </c>
      <c r="G76" s="164">
        <v>0</v>
      </c>
      <c r="H76" s="71"/>
    </row>
    <row r="77" spans="1:8" ht="115.5">
      <c r="A77" s="243"/>
      <c r="B77" s="270"/>
      <c r="C77" s="140" t="s">
        <v>215</v>
      </c>
      <c r="D77" s="70" t="s">
        <v>36</v>
      </c>
      <c r="E77" s="141" t="s">
        <v>37</v>
      </c>
      <c r="F77" s="164">
        <v>20</v>
      </c>
      <c r="G77" s="164">
        <v>20</v>
      </c>
      <c r="H77" s="188"/>
    </row>
    <row r="78" spans="1:9" ht="132.75" thickBot="1">
      <c r="A78" s="96">
        <v>3</v>
      </c>
      <c r="B78" s="186" t="s">
        <v>218</v>
      </c>
      <c r="C78" s="176" t="s">
        <v>217</v>
      </c>
      <c r="D78" s="72" t="s">
        <v>38</v>
      </c>
      <c r="E78" s="186" t="s">
        <v>37</v>
      </c>
      <c r="F78" s="187">
        <v>70</v>
      </c>
      <c r="G78" s="187">
        <v>70</v>
      </c>
      <c r="H78" s="189"/>
      <c r="I78" s="118"/>
    </row>
    <row r="79" spans="1:9" ht="16.5">
      <c r="A79" s="86"/>
      <c r="B79" s="87"/>
      <c r="C79" s="87"/>
      <c r="D79" s="87"/>
      <c r="E79" s="87"/>
      <c r="F79" s="88"/>
      <c r="G79" s="89"/>
      <c r="H79" s="90"/>
      <c r="I79" s="118"/>
    </row>
    <row r="80" ht="15.75">
      <c r="I80" s="118"/>
    </row>
    <row r="81" ht="15.75">
      <c r="I81" s="16"/>
    </row>
    <row r="82" spans="1:9" ht="18.75">
      <c r="A82" s="148" t="s">
        <v>252</v>
      </c>
      <c r="B82" s="149"/>
      <c r="C82" s="149"/>
      <c r="D82" s="149"/>
      <c r="E82" s="148" t="s">
        <v>91</v>
      </c>
      <c r="F82" s="149"/>
      <c r="G82" s="117"/>
      <c r="H82" s="117"/>
      <c r="I82" s="118"/>
    </row>
    <row r="83" spans="1:9" ht="18.75">
      <c r="A83" s="148" t="s">
        <v>253</v>
      </c>
      <c r="B83" s="149"/>
      <c r="C83" s="150"/>
      <c r="D83" s="149"/>
      <c r="E83" s="148"/>
      <c r="F83" s="149"/>
      <c r="G83" s="117"/>
      <c r="H83" s="117"/>
      <c r="I83" s="118"/>
    </row>
    <row r="84" spans="1:9" ht="18.75">
      <c r="A84" s="65" t="s">
        <v>93</v>
      </c>
      <c r="B84" s="117"/>
      <c r="C84" s="117"/>
      <c r="D84" s="117"/>
      <c r="E84" s="65"/>
      <c r="F84" s="117"/>
      <c r="G84" s="117"/>
      <c r="H84" s="117"/>
      <c r="I84" s="118"/>
    </row>
    <row r="85" spans="1:9" ht="16.5">
      <c r="A85" s="65" t="s">
        <v>92</v>
      </c>
      <c r="B85" s="65"/>
      <c r="C85" s="128"/>
      <c r="D85" s="65"/>
      <c r="E85" s="65"/>
      <c r="F85" s="65"/>
      <c r="G85" s="14"/>
      <c r="H85" s="14"/>
      <c r="I85" s="16"/>
    </row>
    <row r="86" spans="1:5" ht="15.75">
      <c r="A86" s="65"/>
      <c r="B86" s="65"/>
      <c r="C86" s="65"/>
      <c r="D86" s="65"/>
      <c r="E86" s="65"/>
    </row>
    <row r="87" spans="1:5" ht="15.75">
      <c r="A87" s="65"/>
      <c r="B87" s="65"/>
      <c r="C87" s="65"/>
      <c r="D87" s="65"/>
      <c r="E87" s="65"/>
    </row>
    <row r="88" spans="1:5" ht="15.75">
      <c r="A88" s="65"/>
      <c r="B88" s="65"/>
      <c r="C88" s="65"/>
      <c r="D88" s="65"/>
      <c r="E88" s="65"/>
    </row>
  </sheetData>
  <sheetProtection/>
  <mergeCells count="57">
    <mergeCell ref="H15:H21"/>
    <mergeCell ref="A1:H1"/>
    <mergeCell ref="B70:H70"/>
    <mergeCell ref="A71:A73"/>
    <mergeCell ref="B71:B73"/>
    <mergeCell ref="B40:B44"/>
    <mergeCell ref="B12:B13"/>
    <mergeCell ref="B50:H50"/>
    <mergeCell ref="A23:A28"/>
    <mergeCell ref="B15:B16"/>
    <mergeCell ref="A55:A56"/>
    <mergeCell ref="B55:B56"/>
    <mergeCell ref="A36:A39"/>
    <mergeCell ref="B36:B39"/>
    <mergeCell ref="A40:A44"/>
    <mergeCell ref="B46:B48"/>
    <mergeCell ref="A46:A48"/>
    <mergeCell ref="B74:B77"/>
    <mergeCell ref="A74:A77"/>
    <mergeCell ref="B60:H60"/>
    <mergeCell ref="B64:H64"/>
    <mergeCell ref="A66:A67"/>
    <mergeCell ref="B53:H53"/>
    <mergeCell ref="B54:H54"/>
    <mergeCell ref="B66:B67"/>
    <mergeCell ref="A58:A59"/>
    <mergeCell ref="B58:B59"/>
    <mergeCell ref="A12:A13"/>
    <mergeCell ref="B14:H14"/>
    <mergeCell ref="H2:H3"/>
    <mergeCell ref="B4:H4"/>
    <mergeCell ref="A5:A6"/>
    <mergeCell ref="B5:B6"/>
    <mergeCell ref="A7:A11"/>
    <mergeCell ref="B7:B11"/>
    <mergeCell ref="A2:A3"/>
    <mergeCell ref="B2:B3"/>
    <mergeCell ref="C2:C3"/>
    <mergeCell ref="D2:D3"/>
    <mergeCell ref="E2:E3"/>
    <mergeCell ref="F2:F3"/>
    <mergeCell ref="G2:G3"/>
    <mergeCell ref="G15:G16"/>
    <mergeCell ref="C15:C16"/>
    <mergeCell ref="D15:D16"/>
    <mergeCell ref="E15:E16"/>
    <mergeCell ref="F15:F16"/>
    <mergeCell ref="B22:H22"/>
    <mergeCell ref="B29:H29"/>
    <mergeCell ref="A15:A16"/>
    <mergeCell ref="A17:A21"/>
    <mergeCell ref="B17:B21"/>
    <mergeCell ref="B45:H45"/>
    <mergeCell ref="B30:B35"/>
    <mergeCell ref="B23:B25"/>
    <mergeCell ref="B26:B27"/>
    <mergeCell ref="A30:A35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2019-04-17T13:10:51Z</cp:lastPrinted>
  <dcterms:created xsi:type="dcterms:W3CDTF">2010-05-17T05:37:16Z</dcterms:created>
  <dcterms:modified xsi:type="dcterms:W3CDTF">2019-11-19T12:14:34Z</dcterms:modified>
  <cp:category/>
  <cp:version/>
  <cp:contentType/>
  <cp:contentStatus/>
</cp:coreProperties>
</file>