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8800" windowHeight="11430"/>
  </bookViews>
  <sheets>
    <sheet name="2021" sheetId="3" r:id="rId1"/>
  </sheets>
  <definedNames>
    <definedName name="_xlnm.Print_Titles" localSheetId="0">'2021'!$2:$5</definedName>
    <definedName name="_xlnm.Print_Area" localSheetId="0">'2021'!$A$1:$Q$1142</definedName>
  </definedNames>
  <calcPr calcId="125725"/>
</workbook>
</file>

<file path=xl/calcChain.xml><?xml version="1.0" encoding="utf-8"?>
<calcChain xmlns="http://schemas.openxmlformats.org/spreadsheetml/2006/main">
  <c r="O613" i="3"/>
  <c r="O615"/>
  <c r="N613"/>
  <c r="N615"/>
  <c r="M613"/>
  <c r="M615"/>
  <c r="L613"/>
  <c r="L615"/>
  <c r="J613"/>
  <c r="J615"/>
  <c r="I613"/>
  <c r="I615"/>
  <c r="H613"/>
  <c r="H615"/>
  <c r="G613"/>
  <c r="G615"/>
  <c r="F613"/>
  <c r="F615"/>
  <c r="E613"/>
  <c r="E615"/>
  <c r="D613"/>
  <c r="D615"/>
  <c r="C613"/>
  <c r="C615"/>
  <c r="L725"/>
  <c r="G725"/>
  <c r="L1085"/>
  <c r="L1057"/>
  <c r="G1057"/>
  <c r="L1068"/>
  <c r="L1067"/>
  <c r="G1068"/>
  <c r="G1067"/>
  <c r="G1066"/>
  <c r="L1055"/>
  <c r="G1055"/>
  <c r="N1066"/>
  <c r="I1066"/>
  <c r="M1066"/>
  <c r="H1066"/>
  <c r="G982"/>
  <c r="G983"/>
  <c r="G984"/>
  <c r="L986"/>
  <c r="G986"/>
  <c r="L987"/>
  <c r="G987"/>
  <c r="L991"/>
  <c r="L990"/>
  <c r="L989"/>
  <c r="G989"/>
  <c r="G990"/>
  <c r="G991"/>
  <c r="L955"/>
  <c r="L954"/>
  <c r="L953"/>
  <c r="L952"/>
  <c r="L951"/>
  <c r="G955"/>
  <c r="G954"/>
  <c r="G953"/>
  <c r="G952"/>
  <c r="G951"/>
  <c r="L949"/>
  <c r="G949"/>
  <c r="G946"/>
  <c r="G1035"/>
  <c r="G1034"/>
  <c r="G1033"/>
  <c r="G1032"/>
  <c r="G1031"/>
  <c r="G1030"/>
  <c r="L1035"/>
  <c r="L1034"/>
  <c r="L1033"/>
  <c r="L1032"/>
  <c r="L1031"/>
  <c r="L1030"/>
  <c r="L1029"/>
  <c r="L984"/>
  <c r="L983"/>
  <c r="L982"/>
  <c r="L978"/>
  <c r="L977"/>
  <c r="L976"/>
  <c r="L975"/>
  <c r="L974"/>
  <c r="L973"/>
  <c r="L972"/>
  <c r="L971"/>
  <c r="L970"/>
  <c r="M1008"/>
  <c r="G1029"/>
  <c r="G978"/>
  <c r="G977"/>
  <c r="G976"/>
  <c r="G975"/>
  <c r="G974"/>
  <c r="G973"/>
  <c r="G972"/>
  <c r="G971"/>
  <c r="G970"/>
  <c r="H901"/>
  <c r="I901"/>
  <c r="J901"/>
  <c r="M901"/>
  <c r="N901"/>
  <c r="O901"/>
  <c r="N924"/>
  <c r="I924"/>
  <c r="L917"/>
  <c r="G917"/>
  <c r="L906"/>
  <c r="G906"/>
  <c r="L882"/>
  <c r="G882"/>
  <c r="L870"/>
  <c r="G870"/>
  <c r="H866"/>
  <c r="I866"/>
  <c r="D866"/>
  <c r="E866"/>
  <c r="G864"/>
  <c r="L864"/>
  <c r="H892"/>
  <c r="I892"/>
  <c r="J892"/>
  <c r="M892"/>
  <c r="N892"/>
  <c r="O892"/>
  <c r="H855"/>
  <c r="M855"/>
  <c r="L838"/>
  <c r="G838"/>
  <c r="L819"/>
  <c r="L820"/>
  <c r="L821"/>
  <c r="L822"/>
  <c r="L823"/>
  <c r="L824"/>
  <c r="L825"/>
  <c r="L826"/>
  <c r="L827"/>
  <c r="L828"/>
  <c r="L829"/>
  <c r="L830"/>
  <c r="G819"/>
  <c r="G820"/>
  <c r="G821"/>
  <c r="G822"/>
  <c r="G823"/>
  <c r="G824"/>
  <c r="G825"/>
  <c r="G826"/>
  <c r="G827"/>
  <c r="G828"/>
  <c r="G829"/>
  <c r="G830"/>
  <c r="L800"/>
  <c r="L801"/>
  <c r="L802"/>
  <c r="L803"/>
  <c r="L804"/>
  <c r="L805"/>
  <c r="L806"/>
  <c r="L807"/>
  <c r="L808"/>
  <c r="L809"/>
  <c r="L810"/>
  <c r="L811"/>
  <c r="L812"/>
  <c r="L813"/>
  <c r="L814"/>
  <c r="L815"/>
  <c r="L816"/>
  <c r="L817"/>
  <c r="L818"/>
  <c r="E664"/>
  <c r="F664"/>
  <c r="H664"/>
  <c r="I664"/>
  <c r="J664"/>
  <c r="M664"/>
  <c r="N664"/>
  <c r="O664"/>
  <c r="L672"/>
  <c r="G672"/>
  <c r="L667"/>
  <c r="L668"/>
  <c r="L669"/>
  <c r="G667"/>
  <c r="G668"/>
  <c r="G669"/>
  <c r="L662"/>
  <c r="L661"/>
  <c r="L660"/>
  <c r="G662"/>
  <c r="G661"/>
  <c r="G660"/>
  <c r="L658"/>
  <c r="G658"/>
  <c r="L657"/>
  <c r="G657"/>
  <c r="L1066" l="1"/>
  <c r="L644"/>
  <c r="G644"/>
  <c r="M641"/>
  <c r="N641"/>
  <c r="O641"/>
  <c r="H641"/>
  <c r="I641"/>
  <c r="J641"/>
  <c r="L629"/>
  <c r="G629"/>
  <c r="L626"/>
  <c r="G626"/>
  <c r="L619"/>
  <c r="L620"/>
  <c r="L621"/>
  <c r="G619"/>
  <c r="G620"/>
  <c r="G621"/>
  <c r="N594"/>
  <c r="L594" s="1"/>
  <c r="I594"/>
  <c r="L595"/>
  <c r="L581" l="1"/>
  <c r="G581"/>
  <c r="L566"/>
  <c r="L565"/>
  <c r="G566"/>
  <c r="G565"/>
  <c r="L564"/>
  <c r="G564"/>
  <c r="H558"/>
  <c r="M558"/>
  <c r="L545"/>
  <c r="G545"/>
  <c r="L543"/>
  <c r="L542"/>
  <c r="L541"/>
  <c r="G543"/>
  <c r="G541"/>
  <c r="L520"/>
  <c r="G520"/>
  <c r="G507"/>
  <c r="L507"/>
  <c r="G508"/>
  <c r="L508"/>
  <c r="G509"/>
  <c r="L509"/>
  <c r="L488"/>
  <c r="L489"/>
  <c r="L490"/>
  <c r="G488"/>
  <c r="G489"/>
  <c r="G490"/>
  <c r="L487"/>
  <c r="G487"/>
  <c r="L482"/>
  <c r="G482"/>
  <c r="L477"/>
  <c r="G477"/>
  <c r="L475"/>
  <c r="H452"/>
  <c r="J436"/>
  <c r="J433"/>
  <c r="H421"/>
  <c r="L414"/>
  <c r="G414"/>
  <c r="H406"/>
  <c r="L404"/>
  <c r="L405"/>
  <c r="G404"/>
  <c r="G405"/>
  <c r="L398"/>
  <c r="L399"/>
  <c r="G398"/>
  <c r="G399"/>
  <c r="L384"/>
  <c r="L374"/>
  <c r="L375"/>
  <c r="G374"/>
  <c r="G375"/>
  <c r="L366"/>
  <c r="L233"/>
  <c r="L340"/>
  <c r="G340"/>
  <c r="L336"/>
  <c r="L335"/>
  <c r="L334"/>
  <c r="G336"/>
  <c r="G335"/>
  <c r="G334"/>
  <c r="L331"/>
  <c r="G331"/>
  <c r="L330"/>
  <c r="L329" s="1"/>
  <c r="G330"/>
  <c r="H329"/>
  <c r="I329"/>
  <c r="J329"/>
  <c r="M329"/>
  <c r="N329"/>
  <c r="O329"/>
  <c r="L328"/>
  <c r="L327"/>
  <c r="G328"/>
  <c r="G327"/>
  <c r="H310"/>
  <c r="M310"/>
  <c r="H303"/>
  <c r="M303"/>
  <c r="H298"/>
  <c r="L292"/>
  <c r="L291" s="1"/>
  <c r="G292"/>
  <c r="G291"/>
  <c r="H291"/>
  <c r="I291"/>
  <c r="J291"/>
  <c r="M291"/>
  <c r="N291"/>
  <c r="O291"/>
  <c r="N287"/>
  <c r="N282" s="1"/>
  <c r="L287"/>
  <c r="I287"/>
  <c r="I282" s="1"/>
  <c r="H282"/>
  <c r="J282"/>
  <c r="M282"/>
  <c r="O282"/>
  <c r="L281"/>
  <c r="G281"/>
  <c r="G279" s="1"/>
  <c r="C281"/>
  <c r="L280"/>
  <c r="G280"/>
  <c r="C280"/>
  <c r="H279"/>
  <c r="I279"/>
  <c r="J279"/>
  <c r="M279"/>
  <c r="N279"/>
  <c r="O279"/>
  <c r="L276"/>
  <c r="G276"/>
  <c r="N275"/>
  <c r="L275" s="1"/>
  <c r="I275"/>
  <c r="L273"/>
  <c r="L272"/>
  <c r="L267"/>
  <c r="L266"/>
  <c r="G267"/>
  <c r="G266"/>
  <c r="H257"/>
  <c r="L239"/>
  <c r="L238"/>
  <c r="G239"/>
  <c r="G238"/>
  <c r="H297" l="1"/>
  <c r="L279"/>
  <c r="G329"/>
  <c r="G231"/>
  <c r="L231"/>
  <c r="G229"/>
  <c r="L229"/>
  <c r="G225"/>
  <c r="L225"/>
  <c r="H222"/>
  <c r="I213"/>
  <c r="N213"/>
  <c r="H205"/>
  <c r="I205"/>
  <c r="J205"/>
  <c r="M205"/>
  <c r="N205"/>
  <c r="O205"/>
  <c r="L202"/>
  <c r="L201"/>
  <c r="G202"/>
  <c r="G201"/>
  <c r="L198"/>
  <c r="L199"/>
  <c r="L200"/>
  <c r="L195"/>
  <c r="G195"/>
  <c r="G194" s="1"/>
  <c r="H194"/>
  <c r="I194"/>
  <c r="J194"/>
  <c r="L194"/>
  <c r="M194"/>
  <c r="N194"/>
  <c r="O194"/>
  <c r="L179"/>
  <c r="L180"/>
  <c r="L178"/>
  <c r="G179"/>
  <c r="G180"/>
  <c r="G178"/>
  <c r="G177"/>
  <c r="L177"/>
  <c r="L175"/>
  <c r="L176"/>
  <c r="L168"/>
  <c r="L169"/>
  <c r="L170"/>
  <c r="L171"/>
  <c r="L172"/>
  <c r="L165"/>
  <c r="L164"/>
  <c r="G165"/>
  <c r="G164"/>
  <c r="L150"/>
  <c r="L151"/>
  <c r="L152"/>
  <c r="L153"/>
  <c r="L154"/>
  <c r="L155"/>
  <c r="L156"/>
  <c r="L157"/>
  <c r="L158"/>
  <c r="L159"/>
  <c r="L160"/>
  <c r="L161"/>
  <c r="L162"/>
  <c r="L163"/>
  <c r="G150"/>
  <c r="G151"/>
  <c r="G152"/>
  <c r="G153"/>
  <c r="G154"/>
  <c r="G155"/>
  <c r="G156"/>
  <c r="G157"/>
  <c r="G158"/>
  <c r="G159"/>
  <c r="G160"/>
  <c r="G161"/>
  <c r="G162"/>
  <c r="G163"/>
  <c r="L149"/>
  <c r="L148"/>
  <c r="L147"/>
  <c r="L146"/>
  <c r="L145"/>
  <c r="L144"/>
  <c r="L143"/>
  <c r="L142"/>
  <c r="L141"/>
  <c r="G149"/>
  <c r="G148"/>
  <c r="G147"/>
  <c r="G146"/>
  <c r="G145"/>
  <c r="G144"/>
  <c r="G143"/>
  <c r="G142"/>
  <c r="G141"/>
  <c r="L138"/>
  <c r="G138"/>
  <c r="L137"/>
  <c r="G137"/>
  <c r="L135"/>
  <c r="G135"/>
  <c r="L129"/>
  <c r="G129"/>
  <c r="L115"/>
  <c r="L116"/>
  <c r="G116"/>
  <c r="G115"/>
  <c r="L114"/>
  <c r="G114"/>
  <c r="L113"/>
  <c r="G113"/>
  <c r="L112"/>
  <c r="G112"/>
  <c r="L111"/>
  <c r="G111"/>
  <c r="L110"/>
  <c r="G110"/>
  <c r="L109"/>
  <c r="G109"/>
  <c r="L108"/>
  <c r="G108"/>
  <c r="H107"/>
  <c r="I107"/>
  <c r="J107"/>
  <c r="M107"/>
  <c r="N107"/>
  <c r="O107"/>
  <c r="G106"/>
  <c r="L105"/>
  <c r="L106"/>
  <c r="G105"/>
  <c r="L104"/>
  <c r="G104"/>
  <c r="L103"/>
  <c r="G103"/>
  <c r="L102"/>
  <c r="G102"/>
  <c r="L101"/>
  <c r="G101"/>
  <c r="L98"/>
  <c r="L99"/>
  <c r="L100"/>
  <c r="G98"/>
  <c r="G99"/>
  <c r="G100"/>
  <c r="L97"/>
  <c r="G97"/>
  <c r="H96"/>
  <c r="I96"/>
  <c r="J96"/>
  <c r="M96"/>
  <c r="N96"/>
  <c r="O96"/>
  <c r="J95" l="1"/>
  <c r="N95"/>
  <c r="L107"/>
  <c r="G107"/>
  <c r="M95"/>
  <c r="I95"/>
  <c r="H95"/>
  <c r="O95"/>
  <c r="L96"/>
  <c r="G96"/>
  <c r="N79"/>
  <c r="I79"/>
  <c r="N76"/>
  <c r="L76" s="1"/>
  <c r="I76"/>
  <c r="G76" s="1"/>
  <c r="G75" s="1"/>
  <c r="H75"/>
  <c r="I75"/>
  <c r="J75"/>
  <c r="M75"/>
  <c r="O75"/>
  <c r="H72"/>
  <c r="L67"/>
  <c r="G67"/>
  <c r="L63"/>
  <c r="G63"/>
  <c r="H52"/>
  <c r="J52"/>
  <c r="M52"/>
  <c r="N52"/>
  <c r="O52"/>
  <c r="M45"/>
  <c r="L48"/>
  <c r="L49"/>
  <c r="L47"/>
  <c r="L46"/>
  <c r="G47"/>
  <c r="G48"/>
  <c r="G49"/>
  <c r="G46"/>
  <c r="H45"/>
  <c r="I45"/>
  <c r="J45"/>
  <c r="N45"/>
  <c r="O45"/>
  <c r="L44"/>
  <c r="G44"/>
  <c r="L43"/>
  <c r="L42"/>
  <c r="G43"/>
  <c r="G42"/>
  <c r="L37"/>
  <c r="G37"/>
  <c r="L36"/>
  <c r="G36"/>
  <c r="L35"/>
  <c r="G35"/>
  <c r="L34"/>
  <c r="G34"/>
  <c r="L33"/>
  <c r="G33"/>
  <c r="L32"/>
  <c r="G32"/>
  <c r="L31"/>
  <c r="G31"/>
  <c r="L30"/>
  <c r="G30"/>
  <c r="L95" l="1"/>
  <c r="G95"/>
  <c r="N75"/>
  <c r="L75"/>
  <c r="L45"/>
  <c r="G45"/>
  <c r="C1035"/>
  <c r="C1034"/>
  <c r="C1033"/>
  <c r="C1032"/>
  <c r="C1031"/>
  <c r="C1030"/>
  <c r="C1029"/>
  <c r="D1015"/>
  <c r="E1015"/>
  <c r="F1015"/>
  <c r="H1015"/>
  <c r="I1015"/>
  <c r="J1015"/>
  <c r="M1015"/>
  <c r="N1015"/>
  <c r="O1015"/>
  <c r="E1039"/>
  <c r="E1038" s="1"/>
  <c r="D1038"/>
  <c r="F1038"/>
  <c r="H1038"/>
  <c r="I1038"/>
  <c r="J1038"/>
  <c r="M1038"/>
  <c r="N1038"/>
  <c r="O1038"/>
  <c r="D1002"/>
  <c r="E1002"/>
  <c r="F1002"/>
  <c r="H1002"/>
  <c r="I1002"/>
  <c r="J1002"/>
  <c r="M1002"/>
  <c r="N1002"/>
  <c r="O1002"/>
  <c r="E994"/>
  <c r="C983"/>
  <c r="K983" s="1"/>
  <c r="C984"/>
  <c r="D985"/>
  <c r="E985"/>
  <c r="F985"/>
  <c r="G985"/>
  <c r="H985"/>
  <c r="I985"/>
  <c r="J985"/>
  <c r="L985"/>
  <c r="M985"/>
  <c r="N985"/>
  <c r="O985"/>
  <c r="C986"/>
  <c r="K986" s="1"/>
  <c r="C987"/>
  <c r="D988"/>
  <c r="E988"/>
  <c r="F988"/>
  <c r="G988"/>
  <c r="H988"/>
  <c r="I988"/>
  <c r="J988"/>
  <c r="L988"/>
  <c r="M988"/>
  <c r="N988"/>
  <c r="O988"/>
  <c r="C989"/>
  <c r="P989" s="1"/>
  <c r="C990"/>
  <c r="P990" s="1"/>
  <c r="C991"/>
  <c r="C982"/>
  <c r="P982" s="1"/>
  <c r="D979"/>
  <c r="E979"/>
  <c r="F979"/>
  <c r="H979"/>
  <c r="I979"/>
  <c r="J979"/>
  <c r="M979"/>
  <c r="N979"/>
  <c r="O979"/>
  <c r="C970"/>
  <c r="C971"/>
  <c r="C972"/>
  <c r="C973"/>
  <c r="C974"/>
  <c r="C975"/>
  <c r="C976"/>
  <c r="C977"/>
  <c r="C978"/>
  <c r="D960"/>
  <c r="E960"/>
  <c r="F960"/>
  <c r="H960"/>
  <c r="I960"/>
  <c r="J960"/>
  <c r="M960"/>
  <c r="N960"/>
  <c r="O960"/>
  <c r="C953"/>
  <c r="C954"/>
  <c r="C955"/>
  <c r="D950"/>
  <c r="E950"/>
  <c r="F950"/>
  <c r="H950"/>
  <c r="I950"/>
  <c r="J950"/>
  <c r="L950"/>
  <c r="M950"/>
  <c r="N950"/>
  <c r="O950"/>
  <c r="C952"/>
  <c r="C951"/>
  <c r="K951" s="1"/>
  <c r="C949"/>
  <c r="P949" s="1"/>
  <c r="D948"/>
  <c r="E948"/>
  <c r="F948"/>
  <c r="H948"/>
  <c r="I948"/>
  <c r="J948"/>
  <c r="M948"/>
  <c r="N948"/>
  <c r="O948"/>
  <c r="C948"/>
  <c r="C885"/>
  <c r="C884"/>
  <c r="D881"/>
  <c r="E881"/>
  <c r="F881"/>
  <c r="G881"/>
  <c r="H881"/>
  <c r="I881"/>
  <c r="J881"/>
  <c r="L881"/>
  <c r="M881"/>
  <c r="N881"/>
  <c r="O881"/>
  <c r="C882"/>
  <c r="P882" s="1"/>
  <c r="D869"/>
  <c r="E869"/>
  <c r="F869"/>
  <c r="G869"/>
  <c r="H869"/>
  <c r="I869"/>
  <c r="J869"/>
  <c r="L869"/>
  <c r="M869"/>
  <c r="N869"/>
  <c r="O869"/>
  <c r="C870"/>
  <c r="K870" s="1"/>
  <c r="C864"/>
  <c r="D861"/>
  <c r="E861"/>
  <c r="F861"/>
  <c r="H861"/>
  <c r="I861"/>
  <c r="J861"/>
  <c r="M861"/>
  <c r="N861"/>
  <c r="O861"/>
  <c r="D859"/>
  <c r="E859"/>
  <c r="F859"/>
  <c r="H859"/>
  <c r="I859"/>
  <c r="J859"/>
  <c r="M859"/>
  <c r="N859"/>
  <c r="O859"/>
  <c r="C838"/>
  <c r="P838" l="1"/>
  <c r="K838"/>
  <c r="P975"/>
  <c r="K975"/>
  <c r="K971"/>
  <c r="P971"/>
  <c r="P1032"/>
  <c r="K1032"/>
  <c r="G948"/>
  <c r="K864"/>
  <c r="P864"/>
  <c r="K972"/>
  <c r="P972"/>
  <c r="K1031"/>
  <c r="P1031"/>
  <c r="K1035"/>
  <c r="P1035"/>
  <c r="K953"/>
  <c r="P953"/>
  <c r="K976"/>
  <c r="P976"/>
  <c r="K954"/>
  <c r="P954"/>
  <c r="K977"/>
  <c r="P977"/>
  <c r="K973"/>
  <c r="P973"/>
  <c r="K1030"/>
  <c r="P1030"/>
  <c r="P1034"/>
  <c r="K1034"/>
  <c r="P950"/>
  <c r="K955"/>
  <c r="P955"/>
  <c r="K974"/>
  <c r="P974"/>
  <c r="K970"/>
  <c r="P970"/>
  <c r="P1029"/>
  <c r="K1029"/>
  <c r="K1033"/>
  <c r="P1033"/>
  <c r="G950"/>
  <c r="L948"/>
  <c r="K948"/>
  <c r="P983"/>
  <c r="O858"/>
  <c r="I858"/>
  <c r="D858"/>
  <c r="C988"/>
  <c r="P988" s="1"/>
  <c r="K982"/>
  <c r="P986"/>
  <c r="C985"/>
  <c r="M858"/>
  <c r="F858"/>
  <c r="K949"/>
  <c r="K990"/>
  <c r="K989"/>
  <c r="N858"/>
  <c r="H858"/>
  <c r="C881"/>
  <c r="K881" s="1"/>
  <c r="K882"/>
  <c r="J858"/>
  <c r="E858"/>
  <c r="C950"/>
  <c r="P951"/>
  <c r="P948"/>
  <c r="P870"/>
  <c r="C869"/>
  <c r="D798"/>
  <c r="E798"/>
  <c r="F798"/>
  <c r="H798"/>
  <c r="I798"/>
  <c r="J798"/>
  <c r="M798"/>
  <c r="N798"/>
  <c r="O798"/>
  <c r="C830"/>
  <c r="C829"/>
  <c r="C828"/>
  <c r="C827"/>
  <c r="C826"/>
  <c r="C825"/>
  <c r="C824"/>
  <c r="C823"/>
  <c r="C822"/>
  <c r="C821"/>
  <c r="C820"/>
  <c r="C819"/>
  <c r="K819" l="1"/>
  <c r="P819"/>
  <c r="K823"/>
  <c r="P823"/>
  <c r="K827"/>
  <c r="P827"/>
  <c r="P826"/>
  <c r="K826"/>
  <c r="P822"/>
  <c r="K822"/>
  <c r="K830"/>
  <c r="P830"/>
  <c r="K821"/>
  <c r="P821"/>
  <c r="P825"/>
  <c r="K825"/>
  <c r="P829"/>
  <c r="K829"/>
  <c r="P820"/>
  <c r="K820"/>
  <c r="P824"/>
  <c r="K824"/>
  <c r="K828"/>
  <c r="P828"/>
  <c r="K950"/>
  <c r="P881"/>
  <c r="K985"/>
  <c r="P985"/>
  <c r="K988"/>
  <c r="P869"/>
  <c r="K869"/>
  <c r="C728"/>
  <c r="G728"/>
  <c r="L728"/>
  <c r="D723"/>
  <c r="E723"/>
  <c r="F723"/>
  <c r="H723"/>
  <c r="I723"/>
  <c r="J723"/>
  <c r="M723"/>
  <c r="N723"/>
  <c r="O723"/>
  <c r="C725"/>
  <c r="C718"/>
  <c r="G718"/>
  <c r="L718"/>
  <c r="D686"/>
  <c r="E686"/>
  <c r="F686"/>
  <c r="H686"/>
  <c r="I686"/>
  <c r="J686"/>
  <c r="M686"/>
  <c r="N686"/>
  <c r="O686"/>
  <c r="D670"/>
  <c r="E670"/>
  <c r="F670"/>
  <c r="H670"/>
  <c r="I670"/>
  <c r="J670"/>
  <c r="M670"/>
  <c r="N670"/>
  <c r="O670"/>
  <c r="C672"/>
  <c r="D664"/>
  <c r="C669"/>
  <c r="P669" s="1"/>
  <c r="C667"/>
  <c r="C668"/>
  <c r="K668" s="1"/>
  <c r="C661"/>
  <c r="C662"/>
  <c r="C660"/>
  <c r="D659"/>
  <c r="E659"/>
  <c r="F659"/>
  <c r="G659"/>
  <c r="H659"/>
  <c r="I659"/>
  <c r="J659"/>
  <c r="L659"/>
  <c r="M659"/>
  <c r="N659"/>
  <c r="O659"/>
  <c r="F656"/>
  <c r="G656"/>
  <c r="H656"/>
  <c r="I656"/>
  <c r="J656"/>
  <c r="L656"/>
  <c r="M656"/>
  <c r="N656"/>
  <c r="O656"/>
  <c r="C658"/>
  <c r="K658" s="1"/>
  <c r="C657"/>
  <c r="E656"/>
  <c r="D656"/>
  <c r="D646"/>
  <c r="E646"/>
  <c r="F646"/>
  <c r="H646"/>
  <c r="I646"/>
  <c r="J646"/>
  <c r="M646"/>
  <c r="N646"/>
  <c r="O646"/>
  <c r="D640"/>
  <c r="E640"/>
  <c r="F640"/>
  <c r="H640"/>
  <c r="I640"/>
  <c r="J640"/>
  <c r="M640"/>
  <c r="N640"/>
  <c r="O640"/>
  <c r="C644"/>
  <c r="D643"/>
  <c r="E643"/>
  <c r="F643"/>
  <c r="G643"/>
  <c r="H643"/>
  <c r="I643"/>
  <c r="J643"/>
  <c r="L643"/>
  <c r="M643"/>
  <c r="N643"/>
  <c r="N639" s="1"/>
  <c r="O643"/>
  <c r="C643"/>
  <c r="C641"/>
  <c r="C640" s="1"/>
  <c r="D636"/>
  <c r="E636"/>
  <c r="F636"/>
  <c r="H636"/>
  <c r="I636"/>
  <c r="J636"/>
  <c r="M636"/>
  <c r="N636"/>
  <c r="O636"/>
  <c r="D627"/>
  <c r="D625" s="1"/>
  <c r="E627"/>
  <c r="E625" s="1"/>
  <c r="F627"/>
  <c r="F625" s="1"/>
  <c r="H627"/>
  <c r="H625" s="1"/>
  <c r="I627"/>
  <c r="I625" s="1"/>
  <c r="J627"/>
  <c r="J625" s="1"/>
  <c r="M627"/>
  <c r="M625" s="1"/>
  <c r="N627"/>
  <c r="O627"/>
  <c r="O625" s="1"/>
  <c r="C628"/>
  <c r="C629"/>
  <c r="N625"/>
  <c r="C626"/>
  <c r="C621"/>
  <c r="C619"/>
  <c r="C620"/>
  <c r="L614"/>
  <c r="G614"/>
  <c r="C614"/>
  <c r="P672" l="1"/>
  <c r="K672"/>
  <c r="P629"/>
  <c r="K629"/>
  <c r="P621"/>
  <c r="K621"/>
  <c r="P619"/>
  <c r="K619"/>
  <c r="C627"/>
  <c r="C625" s="1"/>
  <c r="P668"/>
  <c r="K669"/>
  <c r="P658"/>
  <c r="C659"/>
  <c r="C656"/>
  <c r="P656" s="1"/>
  <c r="F639"/>
  <c r="J639"/>
  <c r="M639"/>
  <c r="H639"/>
  <c r="I639"/>
  <c r="E639"/>
  <c r="O639"/>
  <c r="D639"/>
  <c r="E594"/>
  <c r="D580"/>
  <c r="E580"/>
  <c r="F580"/>
  <c r="G580"/>
  <c r="H580"/>
  <c r="I580"/>
  <c r="J580"/>
  <c r="L580"/>
  <c r="M580"/>
  <c r="N580"/>
  <c r="O580"/>
  <c r="C581"/>
  <c r="D563"/>
  <c r="E563"/>
  <c r="F563"/>
  <c r="G563"/>
  <c r="H563"/>
  <c r="I563"/>
  <c r="J563"/>
  <c r="L563"/>
  <c r="M563"/>
  <c r="N563"/>
  <c r="O563"/>
  <c r="C564"/>
  <c r="C565"/>
  <c r="C566"/>
  <c r="D544"/>
  <c r="E544"/>
  <c r="F544"/>
  <c r="H544"/>
  <c r="I544"/>
  <c r="J544"/>
  <c r="M544"/>
  <c r="N544"/>
  <c r="O544"/>
  <c r="C545"/>
  <c r="D533"/>
  <c r="E533"/>
  <c r="F533"/>
  <c r="H533"/>
  <c r="I533"/>
  <c r="J533"/>
  <c r="M533"/>
  <c r="N533"/>
  <c r="O533"/>
  <c r="C543"/>
  <c r="C541"/>
  <c r="D515"/>
  <c r="E515"/>
  <c r="F515"/>
  <c r="H515"/>
  <c r="I515"/>
  <c r="J515"/>
  <c r="M515"/>
  <c r="N515"/>
  <c r="O515"/>
  <c r="C520"/>
  <c r="C507"/>
  <c r="C508"/>
  <c r="C509"/>
  <c r="D499"/>
  <c r="E499"/>
  <c r="F499"/>
  <c r="H499"/>
  <c r="I499"/>
  <c r="J499"/>
  <c r="M499"/>
  <c r="N499"/>
  <c r="O499"/>
  <c r="D486"/>
  <c r="E486"/>
  <c r="F486"/>
  <c r="G486"/>
  <c r="H486"/>
  <c r="I486"/>
  <c r="J486"/>
  <c r="L486"/>
  <c r="M486"/>
  <c r="N486"/>
  <c r="O486"/>
  <c r="C490"/>
  <c r="C488"/>
  <c r="C489"/>
  <c r="C487"/>
  <c r="K488" l="1"/>
  <c r="P488"/>
  <c r="K489"/>
  <c r="P489"/>
  <c r="K487"/>
  <c r="P487"/>
  <c r="K490"/>
  <c r="P490"/>
  <c r="K656"/>
  <c r="C563"/>
  <c r="K563" s="1"/>
  <c r="C580"/>
  <c r="K564"/>
  <c r="P564"/>
  <c r="C486"/>
  <c r="K486" s="1"/>
  <c r="D481"/>
  <c r="E481"/>
  <c r="F481"/>
  <c r="G481"/>
  <c r="H481"/>
  <c r="I481"/>
  <c r="J481"/>
  <c r="L481"/>
  <c r="M481"/>
  <c r="N481"/>
  <c r="O481"/>
  <c r="C482"/>
  <c r="C481" s="1"/>
  <c r="D476"/>
  <c r="E476"/>
  <c r="F476"/>
  <c r="G476"/>
  <c r="H476"/>
  <c r="I476"/>
  <c r="J476"/>
  <c r="L476"/>
  <c r="M476"/>
  <c r="N476"/>
  <c r="O476"/>
  <c r="C477"/>
  <c r="D196"/>
  <c r="E196"/>
  <c r="F196"/>
  <c r="H196"/>
  <c r="H193" s="1"/>
  <c r="H192" s="1"/>
  <c r="I196"/>
  <c r="I193" s="1"/>
  <c r="I192" s="1"/>
  <c r="J196"/>
  <c r="J193" s="1"/>
  <c r="J192" s="1"/>
  <c r="M196"/>
  <c r="M193" s="1"/>
  <c r="M192" s="1"/>
  <c r="N196"/>
  <c r="N193" s="1"/>
  <c r="N192" s="1"/>
  <c r="O196"/>
  <c r="O193" s="1"/>
  <c r="O192" s="1"/>
  <c r="C202"/>
  <c r="E129"/>
  <c r="E128" s="1"/>
  <c r="E127" s="1"/>
  <c r="D128"/>
  <c r="D127" s="1"/>
  <c r="F128"/>
  <c r="F127" s="1"/>
  <c r="G128"/>
  <c r="G127" s="1"/>
  <c r="H128"/>
  <c r="H127" s="1"/>
  <c r="I128"/>
  <c r="I127" s="1"/>
  <c r="J128"/>
  <c r="J127" s="1"/>
  <c r="L128"/>
  <c r="M128"/>
  <c r="M127" s="1"/>
  <c r="N128"/>
  <c r="N127" s="1"/>
  <c r="O128"/>
  <c r="O127" s="1"/>
  <c r="C200"/>
  <c r="C201"/>
  <c r="D194"/>
  <c r="E194"/>
  <c r="F194"/>
  <c r="C195"/>
  <c r="D166"/>
  <c r="E166"/>
  <c r="F166"/>
  <c r="H166"/>
  <c r="I166"/>
  <c r="J166"/>
  <c r="M166"/>
  <c r="N166"/>
  <c r="O166"/>
  <c r="C180"/>
  <c r="C179"/>
  <c r="C178"/>
  <c r="C177"/>
  <c r="D140"/>
  <c r="E140"/>
  <c r="F140"/>
  <c r="H140"/>
  <c r="I140"/>
  <c r="J140"/>
  <c r="M140"/>
  <c r="N140"/>
  <c r="O140"/>
  <c r="C164"/>
  <c r="C165"/>
  <c r="C163"/>
  <c r="C162"/>
  <c r="C160"/>
  <c r="C161"/>
  <c r="C155"/>
  <c r="C156"/>
  <c r="C157"/>
  <c r="C158"/>
  <c r="C159"/>
  <c r="D136"/>
  <c r="E136"/>
  <c r="F136"/>
  <c r="G136"/>
  <c r="H136"/>
  <c r="I136"/>
  <c r="J136"/>
  <c r="L136"/>
  <c r="M136"/>
  <c r="N136"/>
  <c r="O136"/>
  <c r="D133"/>
  <c r="C138"/>
  <c r="P138" s="1"/>
  <c r="C137"/>
  <c r="K137" s="1"/>
  <c r="E133"/>
  <c r="F133"/>
  <c r="H133"/>
  <c r="I133"/>
  <c r="J133"/>
  <c r="M133"/>
  <c r="N133"/>
  <c r="O133"/>
  <c r="C135"/>
  <c r="P135" s="1"/>
  <c r="D96"/>
  <c r="E96"/>
  <c r="F96"/>
  <c r="D107"/>
  <c r="E107"/>
  <c r="F107"/>
  <c r="C116"/>
  <c r="C115"/>
  <c r="C114"/>
  <c r="C113"/>
  <c r="C112"/>
  <c r="C111"/>
  <c r="C110"/>
  <c r="C109"/>
  <c r="C105"/>
  <c r="C106"/>
  <c r="C108"/>
  <c r="C103"/>
  <c r="C104"/>
  <c r="C101"/>
  <c r="C102"/>
  <c r="C100"/>
  <c r="C99"/>
  <c r="C98"/>
  <c r="C97"/>
  <c r="D117"/>
  <c r="E117"/>
  <c r="F117"/>
  <c r="H117"/>
  <c r="I117"/>
  <c r="J117"/>
  <c r="M117"/>
  <c r="N117"/>
  <c r="O117"/>
  <c r="D80"/>
  <c r="F80"/>
  <c r="E79"/>
  <c r="E76"/>
  <c r="E75" s="1"/>
  <c r="F75"/>
  <c r="D75"/>
  <c r="D64"/>
  <c r="E64"/>
  <c r="F64"/>
  <c r="H64"/>
  <c r="I64"/>
  <c r="J64"/>
  <c r="M64"/>
  <c r="N64"/>
  <c r="O64"/>
  <c r="C67"/>
  <c r="D59"/>
  <c r="E59"/>
  <c r="F59"/>
  <c r="H59"/>
  <c r="I59"/>
  <c r="J59"/>
  <c r="M59"/>
  <c r="N59"/>
  <c r="O59"/>
  <c r="C63"/>
  <c r="D45"/>
  <c r="E45"/>
  <c r="F45"/>
  <c r="C49"/>
  <c r="C48"/>
  <c r="C47"/>
  <c r="C46"/>
  <c r="D38"/>
  <c r="E38"/>
  <c r="F38"/>
  <c r="H38"/>
  <c r="I38"/>
  <c r="J38"/>
  <c r="M38"/>
  <c r="N38"/>
  <c r="O38"/>
  <c r="C44"/>
  <c r="C43"/>
  <c r="C42"/>
  <c r="K63" l="1"/>
  <c r="P63"/>
  <c r="P101"/>
  <c r="K101"/>
  <c r="P111"/>
  <c r="K111"/>
  <c r="K165"/>
  <c r="P165"/>
  <c r="C194"/>
  <c r="P195"/>
  <c r="K195"/>
  <c r="P44"/>
  <c r="K44"/>
  <c r="K48"/>
  <c r="P48"/>
  <c r="P97"/>
  <c r="K97"/>
  <c r="P108"/>
  <c r="K108"/>
  <c r="C476"/>
  <c r="P477"/>
  <c r="P47"/>
  <c r="K47"/>
  <c r="K67"/>
  <c r="P67"/>
  <c r="P100"/>
  <c r="K100"/>
  <c r="P103"/>
  <c r="K103"/>
  <c r="K109"/>
  <c r="P109"/>
  <c r="P113"/>
  <c r="K113"/>
  <c r="K180"/>
  <c r="P180"/>
  <c r="P49"/>
  <c r="K49"/>
  <c r="P98"/>
  <c r="K98"/>
  <c r="P106"/>
  <c r="K106"/>
  <c r="P178"/>
  <c r="K178"/>
  <c r="K201"/>
  <c r="P201"/>
  <c r="P102"/>
  <c r="K102"/>
  <c r="K110"/>
  <c r="P110"/>
  <c r="P114"/>
  <c r="K114"/>
  <c r="P46"/>
  <c r="K46"/>
  <c r="K99"/>
  <c r="P99"/>
  <c r="K105"/>
  <c r="P105"/>
  <c r="K112"/>
  <c r="P112"/>
  <c r="P116"/>
  <c r="K116"/>
  <c r="K164"/>
  <c r="P164"/>
  <c r="K179"/>
  <c r="P179"/>
  <c r="L127"/>
  <c r="P202"/>
  <c r="K202"/>
  <c r="P563"/>
  <c r="C129"/>
  <c r="P481"/>
  <c r="K481"/>
  <c r="K482"/>
  <c r="P482"/>
  <c r="P476"/>
  <c r="K476"/>
  <c r="K477"/>
  <c r="F193"/>
  <c r="F192" s="1"/>
  <c r="D95"/>
  <c r="E193"/>
  <c r="E192" s="1"/>
  <c r="F95"/>
  <c r="C96"/>
  <c r="C107"/>
  <c r="E95"/>
  <c r="D132"/>
  <c r="K135"/>
  <c r="O132"/>
  <c r="J132"/>
  <c r="F132"/>
  <c r="M132"/>
  <c r="H132"/>
  <c r="N132"/>
  <c r="I132"/>
  <c r="E132"/>
  <c r="K138"/>
  <c r="C136"/>
  <c r="K136" s="1"/>
  <c r="P137"/>
  <c r="C76"/>
  <c r="C45"/>
  <c r="D23"/>
  <c r="E23"/>
  <c r="F23"/>
  <c r="H23"/>
  <c r="I23"/>
  <c r="J23"/>
  <c r="M23"/>
  <c r="N23"/>
  <c r="O23"/>
  <c r="C37"/>
  <c r="C36"/>
  <c r="C35"/>
  <c r="C34"/>
  <c r="C33"/>
  <c r="C32"/>
  <c r="C31"/>
  <c r="C30"/>
  <c r="P33" l="1"/>
  <c r="K33"/>
  <c r="P37"/>
  <c r="K37"/>
  <c r="C75"/>
  <c r="K76"/>
  <c r="P76"/>
  <c r="K96"/>
  <c r="P96"/>
  <c r="C128"/>
  <c r="P129"/>
  <c r="K35"/>
  <c r="P35"/>
  <c r="P30"/>
  <c r="K30"/>
  <c r="P34"/>
  <c r="K34"/>
  <c r="P194"/>
  <c r="K194"/>
  <c r="P32"/>
  <c r="K32"/>
  <c r="P36"/>
  <c r="K36"/>
  <c r="P45"/>
  <c r="K45"/>
  <c r="K107"/>
  <c r="P107"/>
  <c r="K129"/>
  <c r="C127"/>
  <c r="K127" s="1"/>
  <c r="C95"/>
  <c r="P136"/>
  <c r="D415"/>
  <c r="E415"/>
  <c r="F415"/>
  <c r="H415"/>
  <c r="I415"/>
  <c r="J415"/>
  <c r="M415"/>
  <c r="N415"/>
  <c r="O415"/>
  <c r="L416"/>
  <c r="L415" s="1"/>
  <c r="G416"/>
  <c r="G415" s="1"/>
  <c r="C416"/>
  <c r="C414"/>
  <c r="P414" s="1"/>
  <c r="C405"/>
  <c r="D400"/>
  <c r="E400"/>
  <c r="F400"/>
  <c r="H400"/>
  <c r="I400"/>
  <c r="J400"/>
  <c r="M400"/>
  <c r="N400"/>
  <c r="O400"/>
  <c r="C404"/>
  <c r="H383"/>
  <c r="I383"/>
  <c r="J383"/>
  <c r="M383"/>
  <c r="N383"/>
  <c r="O383"/>
  <c r="D383"/>
  <c r="E383"/>
  <c r="F383"/>
  <c r="C398"/>
  <c r="C399"/>
  <c r="C340"/>
  <c r="C335"/>
  <c r="C336"/>
  <c r="C334"/>
  <c r="C338"/>
  <c r="G338"/>
  <c r="L338"/>
  <c r="D337"/>
  <c r="E337"/>
  <c r="F337"/>
  <c r="C330"/>
  <c r="C329" s="1"/>
  <c r="F329"/>
  <c r="E329"/>
  <c r="D329"/>
  <c r="C328"/>
  <c r="C327"/>
  <c r="D298"/>
  <c r="D291"/>
  <c r="E291"/>
  <c r="F291"/>
  <c r="C292"/>
  <c r="C291" s="1"/>
  <c r="D282"/>
  <c r="F282"/>
  <c r="E287"/>
  <c r="E282" s="1"/>
  <c r="D279"/>
  <c r="E279"/>
  <c r="F279"/>
  <c r="H268"/>
  <c r="J268"/>
  <c r="M268"/>
  <c r="O268"/>
  <c r="D268"/>
  <c r="F268"/>
  <c r="C276"/>
  <c r="E275"/>
  <c r="E268" s="1"/>
  <c r="K398" l="1"/>
  <c r="P398"/>
  <c r="K399"/>
  <c r="P399"/>
  <c r="P276"/>
  <c r="K276"/>
  <c r="K75"/>
  <c r="P75"/>
  <c r="K405"/>
  <c r="P405"/>
  <c r="K128"/>
  <c r="P128"/>
  <c r="K95"/>
  <c r="P95"/>
  <c r="K404"/>
  <c r="P404"/>
  <c r="P127"/>
  <c r="K416"/>
  <c r="C415"/>
  <c r="P415" s="1"/>
  <c r="K414"/>
  <c r="P416"/>
  <c r="C337"/>
  <c r="C279"/>
  <c r="C266"/>
  <c r="C267"/>
  <c r="D257"/>
  <c r="D237"/>
  <c r="E237"/>
  <c r="F237"/>
  <c r="C239"/>
  <c r="C238"/>
  <c r="C231"/>
  <c r="E213"/>
  <c r="F205"/>
  <c r="E205"/>
  <c r="D205"/>
  <c r="P239" l="1"/>
  <c r="K239"/>
  <c r="K238"/>
  <c r="P238"/>
  <c r="K415"/>
  <c r="C237"/>
  <c r="C375"/>
  <c r="C374"/>
  <c r="D901" l="1"/>
  <c r="E924"/>
  <c r="E901"/>
  <c r="F901"/>
  <c r="C906"/>
  <c r="D892"/>
  <c r="E892"/>
  <c r="F892"/>
  <c r="E1067"/>
  <c r="E1068"/>
  <c r="D1066"/>
  <c r="F1066"/>
  <c r="C1067"/>
  <c r="C1072"/>
  <c r="C1055"/>
  <c r="D1097"/>
  <c r="E1097"/>
  <c r="F1097"/>
  <c r="H1097"/>
  <c r="I1097"/>
  <c r="J1097"/>
  <c r="M1097"/>
  <c r="N1097"/>
  <c r="O1097"/>
  <c r="M1128"/>
  <c r="M1127" s="1"/>
  <c r="N1128"/>
  <c r="N1127" s="1"/>
  <c r="O1128"/>
  <c r="O1127" s="1"/>
  <c r="H1128"/>
  <c r="H1127" s="1"/>
  <c r="I1128"/>
  <c r="I1127" s="1"/>
  <c r="J1128"/>
  <c r="J1127" s="1"/>
  <c r="D1128"/>
  <c r="D1127" s="1"/>
  <c r="E1128"/>
  <c r="E1127" s="1"/>
  <c r="F1128"/>
  <c r="F1127" s="1"/>
  <c r="P1067" l="1"/>
  <c r="K1067"/>
  <c r="P906"/>
  <c r="K906"/>
  <c r="E1066"/>
  <c r="C1068"/>
  <c r="C1105"/>
  <c r="G1105"/>
  <c r="L1105"/>
  <c r="C1106"/>
  <c r="G1106"/>
  <c r="L1106"/>
  <c r="C1107"/>
  <c r="G1107"/>
  <c r="L1107"/>
  <c r="C1108"/>
  <c r="G1108"/>
  <c r="L1108"/>
  <c r="C1109"/>
  <c r="G1109"/>
  <c r="L1109"/>
  <c r="C1110"/>
  <c r="G1110"/>
  <c r="L1110"/>
  <c r="C1111"/>
  <c r="G1111"/>
  <c r="L1111"/>
  <c r="C1112"/>
  <c r="G1112"/>
  <c r="L1112"/>
  <c r="C1113"/>
  <c r="G1113"/>
  <c r="L1113"/>
  <c r="C1114"/>
  <c r="G1114"/>
  <c r="L1114"/>
  <c r="C1115"/>
  <c r="G1115"/>
  <c r="L1115"/>
  <c r="C1116"/>
  <c r="G1116"/>
  <c r="L1116"/>
  <c r="C1117"/>
  <c r="G1117"/>
  <c r="L1117"/>
  <c r="C1118"/>
  <c r="G1118"/>
  <c r="L1118"/>
  <c r="C1119"/>
  <c r="G1119"/>
  <c r="L1119"/>
  <c r="C1120"/>
  <c r="G1120"/>
  <c r="L1120"/>
  <c r="C1121"/>
  <c r="G1121"/>
  <c r="L1121"/>
  <c r="C1122"/>
  <c r="G1122"/>
  <c r="L1122"/>
  <c r="C1123"/>
  <c r="G1123"/>
  <c r="L1123"/>
  <c r="C1124"/>
  <c r="G1124"/>
  <c r="L1124"/>
  <c r="C1125"/>
  <c r="G1125"/>
  <c r="L1125"/>
  <c r="C1126"/>
  <c r="G1126"/>
  <c r="L1126"/>
  <c r="C1129"/>
  <c r="C1128" s="1"/>
  <c r="C1127" s="1"/>
  <c r="G1129"/>
  <c r="G1128" s="1"/>
  <c r="G1127" s="1"/>
  <c r="L1129"/>
  <c r="L1128" s="1"/>
  <c r="L1127" s="1"/>
  <c r="O12"/>
  <c r="N12"/>
  <c r="M12"/>
  <c r="J12"/>
  <c r="I12"/>
  <c r="H12"/>
  <c r="F12"/>
  <c r="D12"/>
  <c r="E12"/>
  <c r="C1066" l="1"/>
  <c r="K1068"/>
  <c r="P1068"/>
  <c r="K1126"/>
  <c r="K1128"/>
  <c r="P1127"/>
  <c r="K1127"/>
  <c r="K1106"/>
  <c r="P1126"/>
  <c r="K1129"/>
  <c r="P1106"/>
  <c r="P1128"/>
  <c r="P1129"/>
  <c r="L511"/>
  <c r="G511"/>
  <c r="K1066" l="1"/>
  <c r="P1066"/>
  <c r="G875"/>
  <c r="G874"/>
  <c r="G877"/>
  <c r="G872"/>
  <c r="L278" l="1"/>
  <c r="G278"/>
  <c r="C278"/>
  <c r="L263"/>
  <c r="G263"/>
  <c r="C263"/>
  <c r="L262"/>
  <c r="G262"/>
  <c r="C262"/>
  <c r="L261"/>
  <c r="G261"/>
  <c r="C261"/>
  <c r="L260"/>
  <c r="G260"/>
  <c r="C260"/>
  <c r="L259"/>
  <c r="G259"/>
  <c r="C259"/>
  <c r="L258"/>
  <c r="G258"/>
  <c r="C258"/>
  <c r="O257"/>
  <c r="N257"/>
  <c r="M257"/>
  <c r="J257"/>
  <c r="I257"/>
  <c r="F257"/>
  <c r="E257"/>
  <c r="L256"/>
  <c r="G256"/>
  <c r="C256"/>
  <c r="L255"/>
  <c r="G255"/>
  <c r="C255"/>
  <c r="L254"/>
  <c r="G254"/>
  <c r="C254"/>
  <c r="L253"/>
  <c r="G253"/>
  <c r="C253"/>
  <c r="L252"/>
  <c r="G252"/>
  <c r="C252"/>
  <c r="L251"/>
  <c r="G251"/>
  <c r="C251"/>
  <c r="L250"/>
  <c r="G250"/>
  <c r="C250"/>
  <c r="L249"/>
  <c r="G249"/>
  <c r="C249"/>
  <c r="L248"/>
  <c r="G248"/>
  <c r="C248"/>
  <c r="L247"/>
  <c r="G247"/>
  <c r="C247"/>
  <c r="L246"/>
  <c r="G246"/>
  <c r="C246"/>
  <c r="O245"/>
  <c r="N245"/>
  <c r="M245"/>
  <c r="J245"/>
  <c r="I245"/>
  <c r="H245"/>
  <c r="F245"/>
  <c r="E245"/>
  <c r="D245"/>
  <c r="L245" l="1"/>
  <c r="E244"/>
  <c r="J244"/>
  <c r="F244"/>
  <c r="K247"/>
  <c r="M244"/>
  <c r="P247"/>
  <c r="C245"/>
  <c r="H244"/>
  <c r="D244"/>
  <c r="I244"/>
  <c r="N244"/>
  <c r="K249"/>
  <c r="P252"/>
  <c r="K253"/>
  <c r="P258"/>
  <c r="K259"/>
  <c r="P262"/>
  <c r="K263"/>
  <c r="O244"/>
  <c r="K248"/>
  <c r="K252"/>
  <c r="K258"/>
  <c r="L257"/>
  <c r="K262"/>
  <c r="P263"/>
  <c r="P246"/>
  <c r="P249"/>
  <c r="P253"/>
  <c r="K246"/>
  <c r="P248"/>
  <c r="P259"/>
  <c r="C257"/>
  <c r="G257"/>
  <c r="G245"/>
  <c r="P245" l="1"/>
  <c r="L244"/>
  <c r="P257"/>
  <c r="C244"/>
  <c r="K245"/>
  <c r="G244"/>
  <c r="K257"/>
  <c r="C307"/>
  <c r="G307"/>
  <c r="L307"/>
  <c r="C308"/>
  <c r="G308"/>
  <c r="L308"/>
  <c r="P308" s="1"/>
  <c r="G313"/>
  <c r="L313"/>
  <c r="G314"/>
  <c r="L314"/>
  <c r="G315"/>
  <c r="L315"/>
  <c r="C318"/>
  <c r="G318"/>
  <c r="L318"/>
  <c r="C319"/>
  <c r="G319"/>
  <c r="L319"/>
  <c r="G342"/>
  <c r="G346"/>
  <c r="L346"/>
  <c r="I361"/>
  <c r="G369"/>
  <c r="D433"/>
  <c r="D432" s="1"/>
  <c r="E433"/>
  <c r="E432" s="1"/>
  <c r="F433"/>
  <c r="F432" s="1"/>
  <c r="H433"/>
  <c r="H432" s="1"/>
  <c r="I433"/>
  <c r="I432" s="1"/>
  <c r="J432"/>
  <c r="M433"/>
  <c r="M432" s="1"/>
  <c r="N433"/>
  <c r="N432" s="1"/>
  <c r="O433"/>
  <c r="O432" s="1"/>
  <c r="K308" l="1"/>
  <c r="K244"/>
  <c r="N310"/>
  <c r="D310"/>
  <c r="E310"/>
  <c r="F310"/>
  <c r="I310"/>
  <c r="J310"/>
  <c r="N303"/>
  <c r="O303"/>
  <c r="D303"/>
  <c r="E303"/>
  <c r="F303"/>
  <c r="I303"/>
  <c r="J303"/>
  <c r="M298"/>
  <c r="M297" s="1"/>
  <c r="N298"/>
  <c r="O298"/>
  <c r="E298"/>
  <c r="F298"/>
  <c r="I298"/>
  <c r="J298"/>
  <c r="M332"/>
  <c r="N332"/>
  <c r="O332"/>
  <c r="D332"/>
  <c r="E332"/>
  <c r="F332"/>
  <c r="H332"/>
  <c r="I332"/>
  <c r="J332"/>
  <c r="M337"/>
  <c r="N337"/>
  <c r="O337"/>
  <c r="H337"/>
  <c r="I337"/>
  <c r="J337"/>
  <c r="M341"/>
  <c r="M339" s="1"/>
  <c r="N341"/>
  <c r="N339" s="1"/>
  <c r="O341"/>
  <c r="O339" s="1"/>
  <c r="D341"/>
  <c r="D339" s="1"/>
  <c r="E341"/>
  <c r="E339" s="1"/>
  <c r="F341"/>
  <c r="F339" s="1"/>
  <c r="G341"/>
  <c r="G339" s="1"/>
  <c r="H341"/>
  <c r="H339" s="1"/>
  <c r="I341"/>
  <c r="I339" s="1"/>
  <c r="J341"/>
  <c r="J339" s="1"/>
  <c r="M344"/>
  <c r="M343" s="1"/>
  <c r="N344"/>
  <c r="N343" s="1"/>
  <c r="O344"/>
  <c r="O343" s="1"/>
  <c r="D344"/>
  <c r="D343" s="1"/>
  <c r="E344"/>
  <c r="E343" s="1"/>
  <c r="F344"/>
  <c r="F343" s="1"/>
  <c r="H344"/>
  <c r="H343" s="1"/>
  <c r="I344"/>
  <c r="I343" s="1"/>
  <c r="J344"/>
  <c r="J343" s="1"/>
  <c r="M355"/>
  <c r="N355"/>
  <c r="O355"/>
  <c r="D355"/>
  <c r="E355"/>
  <c r="F355"/>
  <c r="H355"/>
  <c r="I355"/>
  <c r="J355"/>
  <c r="M353"/>
  <c r="N353"/>
  <c r="O353"/>
  <c r="D353"/>
  <c r="E353"/>
  <c r="F353"/>
  <c r="H353"/>
  <c r="I353"/>
  <c r="J353"/>
  <c r="M350"/>
  <c r="N350"/>
  <c r="O350"/>
  <c r="D350"/>
  <c r="E350"/>
  <c r="F350"/>
  <c r="H350"/>
  <c r="I350"/>
  <c r="J350"/>
  <c r="I358"/>
  <c r="I357" s="1"/>
  <c r="M361"/>
  <c r="M358" s="1"/>
  <c r="M357" s="1"/>
  <c r="N361"/>
  <c r="N358" s="1"/>
  <c r="N357" s="1"/>
  <c r="O361"/>
  <c r="O358" s="1"/>
  <c r="O357" s="1"/>
  <c r="D361"/>
  <c r="D358" s="1"/>
  <c r="D357" s="1"/>
  <c r="E361"/>
  <c r="E358" s="1"/>
  <c r="E357" s="1"/>
  <c r="F361"/>
  <c r="F358" s="1"/>
  <c r="F357" s="1"/>
  <c r="H361"/>
  <c r="H358" s="1"/>
  <c r="H357" s="1"/>
  <c r="J361"/>
  <c r="J358" s="1"/>
  <c r="J357" s="1"/>
  <c r="M365"/>
  <c r="M364" s="1"/>
  <c r="N365"/>
  <c r="N364" s="1"/>
  <c r="O365"/>
  <c r="O364" s="1"/>
  <c r="D365"/>
  <c r="D364" s="1"/>
  <c r="E365"/>
  <c r="E364" s="1"/>
  <c r="F365"/>
  <c r="F364" s="1"/>
  <c r="H365"/>
  <c r="H364" s="1"/>
  <c r="I365"/>
  <c r="I364" s="1"/>
  <c r="J365"/>
  <c r="J364" s="1"/>
  <c r="M368"/>
  <c r="M367" s="1"/>
  <c r="N368"/>
  <c r="N367" s="1"/>
  <c r="O368"/>
  <c r="O367" s="1"/>
  <c r="D368"/>
  <c r="D367" s="1"/>
  <c r="E368"/>
  <c r="E367" s="1"/>
  <c r="F368"/>
  <c r="F367" s="1"/>
  <c r="G368"/>
  <c r="G367" s="1"/>
  <c r="H368"/>
  <c r="H367" s="1"/>
  <c r="I368"/>
  <c r="I367" s="1"/>
  <c r="J368"/>
  <c r="J367" s="1"/>
  <c r="M371"/>
  <c r="N371"/>
  <c r="O371"/>
  <c r="D371"/>
  <c r="E371"/>
  <c r="F371"/>
  <c r="H371"/>
  <c r="I371"/>
  <c r="J371"/>
  <c r="M377"/>
  <c r="N377"/>
  <c r="O377"/>
  <c r="D377"/>
  <c r="E377"/>
  <c r="F377"/>
  <c r="H377"/>
  <c r="I377"/>
  <c r="J377"/>
  <c r="M406"/>
  <c r="M382" s="1"/>
  <c r="M381" s="1"/>
  <c r="N406"/>
  <c r="N382" s="1"/>
  <c r="N381" s="1"/>
  <c r="O406"/>
  <c r="O382" s="1"/>
  <c r="O381" s="1"/>
  <c r="D406"/>
  <c r="D382" s="1"/>
  <c r="D381" s="1"/>
  <c r="E406"/>
  <c r="E382" s="1"/>
  <c r="E381" s="1"/>
  <c r="F406"/>
  <c r="F382" s="1"/>
  <c r="F381" s="1"/>
  <c r="H382"/>
  <c r="H381" s="1"/>
  <c r="I406"/>
  <c r="I382" s="1"/>
  <c r="I381" s="1"/>
  <c r="J406"/>
  <c r="J382" s="1"/>
  <c r="J381" s="1"/>
  <c r="M421"/>
  <c r="M420" s="1"/>
  <c r="N421"/>
  <c r="N420" s="1"/>
  <c r="O421"/>
  <c r="O420" s="1"/>
  <c r="D421"/>
  <c r="D420" s="1"/>
  <c r="E421"/>
  <c r="E420" s="1"/>
  <c r="F421"/>
  <c r="F420" s="1"/>
  <c r="H420"/>
  <c r="I421"/>
  <c r="I420" s="1"/>
  <c r="J421"/>
  <c r="J420" s="1"/>
  <c r="M426"/>
  <c r="N426"/>
  <c r="O426"/>
  <c r="D426"/>
  <c r="E426"/>
  <c r="F426"/>
  <c r="H426"/>
  <c r="I426"/>
  <c r="J426"/>
  <c r="M429"/>
  <c r="M428" s="1"/>
  <c r="N429"/>
  <c r="N428" s="1"/>
  <c r="O429"/>
  <c r="O428" s="1"/>
  <c r="D429"/>
  <c r="D428" s="1"/>
  <c r="E429"/>
  <c r="E428" s="1"/>
  <c r="F429"/>
  <c r="F428" s="1"/>
  <c r="H429"/>
  <c r="H428" s="1"/>
  <c r="I429"/>
  <c r="I428" s="1"/>
  <c r="J429"/>
  <c r="J428" s="1"/>
  <c r="M436"/>
  <c r="M435" s="1"/>
  <c r="N436"/>
  <c r="N435" s="1"/>
  <c r="O436"/>
  <c r="O435" s="1"/>
  <c r="D436"/>
  <c r="D435" s="1"/>
  <c r="E436"/>
  <c r="E435" s="1"/>
  <c r="F436"/>
  <c r="F435" s="1"/>
  <c r="H436"/>
  <c r="H435" s="1"/>
  <c r="I436"/>
  <c r="I435" s="1"/>
  <c r="J435"/>
  <c r="M440"/>
  <c r="M439" s="1"/>
  <c r="N440"/>
  <c r="N439" s="1"/>
  <c r="O440"/>
  <c r="O439" s="1"/>
  <c r="D440"/>
  <c r="D439" s="1"/>
  <c r="E440"/>
  <c r="E439" s="1"/>
  <c r="F440"/>
  <c r="F439" s="1"/>
  <c r="H440"/>
  <c r="H439" s="1"/>
  <c r="I440"/>
  <c r="I439" s="1"/>
  <c r="J440"/>
  <c r="J439" s="1"/>
  <c r="M444"/>
  <c r="M443" s="1"/>
  <c r="N444"/>
  <c r="N443" s="1"/>
  <c r="O444"/>
  <c r="O443" s="1"/>
  <c r="D444"/>
  <c r="D443" s="1"/>
  <c r="E444"/>
  <c r="E443" s="1"/>
  <c r="F444"/>
  <c r="F443" s="1"/>
  <c r="H444"/>
  <c r="H443" s="1"/>
  <c r="I444"/>
  <c r="I443" s="1"/>
  <c r="J444"/>
  <c r="J443" s="1"/>
  <c r="M462"/>
  <c r="N462"/>
  <c r="O462"/>
  <c r="D462"/>
  <c r="E462"/>
  <c r="F462"/>
  <c r="H462"/>
  <c r="I462"/>
  <c r="J462"/>
  <c r="M466"/>
  <c r="N466"/>
  <c r="O466"/>
  <c r="D466"/>
  <c r="E466"/>
  <c r="F466"/>
  <c r="H466"/>
  <c r="I466"/>
  <c r="J466"/>
  <c r="N470"/>
  <c r="O470"/>
  <c r="D470"/>
  <c r="E470"/>
  <c r="F470"/>
  <c r="I470"/>
  <c r="J470"/>
  <c r="M459"/>
  <c r="N459"/>
  <c r="O459"/>
  <c r="D459"/>
  <c r="E459"/>
  <c r="F459"/>
  <c r="H459"/>
  <c r="I459"/>
  <c r="J459"/>
  <c r="M456"/>
  <c r="N456"/>
  <c r="O456"/>
  <c r="D456"/>
  <c r="E456"/>
  <c r="F456"/>
  <c r="H456"/>
  <c r="I456"/>
  <c r="J456"/>
  <c r="D452"/>
  <c r="E452"/>
  <c r="F452"/>
  <c r="I452"/>
  <c r="J452"/>
  <c r="M452"/>
  <c r="N452"/>
  <c r="O452"/>
  <c r="M449"/>
  <c r="N449"/>
  <c r="O449"/>
  <c r="D449"/>
  <c r="E449"/>
  <c r="F449"/>
  <c r="H449"/>
  <c r="I449"/>
  <c r="J449"/>
  <c r="M474"/>
  <c r="M473" s="1"/>
  <c r="N474"/>
  <c r="N473" s="1"/>
  <c r="O474"/>
  <c r="O473" s="1"/>
  <c r="D474"/>
  <c r="D473" s="1"/>
  <c r="E474"/>
  <c r="E473" s="1"/>
  <c r="F474"/>
  <c r="F473" s="1"/>
  <c r="H474"/>
  <c r="H473" s="1"/>
  <c r="I474"/>
  <c r="I473" s="1"/>
  <c r="J474"/>
  <c r="J473" s="1"/>
  <c r="M479"/>
  <c r="M478" s="1"/>
  <c r="N479"/>
  <c r="N478" s="1"/>
  <c r="O479"/>
  <c r="O478" s="1"/>
  <c r="D479"/>
  <c r="D478" s="1"/>
  <c r="E479"/>
  <c r="E478" s="1"/>
  <c r="F479"/>
  <c r="F478" s="1"/>
  <c r="H479"/>
  <c r="H478" s="1"/>
  <c r="I479"/>
  <c r="I478" s="1"/>
  <c r="J479"/>
  <c r="J478" s="1"/>
  <c r="M485"/>
  <c r="N485"/>
  <c r="O485"/>
  <c r="D485"/>
  <c r="E485"/>
  <c r="F485"/>
  <c r="H485"/>
  <c r="I485"/>
  <c r="J485"/>
  <c r="C496"/>
  <c r="G496"/>
  <c r="K496" s="1"/>
  <c r="L496"/>
  <c r="P496" s="1"/>
  <c r="M493"/>
  <c r="N493"/>
  <c r="O493"/>
  <c r="D493"/>
  <c r="E493"/>
  <c r="F493"/>
  <c r="H493"/>
  <c r="I493"/>
  <c r="J493"/>
  <c r="G500"/>
  <c r="L500"/>
  <c r="L502"/>
  <c r="G502"/>
  <c r="L501"/>
  <c r="G501"/>
  <c r="G504"/>
  <c r="L504"/>
  <c r="G514"/>
  <c r="M510"/>
  <c r="N510"/>
  <c r="O510"/>
  <c r="E510"/>
  <c r="F510"/>
  <c r="H510"/>
  <c r="I510"/>
  <c r="J510"/>
  <c r="G516"/>
  <c r="L516"/>
  <c r="G517"/>
  <c r="L517"/>
  <c r="M521"/>
  <c r="N521"/>
  <c r="O521"/>
  <c r="D521"/>
  <c r="E521"/>
  <c r="F521"/>
  <c r="H521"/>
  <c r="I521"/>
  <c r="J521"/>
  <c r="M547"/>
  <c r="N547"/>
  <c r="O547"/>
  <c r="D547"/>
  <c r="E547"/>
  <c r="F547"/>
  <c r="H547"/>
  <c r="I547"/>
  <c r="J547"/>
  <c r="M550"/>
  <c r="M549" s="1"/>
  <c r="N550"/>
  <c r="N549" s="1"/>
  <c r="O550"/>
  <c r="O549" s="1"/>
  <c r="D550"/>
  <c r="D549" s="1"/>
  <c r="E550"/>
  <c r="E549" s="1"/>
  <c r="F550"/>
  <c r="F549" s="1"/>
  <c r="H550"/>
  <c r="H549" s="1"/>
  <c r="I550"/>
  <c r="I549" s="1"/>
  <c r="J550"/>
  <c r="J549" s="1"/>
  <c r="N558"/>
  <c r="O558"/>
  <c r="D558"/>
  <c r="E558"/>
  <c r="F558"/>
  <c r="I558"/>
  <c r="J558"/>
  <c r="K502" l="1"/>
  <c r="D553"/>
  <c r="D552" s="1"/>
  <c r="F553"/>
  <c r="F552" s="1"/>
  <c r="N553"/>
  <c r="N552" s="1"/>
  <c r="I553"/>
  <c r="I552" s="1"/>
  <c r="H553"/>
  <c r="H552" s="1"/>
  <c r="O553"/>
  <c r="O552" s="1"/>
  <c r="J553"/>
  <c r="J552" s="1"/>
  <c r="E553"/>
  <c r="E552" s="1"/>
  <c r="M553"/>
  <c r="M552" s="1"/>
  <c r="C331"/>
  <c r="D349"/>
  <c r="F297"/>
  <c r="F293" s="1"/>
  <c r="F290" s="1"/>
  <c r="N297"/>
  <c r="N293" s="1"/>
  <c r="N290" s="1"/>
  <c r="O532"/>
  <c r="M293"/>
  <c r="M290" s="1"/>
  <c r="F349"/>
  <c r="N349"/>
  <c r="O349"/>
  <c r="H293"/>
  <c r="H290" s="1"/>
  <c r="O297"/>
  <c r="O293" s="1"/>
  <c r="O290" s="1"/>
  <c r="J297"/>
  <c r="J293" s="1"/>
  <c r="J290" s="1"/>
  <c r="E297"/>
  <c r="E293" s="1"/>
  <c r="E290" s="1"/>
  <c r="I532"/>
  <c r="D532"/>
  <c r="I297"/>
  <c r="I293" s="1"/>
  <c r="I290" s="1"/>
  <c r="D297"/>
  <c r="D293" s="1"/>
  <c r="D290" s="1"/>
  <c r="D510"/>
  <c r="C511"/>
  <c r="P511" s="1"/>
  <c r="F419"/>
  <c r="M532"/>
  <c r="F484"/>
  <c r="M484"/>
  <c r="H532"/>
  <c r="I484"/>
  <c r="D484"/>
  <c r="M419"/>
  <c r="J484"/>
  <c r="F532"/>
  <c r="N532"/>
  <c r="H484"/>
  <c r="O484"/>
  <c r="I419"/>
  <c r="M370"/>
  <c r="E484"/>
  <c r="J532"/>
  <c r="E532"/>
  <c r="N484"/>
  <c r="E349"/>
  <c r="M349"/>
  <c r="H349"/>
  <c r="J349"/>
  <c r="I349"/>
  <c r="N370"/>
  <c r="E370"/>
  <c r="I370"/>
  <c r="O370"/>
  <c r="J370"/>
  <c r="H370"/>
  <c r="H348" s="1"/>
  <c r="F370"/>
  <c r="D370"/>
  <c r="O419"/>
  <c r="N419"/>
  <c r="J419"/>
  <c r="H419"/>
  <c r="E419"/>
  <c r="D419"/>
  <c r="D431"/>
  <c r="M431"/>
  <c r="N431"/>
  <c r="O431"/>
  <c r="J431"/>
  <c r="I431"/>
  <c r="H431"/>
  <c r="F431"/>
  <c r="E431"/>
  <c r="O448"/>
  <c r="M448"/>
  <c r="N448"/>
  <c r="J448"/>
  <c r="H448"/>
  <c r="D448"/>
  <c r="F448"/>
  <c r="H461"/>
  <c r="I461"/>
  <c r="O461"/>
  <c r="N461"/>
  <c r="N447" s="1"/>
  <c r="N446" s="1"/>
  <c r="M461"/>
  <c r="J461"/>
  <c r="F461"/>
  <c r="E461"/>
  <c r="D461"/>
  <c r="I448"/>
  <c r="E448"/>
  <c r="M568"/>
  <c r="N568"/>
  <c r="O568"/>
  <c r="D568"/>
  <c r="E568"/>
  <c r="F568"/>
  <c r="H568"/>
  <c r="I568"/>
  <c r="J568"/>
  <c r="M570"/>
  <c r="N570"/>
  <c r="O570"/>
  <c r="D570"/>
  <c r="E570"/>
  <c r="F570"/>
  <c r="H570"/>
  <c r="I570"/>
  <c r="J570"/>
  <c r="M576"/>
  <c r="M575" s="1"/>
  <c r="M574" s="1"/>
  <c r="N576"/>
  <c r="N575" s="1"/>
  <c r="N574" s="1"/>
  <c r="O576"/>
  <c r="O575" s="1"/>
  <c r="O574" s="1"/>
  <c r="D576"/>
  <c r="D575" s="1"/>
  <c r="D574" s="1"/>
  <c r="E576"/>
  <c r="E575" s="1"/>
  <c r="E574" s="1"/>
  <c r="F576"/>
  <c r="F575" s="1"/>
  <c r="F574" s="1"/>
  <c r="H576"/>
  <c r="H575" s="1"/>
  <c r="H574" s="1"/>
  <c r="I576"/>
  <c r="I575" s="1"/>
  <c r="I574" s="1"/>
  <c r="J576"/>
  <c r="J575" s="1"/>
  <c r="J574" s="1"/>
  <c r="M584"/>
  <c r="N584"/>
  <c r="O584"/>
  <c r="D584"/>
  <c r="E584"/>
  <c r="F584"/>
  <c r="H584"/>
  <c r="I584"/>
  <c r="J584"/>
  <c r="M587"/>
  <c r="N587"/>
  <c r="O587"/>
  <c r="D587"/>
  <c r="E587"/>
  <c r="F587"/>
  <c r="H587"/>
  <c r="I587"/>
  <c r="J587"/>
  <c r="M589"/>
  <c r="N589"/>
  <c r="O589"/>
  <c r="D589"/>
  <c r="E589"/>
  <c r="F589"/>
  <c r="H589"/>
  <c r="I589"/>
  <c r="J589"/>
  <c r="I593"/>
  <c r="I592" s="1"/>
  <c r="I591" s="1"/>
  <c r="M593"/>
  <c r="M592" s="1"/>
  <c r="M591" s="1"/>
  <c r="O593"/>
  <c r="O592" s="1"/>
  <c r="O591" s="1"/>
  <c r="D593"/>
  <c r="D592" s="1"/>
  <c r="D591" s="1"/>
  <c r="F593"/>
  <c r="F592" s="1"/>
  <c r="F591" s="1"/>
  <c r="H593"/>
  <c r="H592" s="1"/>
  <c r="H591" s="1"/>
  <c r="J593"/>
  <c r="J592" s="1"/>
  <c r="J591" s="1"/>
  <c r="E593"/>
  <c r="E592" s="1"/>
  <c r="E591" s="1"/>
  <c r="M597"/>
  <c r="M596" s="1"/>
  <c r="N597"/>
  <c r="N596" s="1"/>
  <c r="O597"/>
  <c r="O596" s="1"/>
  <c r="D597"/>
  <c r="D596" s="1"/>
  <c r="E597"/>
  <c r="E596" s="1"/>
  <c r="F597"/>
  <c r="F596" s="1"/>
  <c r="H597"/>
  <c r="H596" s="1"/>
  <c r="I597"/>
  <c r="I596" s="1"/>
  <c r="J597"/>
  <c r="J596" s="1"/>
  <c r="M600"/>
  <c r="M599" s="1"/>
  <c r="N600"/>
  <c r="N599" s="1"/>
  <c r="O600"/>
  <c r="O599" s="1"/>
  <c r="D600"/>
  <c r="D599" s="1"/>
  <c r="E600"/>
  <c r="E599" s="1"/>
  <c r="F600"/>
  <c r="F599" s="1"/>
  <c r="H600"/>
  <c r="H599" s="1"/>
  <c r="I600"/>
  <c r="I599" s="1"/>
  <c r="J600"/>
  <c r="J599" s="1"/>
  <c r="M603"/>
  <c r="M602" s="1"/>
  <c r="N603"/>
  <c r="N602" s="1"/>
  <c r="O603"/>
  <c r="O602" s="1"/>
  <c r="D603"/>
  <c r="D602" s="1"/>
  <c r="E603"/>
  <c r="E602" s="1"/>
  <c r="F603"/>
  <c r="F602" s="1"/>
  <c r="H603"/>
  <c r="H602" s="1"/>
  <c r="I603"/>
  <c r="I602" s="1"/>
  <c r="J603"/>
  <c r="J602" s="1"/>
  <c r="M606"/>
  <c r="N606"/>
  <c r="O606"/>
  <c r="D606"/>
  <c r="E606"/>
  <c r="F606"/>
  <c r="H606"/>
  <c r="I606"/>
  <c r="J606"/>
  <c r="L642"/>
  <c r="L641" s="1"/>
  <c r="L640" s="1"/>
  <c r="G642"/>
  <c r="G641" s="1"/>
  <c r="G640" s="1"/>
  <c r="C642"/>
  <c r="C639" s="1"/>
  <c r="C651"/>
  <c r="G651"/>
  <c r="L651"/>
  <c r="C652"/>
  <c r="G652"/>
  <c r="L652"/>
  <c r="C653"/>
  <c r="G653"/>
  <c r="L653"/>
  <c r="M609"/>
  <c r="N609"/>
  <c r="O609"/>
  <c r="D609"/>
  <c r="E609"/>
  <c r="F609"/>
  <c r="H609"/>
  <c r="I609"/>
  <c r="J609"/>
  <c r="N622"/>
  <c r="O622"/>
  <c r="E622"/>
  <c r="F622"/>
  <c r="I622"/>
  <c r="J622"/>
  <c r="M631"/>
  <c r="N631"/>
  <c r="O631"/>
  <c r="D631"/>
  <c r="E631"/>
  <c r="F631"/>
  <c r="H631"/>
  <c r="I631"/>
  <c r="J631"/>
  <c r="M654"/>
  <c r="N654"/>
  <c r="O654"/>
  <c r="D654"/>
  <c r="E654"/>
  <c r="F654"/>
  <c r="H654"/>
  <c r="I654"/>
  <c r="J654"/>
  <c r="M673"/>
  <c r="N673"/>
  <c r="O673"/>
  <c r="D673"/>
  <c r="E673"/>
  <c r="F673"/>
  <c r="H673"/>
  <c r="I673"/>
  <c r="J673"/>
  <c r="M680"/>
  <c r="N680"/>
  <c r="O680"/>
  <c r="D680"/>
  <c r="E680"/>
  <c r="F680"/>
  <c r="H680"/>
  <c r="I680"/>
  <c r="J680"/>
  <c r="L694"/>
  <c r="L693" s="1"/>
  <c r="M693"/>
  <c r="M692" s="1"/>
  <c r="N693"/>
  <c r="O693"/>
  <c r="M695"/>
  <c r="N695"/>
  <c r="O695"/>
  <c r="D695"/>
  <c r="E695"/>
  <c r="F695"/>
  <c r="H695"/>
  <c r="I695"/>
  <c r="J695"/>
  <c r="D693"/>
  <c r="D692" s="1"/>
  <c r="E693"/>
  <c r="F693"/>
  <c r="H693"/>
  <c r="I693"/>
  <c r="I692" s="1"/>
  <c r="J693"/>
  <c r="M700"/>
  <c r="N700"/>
  <c r="O700"/>
  <c r="D700"/>
  <c r="E700"/>
  <c r="F700"/>
  <c r="H700"/>
  <c r="I700"/>
  <c r="J700"/>
  <c r="M707"/>
  <c r="N707"/>
  <c r="O707"/>
  <c r="D707"/>
  <c r="E707"/>
  <c r="F707"/>
  <c r="H707"/>
  <c r="I707"/>
  <c r="J707"/>
  <c r="M709"/>
  <c r="N709"/>
  <c r="O709"/>
  <c r="D709"/>
  <c r="E709"/>
  <c r="F709"/>
  <c r="H709"/>
  <c r="I709"/>
  <c r="J709"/>
  <c r="M714"/>
  <c r="N714"/>
  <c r="O714"/>
  <c r="D714"/>
  <c r="D713" s="1"/>
  <c r="E714"/>
  <c r="F714"/>
  <c r="H714"/>
  <c r="I714"/>
  <c r="I713" s="1"/>
  <c r="J714"/>
  <c r="M721"/>
  <c r="N721"/>
  <c r="O721"/>
  <c r="D721"/>
  <c r="E721"/>
  <c r="F721"/>
  <c r="H721"/>
  <c r="I721"/>
  <c r="J721"/>
  <c r="M726"/>
  <c r="N726"/>
  <c r="O726"/>
  <c r="D726"/>
  <c r="E726"/>
  <c r="F726"/>
  <c r="H726"/>
  <c r="I726"/>
  <c r="J726"/>
  <c r="M731"/>
  <c r="N731"/>
  <c r="O731"/>
  <c r="D731"/>
  <c r="E731"/>
  <c r="F731"/>
  <c r="H731"/>
  <c r="I731"/>
  <c r="J731"/>
  <c r="M734"/>
  <c r="N734"/>
  <c r="O734"/>
  <c r="D734"/>
  <c r="E734"/>
  <c r="F734"/>
  <c r="H734"/>
  <c r="I734"/>
  <c r="J734"/>
  <c r="M737"/>
  <c r="M736" s="1"/>
  <c r="N737"/>
  <c r="N736" s="1"/>
  <c r="O737"/>
  <c r="O736" s="1"/>
  <c r="D737"/>
  <c r="D736" s="1"/>
  <c r="E737"/>
  <c r="E736" s="1"/>
  <c r="F737"/>
  <c r="F736" s="1"/>
  <c r="H737"/>
  <c r="H736" s="1"/>
  <c r="I737"/>
  <c r="I736" s="1"/>
  <c r="J737"/>
  <c r="J736" s="1"/>
  <c r="M741"/>
  <c r="N741"/>
  <c r="O741"/>
  <c r="D741"/>
  <c r="E741"/>
  <c r="F741"/>
  <c r="H741"/>
  <c r="I741"/>
  <c r="J741"/>
  <c r="M746"/>
  <c r="N746"/>
  <c r="O746"/>
  <c r="D746"/>
  <c r="E746"/>
  <c r="F746"/>
  <c r="H746"/>
  <c r="I746"/>
  <c r="J746"/>
  <c r="M748"/>
  <c r="N748"/>
  <c r="O748"/>
  <c r="D748"/>
  <c r="E748"/>
  <c r="F748"/>
  <c r="H748"/>
  <c r="I748"/>
  <c r="J748"/>
  <c r="M751"/>
  <c r="N751"/>
  <c r="O751"/>
  <c r="D751"/>
  <c r="E751"/>
  <c r="F751"/>
  <c r="H751"/>
  <c r="I751"/>
  <c r="J751"/>
  <c r="M762"/>
  <c r="M755" s="1"/>
  <c r="N762"/>
  <c r="N755" s="1"/>
  <c r="O762"/>
  <c r="O755" s="1"/>
  <c r="D762"/>
  <c r="D755" s="1"/>
  <c r="E762"/>
  <c r="E755" s="1"/>
  <c r="F762"/>
  <c r="F755" s="1"/>
  <c r="H762"/>
  <c r="H755" s="1"/>
  <c r="I762"/>
  <c r="I755" s="1"/>
  <c r="J762"/>
  <c r="J755" s="1"/>
  <c r="C771"/>
  <c r="G771"/>
  <c r="L771"/>
  <c r="C772"/>
  <c r="G772"/>
  <c r="L772"/>
  <c r="C773"/>
  <c r="G773"/>
  <c r="L773"/>
  <c r="M776"/>
  <c r="N776"/>
  <c r="O776"/>
  <c r="D776"/>
  <c r="E776"/>
  <c r="F776"/>
  <c r="H776"/>
  <c r="I776"/>
  <c r="J776"/>
  <c r="M780"/>
  <c r="N780"/>
  <c r="O780"/>
  <c r="D780"/>
  <c r="E780"/>
  <c r="F780"/>
  <c r="H780"/>
  <c r="I780"/>
  <c r="J780"/>
  <c r="M788"/>
  <c r="N788"/>
  <c r="O788"/>
  <c r="D788"/>
  <c r="E788"/>
  <c r="F788"/>
  <c r="H788"/>
  <c r="I788"/>
  <c r="J788"/>
  <c r="M791"/>
  <c r="N791"/>
  <c r="O791"/>
  <c r="D791"/>
  <c r="E791"/>
  <c r="F791"/>
  <c r="H791"/>
  <c r="I791"/>
  <c r="J791"/>
  <c r="M797"/>
  <c r="M796" s="1"/>
  <c r="N797"/>
  <c r="N796" s="1"/>
  <c r="O797"/>
  <c r="O796" s="1"/>
  <c r="L799"/>
  <c r="D797"/>
  <c r="D796" s="1"/>
  <c r="E797"/>
  <c r="E796" s="1"/>
  <c r="F797"/>
  <c r="F796" s="1"/>
  <c r="H797"/>
  <c r="H796" s="1"/>
  <c r="I797"/>
  <c r="I796" s="1"/>
  <c r="J797"/>
  <c r="J796" s="1"/>
  <c r="M833"/>
  <c r="N833"/>
  <c r="O833"/>
  <c r="D833"/>
  <c r="E833"/>
  <c r="F833"/>
  <c r="H833"/>
  <c r="I833"/>
  <c r="J833"/>
  <c r="M839"/>
  <c r="N839"/>
  <c r="O839"/>
  <c r="D839"/>
  <c r="D832" s="1"/>
  <c r="E839"/>
  <c r="F839"/>
  <c r="H839"/>
  <c r="I839"/>
  <c r="J839"/>
  <c r="M847"/>
  <c r="N847"/>
  <c r="O847"/>
  <c r="D847"/>
  <c r="E847"/>
  <c r="F847"/>
  <c r="H847"/>
  <c r="I847"/>
  <c r="J847"/>
  <c r="M849"/>
  <c r="N849"/>
  <c r="O849"/>
  <c r="D849"/>
  <c r="E849"/>
  <c r="F849"/>
  <c r="H849"/>
  <c r="I849"/>
  <c r="J849"/>
  <c r="L294"/>
  <c r="G294"/>
  <c r="C294"/>
  <c r="L295"/>
  <c r="G295"/>
  <c r="C295"/>
  <c r="L296"/>
  <c r="G296"/>
  <c r="C296"/>
  <c r="C299"/>
  <c r="G299"/>
  <c r="L299"/>
  <c r="C300"/>
  <c r="G300"/>
  <c r="L300"/>
  <c r="C301"/>
  <c r="G301"/>
  <c r="L301"/>
  <c r="L302"/>
  <c r="G302"/>
  <c r="C302"/>
  <c r="C304"/>
  <c r="G304"/>
  <c r="L304"/>
  <c r="C305"/>
  <c r="G305"/>
  <c r="L305"/>
  <c r="C306"/>
  <c r="G306"/>
  <c r="L306"/>
  <c r="L309"/>
  <c r="G309"/>
  <c r="K309" s="1"/>
  <c r="C309"/>
  <c r="C311"/>
  <c r="G311"/>
  <c r="L311"/>
  <c r="C312"/>
  <c r="G312"/>
  <c r="L312"/>
  <c r="C313"/>
  <c r="C314"/>
  <c r="C315"/>
  <c r="C316"/>
  <c r="G316"/>
  <c r="L316"/>
  <c r="C317"/>
  <c r="G317"/>
  <c r="L317"/>
  <c r="L320"/>
  <c r="G320"/>
  <c r="C320"/>
  <c r="C321"/>
  <c r="G321"/>
  <c r="L321"/>
  <c r="C322"/>
  <c r="G322"/>
  <c r="L322"/>
  <c r="C323"/>
  <c r="G323"/>
  <c r="L323"/>
  <c r="C324"/>
  <c r="G324"/>
  <c r="L324"/>
  <c r="C325"/>
  <c r="G325"/>
  <c r="L325"/>
  <c r="L326"/>
  <c r="G326"/>
  <c r="C326"/>
  <c r="L333"/>
  <c r="L332" s="1"/>
  <c r="G333"/>
  <c r="G332" s="1"/>
  <c r="C333"/>
  <c r="C332" s="1"/>
  <c r="L337"/>
  <c r="G337"/>
  <c r="L342"/>
  <c r="L341" s="1"/>
  <c r="L339" s="1"/>
  <c r="C342"/>
  <c r="L345"/>
  <c r="G345"/>
  <c r="C345"/>
  <c r="C346"/>
  <c r="L347"/>
  <c r="G347"/>
  <c r="C347"/>
  <c r="L351"/>
  <c r="G351"/>
  <c r="C351"/>
  <c r="L352"/>
  <c r="G352"/>
  <c r="C352"/>
  <c r="L354"/>
  <c r="L353" s="1"/>
  <c r="G354"/>
  <c r="G353" s="1"/>
  <c r="C354"/>
  <c r="L356"/>
  <c r="L355" s="1"/>
  <c r="G356"/>
  <c r="G355" s="1"/>
  <c r="C356"/>
  <c r="C355" s="1"/>
  <c r="L359"/>
  <c r="G359"/>
  <c r="C359"/>
  <c r="L360"/>
  <c r="G360"/>
  <c r="C360"/>
  <c r="L362"/>
  <c r="G362"/>
  <c r="C362"/>
  <c r="L363"/>
  <c r="G363"/>
  <c r="C363"/>
  <c r="L365"/>
  <c r="L364" s="1"/>
  <c r="G366"/>
  <c r="G365" s="1"/>
  <c r="G364" s="1"/>
  <c r="C366"/>
  <c r="C365" s="1"/>
  <c r="C364" s="1"/>
  <c r="L369"/>
  <c r="L368" s="1"/>
  <c r="L367" s="1"/>
  <c r="C369"/>
  <c r="L372"/>
  <c r="G372"/>
  <c r="C372"/>
  <c r="L373"/>
  <c r="G373"/>
  <c r="C373"/>
  <c r="L376"/>
  <c r="G376"/>
  <c r="C376"/>
  <c r="L378"/>
  <c r="G378"/>
  <c r="C378"/>
  <c r="L379"/>
  <c r="G379"/>
  <c r="C379"/>
  <c r="C385"/>
  <c r="G385"/>
  <c r="L385"/>
  <c r="C386"/>
  <c r="G386"/>
  <c r="L386"/>
  <c r="C387"/>
  <c r="G387"/>
  <c r="L387"/>
  <c r="C388"/>
  <c r="G388"/>
  <c r="L388"/>
  <c r="C389"/>
  <c r="G389"/>
  <c r="L389"/>
  <c r="C390"/>
  <c r="G390"/>
  <c r="L390"/>
  <c r="C391"/>
  <c r="G391"/>
  <c r="L391"/>
  <c r="C392"/>
  <c r="G392"/>
  <c r="L392"/>
  <c r="C393"/>
  <c r="G393"/>
  <c r="L393"/>
  <c r="C394"/>
  <c r="G394"/>
  <c r="L394"/>
  <c r="C395"/>
  <c r="G395"/>
  <c r="L395"/>
  <c r="C396"/>
  <c r="G396"/>
  <c r="L396"/>
  <c r="L397"/>
  <c r="G397"/>
  <c r="C397"/>
  <c r="L401"/>
  <c r="G401"/>
  <c r="C401"/>
  <c r="L402"/>
  <c r="G402"/>
  <c r="C402"/>
  <c r="L403"/>
  <c r="G403"/>
  <c r="C403"/>
  <c r="C407"/>
  <c r="G407"/>
  <c r="L407"/>
  <c r="C408"/>
  <c r="G408"/>
  <c r="L408"/>
  <c r="C409"/>
  <c r="G409"/>
  <c r="L409"/>
  <c r="C410"/>
  <c r="G410"/>
  <c r="L410"/>
  <c r="C411"/>
  <c r="G411"/>
  <c r="L411"/>
  <c r="C412"/>
  <c r="G412"/>
  <c r="L412"/>
  <c r="L413"/>
  <c r="G413"/>
  <c r="C413"/>
  <c r="L422"/>
  <c r="G422"/>
  <c r="C422"/>
  <c r="L423"/>
  <c r="G423"/>
  <c r="C423"/>
  <c r="L424"/>
  <c r="G424"/>
  <c r="C424"/>
  <c r="L425"/>
  <c r="G425"/>
  <c r="C425"/>
  <c r="L427"/>
  <c r="L426" s="1"/>
  <c r="G427"/>
  <c r="G426" s="1"/>
  <c r="C427"/>
  <c r="L430"/>
  <c r="L429" s="1"/>
  <c r="L428" s="1"/>
  <c r="G430"/>
  <c r="G429" s="1"/>
  <c r="G428" s="1"/>
  <c r="C430"/>
  <c r="C429" s="1"/>
  <c r="C428" s="1"/>
  <c r="L441"/>
  <c r="G441"/>
  <c r="C441"/>
  <c r="L442"/>
  <c r="G442"/>
  <c r="C442"/>
  <c r="L434"/>
  <c r="L433" s="1"/>
  <c r="L432" s="1"/>
  <c r="G434"/>
  <c r="G433" s="1"/>
  <c r="G432" s="1"/>
  <c r="C434"/>
  <c r="C433" s="1"/>
  <c r="L437"/>
  <c r="G437"/>
  <c r="C437"/>
  <c r="L438"/>
  <c r="G438"/>
  <c r="C438"/>
  <c r="L445"/>
  <c r="L444" s="1"/>
  <c r="L443" s="1"/>
  <c r="G445"/>
  <c r="G444" s="1"/>
  <c r="G443" s="1"/>
  <c r="C445"/>
  <c r="C444" s="1"/>
  <c r="C443" s="1"/>
  <c r="L450"/>
  <c r="G450"/>
  <c r="C450"/>
  <c r="L451"/>
  <c r="G451"/>
  <c r="C451"/>
  <c r="L453"/>
  <c r="G453"/>
  <c r="C453"/>
  <c r="L454"/>
  <c r="G454"/>
  <c r="C454"/>
  <c r="L455"/>
  <c r="G455"/>
  <c r="C455"/>
  <c r="L457"/>
  <c r="G457"/>
  <c r="C457"/>
  <c r="L458"/>
  <c r="P458" s="1"/>
  <c r="G458"/>
  <c r="K458" s="1"/>
  <c r="C458"/>
  <c r="L460"/>
  <c r="L459" s="1"/>
  <c r="G460"/>
  <c r="G459" s="1"/>
  <c r="C460"/>
  <c r="C459" s="1"/>
  <c r="L463"/>
  <c r="G463"/>
  <c r="C463"/>
  <c r="L464"/>
  <c r="G464"/>
  <c r="C464"/>
  <c r="L465"/>
  <c r="G465"/>
  <c r="C465"/>
  <c r="L467"/>
  <c r="G467"/>
  <c r="C467"/>
  <c r="L468"/>
  <c r="G468"/>
  <c r="C468"/>
  <c r="L469"/>
  <c r="G469"/>
  <c r="C469"/>
  <c r="L471"/>
  <c r="G471"/>
  <c r="C471"/>
  <c r="L472"/>
  <c r="G472"/>
  <c r="C472"/>
  <c r="L474"/>
  <c r="L473" s="1"/>
  <c r="G475"/>
  <c r="G474" s="1"/>
  <c r="G473" s="1"/>
  <c r="C475"/>
  <c r="L480"/>
  <c r="L479" s="1"/>
  <c r="L478" s="1"/>
  <c r="G480"/>
  <c r="C480"/>
  <c r="C479" s="1"/>
  <c r="C478" s="1"/>
  <c r="L491"/>
  <c r="G491"/>
  <c r="C491"/>
  <c r="L492"/>
  <c r="G492"/>
  <c r="C492"/>
  <c r="L494"/>
  <c r="G494"/>
  <c r="C494"/>
  <c r="L495"/>
  <c r="G495"/>
  <c r="C495"/>
  <c r="L497"/>
  <c r="G497"/>
  <c r="C497"/>
  <c r="L498"/>
  <c r="G498"/>
  <c r="C498"/>
  <c r="C500"/>
  <c r="C501"/>
  <c r="C502"/>
  <c r="P502" s="1"/>
  <c r="L503"/>
  <c r="G503"/>
  <c r="C503"/>
  <c r="C504"/>
  <c r="L505"/>
  <c r="G505"/>
  <c r="C505"/>
  <c r="L506"/>
  <c r="G506"/>
  <c r="C506"/>
  <c r="L512"/>
  <c r="G512"/>
  <c r="C512"/>
  <c r="L513"/>
  <c r="G513"/>
  <c r="K513" s="1"/>
  <c r="C513"/>
  <c r="L514"/>
  <c r="C514"/>
  <c r="C516"/>
  <c r="C517"/>
  <c r="L518"/>
  <c r="G518"/>
  <c r="C518"/>
  <c r="L519"/>
  <c r="G519"/>
  <c r="C519"/>
  <c r="C522"/>
  <c r="G522"/>
  <c r="L522"/>
  <c r="C523"/>
  <c r="G523"/>
  <c r="L523"/>
  <c r="C524"/>
  <c r="G524"/>
  <c r="L524"/>
  <c r="C525"/>
  <c r="G525"/>
  <c r="L525"/>
  <c r="C526"/>
  <c r="G526"/>
  <c r="L526"/>
  <c r="C527"/>
  <c r="G527"/>
  <c r="L527"/>
  <c r="C528"/>
  <c r="G528"/>
  <c r="L528"/>
  <c r="C529"/>
  <c r="G529"/>
  <c r="L529"/>
  <c r="C530"/>
  <c r="G530"/>
  <c r="L530"/>
  <c r="L531"/>
  <c r="G531"/>
  <c r="C531"/>
  <c r="C534"/>
  <c r="G534"/>
  <c r="L534"/>
  <c r="C535"/>
  <c r="G535"/>
  <c r="L535"/>
  <c r="C536"/>
  <c r="G536"/>
  <c r="L536"/>
  <c r="C537"/>
  <c r="G537"/>
  <c r="K537" s="1"/>
  <c r="L537"/>
  <c r="P537" s="1"/>
  <c r="C538"/>
  <c r="G538"/>
  <c r="L538"/>
  <c r="C539"/>
  <c r="G539"/>
  <c r="L539"/>
  <c r="C540"/>
  <c r="G540"/>
  <c r="L540"/>
  <c r="G542"/>
  <c r="C542"/>
  <c r="L546"/>
  <c r="L544" s="1"/>
  <c r="G546"/>
  <c r="G544" s="1"/>
  <c r="C546"/>
  <c r="C544" s="1"/>
  <c r="L548"/>
  <c r="L547" s="1"/>
  <c r="G548"/>
  <c r="G547" s="1"/>
  <c r="C548"/>
  <c r="C547" s="1"/>
  <c r="L551"/>
  <c r="L550" s="1"/>
  <c r="L549" s="1"/>
  <c r="G551"/>
  <c r="G550" s="1"/>
  <c r="G549" s="1"/>
  <c r="C551"/>
  <c r="C550" s="1"/>
  <c r="C549" s="1"/>
  <c r="L554"/>
  <c r="G554"/>
  <c r="C554"/>
  <c r="L555"/>
  <c r="G555"/>
  <c r="C555"/>
  <c r="L556"/>
  <c r="G556"/>
  <c r="C556"/>
  <c r="L557"/>
  <c r="G557"/>
  <c r="C557"/>
  <c r="C559"/>
  <c r="C558" s="1"/>
  <c r="G559"/>
  <c r="G558" s="1"/>
  <c r="L559"/>
  <c r="L558" s="1"/>
  <c r="C560"/>
  <c r="G560"/>
  <c r="L560"/>
  <c r="C561"/>
  <c r="G561"/>
  <c r="L561"/>
  <c r="C562"/>
  <c r="G562"/>
  <c r="L562"/>
  <c r="L569"/>
  <c r="L568" s="1"/>
  <c r="G569"/>
  <c r="G568" s="1"/>
  <c r="C569"/>
  <c r="C568" s="1"/>
  <c r="L571"/>
  <c r="G571"/>
  <c r="C571"/>
  <c r="L572"/>
  <c r="G572"/>
  <c r="C572"/>
  <c r="L573"/>
  <c r="G573"/>
  <c r="C573"/>
  <c r="L577"/>
  <c r="G577"/>
  <c r="C577"/>
  <c r="L578"/>
  <c r="G578"/>
  <c r="C578"/>
  <c r="L579"/>
  <c r="G579"/>
  <c r="C579"/>
  <c r="L585"/>
  <c r="G585"/>
  <c r="C585"/>
  <c r="L586"/>
  <c r="G586"/>
  <c r="C586"/>
  <c r="L588"/>
  <c r="L587" s="1"/>
  <c r="G588"/>
  <c r="C588"/>
  <c r="C587" s="1"/>
  <c r="L590"/>
  <c r="L589" s="1"/>
  <c r="G590"/>
  <c r="G589" s="1"/>
  <c r="C590"/>
  <c r="C589" s="1"/>
  <c r="G595"/>
  <c r="C595"/>
  <c r="L598"/>
  <c r="L597" s="1"/>
  <c r="L596" s="1"/>
  <c r="G598"/>
  <c r="C598"/>
  <c r="C597" s="1"/>
  <c r="C596" s="1"/>
  <c r="L601"/>
  <c r="L600" s="1"/>
  <c r="L599" s="1"/>
  <c r="G601"/>
  <c r="G600" s="1"/>
  <c r="G599" s="1"/>
  <c r="C601"/>
  <c r="C600" s="1"/>
  <c r="C599" s="1"/>
  <c r="L604"/>
  <c r="L603" s="1"/>
  <c r="L602" s="1"/>
  <c r="G604"/>
  <c r="G603" s="1"/>
  <c r="G602" s="1"/>
  <c r="C604"/>
  <c r="C603" s="1"/>
  <c r="C602" s="1"/>
  <c r="L607"/>
  <c r="G607"/>
  <c r="C607"/>
  <c r="L608"/>
  <c r="G608"/>
  <c r="C608"/>
  <c r="L610"/>
  <c r="L609" s="1"/>
  <c r="G610"/>
  <c r="G609" s="1"/>
  <c r="C610"/>
  <c r="C609" s="1"/>
  <c r="L618"/>
  <c r="G618"/>
  <c r="K618" s="1"/>
  <c r="C618"/>
  <c r="L617"/>
  <c r="G617"/>
  <c r="C617"/>
  <c r="L616"/>
  <c r="P616" s="1"/>
  <c r="G616"/>
  <c r="C616"/>
  <c r="L623"/>
  <c r="G623"/>
  <c r="C623"/>
  <c r="L628"/>
  <c r="L627" s="1"/>
  <c r="P627" s="1"/>
  <c r="G628"/>
  <c r="G627" s="1"/>
  <c r="L632"/>
  <c r="G632"/>
  <c r="C632"/>
  <c r="L633"/>
  <c r="G633"/>
  <c r="C633"/>
  <c r="L634"/>
  <c r="G634"/>
  <c r="C634"/>
  <c r="L635"/>
  <c r="G635"/>
  <c r="C635"/>
  <c r="L637"/>
  <c r="L636" s="1"/>
  <c r="G637"/>
  <c r="G636" s="1"/>
  <c r="C637"/>
  <c r="C636" s="1"/>
  <c r="C647"/>
  <c r="G647"/>
  <c r="L647"/>
  <c r="C648"/>
  <c r="G648"/>
  <c r="L648"/>
  <c r="C649"/>
  <c r="G649"/>
  <c r="L649"/>
  <c r="C650"/>
  <c r="G650"/>
  <c r="L650"/>
  <c r="L655"/>
  <c r="G655"/>
  <c r="C655"/>
  <c r="C654" s="1"/>
  <c r="L665"/>
  <c r="G665"/>
  <c r="C665"/>
  <c r="L666"/>
  <c r="L664" s="1"/>
  <c r="G666"/>
  <c r="C666"/>
  <c r="L671"/>
  <c r="L670" s="1"/>
  <c r="G671"/>
  <c r="C671"/>
  <c r="C670" s="1"/>
  <c r="L674"/>
  <c r="L673" s="1"/>
  <c r="G674"/>
  <c r="G673" s="1"/>
  <c r="C674"/>
  <c r="C673" s="1"/>
  <c r="L677"/>
  <c r="G677"/>
  <c r="C677"/>
  <c r="L681"/>
  <c r="G681"/>
  <c r="C681"/>
  <c r="L682"/>
  <c r="G682"/>
  <c r="C682"/>
  <c r="L683"/>
  <c r="G683"/>
  <c r="C683"/>
  <c r="L684"/>
  <c r="G684"/>
  <c r="C684"/>
  <c r="L685"/>
  <c r="G685"/>
  <c r="C685"/>
  <c r="L687"/>
  <c r="G687"/>
  <c r="C687"/>
  <c r="L688"/>
  <c r="G688"/>
  <c r="C688"/>
  <c r="L689"/>
  <c r="G689"/>
  <c r="C689"/>
  <c r="L690"/>
  <c r="G690"/>
  <c r="C690"/>
  <c r="L691"/>
  <c r="G691"/>
  <c r="C691"/>
  <c r="G694"/>
  <c r="G693" s="1"/>
  <c r="C694"/>
  <c r="C693" s="1"/>
  <c r="L696"/>
  <c r="G696"/>
  <c r="C696"/>
  <c r="L697"/>
  <c r="G697"/>
  <c r="C697"/>
  <c r="L698"/>
  <c r="G698"/>
  <c r="C698"/>
  <c r="L699"/>
  <c r="G699"/>
  <c r="C699"/>
  <c r="L701"/>
  <c r="G701"/>
  <c r="C701"/>
  <c r="L702"/>
  <c r="G702"/>
  <c r="C702"/>
  <c r="L703"/>
  <c r="G703"/>
  <c r="C703"/>
  <c r="L704"/>
  <c r="G704"/>
  <c r="C704"/>
  <c r="L705"/>
  <c r="G705"/>
  <c r="C705"/>
  <c r="L708"/>
  <c r="L707" s="1"/>
  <c r="G708"/>
  <c r="G707" s="1"/>
  <c r="C708"/>
  <c r="C707" s="1"/>
  <c r="L710"/>
  <c r="G710"/>
  <c r="C710"/>
  <c r="L711"/>
  <c r="G711"/>
  <c r="C711"/>
  <c r="L712"/>
  <c r="G712"/>
  <c r="C712"/>
  <c r="L715"/>
  <c r="G715"/>
  <c r="C715"/>
  <c r="L716"/>
  <c r="G716"/>
  <c r="C716"/>
  <c r="L717"/>
  <c r="G717"/>
  <c r="C717"/>
  <c r="L719"/>
  <c r="G719"/>
  <c r="C719"/>
  <c r="L720"/>
  <c r="G720"/>
  <c r="C720"/>
  <c r="L722"/>
  <c r="L721" s="1"/>
  <c r="G722"/>
  <c r="G721" s="1"/>
  <c r="C722"/>
  <c r="C721" s="1"/>
  <c r="L724"/>
  <c r="L723" s="1"/>
  <c r="G724"/>
  <c r="G723" s="1"/>
  <c r="C724"/>
  <c r="C723" s="1"/>
  <c r="L727"/>
  <c r="G727"/>
  <c r="C727"/>
  <c r="L732"/>
  <c r="G732"/>
  <c r="C732"/>
  <c r="L733"/>
  <c r="G733"/>
  <c r="C733"/>
  <c r="L735"/>
  <c r="L734" s="1"/>
  <c r="G735"/>
  <c r="G734" s="1"/>
  <c r="C735"/>
  <c r="L738"/>
  <c r="G738"/>
  <c r="C738"/>
  <c r="L739"/>
  <c r="G739"/>
  <c r="C739"/>
  <c r="L742"/>
  <c r="G742"/>
  <c r="C742"/>
  <c r="L743"/>
  <c r="G743"/>
  <c r="C743"/>
  <c r="L744"/>
  <c r="G744"/>
  <c r="C744"/>
  <c r="L745"/>
  <c r="G745"/>
  <c r="C745"/>
  <c r="L747"/>
  <c r="L746" s="1"/>
  <c r="G747"/>
  <c r="G746" s="1"/>
  <c r="C747"/>
  <c r="C746" s="1"/>
  <c r="L749"/>
  <c r="G749"/>
  <c r="C749"/>
  <c r="L750"/>
  <c r="G750"/>
  <c r="C750"/>
  <c r="L752"/>
  <c r="G752"/>
  <c r="C752"/>
  <c r="L753"/>
  <c r="G753"/>
  <c r="C753"/>
  <c r="L756"/>
  <c r="G756"/>
  <c r="C756"/>
  <c r="L757"/>
  <c r="G757"/>
  <c r="C757"/>
  <c r="L758"/>
  <c r="G758"/>
  <c r="C758"/>
  <c r="L759"/>
  <c r="G759"/>
  <c r="C759"/>
  <c r="L760"/>
  <c r="G760"/>
  <c r="C760"/>
  <c r="L761"/>
  <c r="G761"/>
  <c r="C761"/>
  <c r="C763"/>
  <c r="G763"/>
  <c r="L763"/>
  <c r="C764"/>
  <c r="G764"/>
  <c r="L764"/>
  <c r="C765"/>
  <c r="G765"/>
  <c r="L765"/>
  <c r="C766"/>
  <c r="G766"/>
  <c r="L766"/>
  <c r="C767"/>
  <c r="G767"/>
  <c r="L767"/>
  <c r="C768"/>
  <c r="G768"/>
  <c r="L768"/>
  <c r="C769"/>
  <c r="G769"/>
  <c r="L769"/>
  <c r="C770"/>
  <c r="G770"/>
  <c r="L770"/>
  <c r="C774"/>
  <c r="G774"/>
  <c r="L774"/>
  <c r="L775"/>
  <c r="G775"/>
  <c r="C775"/>
  <c r="L777"/>
  <c r="L776" s="1"/>
  <c r="G777"/>
  <c r="G776" s="1"/>
  <c r="C777"/>
  <c r="C776" s="1"/>
  <c r="L781"/>
  <c r="G781"/>
  <c r="C781"/>
  <c r="L782"/>
  <c r="G782"/>
  <c r="C782"/>
  <c r="L783"/>
  <c r="G783"/>
  <c r="C783"/>
  <c r="L784"/>
  <c r="G784"/>
  <c r="C784"/>
  <c r="L785"/>
  <c r="G785"/>
  <c r="C785"/>
  <c r="L786"/>
  <c r="G786"/>
  <c r="C786"/>
  <c r="L787"/>
  <c r="G787"/>
  <c r="C787"/>
  <c r="L789"/>
  <c r="G789"/>
  <c r="C789"/>
  <c r="L790"/>
  <c r="G790"/>
  <c r="C790"/>
  <c r="L792"/>
  <c r="G792"/>
  <c r="C792"/>
  <c r="L793"/>
  <c r="G793"/>
  <c r="C793"/>
  <c r="L794"/>
  <c r="G794"/>
  <c r="C794"/>
  <c r="L795"/>
  <c r="G795"/>
  <c r="C795"/>
  <c r="C799"/>
  <c r="G799"/>
  <c r="C800"/>
  <c r="G800"/>
  <c r="C801"/>
  <c r="G801"/>
  <c r="C802"/>
  <c r="G802"/>
  <c r="C803"/>
  <c r="G803"/>
  <c r="C804"/>
  <c r="G804"/>
  <c r="C805"/>
  <c r="G805"/>
  <c r="C806"/>
  <c r="G806"/>
  <c r="C807"/>
  <c r="G807"/>
  <c r="C808"/>
  <c r="G808"/>
  <c r="C809"/>
  <c r="G809"/>
  <c r="C810"/>
  <c r="G810"/>
  <c r="C811"/>
  <c r="G811"/>
  <c r="C812"/>
  <c r="G812"/>
  <c r="C813"/>
  <c r="G813"/>
  <c r="C814"/>
  <c r="G814"/>
  <c r="C815"/>
  <c r="G815"/>
  <c r="C816"/>
  <c r="G816"/>
  <c r="C817"/>
  <c r="G817"/>
  <c r="G818"/>
  <c r="C818"/>
  <c r="L834"/>
  <c r="G834"/>
  <c r="C834"/>
  <c r="L835"/>
  <c r="G835"/>
  <c r="C835"/>
  <c r="L836"/>
  <c r="G836"/>
  <c r="C836"/>
  <c r="L837"/>
  <c r="G837"/>
  <c r="C837"/>
  <c r="C840"/>
  <c r="G840"/>
  <c r="L840"/>
  <c r="C841"/>
  <c r="G841"/>
  <c r="L841"/>
  <c r="C842"/>
  <c r="G842"/>
  <c r="L842"/>
  <c r="C843"/>
  <c r="G843"/>
  <c r="L843"/>
  <c r="C844"/>
  <c r="G844"/>
  <c r="L844"/>
  <c r="M853"/>
  <c r="M852" s="1"/>
  <c r="N855"/>
  <c r="N853" s="1"/>
  <c r="N852" s="1"/>
  <c r="O855"/>
  <c r="O853" s="1"/>
  <c r="O852" s="1"/>
  <c r="J855"/>
  <c r="J853" s="1"/>
  <c r="J852" s="1"/>
  <c r="D855"/>
  <c r="D853" s="1"/>
  <c r="D852" s="1"/>
  <c r="E855"/>
  <c r="E853" s="1"/>
  <c r="E852" s="1"/>
  <c r="F855"/>
  <c r="F853" s="1"/>
  <c r="F852" s="1"/>
  <c r="H853"/>
  <c r="H852" s="1"/>
  <c r="I855"/>
  <c r="I853" s="1"/>
  <c r="I852" s="1"/>
  <c r="M866"/>
  <c r="N866"/>
  <c r="O866"/>
  <c r="F866"/>
  <c r="J866"/>
  <c r="M873"/>
  <c r="M871" s="1"/>
  <c r="N873"/>
  <c r="N871" s="1"/>
  <c r="O873"/>
  <c r="O871" s="1"/>
  <c r="D873"/>
  <c r="D871" s="1"/>
  <c r="E873"/>
  <c r="E871" s="1"/>
  <c r="F873"/>
  <c r="F871" s="1"/>
  <c r="I873"/>
  <c r="I871" s="1"/>
  <c r="J873"/>
  <c r="J871" s="1"/>
  <c r="M883"/>
  <c r="N883"/>
  <c r="O883"/>
  <c r="D883"/>
  <c r="D865" s="1"/>
  <c r="E883"/>
  <c r="F883"/>
  <c r="I883"/>
  <c r="J883"/>
  <c r="M889"/>
  <c r="N889"/>
  <c r="O889"/>
  <c r="D889"/>
  <c r="E889"/>
  <c r="F889"/>
  <c r="H889"/>
  <c r="I889"/>
  <c r="J889"/>
  <c r="J888" s="1"/>
  <c r="M897"/>
  <c r="N897"/>
  <c r="N888" s="1"/>
  <c r="O897"/>
  <c r="D897"/>
  <c r="E897"/>
  <c r="F897"/>
  <c r="H897"/>
  <c r="I897"/>
  <c r="I888" s="1"/>
  <c r="J897"/>
  <c r="M907"/>
  <c r="N907"/>
  <c r="O907"/>
  <c r="D907"/>
  <c r="E907"/>
  <c r="F907"/>
  <c r="H907"/>
  <c r="I907"/>
  <c r="J907"/>
  <c r="M909"/>
  <c r="N909"/>
  <c r="O909"/>
  <c r="D909"/>
  <c r="E909"/>
  <c r="F909"/>
  <c r="H909"/>
  <c r="I909"/>
  <c r="J909"/>
  <c r="M913"/>
  <c r="N913"/>
  <c r="O913"/>
  <c r="D913"/>
  <c r="E913"/>
  <c r="F913"/>
  <c r="H913"/>
  <c r="I913"/>
  <c r="J913"/>
  <c r="M915"/>
  <c r="N915"/>
  <c r="O915"/>
  <c r="D915"/>
  <c r="E915"/>
  <c r="F915"/>
  <c r="H915"/>
  <c r="I915"/>
  <c r="J915"/>
  <c r="M918"/>
  <c r="N918"/>
  <c r="O918"/>
  <c r="D918"/>
  <c r="E918"/>
  <c r="F918"/>
  <c r="H918"/>
  <c r="I918"/>
  <c r="J918"/>
  <c r="M920"/>
  <c r="O920"/>
  <c r="D920"/>
  <c r="F920"/>
  <c r="H920"/>
  <c r="J920"/>
  <c r="N920"/>
  <c r="I920"/>
  <c r="E920"/>
  <c r="K616" l="1"/>
  <c r="M888"/>
  <c r="K719"/>
  <c r="G664"/>
  <c r="K617"/>
  <c r="P618"/>
  <c r="P513"/>
  <c r="C622"/>
  <c r="G654"/>
  <c r="K654" s="1"/>
  <c r="K655"/>
  <c r="H888"/>
  <c r="O888"/>
  <c r="P309"/>
  <c r="G622"/>
  <c r="L622"/>
  <c r="P719"/>
  <c r="P617"/>
  <c r="N832"/>
  <c r="N831" s="1"/>
  <c r="L654"/>
  <c r="P654" s="1"/>
  <c r="P655"/>
  <c r="J865"/>
  <c r="I865"/>
  <c r="I857" s="1"/>
  <c r="I851" s="1"/>
  <c r="O865"/>
  <c r="F865"/>
  <c r="F857" s="1"/>
  <c r="F851" s="1"/>
  <c r="N865"/>
  <c r="N857" s="1"/>
  <c r="N851" s="1"/>
  <c r="M865"/>
  <c r="E865"/>
  <c r="J832"/>
  <c r="J831" s="1"/>
  <c r="E832"/>
  <c r="M832"/>
  <c r="M831" s="1"/>
  <c r="I832"/>
  <c r="I831" s="1"/>
  <c r="F832"/>
  <c r="F831" s="1"/>
  <c r="H832"/>
  <c r="H831" s="1"/>
  <c r="O832"/>
  <c r="O831" s="1"/>
  <c r="L798"/>
  <c r="L797" s="1"/>
  <c r="L796" s="1"/>
  <c r="G798"/>
  <c r="G797" s="1"/>
  <c r="G796" s="1"/>
  <c r="C798"/>
  <c r="C797" s="1"/>
  <c r="C796" s="1"/>
  <c r="H713"/>
  <c r="O713"/>
  <c r="F713"/>
  <c r="N713"/>
  <c r="J713"/>
  <c r="E713"/>
  <c r="M713"/>
  <c r="H692"/>
  <c r="K666"/>
  <c r="F692"/>
  <c r="O692"/>
  <c r="P666"/>
  <c r="J692"/>
  <c r="E692"/>
  <c r="N692"/>
  <c r="G686"/>
  <c r="L686"/>
  <c r="C686"/>
  <c r="G670"/>
  <c r="K670" s="1"/>
  <c r="C664"/>
  <c r="L515"/>
  <c r="G344"/>
  <c r="G343" s="1"/>
  <c r="G646"/>
  <c r="G645" s="1"/>
  <c r="C646"/>
  <c r="C645" s="1"/>
  <c r="C638" s="1"/>
  <c r="L646"/>
  <c r="L645" s="1"/>
  <c r="G639"/>
  <c r="L639"/>
  <c r="K636"/>
  <c r="G625"/>
  <c r="K625" s="1"/>
  <c r="K627"/>
  <c r="L625"/>
  <c r="P625" s="1"/>
  <c r="L612"/>
  <c r="G515"/>
  <c r="K544"/>
  <c r="C515"/>
  <c r="C499"/>
  <c r="G499"/>
  <c r="L499"/>
  <c r="L553"/>
  <c r="L552" s="1"/>
  <c r="G553"/>
  <c r="G552" s="1"/>
  <c r="C553"/>
  <c r="C552" s="1"/>
  <c r="L533"/>
  <c r="L532" s="1"/>
  <c r="G533"/>
  <c r="C533"/>
  <c r="C532" s="1"/>
  <c r="C400"/>
  <c r="L400"/>
  <c r="G400"/>
  <c r="L383"/>
  <c r="C594"/>
  <c r="P594" s="1"/>
  <c r="G594"/>
  <c r="G593" s="1"/>
  <c r="G592" s="1"/>
  <c r="G591" s="1"/>
  <c r="D348"/>
  <c r="F348"/>
  <c r="L510"/>
  <c r="F706"/>
  <c r="N706"/>
  <c r="J679"/>
  <c r="F630"/>
  <c r="F624" s="1"/>
  <c r="N630"/>
  <c r="N624" s="1"/>
  <c r="L788"/>
  <c r="N348"/>
  <c r="K783"/>
  <c r="F380"/>
  <c r="K770"/>
  <c r="K766"/>
  <c r="L748"/>
  <c r="G737"/>
  <c r="G736" s="1"/>
  <c r="F846"/>
  <c r="N846"/>
  <c r="D605"/>
  <c r="I380"/>
  <c r="M348"/>
  <c r="O348"/>
  <c r="L751"/>
  <c r="C748"/>
  <c r="J605"/>
  <c r="M605"/>
  <c r="F888"/>
  <c r="J779"/>
  <c r="I754"/>
  <c r="D754"/>
  <c r="I740"/>
  <c r="D740"/>
  <c r="E348"/>
  <c r="E645"/>
  <c r="E638" s="1"/>
  <c r="H605"/>
  <c r="L593"/>
  <c r="L592" s="1"/>
  <c r="L591" s="1"/>
  <c r="H583"/>
  <c r="I583"/>
  <c r="K764"/>
  <c r="O679"/>
  <c r="D888"/>
  <c r="E888"/>
  <c r="K422"/>
  <c r="J846"/>
  <c r="E846"/>
  <c r="M846"/>
  <c r="D779"/>
  <c r="H754"/>
  <c r="E740"/>
  <c r="F679"/>
  <c r="N679"/>
  <c r="E605"/>
  <c r="N593"/>
  <c r="N592" s="1"/>
  <c r="N591" s="1"/>
  <c r="O583"/>
  <c r="O567"/>
  <c r="O483" s="1"/>
  <c r="E380"/>
  <c r="C762"/>
  <c r="C755" s="1"/>
  <c r="L762"/>
  <c r="L755" s="1"/>
  <c r="L754" s="1"/>
  <c r="G584"/>
  <c r="L576"/>
  <c r="L575" s="1"/>
  <c r="L574" s="1"/>
  <c r="L570"/>
  <c r="L567" s="1"/>
  <c r="I846"/>
  <c r="D846"/>
  <c r="F779"/>
  <c r="H779"/>
  <c r="N754"/>
  <c r="M730"/>
  <c r="E679"/>
  <c r="M679"/>
  <c r="F583"/>
  <c r="N567"/>
  <c r="N483" s="1"/>
  <c r="C791"/>
  <c r="F900"/>
  <c r="G762"/>
  <c r="G755" s="1"/>
  <c r="G606"/>
  <c r="G605" s="1"/>
  <c r="H846"/>
  <c r="O846"/>
  <c r="N779"/>
  <c r="E754"/>
  <c r="M754"/>
  <c r="M740"/>
  <c r="H679"/>
  <c r="I679"/>
  <c r="D679"/>
  <c r="J583"/>
  <c r="J567"/>
  <c r="J483" s="1"/>
  <c r="N900"/>
  <c r="G780"/>
  <c r="L485"/>
  <c r="M779"/>
  <c r="J754"/>
  <c r="F754"/>
  <c r="O754"/>
  <c r="H740"/>
  <c r="O740"/>
  <c r="J663"/>
  <c r="O605"/>
  <c r="H900"/>
  <c r="O900"/>
  <c r="K792"/>
  <c r="G791"/>
  <c r="L780"/>
  <c r="L737"/>
  <c r="L736" s="1"/>
  <c r="K715"/>
  <c r="C695"/>
  <c r="C606"/>
  <c r="C605" s="1"/>
  <c r="K546"/>
  <c r="J740"/>
  <c r="F740"/>
  <c r="N740"/>
  <c r="N583"/>
  <c r="D900"/>
  <c r="D857"/>
  <c r="D851" s="1"/>
  <c r="L791"/>
  <c r="L700"/>
  <c r="G695"/>
  <c r="L680"/>
  <c r="I900"/>
  <c r="J900"/>
  <c r="E900"/>
  <c r="M900"/>
  <c r="O857"/>
  <c r="O851" s="1"/>
  <c r="C780"/>
  <c r="K598"/>
  <c r="L584"/>
  <c r="L583" s="1"/>
  <c r="K495"/>
  <c r="G436"/>
  <c r="G435" s="1"/>
  <c r="F730"/>
  <c r="J706"/>
  <c r="I645"/>
  <c r="I638" s="1"/>
  <c r="H612"/>
  <c r="O612"/>
  <c r="F605"/>
  <c r="N605"/>
  <c r="G597"/>
  <c r="G596" s="1"/>
  <c r="K596" s="1"/>
  <c r="F567"/>
  <c r="F483" s="1"/>
  <c r="J447"/>
  <c r="J446" s="1"/>
  <c r="K841"/>
  <c r="G709"/>
  <c r="G706" s="1"/>
  <c r="G700"/>
  <c r="G680"/>
  <c r="K585"/>
  <c r="K554"/>
  <c r="K539"/>
  <c r="K525"/>
  <c r="K475"/>
  <c r="C474"/>
  <c r="C473" s="1"/>
  <c r="K473" s="1"/>
  <c r="E831"/>
  <c r="N663"/>
  <c r="F612"/>
  <c r="N612"/>
  <c r="I605"/>
  <c r="E583"/>
  <c r="M583"/>
  <c r="I567"/>
  <c r="I483" s="1"/>
  <c r="E567"/>
  <c r="E483" s="1"/>
  <c r="M567"/>
  <c r="M483" s="1"/>
  <c r="L350"/>
  <c r="L349" s="1"/>
  <c r="K317"/>
  <c r="K294"/>
  <c r="D831"/>
  <c r="I779"/>
  <c r="E779"/>
  <c r="O779"/>
  <c r="I730"/>
  <c r="O706"/>
  <c r="M663"/>
  <c r="I630"/>
  <c r="I624" s="1"/>
  <c r="J612"/>
  <c r="D583"/>
  <c r="H567"/>
  <c r="H483" s="1"/>
  <c r="D567"/>
  <c r="D483" s="1"/>
  <c r="M380"/>
  <c r="K295"/>
  <c r="K296"/>
  <c r="K302"/>
  <c r="K321"/>
  <c r="K325"/>
  <c r="K326"/>
  <c r="K333"/>
  <c r="C341"/>
  <c r="C339" s="1"/>
  <c r="L344"/>
  <c r="L343" s="1"/>
  <c r="K345"/>
  <c r="C344"/>
  <c r="C343" s="1"/>
  <c r="I348"/>
  <c r="K351"/>
  <c r="G350"/>
  <c r="G349" s="1"/>
  <c r="C350"/>
  <c r="K352"/>
  <c r="K354"/>
  <c r="C353"/>
  <c r="J348"/>
  <c r="L361"/>
  <c r="L358" s="1"/>
  <c r="L357" s="1"/>
  <c r="G361"/>
  <c r="G358" s="1"/>
  <c r="G357" s="1"/>
  <c r="C361"/>
  <c r="C358" s="1"/>
  <c r="C357" s="1"/>
  <c r="K366"/>
  <c r="C368"/>
  <c r="C367" s="1"/>
  <c r="K372"/>
  <c r="L371"/>
  <c r="K373"/>
  <c r="G371"/>
  <c r="C371"/>
  <c r="L377"/>
  <c r="G377"/>
  <c r="C377"/>
  <c r="K387"/>
  <c r="K388"/>
  <c r="K391"/>
  <c r="K392"/>
  <c r="K395"/>
  <c r="K396"/>
  <c r="D380"/>
  <c r="O380"/>
  <c r="J380"/>
  <c r="N380"/>
  <c r="H380"/>
  <c r="K409"/>
  <c r="K410"/>
  <c r="K413"/>
  <c r="K408"/>
  <c r="K394"/>
  <c r="K390"/>
  <c r="K386"/>
  <c r="K300"/>
  <c r="C406"/>
  <c r="C310"/>
  <c r="L303"/>
  <c r="L298"/>
  <c r="G310"/>
  <c r="L406"/>
  <c r="K304"/>
  <c r="G303"/>
  <c r="G298"/>
  <c r="G406"/>
  <c r="L310"/>
  <c r="C303"/>
  <c r="K299"/>
  <c r="C298"/>
  <c r="K423"/>
  <c r="L421"/>
  <c r="L420" s="1"/>
  <c r="L419" s="1"/>
  <c r="G421"/>
  <c r="G420" s="1"/>
  <c r="G419" s="1"/>
  <c r="K424"/>
  <c r="C421"/>
  <c r="C420" s="1"/>
  <c r="K425"/>
  <c r="C426"/>
  <c r="K430"/>
  <c r="K433"/>
  <c r="C432"/>
  <c r="K432" s="1"/>
  <c r="K434"/>
  <c r="L436"/>
  <c r="L435" s="1"/>
  <c r="K437"/>
  <c r="C436"/>
  <c r="C435" s="1"/>
  <c r="K438"/>
  <c r="L440"/>
  <c r="L439" s="1"/>
  <c r="K441"/>
  <c r="G440"/>
  <c r="G439" s="1"/>
  <c r="C440"/>
  <c r="C439" s="1"/>
  <c r="K442"/>
  <c r="L449"/>
  <c r="G449"/>
  <c r="H447"/>
  <c r="H446" s="1"/>
  <c r="K451"/>
  <c r="C449"/>
  <c r="K453"/>
  <c r="L452"/>
  <c r="O447"/>
  <c r="O446" s="1"/>
  <c r="G452"/>
  <c r="K454"/>
  <c r="M447"/>
  <c r="M446" s="1"/>
  <c r="K455"/>
  <c r="C452"/>
  <c r="D447"/>
  <c r="D446" s="1"/>
  <c r="L456"/>
  <c r="G456"/>
  <c r="F447"/>
  <c r="F446" s="1"/>
  <c r="C456"/>
  <c r="K460"/>
  <c r="K463"/>
  <c r="L462"/>
  <c r="G462"/>
  <c r="K464"/>
  <c r="C462"/>
  <c r="I447"/>
  <c r="I446" s="1"/>
  <c r="K465"/>
  <c r="K467"/>
  <c r="L466"/>
  <c r="G466"/>
  <c r="E447"/>
  <c r="E446" s="1"/>
  <c r="C466"/>
  <c r="K468"/>
  <c r="K469"/>
  <c r="L470"/>
  <c r="G470"/>
  <c r="C470"/>
  <c r="K471"/>
  <c r="K472"/>
  <c r="K411"/>
  <c r="K407"/>
  <c r="K385"/>
  <c r="K324"/>
  <c r="K312"/>
  <c r="K480"/>
  <c r="G479"/>
  <c r="K491"/>
  <c r="G485"/>
  <c r="K492"/>
  <c r="C485"/>
  <c r="L493"/>
  <c r="G493"/>
  <c r="C493"/>
  <c r="G510"/>
  <c r="C510"/>
  <c r="K519"/>
  <c r="K523"/>
  <c r="C521"/>
  <c r="L521"/>
  <c r="G521"/>
  <c r="K540"/>
  <c r="K551"/>
  <c r="K556"/>
  <c r="K559"/>
  <c r="K569"/>
  <c r="G570"/>
  <c r="G567" s="1"/>
  <c r="C570"/>
  <c r="C567" s="1"/>
  <c r="K577"/>
  <c r="G576"/>
  <c r="G575" s="1"/>
  <c r="G574" s="1"/>
  <c r="C576"/>
  <c r="C575" s="1"/>
  <c r="C574" s="1"/>
  <c r="C584"/>
  <c r="C583" s="1"/>
  <c r="G587"/>
  <c r="K590"/>
  <c r="K601"/>
  <c r="L606"/>
  <c r="L605" s="1"/>
  <c r="E612"/>
  <c r="I612"/>
  <c r="M612"/>
  <c r="D612"/>
  <c r="K623"/>
  <c r="G631"/>
  <c r="L631"/>
  <c r="M630"/>
  <c r="M624" s="1"/>
  <c r="C631"/>
  <c r="D630"/>
  <c r="D624" s="1"/>
  <c r="K634"/>
  <c r="O630"/>
  <c r="O624" s="1"/>
  <c r="J630"/>
  <c r="J624" s="1"/>
  <c r="E630"/>
  <c r="E624" s="1"/>
  <c r="H630"/>
  <c r="H624" s="1"/>
  <c r="K635"/>
  <c r="K637"/>
  <c r="H645"/>
  <c r="H638" s="1"/>
  <c r="K650"/>
  <c r="M645"/>
  <c r="M638" s="1"/>
  <c r="D645"/>
  <c r="D638" s="1"/>
  <c r="O645"/>
  <c r="O638" s="1"/>
  <c r="N645"/>
  <c r="N638" s="1"/>
  <c r="J645"/>
  <c r="J638" s="1"/>
  <c r="F645"/>
  <c r="F638" s="1"/>
  <c r="E663"/>
  <c r="D663"/>
  <c r="O663"/>
  <c r="I663"/>
  <c r="H663"/>
  <c r="F663"/>
  <c r="K677"/>
  <c r="C680"/>
  <c r="L695"/>
  <c r="C700"/>
  <c r="M706"/>
  <c r="L709"/>
  <c r="L706" s="1"/>
  <c r="I706"/>
  <c r="H706"/>
  <c r="E706"/>
  <c r="C709"/>
  <c r="C706" s="1"/>
  <c r="D706"/>
  <c r="L714"/>
  <c r="G714"/>
  <c r="C714"/>
  <c r="C726"/>
  <c r="G726"/>
  <c r="L726"/>
  <c r="L731"/>
  <c r="L730" s="1"/>
  <c r="H730"/>
  <c r="G731"/>
  <c r="G730" s="1"/>
  <c r="C731"/>
  <c r="K732"/>
  <c r="O730"/>
  <c r="N730"/>
  <c r="J730"/>
  <c r="E730"/>
  <c r="D730"/>
  <c r="K733"/>
  <c r="K735"/>
  <c r="C734"/>
  <c r="P734" s="1"/>
  <c r="C737"/>
  <c r="C736" s="1"/>
  <c r="K739"/>
  <c r="L741"/>
  <c r="G741"/>
  <c r="C741"/>
  <c r="G748"/>
  <c r="G751"/>
  <c r="C751"/>
  <c r="K757"/>
  <c r="K756"/>
  <c r="K760"/>
  <c r="K761"/>
  <c r="K763"/>
  <c r="K767"/>
  <c r="K768"/>
  <c r="K781"/>
  <c r="K782"/>
  <c r="G788"/>
  <c r="C788"/>
  <c r="K793"/>
  <c r="K794"/>
  <c r="K834"/>
  <c r="L833"/>
  <c r="G833"/>
  <c r="C833"/>
  <c r="K837"/>
  <c r="K840"/>
  <c r="K844"/>
  <c r="J857"/>
  <c r="J851" s="1"/>
  <c r="M857"/>
  <c r="M851" s="1"/>
  <c r="E857"/>
  <c r="E851" s="1"/>
  <c r="D929"/>
  <c r="E929"/>
  <c r="F929"/>
  <c r="H929"/>
  <c r="I929"/>
  <c r="J929"/>
  <c r="M929"/>
  <c r="N929"/>
  <c r="O929"/>
  <c r="D932"/>
  <c r="E932"/>
  <c r="F932"/>
  <c r="H932"/>
  <c r="I932"/>
  <c r="J932"/>
  <c r="M932"/>
  <c r="N932"/>
  <c r="O932"/>
  <c r="M935"/>
  <c r="N935"/>
  <c r="O935"/>
  <c r="D935"/>
  <c r="E935"/>
  <c r="F935"/>
  <c r="H935"/>
  <c r="I935"/>
  <c r="J935"/>
  <c r="M939"/>
  <c r="N939"/>
  <c r="O939"/>
  <c r="D939"/>
  <c r="E939"/>
  <c r="F939"/>
  <c r="H939"/>
  <c r="I939"/>
  <c r="J939"/>
  <c r="M941"/>
  <c r="N941"/>
  <c r="O941"/>
  <c r="D941"/>
  <c r="E941"/>
  <c r="F941"/>
  <c r="H941"/>
  <c r="I941"/>
  <c r="J941"/>
  <c r="O956"/>
  <c r="M956"/>
  <c r="N956"/>
  <c r="D956"/>
  <c r="E956"/>
  <c r="F956"/>
  <c r="H956"/>
  <c r="H945" s="1"/>
  <c r="I956"/>
  <c r="J956"/>
  <c r="M958"/>
  <c r="N958"/>
  <c r="O958"/>
  <c r="D958"/>
  <c r="E958"/>
  <c r="F958"/>
  <c r="H958"/>
  <c r="I958"/>
  <c r="J958"/>
  <c r="G962"/>
  <c r="L962"/>
  <c r="G963"/>
  <c r="M993"/>
  <c r="N993"/>
  <c r="O993"/>
  <c r="D993"/>
  <c r="E993"/>
  <c r="F993"/>
  <c r="H993"/>
  <c r="I993"/>
  <c r="J993"/>
  <c r="G995"/>
  <c r="M997"/>
  <c r="N997"/>
  <c r="O997"/>
  <c r="D997"/>
  <c r="E997"/>
  <c r="F997"/>
  <c r="H997"/>
  <c r="I997"/>
  <c r="J997"/>
  <c r="N1008"/>
  <c r="O1008"/>
  <c r="D1008"/>
  <c r="E1008"/>
  <c r="F1008"/>
  <c r="H1008"/>
  <c r="I1008"/>
  <c r="J1008"/>
  <c r="D1012"/>
  <c r="E1012"/>
  <c r="F1012"/>
  <c r="H1012"/>
  <c r="I1012"/>
  <c r="J1012"/>
  <c r="M1012"/>
  <c r="N1012"/>
  <c r="O1012"/>
  <c r="L845"/>
  <c r="L839" s="1"/>
  <c r="L832" s="1"/>
  <c r="G845"/>
  <c r="G839" s="1"/>
  <c r="G832" s="1"/>
  <c r="C845"/>
  <c r="C839" s="1"/>
  <c r="L848"/>
  <c r="L847" s="1"/>
  <c r="G848"/>
  <c r="G847" s="1"/>
  <c r="C848"/>
  <c r="C847" s="1"/>
  <c r="L850"/>
  <c r="G850"/>
  <c r="C850"/>
  <c r="C849" s="1"/>
  <c r="L854"/>
  <c r="G854"/>
  <c r="C854"/>
  <c r="L856"/>
  <c r="L855" s="1"/>
  <c r="G856"/>
  <c r="G855" s="1"/>
  <c r="C856"/>
  <c r="C855" s="1"/>
  <c r="L860"/>
  <c r="G860"/>
  <c r="C860"/>
  <c r="C859" s="1"/>
  <c r="L862"/>
  <c r="G862"/>
  <c r="C862"/>
  <c r="L863"/>
  <c r="G863"/>
  <c r="C863"/>
  <c r="L867"/>
  <c r="G867"/>
  <c r="C867"/>
  <c r="L868"/>
  <c r="G868"/>
  <c r="C868"/>
  <c r="L872"/>
  <c r="C872"/>
  <c r="L874"/>
  <c r="C874"/>
  <c r="L876"/>
  <c r="C876"/>
  <c r="L875"/>
  <c r="C875"/>
  <c r="L877"/>
  <c r="C877"/>
  <c r="L878"/>
  <c r="G878"/>
  <c r="C878"/>
  <c r="L879"/>
  <c r="G879"/>
  <c r="C879"/>
  <c r="L880"/>
  <c r="G880"/>
  <c r="C880"/>
  <c r="L884"/>
  <c r="L885"/>
  <c r="L886"/>
  <c r="G886"/>
  <c r="K886" s="1"/>
  <c r="C886"/>
  <c r="L890"/>
  <c r="G890"/>
  <c r="C890"/>
  <c r="L891"/>
  <c r="G891"/>
  <c r="C891"/>
  <c r="L893"/>
  <c r="G893"/>
  <c r="C893"/>
  <c r="L894"/>
  <c r="G894"/>
  <c r="C894"/>
  <c r="L895"/>
  <c r="G895"/>
  <c r="C895"/>
  <c r="L896"/>
  <c r="G896"/>
  <c r="C896"/>
  <c r="L898"/>
  <c r="G898"/>
  <c r="C898"/>
  <c r="L899"/>
  <c r="G899"/>
  <c r="C899"/>
  <c r="L902"/>
  <c r="G902"/>
  <c r="C902"/>
  <c r="L903"/>
  <c r="P903" s="1"/>
  <c r="G903"/>
  <c r="C903"/>
  <c r="L904"/>
  <c r="G904"/>
  <c r="K904" s="1"/>
  <c r="C904"/>
  <c r="L905"/>
  <c r="G905"/>
  <c r="C905"/>
  <c r="L908"/>
  <c r="L907" s="1"/>
  <c r="G908"/>
  <c r="G907" s="1"/>
  <c r="C908"/>
  <c r="C907" s="1"/>
  <c r="L910"/>
  <c r="G910"/>
  <c r="C910"/>
  <c r="L911"/>
  <c r="G911"/>
  <c r="C911"/>
  <c r="L912"/>
  <c r="G912"/>
  <c r="C912"/>
  <c r="L914"/>
  <c r="L913" s="1"/>
  <c r="G914"/>
  <c r="G913" s="1"/>
  <c r="C914"/>
  <c r="C913" s="1"/>
  <c r="L924"/>
  <c r="P924" s="1"/>
  <c r="G924"/>
  <c r="K924" s="1"/>
  <c r="C924"/>
  <c r="L923"/>
  <c r="G923"/>
  <c r="C923"/>
  <c r="L922"/>
  <c r="G922"/>
  <c r="C922"/>
  <c r="L921"/>
  <c r="G921"/>
  <c r="C921"/>
  <c r="L916"/>
  <c r="L915" s="1"/>
  <c r="G916"/>
  <c r="G915" s="1"/>
  <c r="C916"/>
  <c r="C915" s="1"/>
  <c r="L919"/>
  <c r="L918" s="1"/>
  <c r="G919"/>
  <c r="G918" s="1"/>
  <c r="C919"/>
  <c r="C918" s="1"/>
  <c r="L925"/>
  <c r="G925"/>
  <c r="C925"/>
  <c r="L926"/>
  <c r="G926"/>
  <c r="C926"/>
  <c r="L930"/>
  <c r="G930"/>
  <c r="C930"/>
  <c r="L931"/>
  <c r="G931"/>
  <c r="C931"/>
  <c r="L933"/>
  <c r="G933"/>
  <c r="C933"/>
  <c r="L934"/>
  <c r="G934"/>
  <c r="C934"/>
  <c r="L936"/>
  <c r="G936"/>
  <c r="C936"/>
  <c r="L937"/>
  <c r="G937"/>
  <c r="C937"/>
  <c r="L940"/>
  <c r="L939" s="1"/>
  <c r="G940"/>
  <c r="G939" s="1"/>
  <c r="C940"/>
  <c r="C939" s="1"/>
  <c r="L942"/>
  <c r="L941" s="1"/>
  <c r="G942"/>
  <c r="G941" s="1"/>
  <c r="C942"/>
  <c r="C941" s="1"/>
  <c r="L946"/>
  <c r="P946" s="1"/>
  <c r="C946"/>
  <c r="L947"/>
  <c r="G947"/>
  <c r="C947"/>
  <c r="L957"/>
  <c r="G957"/>
  <c r="G956" s="1"/>
  <c r="C957"/>
  <c r="C956" s="1"/>
  <c r="L959"/>
  <c r="L958" s="1"/>
  <c r="G959"/>
  <c r="G958" s="1"/>
  <c r="C959"/>
  <c r="C958" s="1"/>
  <c r="C961"/>
  <c r="G961"/>
  <c r="L961"/>
  <c r="C962"/>
  <c r="C963"/>
  <c r="L963"/>
  <c r="C964"/>
  <c r="G964"/>
  <c r="L964"/>
  <c r="C965"/>
  <c r="G965"/>
  <c r="L965"/>
  <c r="C966"/>
  <c r="G966"/>
  <c r="L966"/>
  <c r="C967"/>
  <c r="G967"/>
  <c r="L967"/>
  <c r="C968"/>
  <c r="G968"/>
  <c r="L968"/>
  <c r="L969"/>
  <c r="G969"/>
  <c r="C969"/>
  <c r="L980"/>
  <c r="G980"/>
  <c r="C980"/>
  <c r="L981"/>
  <c r="G981"/>
  <c r="C981"/>
  <c r="C979" s="1"/>
  <c r="L994"/>
  <c r="G994"/>
  <c r="C994"/>
  <c r="L995"/>
  <c r="C995"/>
  <c r="L996"/>
  <c r="G996"/>
  <c r="C996"/>
  <c r="L998"/>
  <c r="L997" s="1"/>
  <c r="G998"/>
  <c r="C998"/>
  <c r="C997" s="1"/>
  <c r="L999"/>
  <c r="P999" s="1"/>
  <c r="G999"/>
  <c r="K999" s="1"/>
  <c r="C999"/>
  <c r="L1000"/>
  <c r="G1000"/>
  <c r="C1000"/>
  <c r="L1001"/>
  <c r="G1001"/>
  <c r="K1001" s="1"/>
  <c r="C1001"/>
  <c r="L1003"/>
  <c r="G1003"/>
  <c r="C1003"/>
  <c r="C1002" s="1"/>
  <c r="L1004"/>
  <c r="G1004"/>
  <c r="C1004"/>
  <c r="L1036"/>
  <c r="L1028"/>
  <c r="L1027"/>
  <c r="L1026"/>
  <c r="L1025"/>
  <c r="L1024"/>
  <c r="L1023"/>
  <c r="L1022"/>
  <c r="L1021"/>
  <c r="L1020"/>
  <c r="L1019"/>
  <c r="L1018"/>
  <c r="L1017"/>
  <c r="L1016"/>
  <c r="L1014"/>
  <c r="L1013"/>
  <c r="L1011"/>
  <c r="P1011" s="1"/>
  <c r="L1010"/>
  <c r="L1009"/>
  <c r="L1007"/>
  <c r="G1007"/>
  <c r="C1007"/>
  <c r="G1009"/>
  <c r="C1009"/>
  <c r="G1010"/>
  <c r="C1010"/>
  <c r="G1011"/>
  <c r="C1011"/>
  <c r="G1013"/>
  <c r="C1013"/>
  <c r="G1014"/>
  <c r="C1014"/>
  <c r="C1016"/>
  <c r="G1016"/>
  <c r="C1017"/>
  <c r="G1017"/>
  <c r="C1018"/>
  <c r="G1018"/>
  <c r="C1019"/>
  <c r="G1019"/>
  <c r="C1020"/>
  <c r="G1020"/>
  <c r="C1021"/>
  <c r="G1021"/>
  <c r="C1022"/>
  <c r="G1022"/>
  <c r="C1023"/>
  <c r="G1023"/>
  <c r="C1024"/>
  <c r="G1024"/>
  <c r="C1025"/>
  <c r="G1025"/>
  <c r="C1026"/>
  <c r="G1026"/>
  <c r="C1027"/>
  <c r="G1027"/>
  <c r="M1040"/>
  <c r="O1040"/>
  <c r="D1040"/>
  <c r="E1040"/>
  <c r="F1040"/>
  <c r="H1040"/>
  <c r="I1040"/>
  <c r="J1040"/>
  <c r="M1046"/>
  <c r="M1045" s="1"/>
  <c r="N1046"/>
  <c r="N1045" s="1"/>
  <c r="O1046"/>
  <c r="O1045" s="1"/>
  <c r="D1046"/>
  <c r="D1045" s="1"/>
  <c r="E1046"/>
  <c r="E1045" s="1"/>
  <c r="F1046"/>
  <c r="F1045" s="1"/>
  <c r="H1046"/>
  <c r="H1045" s="1"/>
  <c r="I1046"/>
  <c r="I1045" s="1"/>
  <c r="J1046"/>
  <c r="J1045" s="1"/>
  <c r="L1047"/>
  <c r="L1048"/>
  <c r="L1049"/>
  <c r="L1050"/>
  <c r="L1051"/>
  <c r="C1047"/>
  <c r="G1047"/>
  <c r="C1048"/>
  <c r="G1048"/>
  <c r="C1049"/>
  <c r="G1049"/>
  <c r="C1050"/>
  <c r="G1050"/>
  <c r="C1051"/>
  <c r="G1051"/>
  <c r="M1053"/>
  <c r="N1053"/>
  <c r="O1053"/>
  <c r="D1053"/>
  <c r="E1053"/>
  <c r="F1053"/>
  <c r="H1053"/>
  <c r="I1053"/>
  <c r="J1053"/>
  <c r="M1058"/>
  <c r="N1058"/>
  <c r="O1058"/>
  <c r="D1058"/>
  <c r="E1058"/>
  <c r="F1058"/>
  <c r="H1058"/>
  <c r="I1058"/>
  <c r="J1058"/>
  <c r="L1039"/>
  <c r="L1041"/>
  <c r="L1042"/>
  <c r="L1052"/>
  <c r="L1054"/>
  <c r="L1053" s="1"/>
  <c r="G1028"/>
  <c r="C1028"/>
  <c r="G1036"/>
  <c r="C1036"/>
  <c r="G1039"/>
  <c r="C1039"/>
  <c r="C1038" s="1"/>
  <c r="G1041"/>
  <c r="C1041"/>
  <c r="G1042"/>
  <c r="C1042"/>
  <c r="G1052"/>
  <c r="C1052"/>
  <c r="G1054"/>
  <c r="G1053" s="1"/>
  <c r="C1054"/>
  <c r="C1053" s="1"/>
  <c r="L1059"/>
  <c r="L1058" s="1"/>
  <c r="G1059"/>
  <c r="G1058" s="1"/>
  <c r="C1059"/>
  <c r="C1058" s="1"/>
  <c r="L1065"/>
  <c r="L1064"/>
  <c r="L1063"/>
  <c r="L1062"/>
  <c r="L1061"/>
  <c r="G1065"/>
  <c r="G1064"/>
  <c r="G1063"/>
  <c r="G1062"/>
  <c r="G1061"/>
  <c r="C1062"/>
  <c r="C1063"/>
  <c r="C1064"/>
  <c r="C1065"/>
  <c r="C1061"/>
  <c r="M1060"/>
  <c r="N1060"/>
  <c r="O1060"/>
  <c r="D1060"/>
  <c r="E1060"/>
  <c r="F1060"/>
  <c r="H1060"/>
  <c r="I1060"/>
  <c r="J1060"/>
  <c r="M1070"/>
  <c r="M1069" s="1"/>
  <c r="N1070"/>
  <c r="N1069" s="1"/>
  <c r="O1070"/>
  <c r="O1069" s="1"/>
  <c r="D1070"/>
  <c r="D1069" s="1"/>
  <c r="E1070"/>
  <c r="E1069" s="1"/>
  <c r="F1070"/>
  <c r="F1069" s="1"/>
  <c r="H1070"/>
  <c r="H1069" s="1"/>
  <c r="I1070"/>
  <c r="I1069" s="1"/>
  <c r="J1070"/>
  <c r="J1069" s="1"/>
  <c r="L1071"/>
  <c r="L1072"/>
  <c r="L1073"/>
  <c r="G1071"/>
  <c r="G1072"/>
  <c r="G1073"/>
  <c r="C1071"/>
  <c r="C1073"/>
  <c r="M1076"/>
  <c r="M1075" s="1"/>
  <c r="N1076"/>
  <c r="N1075" s="1"/>
  <c r="O1076"/>
  <c r="O1075" s="1"/>
  <c r="D1076"/>
  <c r="D1075" s="1"/>
  <c r="E1076"/>
  <c r="E1075" s="1"/>
  <c r="F1076"/>
  <c r="F1075" s="1"/>
  <c r="H1076"/>
  <c r="H1075" s="1"/>
  <c r="I1076"/>
  <c r="I1075" s="1"/>
  <c r="J1076"/>
  <c r="J1075" s="1"/>
  <c r="L1074"/>
  <c r="G1077"/>
  <c r="G1076" s="1"/>
  <c r="G1075" s="1"/>
  <c r="G1074"/>
  <c r="C1074"/>
  <c r="L1077"/>
  <c r="L1076" s="1"/>
  <c r="L1075" s="1"/>
  <c r="C1077"/>
  <c r="C1076" s="1"/>
  <c r="C1075" s="1"/>
  <c r="M1080"/>
  <c r="M1079" s="1"/>
  <c r="M1078" s="1"/>
  <c r="N1080"/>
  <c r="N1079" s="1"/>
  <c r="N1078" s="1"/>
  <c r="O1080"/>
  <c r="O1079" s="1"/>
  <c r="O1078" s="1"/>
  <c r="D1080"/>
  <c r="D1079" s="1"/>
  <c r="D1078" s="1"/>
  <c r="E1080"/>
  <c r="E1079" s="1"/>
  <c r="E1078" s="1"/>
  <c r="F1080"/>
  <c r="F1079" s="1"/>
  <c r="F1078" s="1"/>
  <c r="H1080"/>
  <c r="H1079" s="1"/>
  <c r="H1078" s="1"/>
  <c r="I1080"/>
  <c r="I1079" s="1"/>
  <c r="I1078" s="1"/>
  <c r="J1080"/>
  <c r="J1079" s="1"/>
  <c r="J1078" s="1"/>
  <c r="G1081"/>
  <c r="L1081"/>
  <c r="L1080" s="1"/>
  <c r="L1079" s="1"/>
  <c r="C1081"/>
  <c r="C1080" s="1"/>
  <c r="M1084"/>
  <c r="N1084"/>
  <c r="N1083" s="1"/>
  <c r="N1082" s="1"/>
  <c r="O1084"/>
  <c r="O1083" s="1"/>
  <c r="O1082" s="1"/>
  <c r="D1084"/>
  <c r="D1083" s="1"/>
  <c r="D1082" s="1"/>
  <c r="E1084"/>
  <c r="E1083" s="1"/>
  <c r="E1082" s="1"/>
  <c r="F1084"/>
  <c r="F1083" s="1"/>
  <c r="F1082" s="1"/>
  <c r="H1084"/>
  <c r="H1083" s="1"/>
  <c r="H1082" s="1"/>
  <c r="I1084"/>
  <c r="I1083" s="1"/>
  <c r="I1082" s="1"/>
  <c r="J1084"/>
  <c r="J1083" s="1"/>
  <c r="J1082" s="1"/>
  <c r="G1085"/>
  <c r="G1084" s="1"/>
  <c r="G1083" s="1"/>
  <c r="C1085"/>
  <c r="L1094"/>
  <c r="L1093"/>
  <c r="L1092"/>
  <c r="L1091"/>
  <c r="L1090"/>
  <c r="L1089"/>
  <c r="G1094"/>
  <c r="G1093"/>
  <c r="G1092"/>
  <c r="G1091"/>
  <c r="G1090"/>
  <c r="G1089"/>
  <c r="C1090"/>
  <c r="C1091"/>
  <c r="C1092"/>
  <c r="C1093"/>
  <c r="C1094"/>
  <c r="C1089"/>
  <c r="D1088"/>
  <c r="D1087" s="1"/>
  <c r="E1088"/>
  <c r="E1087" s="1"/>
  <c r="F1088"/>
  <c r="F1087" s="1"/>
  <c r="H1088"/>
  <c r="H1087" s="1"/>
  <c r="I1088"/>
  <c r="I1087" s="1"/>
  <c r="J1088"/>
  <c r="J1087" s="1"/>
  <c r="M1088"/>
  <c r="M1087" s="1"/>
  <c r="N1088"/>
  <c r="N1087" s="1"/>
  <c r="O1088"/>
  <c r="O1087" s="1"/>
  <c r="L1104"/>
  <c r="L1103"/>
  <c r="L1102"/>
  <c r="L1101"/>
  <c r="L1100"/>
  <c r="L1099"/>
  <c r="L1098"/>
  <c r="G1104"/>
  <c r="G1103"/>
  <c r="G1102"/>
  <c r="G1101"/>
  <c r="G1100"/>
  <c r="G1099"/>
  <c r="G1098"/>
  <c r="C1099"/>
  <c r="C1100"/>
  <c r="C1101"/>
  <c r="C1102"/>
  <c r="C1103"/>
  <c r="C1104"/>
  <c r="C1098"/>
  <c r="D1096"/>
  <c r="D1095" s="1"/>
  <c r="E1096"/>
  <c r="E1095" s="1"/>
  <c r="F1096"/>
  <c r="F1095" s="1"/>
  <c r="H1096"/>
  <c r="H1095" s="1"/>
  <c r="I1096"/>
  <c r="I1095" s="1"/>
  <c r="J1096"/>
  <c r="J1095" s="1"/>
  <c r="M1096"/>
  <c r="M1095" s="1"/>
  <c r="N1096"/>
  <c r="N1095" s="1"/>
  <c r="O1096"/>
  <c r="O1095" s="1"/>
  <c r="P837"/>
  <c r="P840"/>
  <c r="P841"/>
  <c r="P781"/>
  <c r="P782"/>
  <c r="P783"/>
  <c r="P792"/>
  <c r="P793"/>
  <c r="P794"/>
  <c r="P834"/>
  <c r="P844"/>
  <c r="P760"/>
  <c r="P761"/>
  <c r="P763"/>
  <c r="P764"/>
  <c r="P766"/>
  <c r="P767"/>
  <c r="P768"/>
  <c r="P756"/>
  <c r="P757"/>
  <c r="P770"/>
  <c r="P732"/>
  <c r="P733"/>
  <c r="P735"/>
  <c r="P739"/>
  <c r="D676"/>
  <c r="D675" s="1"/>
  <c r="E676"/>
  <c r="E675" s="1"/>
  <c r="F676"/>
  <c r="F675" s="1"/>
  <c r="H676"/>
  <c r="H675" s="1"/>
  <c r="I676"/>
  <c r="I675" s="1"/>
  <c r="J676"/>
  <c r="J675" s="1"/>
  <c r="M676"/>
  <c r="M675" s="1"/>
  <c r="N676"/>
  <c r="N675" s="1"/>
  <c r="O676"/>
  <c r="O675" s="1"/>
  <c r="L676"/>
  <c r="G676"/>
  <c r="G675" s="1"/>
  <c r="C676"/>
  <c r="C675" s="1"/>
  <c r="P715"/>
  <c r="P650"/>
  <c r="P670"/>
  <c r="P623"/>
  <c r="P634"/>
  <c r="P635"/>
  <c r="P637"/>
  <c r="P589"/>
  <c r="P590"/>
  <c r="P596"/>
  <c r="P597"/>
  <c r="P598"/>
  <c r="P599"/>
  <c r="P600"/>
  <c r="P601"/>
  <c r="K589"/>
  <c r="K599"/>
  <c r="K600"/>
  <c r="P558"/>
  <c r="P559"/>
  <c r="P568"/>
  <c r="P569"/>
  <c r="K558"/>
  <c r="K568"/>
  <c r="P539"/>
  <c r="P540"/>
  <c r="P544"/>
  <c r="P546"/>
  <c r="P549"/>
  <c r="P550"/>
  <c r="P551"/>
  <c r="P554"/>
  <c r="P556"/>
  <c r="P577"/>
  <c r="K549"/>
  <c r="K550"/>
  <c r="P519"/>
  <c r="P486"/>
  <c r="P491"/>
  <c r="P492"/>
  <c r="P585"/>
  <c r="P523"/>
  <c r="P525"/>
  <c r="P495"/>
  <c r="P467"/>
  <c r="P468"/>
  <c r="P469"/>
  <c r="P471"/>
  <c r="P472"/>
  <c r="P475"/>
  <c r="P478"/>
  <c r="P479"/>
  <c r="P480"/>
  <c r="K1100" l="1"/>
  <c r="K1022"/>
  <c r="L1038"/>
  <c r="P1039"/>
  <c r="L1002"/>
  <c r="P1002" s="1"/>
  <c r="P1003"/>
  <c r="L849"/>
  <c r="P849" s="1"/>
  <c r="P850"/>
  <c r="C1015"/>
  <c r="K1011"/>
  <c r="P994"/>
  <c r="K903"/>
  <c r="L901"/>
  <c r="O992"/>
  <c r="G1038"/>
  <c r="K1039"/>
  <c r="G1002"/>
  <c r="K1002" s="1"/>
  <c r="K1003"/>
  <c r="G849"/>
  <c r="K849" s="1"/>
  <c r="K850"/>
  <c r="P1022"/>
  <c r="P1001"/>
  <c r="K994"/>
  <c r="G901"/>
  <c r="P886"/>
  <c r="J945"/>
  <c r="E945"/>
  <c r="M1083"/>
  <c r="L1084"/>
  <c r="L1015"/>
  <c r="K1038"/>
  <c r="G1015"/>
  <c r="K1015" s="1"/>
  <c r="H992"/>
  <c r="L892"/>
  <c r="G892"/>
  <c r="C663"/>
  <c r="P664"/>
  <c r="K664"/>
  <c r="L431"/>
  <c r="F992"/>
  <c r="N992"/>
  <c r="N945"/>
  <c r="J992"/>
  <c r="E992"/>
  <c r="M992"/>
  <c r="I992"/>
  <c r="D992"/>
  <c r="F945"/>
  <c r="M945"/>
  <c r="K946"/>
  <c r="O945"/>
  <c r="K947"/>
  <c r="I945"/>
  <c r="D945"/>
  <c r="G979"/>
  <c r="K979" s="1"/>
  <c r="L861"/>
  <c r="L979"/>
  <c r="L960"/>
  <c r="G960"/>
  <c r="C960"/>
  <c r="C945" s="1"/>
  <c r="C713"/>
  <c r="G861"/>
  <c r="L859"/>
  <c r="P860"/>
  <c r="G713"/>
  <c r="K713" s="1"/>
  <c r="K860"/>
  <c r="G859"/>
  <c r="C832"/>
  <c r="K832" s="1"/>
  <c r="L713"/>
  <c r="C861"/>
  <c r="K861" s="1"/>
  <c r="K798"/>
  <c r="L692"/>
  <c r="G663"/>
  <c r="L370"/>
  <c r="L348" s="1"/>
  <c r="C692"/>
  <c r="G692"/>
  <c r="G638"/>
  <c r="K638" s="1"/>
  <c r="K631"/>
  <c r="L663"/>
  <c r="P663" s="1"/>
  <c r="L638"/>
  <c r="K646"/>
  <c r="K515"/>
  <c r="K615"/>
  <c r="C630"/>
  <c r="C624" s="1"/>
  <c r="K499"/>
  <c r="K574"/>
  <c r="K479"/>
  <c r="G478"/>
  <c r="K478" s="1"/>
  <c r="K553"/>
  <c r="K533"/>
  <c r="K791"/>
  <c r="K400"/>
  <c r="P791"/>
  <c r="P510"/>
  <c r="K737"/>
  <c r="C593"/>
  <c r="C592" s="1"/>
  <c r="C591" s="1"/>
  <c r="C582" s="1"/>
  <c r="K474"/>
  <c r="P473"/>
  <c r="J582"/>
  <c r="K594"/>
  <c r="L382"/>
  <c r="L381" s="1"/>
  <c r="L380" s="1"/>
  <c r="L630"/>
  <c r="L624" s="1"/>
  <c r="G583"/>
  <c r="G582" s="1"/>
  <c r="G431"/>
  <c r="P575"/>
  <c r="H611"/>
  <c r="E611"/>
  <c r="I887"/>
  <c r="D582"/>
  <c r="N611"/>
  <c r="G1097"/>
  <c r="H1056"/>
  <c r="H1044" s="1"/>
  <c r="H1043" s="1"/>
  <c r="O1056"/>
  <c r="O1044" s="1"/>
  <c r="O1043" s="1"/>
  <c r="P915"/>
  <c r="H582"/>
  <c r="I1056"/>
  <c r="I1044" s="1"/>
  <c r="I1043" s="1"/>
  <c r="D1056"/>
  <c r="D1044" s="1"/>
  <c r="D1043" s="1"/>
  <c r="C901"/>
  <c r="K915"/>
  <c r="C892"/>
  <c r="F1056"/>
  <c r="F1044" s="1"/>
  <c r="F1043" s="1"/>
  <c r="J1056"/>
  <c r="J1044" s="1"/>
  <c r="J1043" s="1"/>
  <c r="E1056"/>
  <c r="E1044" s="1"/>
  <c r="E1043" s="1"/>
  <c r="M1056"/>
  <c r="M1044" s="1"/>
  <c r="E582"/>
  <c r="M887"/>
  <c r="N1056"/>
  <c r="N1044" s="1"/>
  <c r="N1043" s="1"/>
  <c r="O928"/>
  <c r="I582"/>
  <c r="P499"/>
  <c r="L1097"/>
  <c r="L1096" s="1"/>
  <c r="L1095" s="1"/>
  <c r="C1097"/>
  <c r="C1096" s="1"/>
  <c r="C1095" s="1"/>
  <c r="K597"/>
  <c r="K584"/>
  <c r="P736"/>
  <c r="H729"/>
  <c r="F887"/>
  <c r="P762"/>
  <c r="E678"/>
  <c r="I729"/>
  <c r="K762"/>
  <c r="L740"/>
  <c r="L729" s="1"/>
  <c r="J729"/>
  <c r="C349"/>
  <c r="D887"/>
  <c r="L1008"/>
  <c r="F611"/>
  <c r="I611"/>
  <c r="J678"/>
  <c r="N887"/>
  <c r="O729"/>
  <c r="D611"/>
  <c r="I778"/>
  <c r="J611"/>
  <c r="K552"/>
  <c r="G297"/>
  <c r="J778"/>
  <c r="P797"/>
  <c r="K1028"/>
  <c r="D678"/>
  <c r="D778"/>
  <c r="M582"/>
  <c r="F729"/>
  <c r="D729"/>
  <c r="P567"/>
  <c r="N778"/>
  <c r="H887"/>
  <c r="H778"/>
  <c r="E778"/>
  <c r="G679"/>
  <c r="F582"/>
  <c r="L1040"/>
  <c r="G932"/>
  <c r="J928"/>
  <c r="E928"/>
  <c r="O678"/>
  <c r="E887"/>
  <c r="O887"/>
  <c r="G935"/>
  <c r="K847"/>
  <c r="M928"/>
  <c r="C754"/>
  <c r="P754" s="1"/>
  <c r="P755"/>
  <c r="P552"/>
  <c r="P470"/>
  <c r="C297"/>
  <c r="C293" s="1"/>
  <c r="C290" s="1"/>
  <c r="L297"/>
  <c r="L293" s="1"/>
  <c r="L290" s="1"/>
  <c r="M678"/>
  <c r="C883"/>
  <c r="G740"/>
  <c r="P780"/>
  <c r="K780"/>
  <c r="M729"/>
  <c r="P574"/>
  <c r="O582"/>
  <c r="G1008"/>
  <c r="P907"/>
  <c r="C1040"/>
  <c r="P1010"/>
  <c r="K510"/>
  <c r="G853"/>
  <c r="G852" s="1"/>
  <c r="P855"/>
  <c r="G754"/>
  <c r="K755"/>
  <c r="H678"/>
  <c r="J887"/>
  <c r="K736"/>
  <c r="F938"/>
  <c r="D928"/>
  <c r="E729"/>
  <c r="O611"/>
  <c r="G532"/>
  <c r="K532" s="1"/>
  <c r="C431"/>
  <c r="K470"/>
  <c r="P584"/>
  <c r="P553"/>
  <c r="P737"/>
  <c r="P847"/>
  <c r="E1037"/>
  <c r="M1037"/>
  <c r="K1010"/>
  <c r="K1007"/>
  <c r="K998"/>
  <c r="G993"/>
  <c r="K993" s="1"/>
  <c r="G929"/>
  <c r="L883"/>
  <c r="G846"/>
  <c r="P839"/>
  <c r="N928"/>
  <c r="H928"/>
  <c r="N678"/>
  <c r="F678"/>
  <c r="N938"/>
  <c r="I928"/>
  <c r="I678"/>
  <c r="P474"/>
  <c r="K575"/>
  <c r="P997"/>
  <c r="O938"/>
  <c r="I938"/>
  <c r="D938"/>
  <c r="F928"/>
  <c r="N729"/>
  <c r="K567"/>
  <c r="O778"/>
  <c r="L779"/>
  <c r="F778"/>
  <c r="K839"/>
  <c r="P1019"/>
  <c r="C920"/>
  <c r="L831"/>
  <c r="K855"/>
  <c r="C993"/>
  <c r="C992" s="1"/>
  <c r="K956"/>
  <c r="C935"/>
  <c r="L932"/>
  <c r="G920"/>
  <c r="L897"/>
  <c r="G889"/>
  <c r="C866"/>
  <c r="L853"/>
  <c r="L852" s="1"/>
  <c r="C846"/>
  <c r="H938"/>
  <c r="C679"/>
  <c r="M611"/>
  <c r="L582"/>
  <c r="N582"/>
  <c r="M778"/>
  <c r="G779"/>
  <c r="L920"/>
  <c r="G831"/>
  <c r="P631"/>
  <c r="L484"/>
  <c r="L483" s="1"/>
  <c r="C779"/>
  <c r="L679"/>
  <c r="C1008"/>
  <c r="L993"/>
  <c r="L935"/>
  <c r="C889"/>
  <c r="K862"/>
  <c r="L846"/>
  <c r="J938"/>
  <c r="E938"/>
  <c r="M938"/>
  <c r="P796"/>
  <c r="C740"/>
  <c r="G370"/>
  <c r="G348" s="1"/>
  <c r="C370"/>
  <c r="K298"/>
  <c r="C419"/>
  <c r="P419" s="1"/>
  <c r="K421"/>
  <c r="L448"/>
  <c r="G448"/>
  <c r="C448"/>
  <c r="K452"/>
  <c r="P452"/>
  <c r="L461"/>
  <c r="G461"/>
  <c r="C461"/>
  <c r="C484"/>
  <c r="C483" s="1"/>
  <c r="G484"/>
  <c r="P485"/>
  <c r="K485"/>
  <c r="P493"/>
  <c r="K493"/>
  <c r="K511"/>
  <c r="P515"/>
  <c r="K521"/>
  <c r="P521"/>
  <c r="P532"/>
  <c r="P533"/>
  <c r="K576"/>
  <c r="P576"/>
  <c r="G612"/>
  <c r="P615"/>
  <c r="C612"/>
  <c r="P613"/>
  <c r="G630"/>
  <c r="G624" s="1"/>
  <c r="P636"/>
  <c r="P646"/>
  <c r="K645"/>
  <c r="P645"/>
  <c r="P714"/>
  <c r="K714"/>
  <c r="C730"/>
  <c r="K734"/>
  <c r="K796"/>
  <c r="P798"/>
  <c r="K797"/>
  <c r="K833"/>
  <c r="P833"/>
  <c r="P848"/>
  <c r="P854"/>
  <c r="C853"/>
  <c r="C852" s="1"/>
  <c r="L866"/>
  <c r="G866"/>
  <c r="P874"/>
  <c r="L873"/>
  <c r="L871" s="1"/>
  <c r="C873"/>
  <c r="C871" s="1"/>
  <c r="P878"/>
  <c r="L889"/>
  <c r="K893"/>
  <c r="G897"/>
  <c r="C897"/>
  <c r="K907"/>
  <c r="L909"/>
  <c r="C909"/>
  <c r="P910"/>
  <c r="G909"/>
  <c r="P916"/>
  <c r="L938"/>
  <c r="P939"/>
  <c r="C938"/>
  <c r="G938"/>
  <c r="K939"/>
  <c r="P1080"/>
  <c r="N1037"/>
  <c r="K908"/>
  <c r="K895"/>
  <c r="K877"/>
  <c r="K867"/>
  <c r="K856"/>
  <c r="K845"/>
  <c r="O1006"/>
  <c r="O1005" s="1"/>
  <c r="G1070"/>
  <c r="G1069" s="1"/>
  <c r="L1070"/>
  <c r="L1069" s="1"/>
  <c r="C1012"/>
  <c r="L1012"/>
  <c r="P1025"/>
  <c r="P966"/>
  <c r="P961"/>
  <c r="P957"/>
  <c r="K916"/>
  <c r="P904"/>
  <c r="P884"/>
  <c r="K878"/>
  <c r="P877"/>
  <c r="K874"/>
  <c r="P867"/>
  <c r="P856"/>
  <c r="K848"/>
  <c r="P845"/>
  <c r="F1006"/>
  <c r="F1005" s="1"/>
  <c r="N1006"/>
  <c r="N1005" s="1"/>
  <c r="L956"/>
  <c r="L945" s="1"/>
  <c r="I1006"/>
  <c r="I1005" s="1"/>
  <c r="K1085"/>
  <c r="J1006"/>
  <c r="J1005" s="1"/>
  <c r="E1006"/>
  <c r="E1005" s="1"/>
  <c r="M1006"/>
  <c r="M1005" s="1"/>
  <c r="C929"/>
  <c r="L929"/>
  <c r="C932"/>
  <c r="K957"/>
  <c r="K961"/>
  <c r="P980"/>
  <c r="H1006"/>
  <c r="H1005" s="1"/>
  <c r="D1006"/>
  <c r="D1005" s="1"/>
  <c r="P1017"/>
  <c r="I1037"/>
  <c r="D1037"/>
  <c r="K1025"/>
  <c r="K1019"/>
  <c r="K1017"/>
  <c r="P1014"/>
  <c r="K1081"/>
  <c r="G1040"/>
  <c r="E1086"/>
  <c r="G997"/>
  <c r="K997" s="1"/>
  <c r="K981"/>
  <c r="P1007"/>
  <c r="P1009"/>
  <c r="K1014"/>
  <c r="P1016"/>
  <c r="K1018"/>
  <c r="M1086"/>
  <c r="J1086"/>
  <c r="I1086"/>
  <c r="O1086"/>
  <c r="D1086"/>
  <c r="F1086"/>
  <c r="N1086"/>
  <c r="H1086"/>
  <c r="P1085"/>
  <c r="C1079"/>
  <c r="C1078" s="1"/>
  <c r="C1070"/>
  <c r="C1069" s="1"/>
  <c r="K1048"/>
  <c r="H1037"/>
  <c r="O1037"/>
  <c r="K1009"/>
  <c r="P981"/>
  <c r="K980"/>
  <c r="K966"/>
  <c r="P947"/>
  <c r="K940"/>
  <c r="P908"/>
  <c r="K905"/>
  <c r="K899"/>
  <c r="P895"/>
  <c r="K894"/>
  <c r="P893"/>
  <c r="K875"/>
  <c r="P876"/>
  <c r="K872"/>
  <c r="K863"/>
  <c r="P862"/>
  <c r="K854"/>
  <c r="G1088"/>
  <c r="G1087" s="1"/>
  <c r="L1088"/>
  <c r="L1087" s="1"/>
  <c r="C1084"/>
  <c r="P1084" s="1"/>
  <c r="P1064"/>
  <c r="F1037"/>
  <c r="P998"/>
  <c r="P940"/>
  <c r="P905"/>
  <c r="P899"/>
  <c r="P894"/>
  <c r="P875"/>
  <c r="P872"/>
  <c r="P868"/>
  <c r="P863"/>
  <c r="G1080"/>
  <c r="G1079" s="1"/>
  <c r="G1078" s="1"/>
  <c r="J1037"/>
  <c r="K910"/>
  <c r="K868"/>
  <c r="P1028"/>
  <c r="P1013"/>
  <c r="K1013"/>
  <c r="K1016"/>
  <c r="P1018"/>
  <c r="P1048"/>
  <c r="L1046"/>
  <c r="L1045" s="1"/>
  <c r="G1046"/>
  <c r="G1045" s="1"/>
  <c r="C1046"/>
  <c r="K1058"/>
  <c r="P1058"/>
  <c r="P1059"/>
  <c r="K1059"/>
  <c r="L1060"/>
  <c r="L1056" s="1"/>
  <c r="G1060"/>
  <c r="G1056" s="1"/>
  <c r="K1064"/>
  <c r="C1060"/>
  <c r="C1056" s="1"/>
  <c r="L1078"/>
  <c r="P1081"/>
  <c r="G1082"/>
  <c r="C1088"/>
  <c r="P676"/>
  <c r="K675"/>
  <c r="K676"/>
  <c r="L675"/>
  <c r="P675" s="1"/>
  <c r="P677"/>
  <c r="P449"/>
  <c r="P451"/>
  <c r="P453"/>
  <c r="P454"/>
  <c r="P455"/>
  <c r="P456"/>
  <c r="P459"/>
  <c r="P460"/>
  <c r="P462"/>
  <c r="P463"/>
  <c r="P464"/>
  <c r="P465"/>
  <c r="P466"/>
  <c r="K449"/>
  <c r="K456"/>
  <c r="K459"/>
  <c r="K462"/>
  <c r="K466"/>
  <c r="P433"/>
  <c r="P434"/>
  <c r="P435"/>
  <c r="P436"/>
  <c r="P437"/>
  <c r="P438"/>
  <c r="P439"/>
  <c r="P440"/>
  <c r="P441"/>
  <c r="P442"/>
  <c r="K435"/>
  <c r="K436"/>
  <c r="K439"/>
  <c r="K440"/>
  <c r="P422"/>
  <c r="P423"/>
  <c r="P424"/>
  <c r="P425"/>
  <c r="P385"/>
  <c r="P386"/>
  <c r="P387"/>
  <c r="P388"/>
  <c r="P390"/>
  <c r="P391"/>
  <c r="P392"/>
  <c r="P394"/>
  <c r="P395"/>
  <c r="P396"/>
  <c r="P400"/>
  <c r="P406"/>
  <c r="P407"/>
  <c r="P408"/>
  <c r="P409"/>
  <c r="P410"/>
  <c r="P411"/>
  <c r="P413"/>
  <c r="K406"/>
  <c r="P420"/>
  <c r="K420"/>
  <c r="K428"/>
  <c r="P364"/>
  <c r="P365"/>
  <c r="P366"/>
  <c r="P371"/>
  <c r="P372"/>
  <c r="P373"/>
  <c r="K364"/>
  <c r="K365"/>
  <c r="K371"/>
  <c r="P350"/>
  <c r="P351"/>
  <c r="P352"/>
  <c r="P353"/>
  <c r="P354"/>
  <c r="K350"/>
  <c r="K353"/>
  <c r="K344"/>
  <c r="P344"/>
  <c r="P345"/>
  <c r="P324"/>
  <c r="P325"/>
  <c r="P326"/>
  <c r="P332"/>
  <c r="P333"/>
  <c r="K332"/>
  <c r="N268"/>
  <c r="L286"/>
  <c r="L285"/>
  <c r="L284"/>
  <c r="L282" s="1"/>
  <c r="L283"/>
  <c r="G286"/>
  <c r="G285"/>
  <c r="G284"/>
  <c r="G283"/>
  <c r="C284"/>
  <c r="C285"/>
  <c r="C286"/>
  <c r="C283"/>
  <c r="L289"/>
  <c r="L288" s="1"/>
  <c r="G289"/>
  <c r="C289"/>
  <c r="C288" s="1"/>
  <c r="D288"/>
  <c r="E288"/>
  <c r="F288"/>
  <c r="H288"/>
  <c r="I288"/>
  <c r="J288"/>
  <c r="M288"/>
  <c r="N288"/>
  <c r="O288"/>
  <c r="P294"/>
  <c r="P295"/>
  <c r="P296"/>
  <c r="P298"/>
  <c r="P299"/>
  <c r="P300"/>
  <c r="P302"/>
  <c r="P303"/>
  <c r="P304"/>
  <c r="P310"/>
  <c r="P312"/>
  <c r="P317"/>
  <c r="P321"/>
  <c r="K303"/>
  <c r="K310"/>
  <c r="L274"/>
  <c r="L271"/>
  <c r="L270"/>
  <c r="L269"/>
  <c r="G274"/>
  <c r="G273"/>
  <c r="G272"/>
  <c r="G271"/>
  <c r="G270"/>
  <c r="G269"/>
  <c r="C269"/>
  <c r="C270"/>
  <c r="C271"/>
  <c r="C272"/>
  <c r="C273"/>
  <c r="C274"/>
  <c r="L265"/>
  <c r="L264"/>
  <c r="L243"/>
  <c r="L242"/>
  <c r="L241"/>
  <c r="L240"/>
  <c r="L237"/>
  <c r="L236"/>
  <c r="G265"/>
  <c r="G264"/>
  <c r="G243"/>
  <c r="G242"/>
  <c r="G241"/>
  <c r="G240"/>
  <c r="G237"/>
  <c r="G236"/>
  <c r="C236"/>
  <c r="C240"/>
  <c r="C241"/>
  <c r="C242"/>
  <c r="C243"/>
  <c r="C264"/>
  <c r="C265"/>
  <c r="D235"/>
  <c r="E235"/>
  <c r="F235"/>
  <c r="H235"/>
  <c r="I235"/>
  <c r="J235"/>
  <c r="M235"/>
  <c r="N235"/>
  <c r="O235"/>
  <c r="L212"/>
  <c r="L211"/>
  <c r="L210"/>
  <c r="G212"/>
  <c r="G211"/>
  <c r="G210"/>
  <c r="C210"/>
  <c r="C211"/>
  <c r="C212"/>
  <c r="D213"/>
  <c r="F213"/>
  <c r="H213"/>
  <c r="J213"/>
  <c r="M213"/>
  <c r="O213"/>
  <c r="L216"/>
  <c r="L215"/>
  <c r="L214"/>
  <c r="G216"/>
  <c r="G215"/>
  <c r="G214"/>
  <c r="C214"/>
  <c r="C215"/>
  <c r="C216"/>
  <c r="D217"/>
  <c r="E217"/>
  <c r="F217"/>
  <c r="H217"/>
  <c r="I217"/>
  <c r="J217"/>
  <c r="M217"/>
  <c r="N217"/>
  <c r="O217"/>
  <c r="L220"/>
  <c r="L219"/>
  <c r="L218"/>
  <c r="L217" s="1"/>
  <c r="G220"/>
  <c r="G219"/>
  <c r="G218"/>
  <c r="C218"/>
  <c r="C217" s="1"/>
  <c r="C219"/>
  <c r="C220"/>
  <c r="L230"/>
  <c r="L228"/>
  <c r="L227"/>
  <c r="L226"/>
  <c r="L224"/>
  <c r="L223"/>
  <c r="G230"/>
  <c r="G228"/>
  <c r="G227"/>
  <c r="G226"/>
  <c r="G224"/>
  <c r="G223"/>
  <c r="C223"/>
  <c r="C224"/>
  <c r="C225"/>
  <c r="C226"/>
  <c r="C227"/>
  <c r="C228"/>
  <c r="C229"/>
  <c r="C230"/>
  <c r="L232"/>
  <c r="G233"/>
  <c r="G232" s="1"/>
  <c r="C233"/>
  <c r="D232"/>
  <c r="E232"/>
  <c r="F232"/>
  <c r="H232"/>
  <c r="I232"/>
  <c r="J232"/>
  <c r="M232"/>
  <c r="N232"/>
  <c r="O232"/>
  <c r="D222"/>
  <c r="D221" s="1"/>
  <c r="E222"/>
  <c r="E221" s="1"/>
  <c r="F222"/>
  <c r="F221" s="1"/>
  <c r="H221"/>
  <c r="I222"/>
  <c r="I221" s="1"/>
  <c r="J222"/>
  <c r="J221" s="1"/>
  <c r="M222"/>
  <c r="M221" s="1"/>
  <c r="N222"/>
  <c r="N221" s="1"/>
  <c r="O222"/>
  <c r="O221" s="1"/>
  <c r="L208"/>
  <c r="L207"/>
  <c r="L206"/>
  <c r="G208"/>
  <c r="G207"/>
  <c r="G206"/>
  <c r="C207"/>
  <c r="C208"/>
  <c r="C206"/>
  <c r="L197"/>
  <c r="C197"/>
  <c r="C198"/>
  <c r="C199"/>
  <c r="L191"/>
  <c r="L190" s="1"/>
  <c r="L189"/>
  <c r="L188" s="1"/>
  <c r="G189"/>
  <c r="C189"/>
  <c r="C188" s="1"/>
  <c r="G191"/>
  <c r="G190" s="1"/>
  <c r="C191"/>
  <c r="C190" s="1"/>
  <c r="D190"/>
  <c r="E190"/>
  <c r="F190"/>
  <c r="H190"/>
  <c r="I190"/>
  <c r="J190"/>
  <c r="M190"/>
  <c r="N190"/>
  <c r="O190"/>
  <c r="D188"/>
  <c r="E188"/>
  <c r="F188"/>
  <c r="G188"/>
  <c r="H188"/>
  <c r="I188"/>
  <c r="J188"/>
  <c r="M188"/>
  <c r="N188"/>
  <c r="O188"/>
  <c r="L185"/>
  <c r="L184" s="1"/>
  <c r="L183"/>
  <c r="L182" s="1"/>
  <c r="G185"/>
  <c r="G184" s="1"/>
  <c r="G183"/>
  <c r="G182" s="1"/>
  <c r="C185"/>
  <c r="C184" s="1"/>
  <c r="C183"/>
  <c r="C182" s="1"/>
  <c r="D182"/>
  <c r="E182"/>
  <c r="F182"/>
  <c r="H182"/>
  <c r="I182"/>
  <c r="J182"/>
  <c r="M182"/>
  <c r="N182"/>
  <c r="O182"/>
  <c r="D184"/>
  <c r="E184"/>
  <c r="F184"/>
  <c r="H184"/>
  <c r="I184"/>
  <c r="J184"/>
  <c r="M184"/>
  <c r="N184"/>
  <c r="O184"/>
  <c r="L134"/>
  <c r="G134"/>
  <c r="C134"/>
  <c r="C133" s="1"/>
  <c r="C132" s="1"/>
  <c r="L992" l="1"/>
  <c r="P993"/>
  <c r="P901"/>
  <c r="G205"/>
  <c r="L205"/>
  <c r="K901"/>
  <c r="M1082"/>
  <c r="L1082" s="1"/>
  <c r="L1083"/>
  <c r="M1043"/>
  <c r="G945"/>
  <c r="G1012"/>
  <c r="G1006" s="1"/>
  <c r="G1005" s="1"/>
  <c r="L888"/>
  <c r="G888"/>
  <c r="P892"/>
  <c r="K892"/>
  <c r="L858"/>
  <c r="K663"/>
  <c r="K945"/>
  <c r="L865"/>
  <c r="G992"/>
  <c r="K992" s="1"/>
  <c r="P992"/>
  <c r="C858"/>
  <c r="K960"/>
  <c r="K859"/>
  <c r="G858"/>
  <c r="C865"/>
  <c r="C857" s="1"/>
  <c r="C831"/>
  <c r="K831" s="1"/>
  <c r="P861"/>
  <c r="P630"/>
  <c r="E927"/>
  <c r="P624"/>
  <c r="P1008"/>
  <c r="P883"/>
  <c r="K593"/>
  <c r="G196"/>
  <c r="C196"/>
  <c r="C193" s="1"/>
  <c r="C192" s="1"/>
  <c r="L196"/>
  <c r="D193"/>
  <c r="D192" s="1"/>
  <c r="G133"/>
  <c r="L133"/>
  <c r="P593"/>
  <c r="K591"/>
  <c r="P591"/>
  <c r="K592"/>
  <c r="P592"/>
  <c r="L1037"/>
  <c r="K1008"/>
  <c r="G729"/>
  <c r="F927"/>
  <c r="K1097"/>
  <c r="C348"/>
  <c r="G1096"/>
  <c r="G1095" s="1"/>
  <c r="K1095" s="1"/>
  <c r="O927"/>
  <c r="G275"/>
  <c r="G268" s="1"/>
  <c r="I268"/>
  <c r="C205"/>
  <c r="J944"/>
  <c r="J943" s="1"/>
  <c r="P979"/>
  <c r="K1056"/>
  <c r="P866"/>
  <c r="P1097"/>
  <c r="L928"/>
  <c r="L927" s="1"/>
  <c r="M927"/>
  <c r="C678"/>
  <c r="G928"/>
  <c r="G927" s="1"/>
  <c r="P713"/>
  <c r="G678"/>
  <c r="L1006"/>
  <c r="L1005" s="1"/>
  <c r="G483"/>
  <c r="P960"/>
  <c r="P832"/>
  <c r="K297"/>
  <c r="J927"/>
  <c r="F944"/>
  <c r="F943" s="1"/>
  <c r="C944"/>
  <c r="G293"/>
  <c r="G290" s="1"/>
  <c r="K290" s="1"/>
  <c r="E944"/>
  <c r="E943" s="1"/>
  <c r="K866"/>
  <c r="C729"/>
  <c r="K846"/>
  <c r="H927"/>
  <c r="H944"/>
  <c r="H943" s="1"/>
  <c r="D927"/>
  <c r="L778"/>
  <c r="I944"/>
  <c r="I943" s="1"/>
  <c r="K754"/>
  <c r="I927"/>
  <c r="N944"/>
  <c r="N943" s="1"/>
  <c r="L900"/>
  <c r="K920"/>
  <c r="N927"/>
  <c r="L944"/>
  <c r="P897"/>
  <c r="G611"/>
  <c r="P846"/>
  <c r="P920"/>
  <c r="C888"/>
  <c r="P909"/>
  <c r="C928"/>
  <c r="C927" s="1"/>
  <c r="O944"/>
  <c r="O943" s="1"/>
  <c r="G900"/>
  <c r="L611"/>
  <c r="P448"/>
  <c r="L678"/>
  <c r="P370"/>
  <c r="L447"/>
  <c r="L446" s="1"/>
  <c r="D944"/>
  <c r="D943" s="1"/>
  <c r="G778"/>
  <c r="M944"/>
  <c r="M943" s="1"/>
  <c r="K370"/>
  <c r="P293"/>
  <c r="P290"/>
  <c r="P297"/>
  <c r="P214"/>
  <c r="K419"/>
  <c r="C447"/>
  <c r="C446" s="1"/>
  <c r="G447"/>
  <c r="G446" s="1"/>
  <c r="K448"/>
  <c r="K461"/>
  <c r="P461"/>
  <c r="K613"/>
  <c r="K630"/>
  <c r="K624"/>
  <c r="C611"/>
  <c r="P638"/>
  <c r="P853"/>
  <c r="K853"/>
  <c r="P858"/>
  <c r="P859"/>
  <c r="P873"/>
  <c r="K897"/>
  <c r="C900"/>
  <c r="K909"/>
  <c r="K1012"/>
  <c r="C1006"/>
  <c r="C1005" s="1"/>
  <c r="P1015"/>
  <c r="P956"/>
  <c r="P938"/>
  <c r="G1037"/>
  <c r="P1012"/>
  <c r="K938"/>
  <c r="K1080"/>
  <c r="P1078"/>
  <c r="K1078"/>
  <c r="K1079"/>
  <c r="P1056"/>
  <c r="P1079"/>
  <c r="G1044"/>
  <c r="G1043" s="1"/>
  <c r="C1087"/>
  <c r="C1086" s="1"/>
  <c r="L1044"/>
  <c r="L1043" s="1"/>
  <c r="P1095"/>
  <c r="P1096"/>
  <c r="C1083"/>
  <c r="K1084"/>
  <c r="C1037"/>
  <c r="P1038"/>
  <c r="P1046"/>
  <c r="C1045"/>
  <c r="P1045" s="1"/>
  <c r="K1046"/>
  <c r="P1060"/>
  <c r="K1060"/>
  <c r="K227"/>
  <c r="P244"/>
  <c r="P240"/>
  <c r="P273"/>
  <c r="P269"/>
  <c r="P284"/>
  <c r="C287"/>
  <c r="C282" s="1"/>
  <c r="P282" s="1"/>
  <c r="J277"/>
  <c r="J234" s="1"/>
  <c r="L268"/>
  <c r="O277"/>
  <c r="O234" s="1"/>
  <c r="G222"/>
  <c r="G221" s="1"/>
  <c r="P236"/>
  <c r="P242"/>
  <c r="J187"/>
  <c r="J186" s="1"/>
  <c r="F181"/>
  <c r="F277"/>
  <c r="F234" s="1"/>
  <c r="E277"/>
  <c r="E234" s="1"/>
  <c r="K218"/>
  <c r="C275"/>
  <c r="C268" s="1"/>
  <c r="K270"/>
  <c r="P271"/>
  <c r="I277"/>
  <c r="D277"/>
  <c r="D234" s="1"/>
  <c r="M277"/>
  <c r="M234" s="1"/>
  <c r="K212"/>
  <c r="G287"/>
  <c r="G282" s="1"/>
  <c r="N277"/>
  <c r="N234" s="1"/>
  <c r="H277"/>
  <c r="H234" s="1"/>
  <c r="K272"/>
  <c r="K273"/>
  <c r="K284"/>
  <c r="G288"/>
  <c r="O209"/>
  <c r="O204" s="1"/>
  <c r="K269"/>
  <c r="D209"/>
  <c r="D204" s="1"/>
  <c r="N209"/>
  <c r="N204" s="1"/>
  <c r="H209"/>
  <c r="H204" s="1"/>
  <c r="I209"/>
  <c r="I204" s="1"/>
  <c r="P211"/>
  <c r="K271"/>
  <c r="P272"/>
  <c r="E181"/>
  <c r="F209"/>
  <c r="F204" s="1"/>
  <c r="K216"/>
  <c r="J209"/>
  <c r="J204" s="1"/>
  <c r="E209"/>
  <c r="E204" s="1"/>
  <c r="K236"/>
  <c r="K242"/>
  <c r="P270"/>
  <c r="P237"/>
  <c r="K237"/>
  <c r="K240"/>
  <c r="K241"/>
  <c r="G235"/>
  <c r="L235"/>
  <c r="K265"/>
  <c r="P241"/>
  <c r="C235"/>
  <c r="P265"/>
  <c r="M209"/>
  <c r="M204" s="1"/>
  <c r="P227"/>
  <c r="M187"/>
  <c r="M186" s="1"/>
  <c r="O181"/>
  <c r="D187"/>
  <c r="D186" s="1"/>
  <c r="K188"/>
  <c r="P218"/>
  <c r="G213"/>
  <c r="K211"/>
  <c r="P212"/>
  <c r="K214"/>
  <c r="L213"/>
  <c r="P215"/>
  <c r="K215"/>
  <c r="P216"/>
  <c r="C213"/>
  <c r="P217"/>
  <c r="G217"/>
  <c r="K217" s="1"/>
  <c r="P219"/>
  <c r="P220"/>
  <c r="K220"/>
  <c r="K219"/>
  <c r="C222"/>
  <c r="L222"/>
  <c r="L221" s="1"/>
  <c r="K233"/>
  <c r="P233"/>
  <c r="C232"/>
  <c r="J181"/>
  <c r="N181"/>
  <c r="L181"/>
  <c r="N187"/>
  <c r="N186" s="1"/>
  <c r="O187"/>
  <c r="O186" s="1"/>
  <c r="I187"/>
  <c r="I186" s="1"/>
  <c r="H187"/>
  <c r="H186" s="1"/>
  <c r="F187"/>
  <c r="F186" s="1"/>
  <c r="E187"/>
  <c r="E186" s="1"/>
  <c r="K190"/>
  <c r="C187"/>
  <c r="C186" s="1"/>
  <c r="P190"/>
  <c r="L187"/>
  <c r="L186" s="1"/>
  <c r="P188"/>
  <c r="G187"/>
  <c r="G186" s="1"/>
  <c r="M181"/>
  <c r="I181"/>
  <c r="H181"/>
  <c r="D181"/>
  <c r="G181"/>
  <c r="P184"/>
  <c r="K184"/>
  <c r="C181"/>
  <c r="K182"/>
  <c r="P182"/>
  <c r="C142"/>
  <c r="C143"/>
  <c r="C144"/>
  <c r="C145"/>
  <c r="C146"/>
  <c r="C147"/>
  <c r="C148"/>
  <c r="C149"/>
  <c r="C150"/>
  <c r="C151"/>
  <c r="C152"/>
  <c r="C153"/>
  <c r="C154"/>
  <c r="C141"/>
  <c r="L174"/>
  <c r="L173"/>
  <c r="L167"/>
  <c r="G176"/>
  <c r="G175"/>
  <c r="G174"/>
  <c r="G173"/>
  <c r="G172"/>
  <c r="G171"/>
  <c r="G170"/>
  <c r="G169"/>
  <c r="G168"/>
  <c r="G167"/>
  <c r="C168"/>
  <c r="C169"/>
  <c r="C170"/>
  <c r="C171"/>
  <c r="C172"/>
  <c r="C173"/>
  <c r="C174"/>
  <c r="C175"/>
  <c r="C176"/>
  <c r="C167"/>
  <c r="P183"/>
  <c r="P185"/>
  <c r="P189"/>
  <c r="P191"/>
  <c r="K183"/>
  <c r="K185"/>
  <c r="K189"/>
  <c r="K191"/>
  <c r="L79"/>
  <c r="G79"/>
  <c r="C79"/>
  <c r="L81"/>
  <c r="L80" s="1"/>
  <c r="G81"/>
  <c r="G80" s="1"/>
  <c r="C81"/>
  <c r="C80" s="1"/>
  <c r="E80"/>
  <c r="H80"/>
  <c r="I80"/>
  <c r="J80"/>
  <c r="M80"/>
  <c r="N80"/>
  <c r="O80"/>
  <c r="L83"/>
  <c r="L82" s="1"/>
  <c r="G83"/>
  <c r="G82" s="1"/>
  <c r="C83"/>
  <c r="C82" s="1"/>
  <c r="D82"/>
  <c r="E82"/>
  <c r="F82"/>
  <c r="H82"/>
  <c r="I82"/>
  <c r="J82"/>
  <c r="M82"/>
  <c r="N82"/>
  <c r="O82"/>
  <c r="P888" l="1"/>
  <c r="K888"/>
  <c r="K282"/>
  <c r="L857"/>
  <c r="L851" s="1"/>
  <c r="K858"/>
  <c r="P831"/>
  <c r="C778"/>
  <c r="K778" s="1"/>
  <c r="K196"/>
  <c r="G193"/>
  <c r="G192" s="1"/>
  <c r="K192" s="1"/>
  <c r="L193"/>
  <c r="L192" s="1"/>
  <c r="L166"/>
  <c r="G166"/>
  <c r="C166"/>
  <c r="G140"/>
  <c r="C140"/>
  <c r="L140"/>
  <c r="P133"/>
  <c r="L132"/>
  <c r="P132" s="1"/>
  <c r="K133"/>
  <c r="G132"/>
  <c r="K132" s="1"/>
  <c r="I234"/>
  <c r="I203" s="1"/>
  <c r="K1096"/>
  <c r="K268"/>
  <c r="P268"/>
  <c r="P945"/>
  <c r="K293"/>
  <c r="P857"/>
  <c r="P1006"/>
  <c r="G887"/>
  <c r="C851"/>
  <c r="G944"/>
  <c r="G943" s="1"/>
  <c r="L887"/>
  <c r="C943"/>
  <c r="C887"/>
  <c r="P871"/>
  <c r="P865"/>
  <c r="P900"/>
  <c r="K900"/>
  <c r="K1005"/>
  <c r="L943"/>
  <c r="P1005"/>
  <c r="K1006"/>
  <c r="G1086"/>
  <c r="K1086" s="1"/>
  <c r="L1086"/>
  <c r="P1086" s="1"/>
  <c r="C1082"/>
  <c r="P1083"/>
  <c r="K1083"/>
  <c r="P1037"/>
  <c r="K1037"/>
  <c r="C1044"/>
  <c r="K1045"/>
  <c r="K287"/>
  <c r="K275"/>
  <c r="J203"/>
  <c r="P287"/>
  <c r="O203"/>
  <c r="P275"/>
  <c r="D203"/>
  <c r="M203"/>
  <c r="G277"/>
  <c r="L209"/>
  <c r="L204" s="1"/>
  <c r="H203"/>
  <c r="L277"/>
  <c r="E203"/>
  <c r="F203"/>
  <c r="N203"/>
  <c r="C277"/>
  <c r="C234" s="1"/>
  <c r="G209"/>
  <c r="G204" s="1"/>
  <c r="P173"/>
  <c r="K235"/>
  <c r="P235"/>
  <c r="K222"/>
  <c r="C221"/>
  <c r="P213"/>
  <c r="K213"/>
  <c r="P222"/>
  <c r="P232"/>
  <c r="K232"/>
  <c r="G78"/>
  <c r="C78"/>
  <c r="J139"/>
  <c r="J131" s="1"/>
  <c r="J130" s="1"/>
  <c r="E139"/>
  <c r="E131" s="1"/>
  <c r="E130" s="1"/>
  <c r="P196"/>
  <c r="I78"/>
  <c r="O139"/>
  <c r="O131" s="1"/>
  <c r="O130" s="1"/>
  <c r="I139"/>
  <c r="I131" s="1"/>
  <c r="I130" s="1"/>
  <c r="D139"/>
  <c r="D131" s="1"/>
  <c r="D130" s="1"/>
  <c r="H78"/>
  <c r="N139"/>
  <c r="N131" s="1"/>
  <c r="N130" s="1"/>
  <c r="H139"/>
  <c r="H131" s="1"/>
  <c r="H130" s="1"/>
  <c r="P181"/>
  <c r="M139"/>
  <c r="M131" s="1"/>
  <c r="M130" s="1"/>
  <c r="F139"/>
  <c r="F131" s="1"/>
  <c r="F130" s="1"/>
  <c r="P187"/>
  <c r="K187"/>
  <c r="P186"/>
  <c r="K186"/>
  <c r="K181"/>
  <c r="K173"/>
  <c r="D78"/>
  <c r="M78"/>
  <c r="L78"/>
  <c r="F78"/>
  <c r="N78"/>
  <c r="O78"/>
  <c r="J78"/>
  <c r="E78"/>
  <c r="K80"/>
  <c r="P80"/>
  <c r="P82"/>
  <c r="K82"/>
  <c r="L94"/>
  <c r="L93"/>
  <c r="L92"/>
  <c r="L91"/>
  <c r="L90"/>
  <c r="L89"/>
  <c r="L88"/>
  <c r="L87"/>
  <c r="L86"/>
  <c r="G94"/>
  <c r="G93"/>
  <c r="G92"/>
  <c r="G91"/>
  <c r="G90"/>
  <c r="G89"/>
  <c r="G88"/>
  <c r="G87"/>
  <c r="G86"/>
  <c r="C87"/>
  <c r="C88"/>
  <c r="C89"/>
  <c r="C90"/>
  <c r="C91"/>
  <c r="C92"/>
  <c r="C93"/>
  <c r="C94"/>
  <c r="C86"/>
  <c r="D85"/>
  <c r="D84" s="1"/>
  <c r="E85"/>
  <c r="E84" s="1"/>
  <c r="F85"/>
  <c r="F84" s="1"/>
  <c r="H85"/>
  <c r="H84" s="1"/>
  <c r="I85"/>
  <c r="I84" s="1"/>
  <c r="J85"/>
  <c r="J84" s="1"/>
  <c r="M85"/>
  <c r="M84" s="1"/>
  <c r="N85"/>
  <c r="N84" s="1"/>
  <c r="O85"/>
  <c r="O84" s="1"/>
  <c r="L118"/>
  <c r="L119"/>
  <c r="L120"/>
  <c r="L121"/>
  <c r="L122"/>
  <c r="L123"/>
  <c r="L124"/>
  <c r="L125"/>
  <c r="G118"/>
  <c r="G119"/>
  <c r="G120"/>
  <c r="G121"/>
  <c r="G122"/>
  <c r="G123"/>
  <c r="G124"/>
  <c r="G125"/>
  <c r="C118"/>
  <c r="C119"/>
  <c r="C120"/>
  <c r="C121"/>
  <c r="C122"/>
  <c r="C123"/>
  <c r="C124"/>
  <c r="C125"/>
  <c r="L126"/>
  <c r="G126"/>
  <c r="C126"/>
  <c r="P81"/>
  <c r="P83"/>
  <c r="K81"/>
  <c r="K83"/>
  <c r="L56"/>
  <c r="L55"/>
  <c r="L54"/>
  <c r="L53"/>
  <c r="G56"/>
  <c r="G55"/>
  <c r="G54"/>
  <c r="G53"/>
  <c r="C54"/>
  <c r="C55"/>
  <c r="C56"/>
  <c r="C53"/>
  <c r="D52"/>
  <c r="E52"/>
  <c r="F52"/>
  <c r="I52"/>
  <c r="L62"/>
  <c r="L61"/>
  <c r="L60"/>
  <c r="G62"/>
  <c r="G61"/>
  <c r="G60"/>
  <c r="C61"/>
  <c r="C62"/>
  <c r="C60"/>
  <c r="L66"/>
  <c r="L65"/>
  <c r="G66"/>
  <c r="G65"/>
  <c r="C66"/>
  <c r="C65"/>
  <c r="L69"/>
  <c r="L68" s="1"/>
  <c r="G69"/>
  <c r="G68" s="1"/>
  <c r="C69"/>
  <c r="C68" s="1"/>
  <c r="D68"/>
  <c r="E68"/>
  <c r="F68"/>
  <c r="H68"/>
  <c r="I68"/>
  <c r="J68"/>
  <c r="M68"/>
  <c r="N68"/>
  <c r="O68"/>
  <c r="D70"/>
  <c r="E70"/>
  <c r="F70"/>
  <c r="H70"/>
  <c r="I70"/>
  <c r="J70"/>
  <c r="M70"/>
  <c r="N70"/>
  <c r="O70"/>
  <c r="L71"/>
  <c r="G71"/>
  <c r="G70" s="1"/>
  <c r="C71"/>
  <c r="C70" s="1"/>
  <c r="L73"/>
  <c r="L74"/>
  <c r="G74"/>
  <c r="G73"/>
  <c r="C74"/>
  <c r="C73"/>
  <c r="D72"/>
  <c r="E72"/>
  <c r="F72"/>
  <c r="I72"/>
  <c r="J72"/>
  <c r="M72"/>
  <c r="N72"/>
  <c r="O72"/>
  <c r="P79"/>
  <c r="K79"/>
  <c r="K343"/>
  <c r="K348"/>
  <c r="K349"/>
  <c r="K429"/>
  <c r="K431"/>
  <c r="K446"/>
  <c r="K447"/>
  <c r="K483"/>
  <c r="K484"/>
  <c r="K582"/>
  <c r="K583"/>
  <c r="K611"/>
  <c r="K612"/>
  <c r="K678"/>
  <c r="K729"/>
  <c r="K730"/>
  <c r="K731"/>
  <c r="K779"/>
  <c r="K852"/>
  <c r="K927"/>
  <c r="K1103"/>
  <c r="K1104"/>
  <c r="P343"/>
  <c r="P348"/>
  <c r="P349"/>
  <c r="P421"/>
  <c r="P428"/>
  <c r="P429"/>
  <c r="P430"/>
  <c r="P431"/>
  <c r="P432"/>
  <c r="P446"/>
  <c r="P447"/>
  <c r="P483"/>
  <c r="P484"/>
  <c r="P582"/>
  <c r="P583"/>
  <c r="P611"/>
  <c r="P612"/>
  <c r="P678"/>
  <c r="P729"/>
  <c r="P730"/>
  <c r="P731"/>
  <c r="P779"/>
  <c r="P852"/>
  <c r="P927"/>
  <c r="P944"/>
  <c r="P1100"/>
  <c r="P1103"/>
  <c r="P1104"/>
  <c r="L29"/>
  <c r="L28"/>
  <c r="L27"/>
  <c r="L26"/>
  <c r="L25"/>
  <c r="L24"/>
  <c r="G29"/>
  <c r="G28"/>
  <c r="G27"/>
  <c r="G26"/>
  <c r="G25"/>
  <c r="G24"/>
  <c r="C27"/>
  <c r="C28"/>
  <c r="C29"/>
  <c r="C26"/>
  <c r="C25"/>
  <c r="C24"/>
  <c r="L41"/>
  <c r="L40"/>
  <c r="L39"/>
  <c r="G41"/>
  <c r="G40"/>
  <c r="G39"/>
  <c r="C41"/>
  <c r="C40"/>
  <c r="C39"/>
  <c r="L21"/>
  <c r="L20"/>
  <c r="L19"/>
  <c r="G21"/>
  <c r="G20"/>
  <c r="G19"/>
  <c r="C20"/>
  <c r="C21"/>
  <c r="C19"/>
  <c r="D18"/>
  <c r="E18"/>
  <c r="F18"/>
  <c r="H18"/>
  <c r="I18"/>
  <c r="J18"/>
  <c r="M18"/>
  <c r="N18"/>
  <c r="O18"/>
  <c r="K14"/>
  <c r="D8"/>
  <c r="D7" s="1"/>
  <c r="E8"/>
  <c r="E7" s="1"/>
  <c r="F8"/>
  <c r="F7" s="1"/>
  <c r="H8"/>
  <c r="H7" s="1"/>
  <c r="I8"/>
  <c r="I7" s="1"/>
  <c r="J8"/>
  <c r="J7" s="1"/>
  <c r="M8"/>
  <c r="M7" s="1"/>
  <c r="N8"/>
  <c r="N7" s="1"/>
  <c r="O8"/>
  <c r="O7" s="1"/>
  <c r="D11"/>
  <c r="E11"/>
  <c r="F11"/>
  <c r="H11"/>
  <c r="I11"/>
  <c r="J11"/>
  <c r="M11"/>
  <c r="N11"/>
  <c r="O11"/>
  <c r="L13"/>
  <c r="L12" s="1"/>
  <c r="G13"/>
  <c r="G12" s="1"/>
  <c r="C13"/>
  <c r="C12" s="1"/>
  <c r="P124" l="1"/>
  <c r="P778"/>
  <c r="O77"/>
  <c r="D77"/>
  <c r="K88"/>
  <c r="P193"/>
  <c r="K122"/>
  <c r="E77"/>
  <c r="F77"/>
  <c r="J77"/>
  <c r="M77"/>
  <c r="H77"/>
  <c r="I77"/>
  <c r="N77"/>
  <c r="K193"/>
  <c r="K166"/>
  <c r="K140"/>
  <c r="G64"/>
  <c r="C117"/>
  <c r="G117"/>
  <c r="L117"/>
  <c r="C64"/>
  <c r="K64" s="1"/>
  <c r="L64"/>
  <c r="G59"/>
  <c r="C59"/>
  <c r="L59"/>
  <c r="G38"/>
  <c r="G23"/>
  <c r="C38"/>
  <c r="L38"/>
  <c r="C23"/>
  <c r="L23"/>
  <c r="K94"/>
  <c r="K887"/>
  <c r="P943"/>
  <c r="K943"/>
  <c r="K944"/>
  <c r="P851"/>
  <c r="C1043"/>
  <c r="K1043" s="1"/>
  <c r="P887"/>
  <c r="K90"/>
  <c r="P1082"/>
  <c r="K1082"/>
  <c r="K1044"/>
  <c r="P1044"/>
  <c r="G234"/>
  <c r="G203" s="1"/>
  <c r="L234"/>
  <c r="L203" s="1"/>
  <c r="K78"/>
  <c r="N58"/>
  <c r="P78"/>
  <c r="L11"/>
  <c r="P121"/>
  <c r="K221"/>
  <c r="C209"/>
  <c r="P19"/>
  <c r="P221"/>
  <c r="K86"/>
  <c r="L72"/>
  <c r="P66"/>
  <c r="J58"/>
  <c r="E58"/>
  <c r="E51" s="1"/>
  <c r="P192"/>
  <c r="G139"/>
  <c r="O58"/>
  <c r="H58"/>
  <c r="K89"/>
  <c r="C139"/>
  <c r="C131" s="1"/>
  <c r="C130" s="1"/>
  <c r="F58"/>
  <c r="F51" s="1"/>
  <c r="P89"/>
  <c r="P93"/>
  <c r="L139"/>
  <c r="P140"/>
  <c r="P166"/>
  <c r="K93"/>
  <c r="P118"/>
  <c r="K119"/>
  <c r="P123"/>
  <c r="P92"/>
  <c r="P87"/>
  <c r="P91"/>
  <c r="K19"/>
  <c r="P119"/>
  <c r="K73"/>
  <c r="I58"/>
  <c r="D58"/>
  <c r="P88"/>
  <c r="P90"/>
  <c r="G11"/>
  <c r="M58"/>
  <c r="K124"/>
  <c r="K120"/>
  <c r="P86"/>
  <c r="K91"/>
  <c r="K92"/>
  <c r="G85"/>
  <c r="P94"/>
  <c r="C85"/>
  <c r="L85"/>
  <c r="K87"/>
  <c r="P120"/>
  <c r="P122"/>
  <c r="K123"/>
  <c r="K125"/>
  <c r="P125"/>
  <c r="K118"/>
  <c r="K121"/>
  <c r="K126"/>
  <c r="P126"/>
  <c r="P40"/>
  <c r="P62"/>
  <c r="K41"/>
  <c r="K61"/>
  <c r="L52"/>
  <c r="K21"/>
  <c r="G52"/>
  <c r="C52"/>
  <c r="P61"/>
  <c r="K62"/>
  <c r="K66"/>
  <c r="L70"/>
  <c r="G72"/>
  <c r="C72"/>
  <c r="P73"/>
  <c r="K40"/>
  <c r="P41"/>
  <c r="K20"/>
  <c r="P21"/>
  <c r="P20"/>
  <c r="O22"/>
  <c r="N22"/>
  <c r="M22"/>
  <c r="E22"/>
  <c r="J22"/>
  <c r="I22"/>
  <c r="H22"/>
  <c r="F22"/>
  <c r="D22"/>
  <c r="G18"/>
  <c r="L18"/>
  <c r="C18"/>
  <c r="P13"/>
  <c r="C11"/>
  <c r="L14"/>
  <c r="P14" s="1"/>
  <c r="L10"/>
  <c r="G10"/>
  <c r="C10"/>
  <c r="L9"/>
  <c r="L8" s="1"/>
  <c r="L7" s="1"/>
  <c r="G9"/>
  <c r="C9"/>
  <c r="C8" s="1"/>
  <c r="C7" s="1"/>
  <c r="L58" l="1"/>
  <c r="G84"/>
  <c r="G77" s="1"/>
  <c r="L84"/>
  <c r="L77" s="1"/>
  <c r="C84"/>
  <c r="C77" s="1"/>
  <c r="P117"/>
  <c r="K117"/>
  <c r="H51"/>
  <c r="H50" s="1"/>
  <c r="J51"/>
  <c r="J50" s="1"/>
  <c r="L51"/>
  <c r="I51"/>
  <c r="I50" s="1"/>
  <c r="O51"/>
  <c r="O50" s="1"/>
  <c r="K59"/>
  <c r="M51"/>
  <c r="M50" s="1"/>
  <c r="D51"/>
  <c r="D50" s="1"/>
  <c r="N51"/>
  <c r="N50" s="1"/>
  <c r="K38"/>
  <c r="F50"/>
  <c r="F57"/>
  <c r="E50"/>
  <c r="E57"/>
  <c r="H17"/>
  <c r="H16" s="1"/>
  <c r="I17"/>
  <c r="I16" s="1"/>
  <c r="D17"/>
  <c r="D16" s="1"/>
  <c r="J17"/>
  <c r="J16" s="1"/>
  <c r="F17"/>
  <c r="F16" s="1"/>
  <c r="N17"/>
  <c r="N16" s="1"/>
  <c r="E17"/>
  <c r="E16" s="1"/>
  <c r="O17"/>
  <c r="O16" s="1"/>
  <c r="M17"/>
  <c r="M16" s="1"/>
  <c r="K23"/>
  <c r="G8"/>
  <c r="G7" s="1"/>
  <c r="P1043"/>
  <c r="P11"/>
  <c r="P234"/>
  <c r="K234"/>
  <c r="P64"/>
  <c r="C204"/>
  <c r="P209"/>
  <c r="K209"/>
  <c r="C58"/>
  <c r="P58" s="1"/>
  <c r="G58"/>
  <c r="G51" s="1"/>
  <c r="K139"/>
  <c r="G131"/>
  <c r="P139"/>
  <c r="L131"/>
  <c r="K72"/>
  <c r="K85"/>
  <c r="P85"/>
  <c r="P23"/>
  <c r="P52"/>
  <c r="K52"/>
  <c r="P59"/>
  <c r="P72"/>
  <c r="P18"/>
  <c r="L22"/>
  <c r="P38"/>
  <c r="K18"/>
  <c r="G22"/>
  <c r="G17" s="1"/>
  <c r="C22"/>
  <c r="C17" s="1"/>
  <c r="P12"/>
  <c r="K12"/>
  <c r="P10"/>
  <c r="C6"/>
  <c r="K11"/>
  <c r="D6"/>
  <c r="E6"/>
  <c r="K77" l="1"/>
  <c r="K84"/>
  <c r="H15"/>
  <c r="D15"/>
  <c r="D1130" s="1"/>
  <c r="M15"/>
  <c r="C51"/>
  <c r="K51" s="1"/>
  <c r="O15"/>
  <c r="J15"/>
  <c r="N15"/>
  <c r="I15"/>
  <c r="F15"/>
  <c r="C57"/>
  <c r="E15"/>
  <c r="E1130" s="1"/>
  <c r="K17"/>
  <c r="L17"/>
  <c r="L16" s="1"/>
  <c r="K58"/>
  <c r="C203"/>
  <c r="P204"/>
  <c r="K204"/>
  <c r="L130"/>
  <c r="P130" s="1"/>
  <c r="P131"/>
  <c r="G130"/>
  <c r="K130" s="1"/>
  <c r="K131"/>
  <c r="P84"/>
  <c r="L50"/>
  <c r="P53"/>
  <c r="K53"/>
  <c r="K22"/>
  <c r="P22"/>
  <c r="J6"/>
  <c r="N6"/>
  <c r="I6"/>
  <c r="M6"/>
  <c r="O6"/>
  <c r="F6"/>
  <c r="H6"/>
  <c r="K13"/>
  <c r="J1130" l="1"/>
  <c r="O1130"/>
  <c r="C50"/>
  <c r="P50" s="1"/>
  <c r="N1130"/>
  <c r="M1130"/>
  <c r="I1130"/>
  <c r="F1130"/>
  <c r="D1132"/>
  <c r="P51"/>
  <c r="G50"/>
  <c r="K203"/>
  <c r="P203"/>
  <c r="P77"/>
  <c r="L15"/>
  <c r="G16"/>
  <c r="C16"/>
  <c r="P17"/>
  <c r="L6"/>
  <c r="G6"/>
  <c r="M1132" l="1"/>
  <c r="K50"/>
  <c r="G15"/>
  <c r="P16"/>
  <c r="C15"/>
  <c r="K16"/>
  <c r="P6"/>
  <c r="L1130"/>
  <c r="K6"/>
  <c r="K15" l="1"/>
  <c r="P15"/>
  <c r="G384"/>
  <c r="C384"/>
  <c r="C383" s="1"/>
  <c r="G383" l="1"/>
  <c r="G382" s="1"/>
  <c r="C382"/>
  <c r="C381" s="1"/>
  <c r="K384"/>
  <c r="P384"/>
  <c r="K383" l="1"/>
  <c r="K382"/>
  <c r="G381"/>
  <c r="P382"/>
  <c r="P383"/>
  <c r="K381" l="1"/>
  <c r="G380"/>
  <c r="C380"/>
  <c r="P381"/>
  <c r="P380" l="1"/>
  <c r="K380"/>
  <c r="C1130"/>
  <c r="P1130" l="1"/>
  <c r="G876"/>
  <c r="K876" s="1"/>
  <c r="H873"/>
  <c r="H871" s="1"/>
  <c r="G873" l="1"/>
  <c r="G871" s="1"/>
  <c r="K871" l="1"/>
  <c r="K873"/>
  <c r="G885" l="1"/>
  <c r="G884"/>
  <c r="K884" s="1"/>
  <c r="H883"/>
  <c r="H865" l="1"/>
  <c r="H857" s="1"/>
  <c r="H851" s="1"/>
  <c r="H1130" s="1"/>
  <c r="G883"/>
  <c r="K883" l="1"/>
  <c r="G865"/>
  <c r="K865" s="1"/>
  <c r="G857" l="1"/>
  <c r="G851" s="1"/>
  <c r="K857" l="1"/>
  <c r="K851"/>
  <c r="G1130"/>
  <c r="K1130" s="1"/>
</calcChain>
</file>

<file path=xl/sharedStrings.xml><?xml version="1.0" encoding="utf-8"?>
<sst xmlns="http://schemas.openxmlformats.org/spreadsheetml/2006/main" count="3817" uniqueCount="1784">
  <si>
    <t>% исполнения муниципальной программы</t>
  </si>
  <si>
    <t>Причины невыполнения/несвоевременного выполнения/текущая стадия выполнения</t>
  </si>
  <si>
    <t>Всего</t>
  </si>
  <si>
    <t>межбюджетные транферты</t>
  </si>
  <si>
    <t>внебюджетные источники</t>
  </si>
  <si>
    <t>I.</t>
  </si>
  <si>
    <t>1.</t>
  </si>
  <si>
    <t>1.1</t>
  </si>
  <si>
    <t>II.</t>
  </si>
  <si>
    <t>III.</t>
  </si>
  <si>
    <t>IV.</t>
  </si>
  <si>
    <t>V.</t>
  </si>
  <si>
    <t>VI.</t>
  </si>
  <si>
    <t>VII.</t>
  </si>
  <si>
    <t>IX.</t>
  </si>
  <si>
    <t>X.</t>
  </si>
  <si>
    <t>XI.</t>
  </si>
  <si>
    <t>XII.</t>
  </si>
  <si>
    <t>XIII.</t>
  </si>
  <si>
    <t>XIV.</t>
  </si>
  <si>
    <t>VIII.</t>
  </si>
  <si>
    <t>XV.</t>
  </si>
  <si>
    <t>ВСЕГО по муниципальным программам:</t>
  </si>
  <si>
    <t>2.</t>
  </si>
  <si>
    <t>2.3</t>
  </si>
  <si>
    <t>3.3</t>
  </si>
  <si>
    <t>2=3+4+5+6</t>
  </si>
  <si>
    <t>7=8+9+10+11</t>
  </si>
  <si>
    <t>12=7/2</t>
  </si>
  <si>
    <t>12=13+14+15+16</t>
  </si>
  <si>
    <t>Сооружение перехватывающих парковок</t>
  </si>
  <si>
    <t>Приобретение коммунальной,дорожной техники и прочего оборудования для нужд дорожного хозяйства Щёлковского муниципального района</t>
  </si>
  <si>
    <t>-</t>
  </si>
  <si>
    <t>Наименование муниципальных программ (подпрограмм) городского округа Щёлково в разрезе мероприятий</t>
  </si>
  <si>
    <t>Здравоохранение</t>
  </si>
  <si>
    <t>Подпрограмма: 1 Профилактика заболеваний и формирование здорового образа жизни. Развитие первичной медико-санитарной помощи</t>
  </si>
  <si>
    <t>Основное мероприятие 03 «Развитие первичной медико-санитарной помощи, а также системы раннего выявления заболеваний, патологических состояний и факторов риска их развития, включая проведение медицинских осмотров и диспансеризации населения»</t>
  </si>
  <si>
    <t>средства бюджета ГОЩ</t>
  </si>
  <si>
    <t>Подпрограмма: 5 Финансовое обеспечение системы организации медицинской помощи</t>
  </si>
  <si>
    <t>Основное мероприятие 03 «Развитие мер социальной поддержки медицинских работников»</t>
  </si>
  <si>
    <t>Мероприятие 3.1 «Стимулирование привлечения медицинских и фармацевтических работников для работы в медицинских организациях»</t>
  </si>
  <si>
    <t>Культура</t>
  </si>
  <si>
    <t>XVI.</t>
  </si>
  <si>
    <t>XVII.</t>
  </si>
  <si>
    <t>XVIII.</t>
  </si>
  <si>
    <t>XIX.</t>
  </si>
  <si>
    <t>Образование</t>
  </si>
  <si>
    <t>Социальная защита населения</t>
  </si>
  <si>
    <t>Спорт</t>
  </si>
  <si>
    <t>Развитие сельского хозяйства</t>
  </si>
  <si>
    <t>Экология и окружающая среда</t>
  </si>
  <si>
    <t>Безопасность и обеспечение безопасности жизнедеятельности населения</t>
  </si>
  <si>
    <t>Жилище</t>
  </si>
  <si>
    <t>Развитие инженерной инфраструктуры и энергоэффективности</t>
  </si>
  <si>
    <t>Предпринимательство</t>
  </si>
  <si>
    <t>Управление имуществом и муниципальными финансами</t>
  </si>
  <si>
    <t>Развитие институтов гражданского общества, повышения эффективности местного самоуправления и реализация молодежной политики</t>
  </si>
  <si>
    <t>Развитие и функционирование дорожно-транспортного комплекса</t>
  </si>
  <si>
    <t>Цифровое муниципальное образование</t>
  </si>
  <si>
    <t>Архитектура и градостроительство</t>
  </si>
  <si>
    <t>Формирование современной комфортной городской среды</t>
  </si>
  <si>
    <t>Строительство объектов социальной инфраструктуры</t>
  </si>
  <si>
    <t>Переселение граждан из аварийного жилищного фонда</t>
  </si>
  <si>
    <t>Подпрограмма: 2 Развитие музейного дела в Московской области</t>
  </si>
  <si>
    <t>Основное мероприятие 01 «Обеспечение выполнения функций муниципальных музеев»</t>
  </si>
  <si>
    <t>Мероприятие 1.1 «Расходы на обеспечение деятельности (оказание услуг) муниципальных учреждений - музеи, галереи»</t>
  </si>
  <si>
    <t>Мероприятие 1.1.1 «Расходы на обеспечение деятельности (оказание услуг) МБУК ГОЩ "ЩИКМ"»</t>
  </si>
  <si>
    <t>Мероприятие 1.1.2 «Расходы на обеспечение деятельности (оказание услуг) МБУК ГОЩ "ЩХГ"»</t>
  </si>
  <si>
    <t>Мероприятие 1.1.3 «Расходы на обеспечение деятельности (оказание услуг) МБУК ГОЩ Историко-краеведческий музей "Усадьба Фряново"»</t>
  </si>
  <si>
    <t>Мероприятие 1.2 «Укрепление материально-технической базы и проведение текущего ремонта учреждений музеев, галерей»</t>
  </si>
  <si>
    <t>Мероприятие 1.2.1 «Укрепление материально-технической базы учреждений музеев, галерей»</t>
  </si>
  <si>
    <t>Мероприятие 1.2.1.1 « Приобретение музейного оборудования: увлажнитель воздуха для обеспечения температурно-влажностного режима в экспозиционных залах и фондохранилищах, горизонтальные витрины для МБУК ГОЩ Историко краеведческий музей "Усадьба Фряново"»</t>
  </si>
  <si>
    <t>Мероприятие 1.2.1.2 «Обеспечение автоматизированных рабочих мест МБУК ГОЩ Историко-краеведческий музей "Усадьба Фряново"»</t>
  </si>
  <si>
    <t>Мероприятие 1.2.1.3 «Обеспечение автоматизированных рабочих мест МБУК ГОЩ "ЩХГ"»</t>
  </si>
  <si>
    <t>Мероприятие 1.2.1.4 «Публикация книги МБУК ГОЩ Историко-краеведческий музей "Усадьба Фряново"»</t>
  </si>
  <si>
    <t>Мероприятие 1.2.1.5 «Приобретение звукового оборудования МБУК ГОЩ Историко-краеведческий музей "Усадьба Фряново"»</t>
  </si>
  <si>
    <t>Мероприятие 1.2.1.6 «Приобретение лазерного проектора, экрана и интерактивного стола для МБУК ГОЩ "ЩИКМ"»</t>
  </si>
  <si>
    <t>Мероприятие 1.2.2 «Проведение текущего ремонта учреждений музеев, галерей»</t>
  </si>
  <si>
    <t>Мероприятие 1.2.2.1 «Ремонт подвального входного колодца (приямка), КОЗ 03.06.06.10 – работы по ремонту муниципальных помещений (ОКПД 45.25.62.190) для МБУК ГОЩ «Историко-краеведческий музей «Усадьба Фряново»»</t>
  </si>
  <si>
    <t>Мероприятие 1.2.2.2 «Проведение текущего ремонта МБУК ГОЩ Историко-краеведческий музей "Усадьба Фряново"»</t>
  </si>
  <si>
    <t>Мероприятие 1.2.2.3 «Текущий ремонт МБУК ГОЩ "ЩИКМ"»</t>
  </si>
  <si>
    <t>Подпрограмма: 3 Развитие библиотечного дела в Московской области</t>
  </si>
  <si>
    <t>Основное мероприятие 01 «Организация библиотечного обслуживания населения муниципальными библиотеками Московской области»</t>
  </si>
  <si>
    <t>Мероприятие 1.2 «Расходы на обеспечение деятельности (оказание услуг) муниципальных учреждений - библиотеки»</t>
  </si>
  <si>
    <t>Мероприятие 1.2.1 «Расходы на обеспечение деятельности (оказание услуг) МБУК ГОЩ "ЩЦБ"»</t>
  </si>
  <si>
    <t>Мероприятие 1.2.2 «Расходы на обеспечение деятельности (оказание услуг) МУ ГОЩ "ЩГБ"»</t>
  </si>
  <si>
    <t>Мероприятие 1.2.3 «Расходы на обеспечение деятельности (оказание услуг) МБУК ГОЩ "ЦБС Фряново"»</t>
  </si>
  <si>
    <t>Мероприятие 1.2.4 «Расходы на обеспечение деятельности (оказание услуг) МБУК ГОЩ "Монинская библиотека"»</t>
  </si>
  <si>
    <t>Мероприятие 1.4 «Укрепление материально-технической базы и проведение текущего ремонта библиотек»</t>
  </si>
  <si>
    <t>Мероприятие 1.4.1 «Укрепление материально-технической базы библиотек»</t>
  </si>
  <si>
    <t>Мероприятие 1.4.1.1 «Обеспечение автоматизированных рабочих мест МБУК ГОЩ "ЦБС Фряново"»</t>
  </si>
  <si>
    <t>Мероприятие 1.4.1.2 «Обеспечение автоматизированных рабочих мест МБУК ГОЩ "ЩЦБ"»</t>
  </si>
  <si>
    <t>Мероприятие 1.4.1.3 «Приобретение мебели МБУК ГОЩ "ЩЦБ"»</t>
  </si>
  <si>
    <t>Мероприятие 1.4.2 «Проведение текущего ремонта библиотек»</t>
  </si>
  <si>
    <t>Мероприятие 1.4.2.1 «Текущий ремонт МБУК ГОЩ "ЦБС Фряново"»</t>
  </si>
  <si>
    <t>Мероприятие 1.4.2.2 «Текущий ремонт МБУК ГОЩ "ЩЦБ"»</t>
  </si>
  <si>
    <t>Мероприятие 1.5 «Комплектование книжных фондов муниципальных общедоступных библиотек»</t>
  </si>
  <si>
    <t>Мероприятие 1.5.1 «Субсидия, предоставляемая из бюджета Московской области на комплектование книжных фондов муниципальных общедоступных библиотек»</t>
  </si>
  <si>
    <t>Мероприятие 1.6 «Комплектование книжных фондов муниципальных общедоступных библиотек за счет средств местного бюджета»</t>
  </si>
  <si>
    <t>Мероприятие 1.6.1 «Комплектование книжных фондов МБУК ГОЩ "ЩЦБ"»</t>
  </si>
  <si>
    <t>Мероприятие 1.7 «Организация библиотечного обслуживания населения, комплектование и обеспечение сохранности библиотечных фондов библиотек городского округа»</t>
  </si>
  <si>
    <t>Мероприятие 1.7.1 «Комплектование книжных фондов МБУК ГОЩ "ЩЦБ"»</t>
  </si>
  <si>
    <t>Мероприятие 1.7.2 «Подписка периодических изданий МБУК ГОЩ "ЩЦБ"»</t>
  </si>
  <si>
    <t>Подпрограмма: 4 Развитие профессионального искусства, гастрольно-концертной и культурно-досуговой деятельности, кинематографии Московской области</t>
  </si>
  <si>
    <t>Мероприятие 1.1 «Поддержка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</si>
  <si>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Мероприятие 1.3 «Расходы на обеспечение деятельности (оказание услуг) муниципальных учреждений - театрально-концертные организации»</t>
  </si>
  <si>
    <t>Мероприятие 1.3.1 «Расходы на обеспечение деятельности (оказание услуг) МАУК ГОЩ "Театрально-концертный центр "Щёлковский театр"»</t>
  </si>
  <si>
    <t>Мероприятие 1.5 «Мероприятия в сфере культуры»</t>
  </si>
  <si>
    <t>Мероприятие 1.5.1 «Мероприятия в сфере культуры МАУК ГОЩ "Театрально-концертный центр "Щёлковский театр"»</t>
  </si>
  <si>
    <t>Основное мероприятие 05 «Обеспечение функций культурно-досуговых учреждений»</t>
  </si>
  <si>
    <t>Мероприятие 5.1 «Расходы на обеспечение деятельности (оказание услуг) муниципальных учреждений - культурно-досуговые учреждения»</t>
  </si>
  <si>
    <t>Мероприятие 5.1.1 «Расходы на обеспечение деятельности (оказание услуг) МАУК ГОЩ "Центральный Дворец культуры"»</t>
  </si>
  <si>
    <t>Мероприятие 5.1.2 «Расходы на обеспечение деятельности (оказание услуг) МАУК ГОЩ "ДК им В.П.Чкалова"»</t>
  </si>
  <si>
    <t>Мероприятие 5.1.3 «Расходы на обеспечение деятельности (оказание услуг) МБУК ГОЩ "Централизованная клубная система Фряново"»</t>
  </si>
  <si>
    <t>Мероприятие 5.1.4 «Расходы на обеспечение деятельности (оказание услуг) МБУ ГОЩ КДЦ "Дом офицеров"»</t>
  </si>
  <si>
    <t>Мероприятие 5.1.5 «Расходы на обеспечение деятельности (оказание услуг) МБУК ГОЩ "Загорянский Дом культуры"»</t>
  </si>
  <si>
    <t>Мероприятие 5.1.6 «Расходы на обеспечение деятельности (оказание услуг) МБУК ГОЩ "Медвежье-Озерская централизованная клубная система"»</t>
  </si>
  <si>
    <t>Мероприятие 5.1.7 «Расходы на обеспечение деятельности (оказание услуг) МБУК ГОЩ Центр культуры и досуга "Гребнево"»</t>
  </si>
  <si>
    <t>Мероприятие 5.1.8 «Расходы на обеспечение деятельности (оказание услуг) МБУК ГОЩ "Литвиновская централизованная клубная система"»</t>
  </si>
  <si>
    <t>Мероприятие 5.1.9 «Расходы на обеспечение деятельности (оказание услуг) МБУК ГОЩ "Огудневская централизованная клубная система"»</t>
  </si>
  <si>
    <t>Мероприятие 5.3 «Мероприятия в сфере культуры»</t>
  </si>
  <si>
    <t>Мероприятие 5.3.1 «Мероприятия в сфере культуры МАУК ГОЩ "Центральный Дворец культуры"»</t>
  </si>
  <si>
    <t>Мероприятие 5.3.2 «Мероприятия в сфере культуры МАУК ГОЩ "ДК им В.П.Чкалова"»</t>
  </si>
  <si>
    <t>Мероприятие 5.3.3 «Мероприятия в сфере культуры МБУК ГОЩ "Централизованная клубная система Фряново"»</t>
  </si>
  <si>
    <t>Мероприятие 5.3.4 «Мероприятия в сфере культуры МБУ ГОЩ КДЦ "Дом офицеров"»</t>
  </si>
  <si>
    <t>Мероприятие 5.3.5 «Мероприятия в сфере культуры МБУК ГОЩ "Загорянский Дом культуры"»</t>
  </si>
  <si>
    <t>Мероприятие 5.3.6 «Мероприятия в сфере культуры МБУК ГОЩ "Медвежье-Озерская централизованная клубная система"»</t>
  </si>
  <si>
    <t>Мероприятие 5.3.7 «Мероприятия в сфере культуры МБУК ГОЩ Центр культуры и досуга "Гребнево"»</t>
  </si>
  <si>
    <t>Мероприятие 5.3.8 «Мероприятия в сфере культуры МБУК ГОЩ "Литвиновская централизованная клубная система"»</t>
  </si>
  <si>
    <t>Мероприятие 5.3.9 «Мероприятия в сфере культуры МБУК ГОЩ "Огудневская централизованная клубная система"»</t>
  </si>
  <si>
    <t>Подпрограмма: 5 Укрепление материально-технической базы государственных и муниципальных учреждений культуры, образовательных организаций в сфере культуры Московской области</t>
  </si>
  <si>
    <t>Подпрограмма: 7 Развитие архивного дела в Московской области</t>
  </si>
  <si>
    <t>Основное мероприятие 01 «Хранение, комплектование, учет и использование архивных документов в муниципальных архивах»</t>
  </si>
  <si>
    <t>Мероприятие 1.5 «Расходы на обеспечение деятельности (оказание услуг) муниципальных архивов»</t>
  </si>
  <si>
    <t>Основное мероприятие 02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</si>
  <si>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Мероприятие 2.1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</si>
  <si>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Подпрограмма: 8 Обеспечивающая подпрограмма</t>
  </si>
  <si>
    <t>Основное мероприятие 01 «Создание условий для реализации полномочий органов местного самоуправления»</t>
  </si>
  <si>
    <t>Мероприятие 1.1 «Обеспечение деятельности муниципальных органов - учреждения в сфере культуры»</t>
  </si>
  <si>
    <t>Мероприятие 1.1.1 «Обеспечение деятельности Комитета по культуре и туризму Администрации городского округа Щёлково»</t>
  </si>
  <si>
    <t>Мероприятие 1.2 «Мероприятия в сфере культуры»</t>
  </si>
  <si>
    <t>Мероприятие 1.2.1 «Мероприятия в сфере культуры, проводимые Комитетом по культуре и туризму Администрации городского округа Щёлково»</t>
  </si>
  <si>
    <t>Подпрограмма: 9 Развитие парков культуры и отдыха</t>
  </si>
  <si>
    <t>Мероприятие 1.2 «Создание условий для массового отдыха жителей городского округа»</t>
  </si>
  <si>
    <t>Мероприятие 1.2.1 «Благоустройство Городского парка»</t>
  </si>
  <si>
    <t>Мероприятие 1.2.2 «Благоустройство локального парка Монино»</t>
  </si>
  <si>
    <t>Мероприятие 1.2.3 «Концепция развития структурного подразделения "Парк-"Детский городок"»</t>
  </si>
  <si>
    <t>Подпрограмма: 1 Дошкольное образование</t>
  </si>
  <si>
    <t>Подпрограмма: 2 Общее образование</t>
  </si>
  <si>
    <t>Подпрограмма: 3 Дополнительное образование, воспитание и психолого-социальное сопровождение детей</t>
  </si>
  <si>
    <t>Подпрограмма: 4 Профессиональное образование</t>
  </si>
  <si>
    <t>Подпрограмма: 5 Обеспечивающая подпрограмма</t>
  </si>
  <si>
    <t>Основное мероприятие 01 «Проведение капитального ремонта объектов дошкольного образования»</t>
  </si>
  <si>
    <t>Мероприятие 1.1 «Приобретение (выкуп) нежилых помещений и земельного участка под размещение дошкольных групп для детей в возрасте от 2 месяцев до 7 лет»</t>
  </si>
  <si>
    <t>Мероприятие 1.2 «Закупка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</si>
  <si>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Мероприятие 1.4 «Мероприятия по проведению капитального ремонта в муниципальных дошкольных образовательных организациях в Московской области»</t>
  </si>
  <si>
    <t>Основное мероприятие 02 «Финансовое обеспечение реализации прав граждан на получение общедоступного и бесплатного дошкольного образования»</t>
  </si>
  <si>
    <t>Мероприятие 2.1 «Проведение капитального ремонта, технического переоснащения и благоустройства территорий учреждений образования»</t>
  </si>
  <si>
    <t>Мероприятие 2.2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</si>
  <si>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Мероприятие 2.3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</si>
  <si>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Мероприятие 2.4 «Выплата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</si>
  <si>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Мероприятие 2.4.1 «Выплата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</si>
  <si>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Мероприятие 2.4.2 «Оплата труда работников, осуществляющих работу по обеспечению выплаты компенсации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</si>
  <si>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Мероприятие 2.4.3 «Оплата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</si>
  <si>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Мероприятие 2.5 «Расходы на обеспечение деятельности (оказание услуг) муниципальных учреждений - дошкольные образовательные организации»</t>
  </si>
  <si>
    <t>Мероприятие 2.5.1 «Финансовое обеспечение реализации прав граждан на получение общедоступного и бесплатного дошкольного образования и иные цели»</t>
  </si>
  <si>
    <t>Мероприятие 2.6 «Укрепление материально-технической базы и проведение текущего ремонта учреждений дошкольного образования»</t>
  </si>
  <si>
    <t>Мероприятие 2.7 «Профессиональная физическая охрана муниципальных учреждений дошкольного образования»</t>
  </si>
  <si>
    <t>Мероприятие 2.8 «Мероприятия в сфере образования»</t>
  </si>
  <si>
    <t>Мероприятие 2.8.1 «Проведение районных мероприятий (профессиональных конкурсов, смотров, праздников, фестивалей среди воспитанников дошкольных образовательных учреждений)»</t>
  </si>
  <si>
    <t>Мероприятие 2.8.1.1 «Конкурс детского творчества, посвящённый Дню матери»</t>
  </si>
  <si>
    <t>Мероприятие 2.8.1.2 «Фестиваль «Мы вместе, мы едины»»</t>
  </si>
  <si>
    <t>Мероприятие 2.8.1.3 «Фестиваль дошкольников «Щёлковские звездочки. Мелодия Победы» в рамках проведения Праздника детства»</t>
  </si>
  <si>
    <t>Мероприятие 2.8.1.4 «Районная спартакиада дошкольников»</t>
  </si>
  <si>
    <t>Мероприятие 2.8.1.5 «Районный конкурс "Воспитатель года"»</t>
  </si>
  <si>
    <t>Мероприятие 2.8.1.6 «Непрерывное повышение квалификации, переподготовка и обновление состава педагогических кадров системы дошкольного образования»</t>
  </si>
  <si>
    <t>Мероприятие 2.8.1.7 «Педагогические мастерские, семинары, практикумы, мастер классы, научно-практические конференции; Муниципальный этап областного конкурса среди у чрежлений дошкольного образования «Лучший детский сад»»</t>
  </si>
  <si>
    <t>Мероприятие 2.8.1.8 «Инновационная и экспериментальная деятельность по модернизации дошкольного образования: муниципальные экспериментальные площадки: ДОУ №12, №18, №34, №63, №66.»</t>
  </si>
  <si>
    <t>Мероприятие P2.1 «Государственная поддержка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</si>
  <si>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Основное мероприятие 01 «Финансовое обеспечение деятельности образовательных организаций»</t>
  </si>
  <si>
    <t>Мероприятие 1.1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</si>
  <si>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Мероприятие 1.2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</si>
  <si>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Мероприятие 1.3 «Расходы на обеспечение деятельности (оказание услуг) муниципальных учреждений - общеобразовательные организации»</t>
  </si>
  <si>
    <t>Мероприятие 1.4 «Укрепление материально-технической базы и проведение текущего ремонта общеобразовательных организаций»</t>
  </si>
  <si>
    <t>Мероприятие 1.5 «Профессиональная физическая охрана муниципальных учреждений в сфере общеобразовательных организаций»</t>
  </si>
  <si>
    <t>Мероприятие 1.6 «Организация питания обучающихся и воспитанников общеобразовательных организаций»</t>
  </si>
  <si>
    <t>Мероприятие 1.7 «Мероприятия в сфере образования»</t>
  </si>
  <si>
    <t>Мероприятие 1.8 «Оснащение и лицензирование медицинских кабинетов образовательных организаций»</t>
  </si>
  <si>
    <t>Мероприятие 1.9 «Ежемесячное денежное вознаграждение за классное руководство педагогическим работникам муниципальных общеобразовательных организаций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</si>
  <si>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03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</si>
  <si>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Мероприятие 3.2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</si>
  <si>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Мероприятие 3.4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обучающимся по очной форме обучения»</t>
  </si>
  <si>
    <t>Мероприятие 3.5 «Оплата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</si>
  <si>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Мероприятие 3.6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</si>
  <si>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Мероприятие 3.7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</si>
  <si>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Мероприятие 3.8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обучающимся по очной форме обучения (за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 кроме детей из многодетных семей)»</t>
  </si>
  <si>
    <t>Мероприятие 3.9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</si>
  <si>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Основное мероприятие 05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</si>
  <si>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Мероприятие 5.1 «Расходы на обеспечение деятельности (оказание услуг) муниципальных учреждений - общеобразовательные организации»</t>
  </si>
  <si>
    <t>Мероприятие 1.7.1 «Обновление состава и компетенций педагогических работников, создание механизмов мотивации педагогов к повышению качества работы и непрерывному профессиональному развитию»</t>
  </si>
  <si>
    <t>Мероприятие 1.7.1.1 «Поощрение лучших учителей, подготовивших победителей и призеров областных и всероссийских олимпиад;Участие в областном конкурсе «Педагог года Подмосковья»»</t>
  </si>
  <si>
    <t>Мероприятие 1.7.1.3 «Августовско-сентябрьский педагогический совет и конференция педагогической общественности»</t>
  </si>
  <si>
    <t>Мероприятие 1.7.1.7 «Районный конкурс "Учитель года городского округа Щёлково"»</t>
  </si>
  <si>
    <t>Мероприятие 1.7.2 «Непрерывное повышение квалификации, переподготовка педагогических и руководящих кадров общеобразовательных учреждений»</t>
  </si>
  <si>
    <t>Мероприятие 1.7.3 « Организация и проведение районных праздничных, культурно-массовых и иных мероприятий »</t>
  </si>
  <si>
    <t>Мероприятие 1.7.3.1 «Районный этап Всероссийской олимпиады школьников по общеобразовательным предметам. Районный праздник "Интеллектуалы 21 века"»</t>
  </si>
  <si>
    <t>Мероприятие 1.7.3.2 «Участие победителей районных олимпиад в областных, всероссийских и международных олимпиадах»</t>
  </si>
  <si>
    <t>Мероприятие 1.7.3.3 «Встреча Главы городского округа Щёлково с выпускниками общеобразовательных организаций, получивших наивысший результат при сдаче единого государственного экзамена, и выпускниками, удостоенными медалей «За особые успехи в учении»»</t>
  </si>
  <si>
    <t>Мероприятие 1.7.3.4 «Участие выпускников, удостоенных медалей «За особые успехи в учении», в Губернаторском бале медалистов»</t>
  </si>
  <si>
    <t>Мероприятие 1.7.3.5 «Районный открытый урок «Духовные истоки земли Щёлковской», рождественские православные образовательные чтения,спортивно-тактическая игра на местности "Зарница"»</t>
  </si>
  <si>
    <t>Мероприятие 1.7.3.6 «Районный открытый слет ученических научных обществ общеобразовательных организаций ГОЩ; Муниципальный конкурс детского творчества «Маленькая страна»;Муниципальный конкурс детского творчества «Свирелька»»</t>
  </si>
  <si>
    <t>Федеральный проект E1 «Современная школа»</t>
  </si>
  <si>
    <t>Мероприятие E1.1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</si>
  <si>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Мероприятие E1.3 «Проведение капитального ремонта в муниципальных общеобразовательных организациях в Московской области»</t>
  </si>
  <si>
    <t>Мероприятие E1.4 «Мероприятия по проведению капитального ремонта в муниципальных общеобразовательных организациях в Московской области»</t>
  </si>
  <si>
    <t>Федеральный проект E2 «Успех каждого ребенка»</t>
  </si>
  <si>
    <t>Мероприятие E2.1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</si>
  <si>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Основное мероприятие 03 «Финансовое обеспечение оказания услуг (выполнения работ) организациями дополнительного образования»</t>
  </si>
  <si>
    <t>Мероприятие 3.1 «Расходы на обеспечение деятельности (оказание услуг) муниципальных учреждений - организации дополнительного образования»</t>
  </si>
  <si>
    <t>Мероприятие 3.2 «Укрепление материально-технической базы и проведение текущего ремонта учреждений дополнительного образования»</t>
  </si>
  <si>
    <t>Мероприятие 3.3 «Профессиональная физическая охрана муниципальных учреждений дополнительного образования»</t>
  </si>
  <si>
    <t>Мероприятие 3.4 «Мероприятия в сфере образования»</t>
  </si>
  <si>
    <t>Мероприятие 3.4.1 «Реализация мер, направленных на воспитание здорового и безопасного образа жизни и поведения детей, всего, в том числе:»</t>
  </si>
  <si>
    <t>Мероприятие 3.4.1.1 «Проведение мероприятий, направленных на популяризацию здорового образа жизни »</t>
  </si>
  <si>
    <t>Мероприятие 3.4.1.2 «Участие в Московском межрегиональном слете-соревновании детско-юношеского движения «Школа безопасности» между обучающимися общеобразовательных организаций»</t>
  </si>
  <si>
    <t>Мероприятие 3.4.1.3 «Организация работы школьных спортивных клубов в общеобразовательных учреждениях»</t>
  </si>
  <si>
    <t>Мероприятие 3.4.1.4 «Организация и проведение муниципального этапа, участие в областном этапе соревнований комплексной Спартакиады среди команд обучающихся общеобразовательных организаций, Всероссийских спортивных соревнований школьников «Президентские состязания», Всероссийских спортивных игр школьников «Президентские спортивные игры», а также иных спортивных мероприятий»</t>
  </si>
  <si>
    <t>Мероприятие 3.4.2 «Реализация мер, направленных на воспитание гражданской идентичности, толерантности, патриотизма, в т.ч.:»</t>
  </si>
  <si>
    <t>Мероприятие 3.4.2.1 «Участие в областных конкурсах патриотической направленности, в т.ч. областного конкурса музеев образовательных организаций «Мой музей» »</t>
  </si>
  <si>
    <t>Мероприятие 3.4.2.2 «Участие в областном конкурсе на лучшую организацию работы по патриотическому воспитанию »</t>
  </si>
  <si>
    <t>Мероприятие 3.4.2.3 «Участие в областных конкурсах проектов и исследовательских работ обучающихся образовательных организаций, посвященных памятным датам военной истории»</t>
  </si>
  <si>
    <t>Мероприятие 3.4.2.4 «Участие в областном конкурсе среди обучающихся образовательных организаций на лучшее знание государственной символики России»</t>
  </si>
  <si>
    <t>Мероприятие 3.4.2.5 «Участие обучающихся городского округа Щелково в областных, всероссийских, международных фестивалях-конкурсах, выставках, патриотических акциях, слетах, соревнованиях, профильных сменах, сборах и др.»</t>
  </si>
  <si>
    <t>Мероприятие 3.4.2.6 «Разработка и внедрение в образовательных организациях моделей практик социального проектирования и добровольческой (волонтерской) деятельности как средства воспитания и социализации детей и подростков ;Проект «Дебаты»»</t>
  </si>
  <si>
    <t>Мероприятие 3.4.3 «Развитие кадрового потенциала образовательных организаций, в т.ч.: »</t>
  </si>
  <si>
    <t>Мероприятие 3.4.3.1 «Распространение современных областных и муниципальных моделей организации дополнительного образования детей »</t>
  </si>
  <si>
    <t>Мероприятие 3.4.3.2 «Проведение конкурсов профессионального мастерства педагогов системы дополнительного образования и воспитания «Классная самая классная», «Сердце отдаю детям". Участие педагогов в областных конкурсах профессионального мастерства (Педагогического марафона «Учительство Подмосковья - воспитанию будущего поколения», областного конкурса педагогов дополнительного образования детей «Сердце отдаю детям», регионального конкурса профессионального мастерства «Педагог-психолог Подмосковья»)»</t>
  </si>
  <si>
    <t>Мероприятие 3.4.3.3 «Организация и обеспечение деятельности районных методических объединений педагогических работников системы дополнительного образования »</t>
  </si>
  <si>
    <t>Мероприятие 3.4.3.4 «Организация и проведение районной исследовательской работы »</t>
  </si>
  <si>
    <t>Мероприятие 3.4.3.5 «Организация издательской деятельности»</t>
  </si>
  <si>
    <t>Мероприятие 3.4.3.6 «Организация и проведение конференций и семинаров для специалистов системы образования по актуальным вопросам дополнительного образования и воспитания детей и их психологического сопровождения»</t>
  </si>
  <si>
    <t>Мероприятие 3.4.3.7 «Разработка и внедрение практик использования информационных технологий в дополнительном образовании детей и воспитании  Проекты "Мир технических открытий" »</t>
  </si>
  <si>
    <t>Мероприятие 3.4.3.8 «Комплекс мероприятий по социально-психолого-педагогическому просвещению родителей, направленный на формирование ценностей семьи, ответственного родительства»</t>
  </si>
  <si>
    <t>Мероприятие 3.4.3.9 «Проведение районных семинаров для руководителей и педагогических кадров района по вопросам профилактики безнадзорности и правонарушений среди несовершеннолетних»</t>
  </si>
  <si>
    <t>Мероприятие 3.4.3.10 «Совершенствование системы методической работы в муниципальных учреждениях дополнительного образования»</t>
  </si>
  <si>
    <t>Мероприятие 3.4.4 «Внедрение и реализация экологических программ в сфере дополнительного образования детей ;Проекты «Мы в этом мире», "Страна Читалия"»</t>
  </si>
  <si>
    <t>Мероприятие 3.4.5 «Реализация мероприятий, направленных на пропаганду правил безопасного поведения на дорогах и улицах»</t>
  </si>
  <si>
    <t>Мероприятие 3.4.6 «Реализация мероприятий, направленных на профилактику правонарушений и формирование навыков законопослушного гражданина»</t>
  </si>
  <si>
    <t>Мероприятие 3.4.7 «Реализация мер, направленных на воспитание (экологическое, правовое, трудовое, эстетическое и др.) обучающихся»</t>
  </si>
  <si>
    <t>Мероприятие 3.4.9 «Организация и проведение открытых районных творческих конкурсов, выставок, фестивалей, концертов. Участие в областном фестивале детского и юношеского художественного и технического творчества "Юные таланты Московии" ;Международный фестиваль искусств "Звёздный"»</t>
  </si>
  <si>
    <t>Основное мероприятие 06 «Обеспечение функционирования модели персонифицированного финансирования дополнительного образования детей»</t>
  </si>
  <si>
    <t>Мероприятие 6.1 «Внедрение и обеспечение функционирования модели персонифицированного финансирования дополнительного образования детей»</t>
  </si>
  <si>
    <t>Федеральный проект E4 «Цифровая образовательная среда»</t>
  </si>
  <si>
    <t>Мероприятие E4.1 «Создание центров цифрового образования детей»</t>
  </si>
  <si>
    <t>Федеральный проект E5 «Учитель будущего»</t>
  </si>
  <si>
    <t>Мероприятие E5.1 «Педагогические работники, прошедшие добровольно независимую оценку квалификации»</t>
  </si>
  <si>
    <t>Мероприятие 1.1 «Обеспечение деятельности муниципальных органов - учреждения в сфере образования»</t>
  </si>
  <si>
    <t>Мероприятие 1.2 «Обеспечение деятельности прочих учреждений образования (межшкольные учебные комбинаты, хозяйственные эксплуатационные конторы, методические кабинеты)»</t>
  </si>
  <si>
    <t>Мероприятие 1.3 «Мероприятия в сфере образования»</t>
  </si>
  <si>
    <t>Подпрограмма: 1 Социальная поддержка граждан</t>
  </si>
  <si>
    <t>Основное мероприятие 03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Московской области»</t>
  </si>
  <si>
    <t>Мероприятие 3.1 «Предоставление гражданам субсидий на оплату жилого помещения и коммунальных услуг»</t>
  </si>
  <si>
    <t>Мероприятие 3.2 «Обеспечение предоставления гражданам субсидий на оплату жилого помещения и коммунальных услуг»</t>
  </si>
  <si>
    <t>Основное мероприятие 18 «Предоставление государственных гарантий муниципальным служащим, поощрение за муниципальную службу»</t>
  </si>
  <si>
    <t>Мероприятие 18.3 «Организация выплаты пенсии за выслугу лет лицам, замещающим муниципальные должности и должности муниципальной службы, в связи с выходом на пенсию»</t>
  </si>
  <si>
    <t>Основное мероприятие 20 «Создание условий для поддержания здорового образа жизни»</t>
  </si>
  <si>
    <t>Подпрограмма: 2 Доступная среда</t>
  </si>
  <si>
    <t>Основное мероприятие 02 «Создание безбарьерной среды на объектах социальной, инженерной и транспортной инфраструктуры в Московской области»</t>
  </si>
  <si>
    <t>Мероприятие 2.1 «Реализация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</si>
  <si>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Мероприятие 2.2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</si>
  <si>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Мероприятие 2.4 «Повышение доступности объектов культуры, спорта, образования для инвалидов и маломобильных групп населения»</t>
  </si>
  <si>
    <t>Мероприятие 2.4.1 «Повышение доступности объектов культуры для инвалидов и маломобильных групп населения»</t>
  </si>
  <si>
    <t>Мероприятие 2.4.2 «Повышение доступности объектов спорта для инвалидов и маломобильных групп населения»</t>
  </si>
  <si>
    <t>Подпрограмма: 3 Развитие системы отдыха и оздоровления детей</t>
  </si>
  <si>
    <t>Основное мероприятие 05 «Мероприятия по организации отдыха детей в каникулярное время, проводимые муниципальными образованиями Московской области»</t>
  </si>
  <si>
    <t>Мероприятие 5.1 «Мероприятия по организации отдыха детей в каникулярное время»</t>
  </si>
  <si>
    <t>Подпрограмма: 8 Развитие трудовых ресурсов и охраны труда</t>
  </si>
  <si>
    <t>Основное мероприятие 01 «Профилактика производственного травматизма»</t>
  </si>
  <si>
    <t>Мероприятие 1.1 «Мероприятия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t>
  </si>
  <si>
    <t>Подпрограмма: 9 Развитие и поддержка социально ориентированных некоммерческих организаций</t>
  </si>
  <si>
    <t>Основное мероприятие 01 «Осуществление финансовой поддержки СО НКО»</t>
  </si>
  <si>
    <t>Мероприятие 1.1 «Оказание финансовой поддержки общественным объединениям инвалидов, а также территориальным подразделениям, созданным общероссийскими общественными объединениями инвалидов»</t>
  </si>
  <si>
    <t>Мероприятие 1.2 «Предоставление субсидии СО НКО в сфере социальной защиты населения»</t>
  </si>
  <si>
    <t>Мероприятие 1.7 «Предоставление субсидий СО НКО в сфере физической культуры и спорта»</t>
  </si>
  <si>
    <t>Основное мероприятие 02 «Осуществление имущественной, информационной и консультационной поддержки СО НКО»</t>
  </si>
  <si>
    <t>Мероприятие 2.1 «Предоставление имущественной и консультационной поддержки СО НКО»</t>
  </si>
  <si>
    <t>Мероприятие 2.2 «Предоставление информационной поддержки, организация и проведение конференций, совещаний, круглых столов, семинаров, тренингов, форумов, образовательных программ и других просветительских мероприятий по вопросам деятельности СО НКО»</t>
  </si>
  <si>
    <t>Подпрограмма: 1 Развитие физической культуры и спорта</t>
  </si>
  <si>
    <t>Подпрограмма: 3 Подготовка спортивного резерва</t>
  </si>
  <si>
    <t>Подпрограмма: 4 Обеспечивающая подпрограмма</t>
  </si>
  <si>
    <t>Мероприятие 1.1 «Обеспечение деятельности органов местного самоуправления»</t>
  </si>
  <si>
    <t>Основное мероприятие 01 «Подготовка спортивных сборных команд»</t>
  </si>
  <si>
    <t>Мероприятие 1.1 «Расходы на обеспечение деятельности (оказание услуг) муниципальных учреждений по подготовке спортивных команд и спортивного резерва»</t>
  </si>
  <si>
    <t>Мероприятие 1.1.1 «Расходы на обеспечение деятельности (оказание услуг) МБУ ГОЩ «Спортивная школа» по подготовке спортивных команд и спортивного резерва»</t>
  </si>
  <si>
    <t>Мероприятие 1.1.2 «Расходы на обеспечение деятельности (оказание услуг) МБУ ГОЩ ЦАФКСиТ «Спартанец» по подготовке спортивных команд и спортивного резерва »</t>
  </si>
  <si>
    <t>Мероприятие 1.1.3 «Укрепление материально-технической базы МБУ ГОЩ «Спортивная школа»»</t>
  </si>
  <si>
    <t>Мероприятие 1.1.4 «Расходы на обеспечение деятельности (оказание услуг) МБУ ДО ДЮСШ ГОЩ по подготовке спортивных команд и спортивного резерва»</t>
  </si>
  <si>
    <t>Федеральный проект P5 «Спорт - норма жизни»</t>
  </si>
  <si>
    <t>Мероприятие P5.2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</si>
  <si>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Основное мероприятие 01 «Обеспечение условий для развития на территории городского округа физической культуры, школьного спорта и массового спорта»</t>
  </si>
  <si>
    <t>Мероприятие 1.1 «Расходы на обеспечение деятельности (оказание услуг) муниципальных учреждений в области физической культуры и спорта»</t>
  </si>
  <si>
    <t>Мероприятие 1.1.1 «Расходы на обеспечение деятельности (оказание услуг) МАУ ГОЩ ФОК «Ледовая арена» им. В.А. Третьяка" в области физической культуры и спорта»</t>
  </si>
  <si>
    <t>Мероприятие 1.1.2 «Расходы на обеспечение деятельности (оказание услуг) МАУ ГОЩ УСК «Подмосковье» в области физической культуры и спорта»</t>
  </si>
  <si>
    <t>Мероприятие 1.1.3 «Расходы на обеспечение деятельности (оказание услуг) МАУ ГОЩ «ФОК» в области физической культуры и спорта»</t>
  </si>
  <si>
    <t>Мероприятие 1.1.4 «Расходы на обеспечение деятельности (оказание услуг) МБУ ГОЩ СК «Гребнево» в области физической культуры и спорта»</t>
  </si>
  <si>
    <t>Мероприятие 1.1.5 «Расходы на обеспечение деятельности (оказание услуг) МБУ ГОЩ СДЦ «Факел» в области физической культуры и спорта»</t>
  </si>
  <si>
    <t>Мероприятие 1.1.6 «Расходы на обеспечение деятельности (оказание услуг) МКУ ГОЩ Загорянский ФСК «Спартак» в области физической культуры и спорта»</t>
  </si>
  <si>
    <t>Мероприятие 1.1.7 «Расходы на обеспечение деятельности (оказание услуг) МАУ ГОЩ "ФОК № 2" в области физической культуры и спорта»</t>
  </si>
  <si>
    <t>Мероприятие 1.1.8 «Расходы на обеспечение деятельности (оказание услуг) МАУ ГОЩ ФСК «Медвежьи Озера» в области физической культуры и спорта»</t>
  </si>
  <si>
    <t>Мероприятие 1.1.9 «Расходы на обеспечение деятельности (оказание услуг) МКУ ГОЩ СК «Литвиново» в области физической культуры и спорта»</t>
  </si>
  <si>
    <t>Мероприятие 1.1.10 «Расходы на обеспечение деятельности (оказание услуг) МКУ ГОЩ СК «Маяк» в области физической культуры и спорта»</t>
  </si>
  <si>
    <t>Мероприятие 1.1.11 «Расходы на обеспечение деятельности (оказание услуг) МБУ ГОЩ МСПЦ «Крылья» в области физической культуры и спорта»</t>
  </si>
  <si>
    <t>Мероприятие 1.1.12 «Укрепление материально-технической базы и проведение текущего ремонта МАУ ГОЩ «ФОК»»</t>
  </si>
  <si>
    <t>Мероприятие 1.1.13 «Укрепление материально-технической базы и проведение текущего ремонта МБУ ГОЩ СДЦ «Факел»»</t>
  </si>
  <si>
    <t>Мероприятие 1.1.14 «Укрепление материально-технической базы и проведение текущего ремонта МАУ ГОЩ "ФОК № 2"»</t>
  </si>
  <si>
    <t>Мероприятие 1.2 «Капитальный ремонт, техническое переоснащение и благоустройство территорий учреждений физкультуры и спорта»</t>
  </si>
  <si>
    <t>Мероприятие 1.2.1 «Ремонт входной группы, работы по выполнению предписания (МБУ ГОЩ СДЦ «Факел»)»</t>
  </si>
  <si>
    <t>Мероприятие 1.2.2 «Благоустройство территории между Ледовым дворцом и СОШ № 6 МАУ ГОЩ ФОК «Ледовая арена»»</t>
  </si>
  <si>
    <t>Мероприятие 1.2.3 «Скейт-парк на территории МАУ ГОЩ «ФОК»»</t>
  </si>
  <si>
    <t>Мероприятие 1.3 «Организация и проведение официальных физкультурно-оздоровительных и спортивных мероприятий»</t>
  </si>
  <si>
    <t>Мероприятие 1.3.1 «Внедрение и популяризация комплекса ВФСК ГТО»</t>
  </si>
  <si>
    <t>Мероприятие 1.3.2 «Реализация Календарного плана учреждениями дополнительного образования Комитета по образованию»</t>
  </si>
  <si>
    <t>Мероприятие 1.3.3 «Реализация календарного плана спортивно-массовых мероприятий в ГОЩ»</t>
  </si>
  <si>
    <t>Мероприятие 1.3.4 «Участие спортсменов ГОЩ в мероприятиях МО»</t>
  </si>
  <si>
    <t>Мероприятие 1.3.5 «Развитие спорта высших достижений. Реализация Календарного плана спортивных мероприятий России, Европы, Мира»</t>
  </si>
  <si>
    <t>Мероприятие 1.3.6 «Проведение мероприятий по поощрению физкультурного актива ГОЩ»</t>
  </si>
  <si>
    <t>Мероприятие 1.3.7 «Проведение и участие в спортивно-массовых мероприятиях ГОЩ, МО и России. Учебно-тренировочные сборы»</t>
  </si>
  <si>
    <t>Подпрограмма: 1 Развитие отраслей сельского хозяйства и перерабатывающей промышленности</t>
  </si>
  <si>
    <t>Подпрограмма: 2 Развитие мелиорации земель сельскохозяйственного назначения</t>
  </si>
  <si>
    <t>Основное мероприятие 01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t>
  </si>
  <si>
    <t>Мероприятие 1.1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t>
  </si>
  <si>
    <t>Мероприятие 1.2 «Проведение мероприятий по комплексной борьбе с борщевиком Сосновского»</t>
  </si>
  <si>
    <t>Подпрограмма: 4 Обеспечение эпизоотического и ветеринарно-санитарного благополучия</t>
  </si>
  <si>
    <t>Основное мероприятие 01 «Обеспечение эпизоотического благополучия территории от заноса и распространения заразных, в том числе особо опасных болезней животных, включая африканскую чуму свиней»</t>
  </si>
  <si>
    <t>Мероприятие 1.1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t>
  </si>
  <si>
    <t>Мероприятие 1.2 «Осуществление переданных полномочий Московской области по оформлению сибиреязвенных скотомогильников в собственность Московской области, обустройству и содержанию сибиреязвенных скотомогильников»</t>
  </si>
  <si>
    <t>Подпрограмма: 7 Экспорт продукции агропромышленного комплекса Московской области</t>
  </si>
  <si>
    <t>Федеральный проект T2 «Экспорт продукции агропромышленного комплекса»</t>
  </si>
  <si>
    <t>Мероприятие T2.1 «Экспорт продукции агропромышленного комплекса»</t>
  </si>
  <si>
    <t>Подпрограмма: 1 Охрана окружающей среды</t>
  </si>
  <si>
    <t>Основное мероприятие 01 «Проведение обследований состояния окружающей среды»</t>
  </si>
  <si>
    <t>Мероприятие 1.1 «Проведение обследований состояния окружающей среды»</t>
  </si>
  <si>
    <t>Мероприятие 1.1.1 «Проведение исследований по оценке шумового воздействия в зоне влияния аэродрома «Чкаловский» и от автомобильного транспорта»</t>
  </si>
  <si>
    <t>Мероприятие 1.1.2 «Разработка радиационно-гигиенического паспорта территории г.о. Щёлково»</t>
  </si>
  <si>
    <t>Мероприятие 1.2.1 «Исследование загрязнений водных объектов г.о. Щёлково (включая места отдыха населения)»</t>
  </si>
  <si>
    <t>Мероприятие 1.2.2 «Исследование сбрасываемых после очистки сточных вод Щёлковских межрайонных очистных сооружений и воды в реке Клязьма. »</t>
  </si>
  <si>
    <t>Мероприятие 1.2.3 «Проведение анализов качества воды источников децентрализованного водоснабжения</t>
  </si>
  <si>
    <t>Мероприятие 1.4 «Мероприятия по мониторингу качества атмосферного воздуха (установка автоматизированных постов наблюдения за атмосферным воздухом на территории жилой застройки муниципального образования и закрытых полигонах твердых коммунальных отходов; обслуживание автоматизированных постов наблюдения за атмосферным воздухом)»</t>
  </si>
  <si>
    <t>Мероприятие 1.4.1 «Анализ состояния воздушной среды на территории г.о. Щёлково с представлением обобщённой справки»</t>
  </si>
  <si>
    <t>Мероприятие 1.4.2 «Проведение исследований атмосферного воздуха в городском округе Щёлково»</t>
  </si>
  <si>
    <t>Мероприятие 1.10 «Расходы на очистку береговых зон водоемов»</t>
  </si>
  <si>
    <t>Мероприятие 1.10.10 «Проведение работ по восстановлению и экологической реабилитации водных объектов»</t>
  </si>
  <si>
    <t>Основное мероприятие 03 «Вовлечение населения в экологические мероприятия»</t>
  </si>
  <si>
    <t>Мероприятие 3.1 «Вовлечение населения в экологические мероприятия»</t>
  </si>
  <si>
    <t>Мероприятие 3.1.1 «Проведение ежегодной городской экологической экспедиции молодёжи»</t>
  </si>
  <si>
    <t>Мероприятие 3.1.2 «Приобретение учебников, газет, журналов, учебно-методических пособий, другой экологической литературы и оборудования для библиотек и учреждений г.о. Щёлково»</t>
  </si>
  <si>
    <t>Мероприятие 3.1.3 «Проведение ежегодной экологической конференции учащихся и студентов г.о. Щёлково «Ноосфера», участие в областных и всероссийских конкурсах»</t>
  </si>
  <si>
    <t>Мероприятие 3.3 «Проведение экологических мероприятий»</t>
  </si>
  <si>
    <t>Мероприятие 3.3.1 «Проведение дезинсекционных (комароистребительных) мероприятий на анофелогенных водоёмах г.о. Щёлково»</t>
  </si>
  <si>
    <t>Мероприятие 3.3.2 «Мероприятия по ликвидации экстренных ситуаций на территории г.о. Щёлково»</t>
  </si>
  <si>
    <t>Мероприятие 3.3.3 «Проведение «Дней защиты от экологической опасности»»</t>
  </si>
  <si>
    <t>Мероприятие 3.4 «Информирование населения об экологическом мониторинге»</t>
  </si>
  <si>
    <t>Мероприятие 3.4.1 «Выпуск ежемесячного Экологического бюллетеня»</t>
  </si>
  <si>
    <t>Мероприятие 3.4.2 «Организация выпусков экологических программ в средствах массовой информации»</t>
  </si>
  <si>
    <t>Подпрограмма: 2 Развитие водохозяйственного комплекса</t>
  </si>
  <si>
    <t>Основное мероприятие 01 «Обеспечение безопасности гидротехнических сооружений и проведение мероприятий по берегоукреплению»</t>
  </si>
  <si>
    <t>Мероприятие 1.1 «Капитальный ремонт гидротехнических сооружений, находящихся в муниципальной собственности, в том числе разработка проектной документации»</t>
  </si>
  <si>
    <t>Подпрограмма: 5 Региональная программа в области обращения с отходами, в том числе с твердыми коммунальными отходами</t>
  </si>
  <si>
    <t>Основное мероприятие 11 «Организация работ в области обращения с отходами»</t>
  </si>
  <si>
    <t>Мероприятие 11.5 «Ликвидация несанкционированных свалок»</t>
  </si>
  <si>
    <t>Подпрограмма: 1 Профилактика преступлений и иных правонарушений</t>
  </si>
  <si>
    <t>Основное мероприятие 05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 медицинских осмотров призывников в Военном комиссариате Московской области»</t>
  </si>
  <si>
    <t>Мероприятие 5.1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t>
  </si>
  <si>
    <t>Мероприятие 5.2 «Проведение антинаркотических мероприятий с использованием профилактических программ, одобренных Министерством образования Московской области»</t>
  </si>
  <si>
    <t>Мероприятие 5.3 «Обучение педагогов и волонтеров методикам проведения профилактических занятий с использованием программ, одобренных Министерством образования Московской области»</t>
  </si>
  <si>
    <t>Мероприятие 5.4 «Изготовление и размещение рекламы, агитационных материалов направленных на: информирование общественности и целевых групп профилактики о государственной стратегии, а также реализуемой профилактической деятельности в отношении наркомании; - формирования общественного мнения, направленного на изменение норм, связанных с поведением «риска», и пропаганду ценностей здорового образа жизни; - информирование о рисках, связанных с наркотиками; - стимулирование подростков и молодежи и их родителей к обращению за психологической и иной профессиональной помощью»</t>
  </si>
  <si>
    <t>Основное мероприятие 02 «Обеспечение деятельности общественных объединений правоохранительной направленности»</t>
  </si>
  <si>
    <t>Мероприятие 2.1 «Проведение мероприятий по привлечению граждан, принимающих участие в деятельности народных дружин»</t>
  </si>
  <si>
    <t>Мероприятие 2.2 «Материальное стимулирование народных дружинников»</t>
  </si>
  <si>
    <t>Мероприятие 2.3 «Материально–техническое обеспечение деятельности народных дружин»</t>
  </si>
  <si>
    <t>Мероприятие 2.4 «Проведение мероприятий по обеспечению правопорядка и безопасности граждан»</t>
  </si>
  <si>
    <t>Мероприятие 2.5 «Осуществление мероприятий по обучению народных дружинников»</t>
  </si>
  <si>
    <t>Основное мероприятие 01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t>
  </si>
  <si>
    <t>Мероприятие 1.1 «Проведение мероприятий по профилактике терроризма»</t>
  </si>
  <si>
    <t>Мероприятие 1.2 «Приобретение оборудования (материалов), наглядных пособий и оснащения для использования при проведении тренировок на объектах с массовым пребыванием людей»</t>
  </si>
  <si>
    <t>Мероприятие 1.3 «Оборудование социально-значимых объектов инженерно-техническими сооружениями, обеспечивающими контроль доступа или блокирование несанкционированного доступа, контроль и оповещение о возникновении угроз»</t>
  </si>
  <si>
    <t>Основное мероприятие 03 «Реализация мероприятий по обеспечению общественного порядка и общественной безопасности, профилактике проявлений экстремизма на территории муниципального образования Московской области»</t>
  </si>
  <si>
    <t>Мероприятие 3.1 «Проведение капитального ремонта (ремонта) зданий (помещений)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 осуществляющих деятельность по охране общественного порядка и обеспечению общественной безопасности, противодействию терроризму и экстремизму, находящихся в собственности муниципальных образований Московской области»</t>
  </si>
  <si>
    <t>Мероприятие 3.2 «Проведение капитального ремонта (ремонта) зданий (помещений), занимаемых территориальными подразделениями Управления Федеральной службы безопасности Российской Федерации по городу Москве и Московской области, осуществляющими деятельность по охране общественного порядка и обеспечению общественной безопасности, противодействию терроризму и экстремизму, находящихся в собственности муниципальных образований Московской области»</t>
  </si>
  <si>
    <t>Мероприятие 3.3 «Участие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t>
  </si>
  <si>
    <t>Мероприятие 3.4 «Проведение мероприятий по профилактике экстремизма»</t>
  </si>
  <si>
    <t>Мероприятие 3.5 «Организация и проведение «круглых столов» с лидерами местных национально-культурных объединений и религиозных организаций по вопросам социальной и культурной адаптации мигрантов, предупреждения конфликтных ситуаций среди молодежи, воспитания межнациональной и межконфессиональной толерантности»</t>
  </si>
  <si>
    <t>Мероприятие 3.6 «Организация и проведение информационно-пропагандистских мероприятий по разъяснению сущности терроризма и его общественной опасности, а также формирование у граждан неприятия идеологии терроризма»</t>
  </si>
  <si>
    <t>Мероприятие 3.7 «Проведение капитального ремонта (ремонта) зданий (помещений), находящихся в собственности муниципальных образований Московской области, в целях размещения подразделений Главного следственного управления Следственного комитета Российской Федерации по Московской области»</t>
  </si>
  <si>
    <t>Основное мероприятие 04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</si>
  <si>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Мероприятие 4.1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t>
  </si>
  <si>
    <t>Мероприятие 4.2 «Проведение работ по установке видеокамер с подключением к системе «Безопасный регион» на подъездах многоквартирных домов»</t>
  </si>
  <si>
    <t>Мероприятие 4.3 «Обслуживание, модернизация и развитие системы «Безопасный регион»»</t>
  </si>
  <si>
    <t>Мероприятие 4.4 «Обеспечение установки на коммерческих объектах видеокамер с подключением к системе «Безопасный регион», а также интеграция имещиюхся средств видеонаблюдения коммерческих объектов в систему «Безопасный регион»»</t>
  </si>
  <si>
    <t>Основное мероприятие 07 «Развитие похоронного дела на территории Московской области»</t>
  </si>
  <si>
    <t>Мероприятие 7.1 «Возмещение специализированной службе по вопросам похоронного дела стоимости услуг по погребению умерших в части, превышающей размер возмещения, установленный законодательством РФ и МО»</t>
  </si>
  <si>
    <t>Мероприятие 7.2 «Расходы на обеспечение деятельности (оказание услуг) в сфере похоронного дела»</t>
  </si>
  <si>
    <t>Мероприятие 7.3 «Оформление земельных участков под кладбищами в муниципальную собственность, включая создание новых кладбищ»</t>
  </si>
  <si>
    <t>Мероприятие 7.4 «Зимние и летние работы по содержанию мест захоронений, текущий и капитальный ремонт основных фондов»</t>
  </si>
  <si>
    <t>Мероприятие 7.5 «Содержание и благоустройство воинских, почетных, одиночных захоронений в случаях, если погребение осуществлялось за счет средств федерального бюджета, бюджета субъекта Российской Федерации или бюджетов муниципальных образований, а также иных захоронений и памятников, находящихся под охраной государства»</t>
  </si>
  <si>
    <t>Мероприятие 7.6 «Содержание и благоустройство могил и надгробий Героев Советского Союза, Героев Российской Федерации или полных кавалеров ордена Славы при отсутствии близких родственников, если таковые могилы и надгробия имеются на территории кладбищ»</t>
  </si>
  <si>
    <t>Мероприятие 7.7 «Проведение инвентаризации мест захоронений»</t>
  </si>
  <si>
    <t>Мероприятие 7.8 «Обустройство и восстановление воинских захоронений, находящихся в государственной собственности»</t>
  </si>
  <si>
    <t>Мероприятие 7.9 «Осуществление переданных полномочий Московской области по транспортировке умерших в морг, включая погрузо-разгрузочные работы, с мест обнаружения или происшествия для проведения судебно-медицинской экспертизы»</t>
  </si>
  <si>
    <t>Мероприятие 7.10 «Реализация мероприятий федеральной целевой программы "Увековечение памяти погибших при защите Отечества на 2019 - 2024 годы" »</t>
  </si>
  <si>
    <t>Подпрограмма: 2 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t>
  </si>
  <si>
    <t>Основное мероприятие 01 «Осуществление мероприятий по защите и смягчению последствий от чрезвычайных ситуаций природного и техногенного характера населения и территории муниципального образования Московской области»</t>
  </si>
  <si>
    <t>Мероприятие 1.2 «Создание и содержание курсов гражданской обороны»</t>
  </si>
  <si>
    <t>Мероприятие 1.3 «Оборудование учебно-консультационных пунктов для подготовки неработающего населения информационными стендами, оснащение УКП учебной литературой и видеотехникой»</t>
  </si>
  <si>
    <t>Мероприятие 1.4 «Подготовка населения в области гражданской обороны и действиям в чрезвычайных ситуациях. Пропаганда знаний в области ГО (изготовление и распространение памяток, листовок, аншлагов, баннеров и т.д.)»</t>
  </si>
  <si>
    <t>Мероприятие 1.6 «Создание резервов материальных ресурсов для ликвидации ЧС на территории муниципального образования»</t>
  </si>
  <si>
    <t>Мероприятие 1.7 «Реализация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(разработка, корректировка, всех Планов и т.д.)»</t>
  </si>
  <si>
    <t>Мероприятие 1.10 «Совершенствование и развитие системы обеспечения вызова муниципальных экстренных оперативных служб по единому номеру 112, ЕДДС»</t>
  </si>
  <si>
    <t>Основное мероприятие 02 «Выполнение мероприятий по безопасности населения на водных объектах, расположенных на территории муниципального образования Московской области»</t>
  </si>
  <si>
    <t>Основное мероприятие 03 «Создание, содержание системно-аппаратного комплекса «Безопасный город» на территории Московской области»</t>
  </si>
  <si>
    <t>Мероприятие 3.1 «Создание, содержание системно-аппаратного комплекса «Безопасный город»»</t>
  </si>
  <si>
    <t>Подпрограмма: 3 Развитие и совершенствование систем оповещения и информирования населения муниципального образования Московской области</t>
  </si>
  <si>
    <t>Основное мероприятие 01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(происшествиях) на территории муниципального образования Московской области»</t>
  </si>
  <si>
    <t>Подпрограмма: 4 Обеспечение пожарной безопасности на территории муниципального образования Московской области</t>
  </si>
  <si>
    <t>Основное мероприятие 01 «Повышение степени пожарной безопасности»</t>
  </si>
  <si>
    <t>Мероприятие 1.1 «Оказание поддержки общественным объединениям пожарной охраны, социальное и экономическое стимулирование участия граждан и организаций в добровольной пожарной охране»</t>
  </si>
  <si>
    <t>Мероприятие 1.2 «Содержание пожарных гидрантов, обеспечение их исправного состояния и готовности к забору воды в любое время года»</t>
  </si>
  <si>
    <t>Мероприятие 1.4 «Установка и содержание автономных дымовых пожарных извещателей в местах проживания многодетных семей и семей, находящихся в трудной жизненной ситуации»</t>
  </si>
  <si>
    <t>Мероприятие 1.5.1 «Обустройство противопожарных минерализованных полос, опашка территорий по границам населенных пунктов примыкающих к лесным массивам»</t>
  </si>
  <si>
    <t>Мероприятие 1.6 «Организация обучения населения мерам пожарной безопасности и пропаганда в области пожарной безопасности, содействие распространению пожарно-технических знаний»</t>
  </si>
  <si>
    <t>Мероприятие 1.8 «Обеспечение связи и оповещения населения о пожаре»</t>
  </si>
  <si>
    <t>Мероприятие 1.9 «Проведение работ для возведения пожарного депо из быстровозводимых модульных конструкций полной заводской готовности (проектно-изыскательские работы, возведение фундамента, техническое присоединение инженерно-техническим сетям, благоустройство территории) »</t>
  </si>
  <si>
    <t>Подпрограмма: 5 Обеспечение мероприятий гражданской обороны на территории муниципального образования Московской области</t>
  </si>
  <si>
    <t>Основное мероприятие 01 «Организация накопления, хранения, освежения и обслуживания запасов материально-технических, продовольственных, медицинских и иных средств в целях гражданской обороны»</t>
  </si>
  <si>
    <t>Основное мероприятие 02 «Обеспечение готовности защитных сооружений и других объектов гражданской обороны на территории муниципальных образований Московской области»</t>
  </si>
  <si>
    <t>Мероприятие 2.1 «Создание и обеспечение готовности сил и средств гражданской обороны муниципального образования Московской области»</t>
  </si>
  <si>
    <t>Мероприятие 2.2 «Повышение степени готовности к использованию по предназначению защитных сооружений и других объектов гражданской обороны»</t>
  </si>
  <si>
    <t>Мероприятие 2.3 «Организация и выполнение мероприятий, предусмотренных планом гражданской обороны защиты населения муниципального образования Московской области (в том числе разработка Плана)»</t>
  </si>
  <si>
    <t>Подпрограмма: 6 Обеспечивающая подпрограмма</t>
  </si>
  <si>
    <t>Мероприятие 1.1 «Расходы на обеспечение деятельности (оказание услуг) муниципальных учреждений - служба спасения»</t>
  </si>
  <si>
    <t>Мероприятие 1.1.1 «Расходы на обеспечение деятельности МКУ ГОЩ "Центр гражданской защиты"»</t>
  </si>
  <si>
    <t>Мероприятие 1.1.2 «Развитие материально-технической базы МКУ ГОЩ «Центр гражданской защиты»»</t>
  </si>
  <si>
    <t>Мероприятие 1.1.3 «Предоставление услуг юридическим лицам в области защиты населения и территорий от чрезвычайных ситуаций»</t>
  </si>
  <si>
    <t>Подпрограмма: 1 Комплексное освоение земельных участков в целях жилищного строительства и развитие застроенных территорий</t>
  </si>
  <si>
    <t>Основное мероприятие 01 «Создание условий для развития рынка доступного жилья, развитие жилищного строительства»</t>
  </si>
  <si>
    <t>Мероприятие 1.1 «Организация строительства»</t>
  </si>
  <si>
    <t>Мероприятие 1.3 «Обеспечение проживающих в городском округе и нуждающихся в жилых помещениях малоимущих граждан жилыми помещениями»</t>
  </si>
  <si>
    <t>Основное мероприятие 04 «Обеспечение прав пострадавших граждан-соинвесторов»</t>
  </si>
  <si>
    <t>Мероприятие 4.1 «Мероприятия, направленные на достижение показателей (без финансирования)»</t>
  </si>
  <si>
    <t>Основное мероприятие 07 «Финансовое обеспечение выполнения отдельных государственных полномочий в сфере жилищной политики, переданных органам местного самоуправления»</t>
  </si>
  <si>
    <t>Мероприятие 7.1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</si>
  <si>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Подпрограмма: 2 Обеспечение жильем молодых семей</t>
  </si>
  <si>
    <t>Основное мероприятие 01 «Оказание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t>
  </si>
  <si>
    <t>Мероприятие 1.1 «Реализация мероприятий по обеспечению жильем молодых семей»</t>
  </si>
  <si>
    <t>Мероприятие 1.1.1 «Реализация мероприятий по обеспечению жильем молодых семей»</t>
  </si>
  <si>
    <t>Мероприятие 1.1.2 «Предоставление дополнительной социальной выплаты в случае рождения (усыновления) ребенка»</t>
  </si>
  <si>
    <t>Подпрограмма: 3 Обеспечение жильем детей-сирот и детей, оставшихся без попечения родителей, лиц из числа детей-сирот и детей, оставшихся без попечения родителей</t>
  </si>
  <si>
    <t>Мероприятие 1.1 «Предоставление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</si>
  <si>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Подпрограмма: 4 Социальная ипотека</t>
  </si>
  <si>
    <t>Основное мероприятие 01 «I этап реализации подпрограммы 4. Компенсация оплаты основного долга по ипотечному жилищному кредиту»</t>
  </si>
  <si>
    <t>Мероприятие 1.1 «Компенсация оплаты основного долга по ипотечному жилищному кредиту»</t>
  </si>
  <si>
    <t>Подпрограмма: 7 Улучшение жилищных условий отдельных категорий многодетных семей</t>
  </si>
  <si>
    <t>Основное мероприятие 01 «Предоставление многодетным семьям жилищных субсидий на приобретение жилого помещения или строительство индивидуального жилого дома»</t>
  </si>
  <si>
    <t>Мероприятие 1.1 «Реализация мероприятий по улучшению жилищных условий многодетных семей»</t>
  </si>
  <si>
    <t>Подпрограмма: 8 Обеспечение жильем отдельных категорий граждан, установленных федеральным законодательством</t>
  </si>
  <si>
    <t>Основное мероприятие 02 «Оказание государственной поддержки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</si>
  <si>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Мероприятие 2.1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</si>
  <si>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Мероприятие 2.2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</si>
  <si>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Основное мероприятие 03 «Оказание государственной поддержки по обеспечению жильем граждан, уволенных с военной службы, и приравненных к ним лиц в соответствии с Федеральным законом от 8 декабря 2010 года № 342-ФЗ «О внесении изменений в Федеральный закон «О статусе военнослужащих» и об обеспечении жилыми помещениями некоторых категорий граждан»»</t>
  </si>
  <si>
    <t>Мероприятие 3.1 «Осуществление полномочий по обеспечению жильем граждан, уволенных с военной службы, и приравненных к ним лиц, в соответствии с Федеральным законом от 8 декабря 2010 года №342-ФЗ «О внесении изменений в Федеральный закон «О статусе военнослужащих» и об обеспечении жилыми помещениями некоторых категорий граждан»»</t>
  </si>
  <si>
    <t>Подпрограмма: 1 Чистая вода</t>
  </si>
  <si>
    <t>Основное мероприятие 02 «Строительство, реконструкция, капитальный ремонт, приобретение, монтаж и ввод в эксплуатацию объектов водоснабжения на территории муниципальных образований Московской области»</t>
  </si>
  <si>
    <t>Мероприятие 2.1 «Строительство и реконструкция объектов водоснабжения»</t>
  </si>
  <si>
    <t>Мероприятие 2.2 «Капитальный ремонт, приобретение, монтаж и ввод в эксплуатацию объектов водоснабжения»</t>
  </si>
  <si>
    <t>Мероприятие 2.2.1 «Капитальный ремонт ВЗУ со станцией обезжелезивания, п. Краснознаменский г. Щелково, Щелковский м.р.»</t>
  </si>
  <si>
    <t>Мероприятие 2.3 «Капитальный ремонт, приобретение, монтаж и ввод в эксплуатацию шахтных колодцев»</t>
  </si>
  <si>
    <t>Подпрограмма: 2 Системы водоотведения</t>
  </si>
  <si>
    <t>Основное мероприятие 01 «Строительство, реконструкция (модернизация), капитальный ремонт, приобретение, монтаж и ввод в эксплуатацию объектов очистки сточных вод на территории муниципальных образований Московской области»</t>
  </si>
  <si>
    <t>Мероприятие 1.3 «Капитальный ремонт объектов очистки сточных вод»</t>
  </si>
  <si>
    <t>Мероприятие 1.3.1 «Капитальный ремонт очистных сооружений канализации пос. Фряново, г.о. Щёлково производительностью 3000 тыс. м3/сут. (в т.ч. ПИР)»</t>
  </si>
  <si>
    <t>Основное мероприятие 02 «Строительство (реконструкция), капитальный ремонт канализационных коллекторов (участков) и канализационных насосных станций на территории муниципальных образований Московской области»</t>
  </si>
  <si>
    <t>Мероприятие 2.1 «Капитальный ремонт канализационных коллекторов и канализационных насосных станций»</t>
  </si>
  <si>
    <t>Мероприятие 2.1.1 «Капитальный ремонт межрайонного самотечного коллектора от г. Королев (пл. Валентиновская) до г. Щелково (КНС «Соколовская») Д1500 мм Щелковский муниципальный район (2 этап)»</t>
  </si>
  <si>
    <t>Мероприятие 2.1.2 «Оказание услуг по осуществлению строительного контроля за выполнением работ по капитальному ремонту межрайонного самотечного коллектора от г. Королев (пл. Валентиновская) до г. Щелково (КНС "Соколовская") Д1500 мм Щелковский муниципальный район (2 этап)»</t>
  </si>
  <si>
    <t>Мероприятие 2.1.3 «Капитальный ремонт коллектора 2Д=1200мм (две нитки), проходящего в железобетонном дюкере по дну реки Клязьма и в прилегающей береговой зоне, Щелковский м.р.»</t>
  </si>
  <si>
    <t>Мероприятие 2.1.4 «Оказание услуг по осуществлению строительного контроля за выполнением работ по капитальному ремонту коллектора 2Д=1200мм (две нитки), проходящего в железобетонном дюкере по дну реки Клязьма и в прилегающей береговой зоне, Щелковский м.р.»</t>
  </si>
  <si>
    <t>Мероприятие 2.2 «Строительство (реконструкция) канализационных коллекторов, канализационных насосных станций»</t>
  </si>
  <si>
    <t>Подпрограмма: 3 Создание условий для обеспечения качественными коммунальными услугами</t>
  </si>
  <si>
    <t>Основное мероприятие 02 «Строительство, реконструкция, капитальный ремонт, приобретение, монтаж и ввод в эксплуатацию объектов коммунальной инфраструктуры на территории муниципальных образований Московской области»</t>
  </si>
  <si>
    <t>Мероприятие 2.2 «Строительство и реконструкция объектов коммунальной инфраструктуры»</t>
  </si>
  <si>
    <t>Основное мероприятие 03 «Проведение первоочередных мероприятий по восстановлению инфраструктуры военных городков на территории Московской области, переданных из федеральной собственности»</t>
  </si>
  <si>
    <t>Мероприятие 3.1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</si>
  <si>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Мероприятие 3.1.1 «Проведение аварийно-восстановительных работ на коллекторе диаметром 400, 600 мм, поврежденного (разрушенного) в результате обрушения сводов трубопровода, полного износа конструктивных элементов трубопровода, расположенного по адресу: Московская область, Щелковский район, г. Щелково (Щелково-4, ул. Беляева) - с.п. Анискинское (д. Леониха) - г. Щелково (Щелково-3)»</t>
  </si>
  <si>
    <t>Мероприятие 3.1.2 «Оказание услуг по осуществлению строительного контроля за проведением аварийно-восстановительных работ на коллекторе диаметром 400, 600 мм, поврежденного (разрушенного) в результате обрушения сводов трубопровода, полного износа конструктивных элементов трубопровода, расположенного по адресу: Московская область, Щелковский район, г. Щелково (Щелково-4, ул. Беляева) - с.п. Анискинское (д. Леониха) - г. Щелково (Щелково- 3) *»</t>
  </si>
  <si>
    <t>Мероприятие 3.2 «Капитальные вложения в объекты инженерной инфраструктуры на территории военных городков»</t>
  </si>
  <si>
    <t>Подпрограмма: 4 Энергосбережение и повышение энергетической эффективности</t>
  </si>
  <si>
    <t>Основное мероприятие 01 «Повышение энергетической эффективности муниципальных учреждений Московской области»</t>
  </si>
  <si>
    <t>Мероприятие 1.2 «Установка терморегулирующих клапанов (терморегуляторов) на отопительных приборах»</t>
  </si>
  <si>
    <t>Мероприятие 1.10 «Установка, замена, поверка приборов учета энергетических ресурсов на объектах бюджетной сферы»</t>
  </si>
  <si>
    <t>Основное мероприятие 03 «Повышение энергетической эффективности многоквартирных домов»</t>
  </si>
  <si>
    <t>Мероприятие 3.1 «Организация работы с УК по подаче заявлений в ГУ МО «Государственная жилищная инспекция Московской области»»</t>
  </si>
  <si>
    <t>Мероприятие 1.1 «Создание административных комиссий, уполномоченных рассматривать дела об административных правонарушениях в сфере благоустройства»</t>
  </si>
  <si>
    <t>Подпрограмма: 1 Инвестиции</t>
  </si>
  <si>
    <t>Основное мероприятие 02 «Создание многофункциональных индустриальных парков, технологических парков, промышленных площадок»</t>
  </si>
  <si>
    <t>Мероприятие 2.1 «Стимулирование инвестиционной деятельности муниципальных образований»</t>
  </si>
  <si>
    <t>Мероприятие 2.2 «Привлечение резидентов на территорию индустриальных парков, технопарков, промышленных площадок на долгосрочной основе»</t>
  </si>
  <si>
    <t>Мероприятие 2.4 «Заключение договоров купли-продажи (долгосрочной аренды) земельных участков/помещений для организации производственной деятельности»</t>
  </si>
  <si>
    <t>Мероприятие 2.5 «Создание многофункциональных индустриальных парков, технопарков, промышленных площадок.»</t>
  </si>
  <si>
    <t>Мероприятие 2.6 «Поиск инвесторов, подготовка коммерческих предложений; организация мероприятий с презентацией муниципального образования; проведение личных встреч Главы с представителями бизнеса»</t>
  </si>
  <si>
    <t>Основное мероприятие 07 «Организация работ по поддержке и развитию промышленного потенциала»</t>
  </si>
  <si>
    <t>Мероприятие 7.1 «Проведение мероприятий по погашению задолженности по выплате заработной платы в Московской области»</t>
  </si>
  <si>
    <t>Мероприятие 7.3 «Создание новых рабочих мест за счет проводимых мероприятий направленных на расширение имеющихся производств»</t>
  </si>
  <si>
    <t>Мероприятие 7.4 «Создание и открытие новых промышленных предприятий»</t>
  </si>
  <si>
    <t>Мероприятие 7.6 «Увеличение числа работников прошедших обучение, за счет чего повысилась квалификация»</t>
  </si>
  <si>
    <t>Мероприятие 7.7 «Увеличение предприятий с высокопроизводительными рабочими местами»</t>
  </si>
  <si>
    <t>Подпрограмма: 2 Развитие конкуренции</t>
  </si>
  <si>
    <t>Основное мероприятие 01 «Реализация комплекса мер по развитию сферы закупок в соответствии с Федеральным законом № 44-ФЗ»</t>
  </si>
  <si>
    <t>Мероприятие 1.1 «Привлечение специализированной организации к осуществлению закупок»</t>
  </si>
  <si>
    <t>Основное мероприятие 02 «Развитие конкурентной среды в рамках Федерального закона № 44-ФЗ»</t>
  </si>
  <si>
    <t>Мероприятие 2.1 «Информирование общественности о предполагаемых потребностях в товарах (работах, услугах) в рамках размещения информации об осуществлении закупок и проведении иных конкурентных процедур»</t>
  </si>
  <si>
    <t>Мероприятие 2.2 «Разработка и актуализация правовых актов в сфере закупок»</t>
  </si>
  <si>
    <t>Мероприятие 2.3 «Анализ и мониторинг закупочной деятельности заказчиков»</t>
  </si>
  <si>
    <t>Мероприятие 2.4 «Организация проведения совместных закупок»</t>
  </si>
  <si>
    <t>Основное мероприятие 04 «Реализация комплекса мер по содействию развитию конкуренции»</t>
  </si>
  <si>
    <t>Мероприятие 4.1 «Формирование и изменение перечня рынков для содействия развитию конкуренции в муниципальном образовании Московской области»</t>
  </si>
  <si>
    <t>Мероприятие 4.2 «Разработка и корректировка плана мероприятий («дорожной карты») по содействию развитию конкуренции в муниципальном образовании Московской области»</t>
  </si>
  <si>
    <t>Мероприятие 4.3 «Проведение мониторинга состояния и развития конкурентной среды на рынках товаров, работ и услуг на территории муниципального образования Московской области и анализ его результатов»</t>
  </si>
  <si>
    <t>Мероприятие 4.4 «Подготовка ежегодного доклада «Информационный доклад о внедрении стандарта развития конкуренции на территории муниципального образования Московской области»»</t>
  </si>
  <si>
    <t>Мероприятие 4.5 «Информирование субъектов предпринимательской деятельности и потребителей товаров, работ и услуг о состоянии конкурентной среды и деятельности по содействию развитию конкуренции»</t>
  </si>
  <si>
    <t>Подпрограмма: 3 Развитие малого и среднего предпринимательства</t>
  </si>
  <si>
    <t>Основное мероприятие 02 «Реализация механизмов муниципальной поддержки субъектов малого и среднего предпринимательства»</t>
  </si>
  <si>
    <t>Мероприятие 2.2 «Частичная компенсация субъектам малого и среднего предпринимательства затрат, связанных с приобретением оборудования в целях создания и (или) развития либо модернизации производства товаров (работ, услуг)»</t>
  </si>
  <si>
    <t>Мероприятие 2.3 «Частичная компенсация затрат субъектам малого и среднего предпринимательства, осуществляющим предоставление услуг (производство товаров) в следующих сферах деятельности: социальное обслуживание граждан, услуги здравоохранения, физкультурно-оздоровительная деятельность, реабилитация инвалидов, проведение занятий в детских и молодежных кружках, секциях, студиях, создание и развитие детских центров, производство и (или) реализация медицинской техники, протезно-ортопедических изделий, а также технических средств, включая автомототранспорт, материалов для профилактики инвалидности или реабилитации инвалидов, обеспечение культурно-просветительской деятельности (музеи, театры, школы-студии, музыкальные учреждения, творческие мастерские), предоставление образовательных услуг группам граждан, имеющим ограниченный доступ к образовательным услугам, ремесленничество»</t>
  </si>
  <si>
    <t>Подпрограмма: 4 Развитие потребительского рынка и услуг на территории муниципального образования Московской области</t>
  </si>
  <si>
    <t>Основное мероприятие 01 «Развитие потребительского рынка и услуг на территории муниципального образования Московской области»</t>
  </si>
  <si>
    <t>Мероприятие 1.1 «Содействие вводу (строительству) новых современных объектов потребительского рынка и услуг»</t>
  </si>
  <si>
    <t>Мероприятие 1.2 «Организация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t>
  </si>
  <si>
    <t>Мероприятие 1.3 «Организация и проведение «социальных» акций для ветеранов и инвалидов Великой Отечественной войны, социально незащищенных категорий граждан с участием хозяйствующих субъектов, осуществляющих деятельность в сфере потребительского рынка и услуг»</t>
  </si>
  <si>
    <t>Мероприятие 1.5 «Разработка, согласование и утверждение в муниципальном образовании Московской области схем размещения нестационарных торговых объектов, а также демонтаж нестационарных торговых объектов, размещение которых не соответствует схеме размещения нестационарных торговых объектов»</t>
  </si>
  <si>
    <t>Мероприятие 1.6 «Создание условий для обеспечения жителей городского округа услугами связи, общественного питания, торговли и бытового обслуживания»</t>
  </si>
  <si>
    <t>Основное мероприятие 02 «Развитие сферы общественного питания на территории муниципального образования Московской области»</t>
  </si>
  <si>
    <t>Мероприятие 2.1 «Содействие увеличению уровня обеспеченности населения муниципального образования Московской области предприятиями общественного питания»</t>
  </si>
  <si>
    <t>Основное мероприятие 03 «Развитие сферы бытовых услуг на территории муниципального образования Московской области»</t>
  </si>
  <si>
    <t>Мероприятие 3.1 «Содействие увеличению уровня обеспеченности населения муниципального образования Московской области предприятиями бытового обслуживания»</t>
  </si>
  <si>
    <t>Подпрограмма: 1 Развитие имущественного комплекса</t>
  </si>
  <si>
    <t>Основное мероприятие 02 «Управление имуществом, находящимся в муниципальной собственности, и выполнение кадастровых работ»</t>
  </si>
  <si>
    <t>Мероприятие 2.1 «Расходы, связанные с владением, пользованием и распоряжением имуществом, находящимся в муниципальной собственности городского округа»</t>
  </si>
  <si>
    <t>Мероприятие 2.2 «Взносы на капитальный ремонт общего имущества многоквартирных домов»</t>
  </si>
  <si>
    <t>Основное мероприятие 03 «Создание условий для реализации государственных полномочий в области земельных отношений»</t>
  </si>
  <si>
    <t>Мероприятие 3.1 «Осуществление государственных полномочий Московской области в области земельных отношений»</t>
  </si>
  <si>
    <t>Подпрограмма: 3 Совершенствование муниципальной службы Московской области</t>
  </si>
  <si>
    <t>Основное мероприятие 01 «Организация профессионального развития муниципальных служащих Московской области»</t>
  </si>
  <si>
    <t>Мероприятие 1.1 «Организация и проведение мероприятий по обучению, переобучению, повышению квалификации и обмену опытом специалистов»</t>
  </si>
  <si>
    <t>Мероприятие 1.2 «Организация работы по повышению квалификации муниципальных служащих и работников муниципальных учреждений, в т.ч. участие в краткосрочных семинарах»</t>
  </si>
  <si>
    <t>Подпрограмма: 4 Управление муниципальными финансами</t>
  </si>
  <si>
    <t>Основное мероприятие 01 «Проведение мероприятий в сфере формирования доходов местного бюджета»</t>
  </si>
  <si>
    <t>Мероприятие 1.1 «Разработка мероприятий, направленных на увеличение доходов и снижение задолженности по налоговым платежам»</t>
  </si>
  <si>
    <t>Мероприятие 1.2 «Осуществление мониторинга поступлений налоговых и неналоговых доходов местного бюджета»</t>
  </si>
  <si>
    <t>Мероприятие 1.3 «Формирование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t>
  </si>
  <si>
    <t>Мероприятие 1.4 «Проведение работы с главными администраторами по представлению прогноза поступления доходов и аналитических материалов по исполнению бюджета»</t>
  </si>
  <si>
    <t>Основное мероприятие 05 «Повышение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t>
  </si>
  <si>
    <t>Мероприятие 5.1 «Мониторинг и оценка качества управления муниципальными финансами»</t>
  </si>
  <si>
    <t>Основное мероприятие 06 «Управление муниципальным долгом»</t>
  </si>
  <si>
    <t>Мероприятие 6.1 «Обслуживание муниципального долга по бюджетным кредитам»</t>
  </si>
  <si>
    <t>Мероприятие 6.2 «Обслуживание муниципального долга по коммерческим кредитам»</t>
  </si>
  <si>
    <t>Основное мероприятие 07 «Ежегодное снижение доли просроченной кредиторской задолженности в расходах бюджета городского округа»</t>
  </si>
  <si>
    <t>Мероприятие 7.1 «Проведение анализа сложившейся просроченной кредиторской задолженности"»</t>
  </si>
  <si>
    <t>Мероприятие 7.2 «Инвентаризация просроченной кредиторской задолженности"»</t>
  </si>
  <si>
    <t>Мероприятие 1.1 «Функционирование высшего должностного лица»</t>
  </si>
  <si>
    <t>Мероприятие 1.2 «Расходы на обеспечение деятельности администрации»</t>
  </si>
  <si>
    <t>Мероприятие 1.3 «Комитеты и отраслевые управления при администрации»</t>
  </si>
  <si>
    <t>Мероприятие 1.4 «Обеспечение деятельности (оказание услуг) муниципальных органов - комитет по экономике»</t>
  </si>
  <si>
    <t>Мероприятие 1.5 «Обеспечение деятельности финансового органа»</t>
  </si>
  <si>
    <t>Мероприятие 1.6 «Расходы на обеспечение деятельности (оказание услуг) муниципальных учреждений - централизованная бухгалтерия муниципального образования»</t>
  </si>
  <si>
    <t>Мероприятие 1.7 «Расходы на обеспечение деятельности (оказание услуг) муниципальных учреждений - обеспечение деятельности органов местного самоуправления»</t>
  </si>
  <si>
    <t>Мероприятие 1.7.1 «Расходы на обеспечение деятельности (оказание услуг) МКУ ГОЩ "Информационный центр"»</t>
  </si>
  <si>
    <t>Мероприятие 1.7.2 «Расходы на обеспечение деятельности (оказание услуг) МКУ ГОЩ "Комитет по организации закупок"»</t>
  </si>
  <si>
    <t>Мероприятие 1.7.3 «Расходы на обеспечение деятельности (оказание услуг) МКУ ГОЩ "ЦУЩ"»</t>
  </si>
  <si>
    <t>Мероприятие 1.7.4 «Расходы на обеспечение деятельности (оказание услуг) МКУ ГОЩ "ХТУ"»</t>
  </si>
  <si>
    <t>Мероприятие 1.7.5 «Расходы на обеспечение деятельности (оказание услуг) МКУ ГОЩ "ЦОМУ"»</t>
  </si>
  <si>
    <t>Мероприятие 1.8 «Организация и осуществление мероприятий по мобилизационной подготовке»</t>
  </si>
  <si>
    <t>Мероприятие 1.9 «Взносы в уставной капитал муниципальных предприятий»</t>
  </si>
  <si>
    <t>Мероприятие 1.10 «Взносы в общественные организации (Уплата членских взносов членами Совета муниципальных образований Московской области)»</t>
  </si>
  <si>
    <t>Мероприятие 1.11 «Материально-техническое и организационное обеспечение деятельности старосты сельского населенного пункта»</t>
  </si>
  <si>
    <t>Мероприятие 1.12 «Премия Губернатора Московской области «Прорыв года»»</t>
  </si>
  <si>
    <t>Мероприятие 1.13 «Осуществление мер по противодействию коррупции в границах городского округа"»</t>
  </si>
  <si>
    <t>Мероприятие 1.14 «Принятие устава муниципального образования и внесение в него изменений и дополнений, издание муниципальных правовых актов»</t>
  </si>
  <si>
    <t>Мероприятие 1.15 «Организация сбора статистических показателей»</t>
  </si>
  <si>
    <t>Федеральный проект W1 «Оказание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</si>
  <si>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Мероприятие W1.1 «Оказание содействия в подготовке проведения общероссийского голосования»</t>
  </si>
  <si>
    <t>Подпрограмма: 1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</si>
  <si>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Основное мероприятие 01 «Информирование населения об основных событиях социально-экономического развития и общественно-политической жизни»</t>
  </si>
  <si>
    <t>Мероприятие 1.1 «Информирование населения об основных событиях социально-экономического развития, общественно-политической жизни, освещение деятельности в печатных СМИ»</t>
  </si>
  <si>
    <t>Мероприятие 1.2 «Информирование населения об основных событиях социально-экономического развития, общественно-политической жизни, освещение деятельности путем изготовления и распространения (вещания) радиопрограммы»</t>
  </si>
  <si>
    <t>Мероприятие 1.3 «Информирование населения об основных событиях социально-экономического развития, общественно-политической жизни, освещение деятельности путем изготовления и распространения (вещания) телепередач»</t>
  </si>
  <si>
    <t>Мероприятие 1.4 «Информирование населения об основных событиях социально-экономического развития, общественно-политической жизни, освещение деятельности в электронных СМИ, распространяемых в сети Интернет (сетевых изданиях). Создание и ведение информационных ресурсов и баз данных муниципального образования»</t>
  </si>
  <si>
    <t>Мероприятие 1.5 «Информирование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формирование положительного образа муниципального образования как социально ориентированного, комфортного для жизни и ведения предпринимательской деятельности»</t>
  </si>
  <si>
    <t>Мероприятие 1.6 «Осуществление взаимодействия органов местного самоуправления с печатными СМИ в области подписки, доставки и распространения тиражей печатных изданий»</t>
  </si>
  <si>
    <t>Мероприятие 1.7 «Расходы на обеспечение деятельности (оказание услуг) муниципальных учреждений в сфере информационной политики»</t>
  </si>
  <si>
    <t>Основное мероприятие 02 «Разработка новых эффективных и высокотехнологичных (интерактивных) информационных проектов, повышающих степень интереса населения и бизнеса к проблематике Московской области по социально значимым темам, в СМИ, на интернет-ресурсах, в социальных сетях и блогосфере»</t>
  </si>
  <si>
    <t>Мероприятие 2.1 «Информирование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t>
  </si>
  <si>
    <t>Мероприятие 2.2 «Организация мониторинга СМИ, блогосферы, проведение медиа-исследований аудитории СМИ на территории муниципального образования»</t>
  </si>
  <si>
    <t>Основное мероприятие 07 «Организация создания и эксплуатации сети объектов наружной рекламы»</t>
  </si>
  <si>
    <t>Мероприятие 7.1 «Приведение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t>
  </si>
  <si>
    <t>Мероприятие 7.2 «Проведение мероприятий, к которым обеспечено праздничное/тематическое оформление территории муниципального образования в соответствии с постановлением Правительства Московской области от 21.05.2014 № 363/16 «Об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t>
  </si>
  <si>
    <t>Мероприятие 7.3 «Информирование населения об основных событиях социально-экономического развития и общественно-политической жизни посредством размещения социальной рекламы на объектах наружной рекламы и информации»</t>
  </si>
  <si>
    <t>Мероприятие 7.4 «Осуществление мониторинга задолженности за установку и эксплуатацию рекламных конструкций и реализация мер по её взысканию»</t>
  </si>
  <si>
    <t>Подпрограмма: 3 Эффективное местное самоуправление Московской области</t>
  </si>
  <si>
    <t>Основное мероприятие 07 «Реализация практик инициативного бюджетирования на территории муниципальных образований Московской области»</t>
  </si>
  <si>
    <t>Мероприятие 7.1 «Реализация проектов граждан, сформированных в рамках практик инициативного бюджетирования»</t>
  </si>
  <si>
    <t>Мероприятие 7.1.1 «Спортивная площадка для МАДОУ детский сад № 45 «Домовёнок»»</t>
  </si>
  <si>
    <t>Мероприятие 7.1.2 «Ремонт отмостки, цоколя, установка навеса для колясок, пожарных выходов и мусорной площадки в МБДОУ № 47 «Бельчонок».»</t>
  </si>
  <si>
    <t>Мероприятие 7.1.3 «Прокладка дорожек с подготовкой основания и укладкой асфальта в МБДОУ в детском саду № 11 «Звездочка» общеразвивающего вида Щелково.»</t>
  </si>
  <si>
    <t>Мероприятие 7.1.4 «Ремонт внутриквартального проезда ул. Гостиный переулок (подъезд к контейнерной площадке для сбора мусора).»</t>
  </si>
  <si>
    <t>Мероприятие 7.1.5 «Приобретение школьной мебели для МБОУ СОШ № 24 им. С.А. Красовского ГОЩ.»</t>
  </si>
  <si>
    <t>Мероприятие 7.1.6 «Ремонт тротуара вдоль школы № 13 В.А. Джанибекова.»</t>
  </si>
  <si>
    <t>Мероприятие 7.1.7 «Текущий ремонт помещений МАДОУ детский сад № 50 «Ручеек» общеразвивающего вида Щелково»</t>
  </si>
  <si>
    <t>Мероприятие 7.1.8 «Ремонт фасада, цоколя, отмостки, устройство козырьков в МБДОУ ЦРР-детский сад № 38 «Солнышко» (корпус №2) Щелково»</t>
  </si>
  <si>
    <t>Мероприятие 7.1.9 «Ремонт асфальтового покрытия МБДОУ в детском саду № 37 «Радуга» общеразвивающего вида Щелково.»</t>
  </si>
  <si>
    <t>Мероприятие 7.1.10 «Детские игровые площадки МБДОУ № 47 «Бельчонок».»</t>
  </si>
  <si>
    <t>Мероприятие 7.1.11 «Текущий ремонт помещений МБОУ СОШ № 28 Щелково.»</t>
  </si>
  <si>
    <t>Мероприятие 7.1.12 «Строительство спортивной площадки для мини-футбола и баскетбола в д. Аксиньино.»</t>
  </si>
  <si>
    <t>Мероприятие 7.1.13 «Приобретение сценических костюмов, фортепиано для МБУК ГОЩ КДЦ «Дом офицеров».»</t>
  </si>
  <si>
    <t>Мероприятие 7.1.14 «Приобретение, доставка и установка малых архитектурных форм из стеклопластика по адресу : Щелково, сквер по ул.Стефановского между домами № 1 и №2.»</t>
  </si>
  <si>
    <t>Мероприятие 7.1.15 «Текущий ремонт помещений МБОУ СОШ № 29 Щелково.»</t>
  </si>
  <si>
    <t>Мероприятие 7.1.16 «Устройство гостевого парковочного пространства у Гребенского кладбища.»</t>
  </si>
  <si>
    <t>Мероприятие 7.1.17 «Приобретение оргтехники для МАУДО ДШИ им. Ю.А. Розума»</t>
  </si>
  <si>
    <t>Мероприятие 7.1.18 «Проект по замене оконных блоков в здании МБОУ СОШ № 13 В.А. Джанибекова.»</t>
  </si>
  <si>
    <t>Мероприятие 7.1.19 «Строительство скейтпарка в пос. Литвиново.»</t>
  </si>
  <si>
    <t>Мероприятие 7.1.20 «Устройство линии уличного освещения по ул. Заречная в г.п. Щелково .»</t>
  </si>
  <si>
    <t>Подпрограмма: 4 Молодежь Подмосковья</t>
  </si>
  <si>
    <t>Основное мероприятие 01 «Организация и проведения мероприятий по гражданско-патриотическому и духовно-нравственному воспитанию молодежи, а также по вовлечению молодежи в международное, межрегиональное и межмуниципальное сотрудничество»</t>
  </si>
  <si>
    <t>Мероприятие 1.1 «Организация и проведение мероприятий по гражданско-патриотическому и духовно-нравственному воспитанию молодежи»</t>
  </si>
  <si>
    <t>Мероприятие 1.1.1 «Организация и проведение мероприятий по гражданско-патриотическому и духовно-нравственному воспитанию молодежи»</t>
  </si>
  <si>
    <t>Мероприятие 1.1.2 «Создание условий для развития наставничества, поддержки общественных инициатив и проектов, в том числе в сфере добровольчества (волонтерства)»</t>
  </si>
  <si>
    <t>Мероприятие 1.1.3 «Формирование эффективной системы выявления, поддержки и развития способностей и талантов у детей и молодежи»</t>
  </si>
  <si>
    <t>Мероприятие 1.3 «Проведение мероприятий по обеспечению занятости несовершеннолетних»</t>
  </si>
  <si>
    <t>Мероприятие 1.5 «Расходы на обеспечение деятельности (оказание услуг) муниципальных учреждений в сфере молодежной политики)»</t>
  </si>
  <si>
    <t>Мероприятие 1.5.1 «Финансовое обеспечение муниципального задания на оказание муниципальных услуг МБУ ГОЩ РМ "КДЦ "Навигатор" и развитие материально-технической базы»</t>
  </si>
  <si>
    <t>Мероприятие 1.5.2 «Укрепление материально-технической базы МБУ ГОЩ РМ "КДЦ "Навигатор"»</t>
  </si>
  <si>
    <t>Мероприятие 1.5.3 «Финансовое обеспечение муниципального задания на оказание муниципальных услуг МБУ ГОЩ РМ "Клуб "Ровесник" и развитие материально-технической базы »</t>
  </si>
  <si>
    <t>Мероприятие 1.5.4 «Укрепление материально-технической базы МБУ ГОЩ РМ "Клуб "Ровесник"»</t>
  </si>
  <si>
    <t>Мероприятие 1.5.5 «Финансовое обеспечение муниципального задания на оказание муниципальных услуг МБУ ГОЩ МСПЦ «Крылья» и развитие материально-технической базы »</t>
  </si>
  <si>
    <t>Мероприятие 1.5.6 «Укрепление материально-технической базы МБУ ГОЩ МСПЦ «Крылья» »</t>
  </si>
  <si>
    <t>Основное мероприятие 04 «Корректировка списков кандидатов в присяжные заседатели федеральных судов общей юрисдикции в Российской Федерации»</t>
  </si>
  <si>
    <t>Мероприятие 4.1 «Составление (изменение) списков кандидатов в присяжные заседатели федеральных судов общей юрисдикции в Российской Федерации»</t>
  </si>
  <si>
    <t>Основное мероприятие 06 «Подготовка и проведение Всероссийской переписи населения»</t>
  </si>
  <si>
    <t>Мероприятие 6.1 «Проведение Всероссийской переписи населения 2020 года»</t>
  </si>
  <si>
    <t>Подпрограмма: 1 Пассажирский транспорт общего пользования</t>
  </si>
  <si>
    <t>Основное мероприятие 02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t>
  </si>
  <si>
    <t>Мероприятие 2.1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t>
  </si>
  <si>
    <t>Мероприятие 2.3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</si>
  <si>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Мероприятие 2.3.1 «Предоставление транспортных услуг населению автомобильным транспортом»</t>
  </si>
  <si>
    <t>Подпрограмма: 2 Дороги Подмосковья</t>
  </si>
  <si>
    <t>Основное мероприятие 02 «Строительство и реконструкция автомобильных дорог местного значения»</t>
  </si>
  <si>
    <t>Мероприятие 2.1 «Софинансирование работ по строительству (реконструкции) объектов дорожного хозяйства местного значения»</t>
  </si>
  <si>
    <t>Основное мероприятие 05 «Ремонт, капитальный ремонт сети автомобильных дорог, мостов и путепроводов местного значения»</t>
  </si>
  <si>
    <t>Мероприятие 5.1 «Софинансирование работ по капитальному ремонту и ремонту автомобильных дорог общего пользования местного значения»</t>
  </si>
  <si>
    <t>Мероприятие 5.5 «Дорожная деятельность в отношении автомобильных дорог местного значения в границах городского округа»</t>
  </si>
  <si>
    <t>Мероприятие 5.5.1 «Ремонтные работы объектов дорожного хозяйства»</t>
  </si>
  <si>
    <t>Мероприятие 5.6 «Мероприятия по обеспечению безопасности дорожного движения»</t>
  </si>
  <si>
    <t>Мероприятие 5.6.1 «Мероприятия по устройству и ремонту ИДН,остановок,светофорных объектов,пешеходных направляющих и тротуаров»</t>
  </si>
  <si>
    <t>Мероприятие 5.7 «Создание и обеспечение функционирования парковок (парковочных мест)»</t>
  </si>
  <si>
    <t>Основное мероприятие 01 «Реализация общесистемных мер по повышению качества и доступности государственных и муниципальных услуг на территории муниципального образования»</t>
  </si>
  <si>
    <t>Мероприятие 1.2 «Оперативный мониторинг качества и доступности предоставления государственных и муниципальных услуг, в том числе по принципу «одного окна»»</t>
  </si>
  <si>
    <t>Основное мероприятие 02 «Организация деятельности многофункциональных центров предоставления государственных и муниципальных услуг»</t>
  </si>
  <si>
    <t>Мероприятие 2.2 «Софинансирование расходов на организацию деятельности многофункциональных центров предоставления государственных и муниципальных услуг»</t>
  </si>
  <si>
    <t>Мероприятие 2.3 «Расходы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t>
  </si>
  <si>
    <t>Мероприятие 2.4 «Обеспечение оборудованием и поддержание работоспособности многофункциональных центров предоставления государственных и муниципальных услуг»</t>
  </si>
  <si>
    <t>Мероприятие 2.5 «Организация деятельности многофункциональных центров предоставления государственных и муниципальных услуг, действующих на территории Московской области,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 органов местного самоуправления муниципальных образований Московской области»</t>
  </si>
  <si>
    <t>Основное мероприятие 03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</si>
  <si>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Мероприятие 3.1 «Создание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t>
  </si>
  <si>
    <t>Подпрограмма: 2 Развитие информационной и технологической инфраструктуры экосистемы цифровой экономики муниципального образования Московской области</t>
  </si>
  <si>
    <t>Основное мероприятие 01 «Информационная инфраструктура»</t>
  </si>
  <si>
    <t>Мероприятие 1.1 «Обеспечение доступности для населения муниципального образования Московской области современных услуг широкополосного доступа в сеть Интернет»</t>
  </si>
  <si>
    <t>Мероприятие 1.2 «Обеспечение ОМСУ муниципального образования Московской области широкополосным доступом в сеть Интернет, телефонной связью, иными услугами электросвязи»</t>
  </si>
  <si>
    <t>Мероприятие 1.3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t>
  </si>
  <si>
    <t>Мероприятие 1.4 «Обеспечение оборудованием и поддержание его работоспособности»</t>
  </si>
  <si>
    <t>Основное мероприятие 02 «Информационная безопасность»</t>
  </si>
  <si>
    <t>Мероприятие 2.1 «Приобретение, установка, настройка, монтаж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средств защиты информационно-технологической и телекоммуникационной инфраструктуры от компьютерных атак, а также проведение мероприятий по защите информации и аттестации по требованиям безопасности информации объектов информатизации, ЦОД и ИС, используемых ОМСУ муниципального образования Московской области»</t>
  </si>
  <si>
    <t>Основное мероприятие 03 «Цифровое государственное управление»</t>
  </si>
  <si>
    <t>Мероприятие 3.1 «Обеспечение программными продуктами»</t>
  </si>
  <si>
    <t>Мероприятие 3.2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t>
  </si>
  <si>
    <t>Мероприятие 3.3 «Развитие и сопровождение муниципальных информационных систем обеспечения деятельности ОМСУ муниципального образования Московской области»</t>
  </si>
  <si>
    <t>Основное мероприятие 04 «Цифровая культура»</t>
  </si>
  <si>
    <t>Мероприятие 4.1 «Обеспечение муниципальных учреждений культуры доступом в информационно-телекоммуникационную сеть Интернет»</t>
  </si>
  <si>
    <t>Федеральный проект D2 «Информационная инфраструктура»</t>
  </si>
  <si>
    <t>Мероприятие D2.1 «Обеспечение организаций дошкольного,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информационно-телекоммуникационную сеть "Интернет"»</t>
  </si>
  <si>
    <t>Федеральный проект D6 «Цифровое государственное управление»</t>
  </si>
  <si>
    <t>Мероприятие D6.1 «Предоставление доступа к электронным сервисам цифровой инфраструктуры в сфере жилищно-коммунального хозяйства»</t>
  </si>
  <si>
    <t>Мероприятие E4.3 «Оснащение планшетными компьютерами общеобразовательных организаций в муниципальном образовании Московской области»</t>
  </si>
  <si>
    <t>Мероприятие E4.4 «Оснащение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t>
  </si>
  <si>
    <t>Подпрограмма: 1 Разработка Генерального плана развития городского округа</t>
  </si>
  <si>
    <t>Основное мероприятие 02 «Разработка и внесение изменений в документы территориального планирования муниципальных образований Московской области»</t>
  </si>
  <si>
    <t>Мероприятие 2.1 «Проведение публичных слушаний/общественных обсуждений по проекту генерального плана городского округа (внесение изменений в генеральный план городского округа)»</t>
  </si>
  <si>
    <t>Мероприятие 2.2 «Обеспечение рассмотрения представительными органами местного самоуправления муниципального образования Московской области проекта генерального плана городского округа (внесение изменений в генеральный план городского округа)»</t>
  </si>
  <si>
    <t>Основное мероприятие 03 «Разработка и внесение изменений в документы градостроительного зонирования муниципальных образований Московской области»</t>
  </si>
  <si>
    <t>Мероприятие 3.1 «Обеспечение проведения публичных слушаний/ общественных обсуждений по проекту Правил землепользования и застройки городского округа (внесение изменений в Правила землепользования и застройки городского округа)»</t>
  </si>
  <si>
    <t>Мероприятие 3.2 «Обеспечение рассмотрения представительными органами местного самоуправления муниципального образования Московской области проекта Правил землепользования и застройки городского округа (внесение изменений в Правила землепользования и застройки городского округа)»</t>
  </si>
  <si>
    <t>Основное мероприятие 04 «Обеспечение разработки и внесение изменений в нормативы градостроительного проектирования городского округа»</t>
  </si>
  <si>
    <t>Мероприятие 4.1 «Разработка и внесение изменений в нормативы градостроительного проектирования городского округа»</t>
  </si>
  <si>
    <t>Мероприятие 4.2 «Обеспечение рассмотрения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городского округа (внесение изменений в нормативы градостроительного проектирования)»</t>
  </si>
  <si>
    <t>Подпрограмма: 2 Реализация политики пространственного развития городского округа</t>
  </si>
  <si>
    <t>Основное мероприятие 03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t>
  </si>
  <si>
    <t>Мероприятие 3.1 «Осуществление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</si>
  <si>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Основное мероприятие 04 «Обеспечение мер по ликвидации самовольных, недостроенных и аварийных объектов на территории муниципального образования»</t>
  </si>
  <si>
    <t>Мероприятие 4.1 «Ликвидация самовольных, недостроенных и аварийных объектов на территории муниципального образования Московской области»</t>
  </si>
  <si>
    <t>Подпрограмма: 1 Комфортная городская среда</t>
  </si>
  <si>
    <t>Основное мероприятие 01 «Благоустройство общественных территорий муниципальных образований Московской области»</t>
  </si>
  <si>
    <t>Мероприятие 1.4 «Комплексное благоустройство территорий муниципальных образований Московской области»</t>
  </si>
  <si>
    <t>Мероприятие 1.6 «Устройство контейнерных площадок»</t>
  </si>
  <si>
    <t>Мероприятие 1.10 «Обустройство и установка детских игровых площадок на территории муниципальных образований Московской области за счет средств местного бюджета »</t>
  </si>
  <si>
    <t>Мероприятие 1.12.1 «Разработка проектно-сметной документации для реализации проекта "Светлый город"»</t>
  </si>
  <si>
    <t>Мероприятие 1.14 «Ремонт дворовых территорий за счет средств местного бюджета»</t>
  </si>
  <si>
    <t>Мероприятие 1.14.1 «Субсидии на иные цели МУ ГОЩ «Служба озеленения и благоустройства». Ремонт дворовых территорий»</t>
  </si>
  <si>
    <t>Мероприятие 1.15 «Благоустройство общественных территорий»</t>
  </si>
  <si>
    <t>Мероприятие 1.15.1 «Благоустройство общественных территорий за счет средств местного бюджета»</t>
  </si>
  <si>
    <t>Мероприятие 1.15.2 «Благоустройство территории: г. Щёлково, прибрежная зона вблизи озёр Щёлково-7, ул. Неделина»</t>
  </si>
  <si>
    <t>Мероприятие 1.15.3 «Благоустройство территории р.п. Фряново, прибрежная зона «Банного пруда»»</t>
  </si>
  <si>
    <t>Мероприятие 1.15.4 «Благоустройство территории парка ВШК д. п. Загорянский, ул. Ватутина, в районе д. 102, 103»</t>
  </si>
  <si>
    <t>Мероприятие 1.15.5 «Благоустройство территории дер. Гребнево «Берёзовая роща»»</t>
  </si>
  <si>
    <t>Мероприятие 1.15.6 «Разработка архитектурно-планировочной концепции и проектно-сметной документации по благоустройству общественных территорий»</t>
  </si>
  <si>
    <t>Мероприятие 1.15.7 «Осуществление строительного контроля за выполнением работ на объектах благоустройства г.о. Щёлково</t>
  </si>
  <si>
    <t>Мероприятие 1.15.8 «Осуществление авторского надзора выполнением работ на объектах благоустройства г.о. Щёлково»</t>
  </si>
  <si>
    <t>Мероприятие 1.15.9 «Проверка достоверности определения сметной стоимости»</t>
  </si>
  <si>
    <t>Мероприятие 1.16 «Комплексное благоустройство дворовых территорий»</t>
  </si>
  <si>
    <t>Мероприятие 1.16.1 «Субсидии на иные цели МУ ГОЩ «Служба озеленения и благоустройства». Комплексное благоустройство дворовых территорий г.о. Щёлково»</t>
  </si>
  <si>
    <t>Федеральный проект F2 «Формирование комфортной городской среды»</t>
  </si>
  <si>
    <t>Мероприятие F2.3 «Реализация программ формирования современной городской среды в части благоустройства общественных территорий»</t>
  </si>
  <si>
    <t>Мероприятие F2.3.2 «Благоустройство территории вдоль Чкаловского озера с улицы Бахчиванджи»</t>
  </si>
  <si>
    <t>Мероприятие F2.7 «Реализация программ формирования современной городской среды в части достижения основного результата по благоустройству общественных территорий»</t>
  </si>
  <si>
    <t>Мероприятие F2.8 «Ремонт дворовых территорий»</t>
  </si>
  <si>
    <t>Мероприятие F2.8.1 «Субсидии на иные цели МУ ГОЩ «Служба озеленения и благоустройства». Ремонт дворовых территорий»</t>
  </si>
  <si>
    <t>Мероприятие F2.10 «Устройство и капитальный ремонт электросетевого хозяйства, систем наружного освещения в рамках реализации проекта «Светлый город»»</t>
  </si>
  <si>
    <t>Мероприятие F2.12 «Создание новых и (или) благоустройство существующих парков культуры и отдыха»</t>
  </si>
  <si>
    <t>Мероприятие F2.15 «Обустройство и установка детских игровых площадок на территории муниципальных образований Московской области»</t>
  </si>
  <si>
    <t>Мероприятие F2.22 «Реализация программ формирования современной городской среды в части достижения основного результата по благоустройству общественных территорий (создание новых и (или) благоустройство существующих парков культуры и отдыха)»</t>
  </si>
  <si>
    <t>Подпрограмма: 2 Благоустройство территорий</t>
  </si>
  <si>
    <t>Основное мероприятие 01 «Обеспечение комфортной среды проживания на территории муниципального образования»</t>
  </si>
  <si>
    <t>Мероприятие 1.1 «Содержание, ремонт объектов благоустройства, в т.ч. озеленение территорий»</t>
  </si>
  <si>
    <t>Мероприятие 1.2 «Содержание, ремонт и восстановление уличного освещения»</t>
  </si>
  <si>
    <t>Мероприятие 1.2.1 «Содержание, ремонт и восстановление уличного освещения поселений»</t>
  </si>
  <si>
    <t>Мероприятие 1.2.2 «Уличное освещение (оплата за потреблённую электроэнергию объектами уличного освещения)»</t>
  </si>
  <si>
    <t>Мероприятие 1.3 «Организация благоустройства территории городского округа в части ремонта асфальтового покрытия дворовых территорий»</t>
  </si>
  <si>
    <t>Мероприятие 1.4 «Расходы на обеспечение деятельности (оказание услуг) муниципальных учреждений в сфере благоустройства»</t>
  </si>
  <si>
    <t>Мероприятие 1.4.1 «Обеспечение выполнения работ по благоустройству, содержанию и ремонту объектов благоустройства г.о. Щёлково в рамках муниципального задания МУ ГОЩ «Служба озеленения и благоустройства»»</t>
  </si>
  <si>
    <t>Мероприятие 1.4.2 «Обеспечение выполнения работ по содержанию, техническому обслуживанию и текущему ремонту линий уличного освещения в рамках муниципального задания МУ ГОЩ «Служба озеленения и благоустройства»»</t>
  </si>
  <si>
    <t>Мероприятие 1.4.3 «Субсидии на иные цели МУ ГОЩ «Служба озеленения и благоустройства»»</t>
  </si>
  <si>
    <t>Мероприятие 1.4.3.3 «Субсидии на иные цели МУ ГОЩ «Служба озеленения и благоустройства». Организация субботников и ликвидация несанкционированных навалов мусора на территории г. Щёлково»</t>
  </si>
  <si>
    <t>Мероприятие 1.4.3.4 «Субсидии на иные цели МУ ГОЩ «Служба озеленения и благоустройства». Праздничное оформление объектов благоустройства»</t>
  </si>
  <si>
    <t>Мероприятие 1.4.3.5 «Субсидии на иные цели МУ ГОЩ «Служба озеленения и благоустройства». Устройство детской игровой площадки по адресу: г. Щёлково, ул. Комсомольская, д. 3»</t>
  </si>
  <si>
    <t>Мероприятие 1.5 «Организация оплачиваемых общественных работ, субботников»</t>
  </si>
  <si>
    <t>Подпрограмма: 3 Создание условий для обеспечения комфортного проживания жителей в многоквартирных домах Московской области</t>
  </si>
  <si>
    <t>Основное мероприятие 01 «Приведение в надлежащее состояние подъездов в многоквартирных домах»</t>
  </si>
  <si>
    <t>Мероприятие 1.1 «Ремонт подъездов в многоквартирных домах»</t>
  </si>
  <si>
    <t>Основное мероприятие 02 «Создание благоприятных условий для проживания граждан в многоквартирных домах, расположенных на территории Московской области»</t>
  </si>
  <si>
    <t>Мероприятие 2.51 «Техническое обследование жилого фонда в целях признания многоквартирных жилых домов аварийными или подлежащими реконструкции»</t>
  </si>
  <si>
    <t>Подпрограмма: 3 Строительство (реконструкция) объектов образования</t>
  </si>
  <si>
    <t>Мероприятие 1.1 «Проектирование и строительство дошкольных образовательных организаций»</t>
  </si>
  <si>
    <t>Мероприятие 1.1.1 «Детский сад на 190 мест по адресу: Московская область, г. Щелково, ул. Школьная, вблизи МБОУ СОШ №1 (ПИР и строительство)»</t>
  </si>
  <si>
    <t>Мероприятие 1.1.2 «Детский сад на 125 мест по адресу: Московская область, г. Щелково, мкр. Финский, ул. Некрасова (ПИР и строительство)»</t>
  </si>
  <si>
    <t>Мероприятие 1.1.3 «Детский сад на 125 мест по адресу: Московская область, г. Щёлково-3, ул. Жуковского, вблизи д. 2 (ПИР и строительство)»</t>
  </si>
  <si>
    <t>Мероприятие 1.1.4 «Детский сад на 240 мест по адресу: Московская область, г. Щелково, мкр. "Щёлково-7", вблизи ул. Неделина (ПИР и строительство)»</t>
  </si>
  <si>
    <t>Мероприятие 1.1.5 «Детский сад на 125 мест по адресу: Московская область, г. Щёлково-3, ул. Радиоцентра-5 (ПИР и строительство)»</t>
  </si>
  <si>
    <t>Мероприятие 1.1.6 «Детский сад на 125 мест по адресу: Московская область, городской округ Щелково, п. Загорянский, ул. Ватутина (ПИР и строительство)»</t>
  </si>
  <si>
    <t>Основное мероприятие 02 «Организация строительства (реконструкции) объектов общего образования»</t>
  </si>
  <si>
    <t>Мероприятие 2.1 «Строительство (реконструкция) объектов общего образования за счет средств бюджетов муниципальных образований Московской области»</t>
  </si>
  <si>
    <t>Мероприятие E1.2 «Капитальные вложения в объекты общего образования»</t>
  </si>
  <si>
    <t>Мероприятие E1.2.1 «Общеобразовательная школа на 550 мест в пос. Новый городок Щелковского района (ПИР и строительство)»</t>
  </si>
  <si>
    <t>Мероприятие E1.3 «Капитальные вложения в общеобразовательные организации в целях обеспечения односменного режима обучения»</t>
  </si>
  <si>
    <t>Основное мероприятие 05 «Организация строительства (реконструкции) объектов дошкольного образования за счет внебюджетных источников»</t>
  </si>
  <si>
    <t>Мероприятие 5.1 «Строительство (реконструкция) объектов дошкольного образования за счет внебюджетных источников»</t>
  </si>
  <si>
    <t>Основное мероприятие 06 «Организация строительства (реконструкции) объектов общего образования за счет внебюджетных источников»</t>
  </si>
  <si>
    <t>Мероприятие 6.1 «Строительство (реконструкция) объектов общего образования за счет внебюджетных источников»</t>
  </si>
  <si>
    <t>Подпрограмма: 5 Строительство (реконструкция) объектов физической культуры и спорта</t>
  </si>
  <si>
    <t>Мероприятие P5.2 «Строительство (реконструкция) объектов физической культуры и спорта на территории военных городков»</t>
  </si>
  <si>
    <t>Мероприятие P5.2.1 «Строительство плавательного бассейна по адресу:городской округ Щёлково, п. Монино (в том числе ПИР)»</t>
  </si>
  <si>
    <t>Подпрограмма: 7 Обеспечивающая подпрограмма</t>
  </si>
  <si>
    <t>Мероприятие 1.1 «Расходы на обеспечение деятельности (оказание услуг) муниципальных учреждений в сфере строительства»</t>
  </si>
  <si>
    <t>Мероприятие 1.1.1 «Муниципальное казённое учреждение городского округа Щёлково "Строительство и инвестиции»</t>
  </si>
  <si>
    <t>Подпрограмма: 1 Обеспечение устойчивого сокращения непригодного для проживания жилищного фонда</t>
  </si>
  <si>
    <t>Федеральный проект F3 «Обеспечение устойчивого сокращения непригодного для проживания жилищного фонда»</t>
  </si>
  <si>
    <t>Мероприятие F3.1 «Переселение из непригодного для проживания жилищного фонда по I этапу»</t>
  </si>
  <si>
    <t>Мероприятие F3.2 «Переселение из непригодного для проживания жилищного фонда по II этапу»</t>
  </si>
  <si>
    <t>Мероприятие F3.3 «Переселение из непригодного для проживания жилищного фонда по III этапу»</t>
  </si>
  <si>
    <t>Мероприятие F3.4 «Переселение из непригодного для проживания жилищного фонда по IV этапу»</t>
  </si>
  <si>
    <t>Мероприятие F3.5 «Переселение из непригодного для проживания жилищного фонда по V этапу»</t>
  </si>
  <si>
    <t>Мероприятие F3.6 «Переселение из непригодного для проживания жилищного фонда по VI этапу»</t>
  </si>
  <si>
    <t>Подпрограмма: 2 Обеспечение мероприятий по переселению граждан из аварийного жилищного фонда в Московской области</t>
  </si>
  <si>
    <t>Основное мероприятие 02 «Переселение граждан из аварийного жилищного фонда»</t>
  </si>
  <si>
    <t>Мероприятие 2.1 «Обеспечение мероприятий по переселению граждан»</t>
  </si>
  <si>
    <t>Мероприятие 2.1.1 «Обеспечение мероприятий по переселению граждан из аварийного жилищного фонда по адресу: г. Щёлково, 1-ый Первомайский проезд д. 4»</t>
  </si>
  <si>
    <t>Мероприятие 2.1.2 «Обеспечение мероприятий по переселению граждан из аварийного жилищного фонда по адресу: г. Щёлково, ул. Пионерская, д. 32»</t>
  </si>
  <si>
    <t>Мероприятие 2.1.3 «Обеспечение мероприятий по переселению граждан из аварийного жилищного фонда по адресу: г. Щёлково, ул. Первомайская, д. 11»</t>
  </si>
  <si>
    <t>Мероприятие 2.1.4 «Обеспечение мероприятий по переселению граждан из аварийного жилищного фонда по адресу: г. Щёлково, ул. Первомайская, д. 14 »</t>
  </si>
  <si>
    <t>Мероприятие 2.1.5 «Обеспечение мероприятий по переселению граждан из аварийного жилищного фонда по адресу: г. Щёлково ул. Первомайская д. 21»</t>
  </si>
  <si>
    <t>Основное мероприятие 01 «Организация строительства (реконструкции) объектов дошкольного образования»</t>
  </si>
  <si>
    <t>Мероприятие 1.2 «Мероприятия по обследованию окружающей среды (проведение анализов загрязняющих веществ в водных объектах, донных отложениях и неочищенных сточных водах, находящихся в собственности муниципального образования, проведение анализов загрязняющих веществ в атмосферном воздухе, проведение анализа загрязняющих веществ в почвах находящихся в собственности муниципального образования)»</t>
  </si>
  <si>
    <t>Мероприятие P5.2 «Подготовка основания, приобретение и установка плоскостных спортивных сооружений в муниципальных образованиях Московской области»</t>
  </si>
  <si>
    <t>1.1.</t>
  </si>
  <si>
    <t>1.2.</t>
  </si>
  <si>
    <t>1.3.</t>
  </si>
  <si>
    <t>1.4.</t>
  </si>
  <si>
    <t>02.</t>
  </si>
  <si>
    <t>2.1.</t>
  </si>
  <si>
    <t>2.2.</t>
  </si>
  <si>
    <t>2.3.</t>
  </si>
  <si>
    <t>2.4.</t>
  </si>
  <si>
    <t>2.4.1.</t>
  </si>
  <si>
    <t>2.4.2.</t>
  </si>
  <si>
    <t>2.4.3.</t>
  </si>
  <si>
    <t>2.5.</t>
  </si>
  <si>
    <t>2.5.1.</t>
  </si>
  <si>
    <t>2.6.</t>
  </si>
  <si>
    <t>2.7.</t>
  </si>
  <si>
    <t>2.8.</t>
  </si>
  <si>
    <t>2.8.1.</t>
  </si>
  <si>
    <t>2.8.1.1.</t>
  </si>
  <si>
    <t>2.8.1.2.</t>
  </si>
  <si>
    <t>2.8.1.4.</t>
  </si>
  <si>
    <t>2.8.1.5.</t>
  </si>
  <si>
    <t>2.8.1.6.</t>
  </si>
  <si>
    <t>2.8.1.7.</t>
  </si>
  <si>
    <t>2.8.1.3.</t>
  </si>
  <si>
    <t>2.8.1.8.</t>
  </si>
  <si>
    <t>3.1.</t>
  </si>
  <si>
    <t>3.2.</t>
  </si>
  <si>
    <t>8.</t>
  </si>
  <si>
    <t>1.5.</t>
  </si>
  <si>
    <t>1.6.</t>
  </si>
  <si>
    <t>1.7.</t>
  </si>
  <si>
    <t>1.7.1.</t>
  </si>
  <si>
    <t>1.7.1.2.</t>
  </si>
  <si>
    <t>1.7.1.3.</t>
  </si>
  <si>
    <t>1.7.1.5.</t>
  </si>
  <si>
    <t>1.7.1.6.</t>
  </si>
  <si>
    <t>1.7.1.7.</t>
  </si>
  <si>
    <t>1.7.1.1.</t>
  </si>
  <si>
    <t>1.7.1.8.</t>
  </si>
  <si>
    <t>1.7.1.4.</t>
  </si>
  <si>
    <t>1.7.3.6.</t>
  </si>
  <si>
    <t>1.7.2.</t>
  </si>
  <si>
    <t>1.7.3.</t>
  </si>
  <si>
    <t>1.7.3.2.</t>
  </si>
  <si>
    <t>1.7.3.3.</t>
  </si>
  <si>
    <t>1.7.1.9.</t>
  </si>
  <si>
    <t>1.7.1.10.</t>
  </si>
  <si>
    <t>1.7.3.1.</t>
  </si>
  <si>
    <t>1.7.3.4.</t>
  </si>
  <si>
    <t>1.7.3.5.</t>
  </si>
  <si>
    <t>1.8.</t>
  </si>
  <si>
    <t>1.9.</t>
  </si>
  <si>
    <t>3.4</t>
  </si>
  <si>
    <t>3.5.</t>
  </si>
  <si>
    <t>3.6.</t>
  </si>
  <si>
    <t>3.7.</t>
  </si>
  <si>
    <t>3.9.</t>
  </si>
  <si>
    <t>3.8.</t>
  </si>
  <si>
    <t>5.1.</t>
  </si>
  <si>
    <t>6.1.</t>
  </si>
  <si>
    <t>6.</t>
  </si>
  <si>
    <t>6.2.</t>
  </si>
  <si>
    <t>6.3.</t>
  </si>
  <si>
    <t>6.4.</t>
  </si>
  <si>
    <t>6.5.</t>
  </si>
  <si>
    <t>7.1.</t>
  </si>
  <si>
    <t>3.3.</t>
  </si>
  <si>
    <t>3.4.</t>
  </si>
  <si>
    <t>3.4.1.</t>
  </si>
  <si>
    <t>3.4.1.1.</t>
  </si>
  <si>
    <t>3.4.1.2.</t>
  </si>
  <si>
    <t>3.4.1.3.</t>
  </si>
  <si>
    <t>3.4.2.</t>
  </si>
  <si>
    <t>3.4.2.1.</t>
  </si>
  <si>
    <t>3.4.2.2.</t>
  </si>
  <si>
    <t>3.4.2.3.</t>
  </si>
  <si>
    <t>3.4..4.</t>
  </si>
  <si>
    <t>3.4.2.4.</t>
  </si>
  <si>
    <t>3.4.2.5.</t>
  </si>
  <si>
    <t>3.4.2.6.</t>
  </si>
  <si>
    <t>3.4.3.</t>
  </si>
  <si>
    <t>3.4.3.1.</t>
  </si>
  <si>
    <t>3.4.3.3.</t>
  </si>
  <si>
    <t>3.4.3.4.</t>
  </si>
  <si>
    <t>3.4.3.5.</t>
  </si>
  <si>
    <t>3.4.3.6.</t>
  </si>
  <si>
    <t>3.4.3.7.</t>
  </si>
  <si>
    <t>3.4.3.8.</t>
  </si>
  <si>
    <t>3.4.3.9.</t>
  </si>
  <si>
    <t>3.4.3.10.</t>
  </si>
  <si>
    <t>3.4.4.</t>
  </si>
  <si>
    <t>3.4.5.</t>
  </si>
  <si>
    <t>3.4.6.</t>
  </si>
  <si>
    <t>3.4.7.</t>
  </si>
  <si>
    <t>3.4.8.</t>
  </si>
  <si>
    <t>06.</t>
  </si>
  <si>
    <t>4.</t>
  </si>
  <si>
    <t>4.1.</t>
  </si>
  <si>
    <t>5.</t>
  </si>
  <si>
    <t>01.</t>
  </si>
  <si>
    <t>03.</t>
  </si>
  <si>
    <t>18.</t>
  </si>
  <si>
    <t>18.3.</t>
  </si>
  <si>
    <t>20.</t>
  </si>
  <si>
    <t>3.</t>
  </si>
  <si>
    <t>05.</t>
  </si>
  <si>
    <t>9.</t>
  </si>
  <si>
    <t>1.1.1.</t>
  </si>
  <si>
    <t>1.1.2.</t>
  </si>
  <si>
    <t>1.1.3.</t>
  </si>
  <si>
    <t>1.1.4.</t>
  </si>
  <si>
    <t>1.1.5.</t>
  </si>
  <si>
    <t>1.1.6.</t>
  </si>
  <si>
    <t>1.1.8.</t>
  </si>
  <si>
    <t>1.1.9.</t>
  </si>
  <si>
    <t>1.1.10.</t>
  </si>
  <si>
    <t>1.1.11.</t>
  </si>
  <si>
    <t>1.1.12.</t>
  </si>
  <si>
    <t>1.1.13.</t>
  </si>
  <si>
    <t>1.2.1.</t>
  </si>
  <si>
    <t>1.2.3.</t>
  </si>
  <si>
    <t>1.3.1.</t>
  </si>
  <si>
    <t>1.3.2.</t>
  </si>
  <si>
    <t>1.3.3.</t>
  </si>
  <si>
    <t>1.3.4.</t>
  </si>
  <si>
    <t>1.3.5.</t>
  </si>
  <si>
    <t>1.3.6.</t>
  </si>
  <si>
    <t>1.3.7.</t>
  </si>
  <si>
    <t>5.2.</t>
  </si>
  <si>
    <t>7.</t>
  </si>
  <si>
    <t>1.2.2.</t>
  </si>
  <si>
    <t>1.4.1.</t>
  </si>
  <si>
    <t>1.4.2.</t>
  </si>
  <si>
    <t>1.10.</t>
  </si>
  <si>
    <t>1.10.10.</t>
  </si>
  <si>
    <t>3.1.1.</t>
  </si>
  <si>
    <t>3.1.2.</t>
  </si>
  <si>
    <t>3.1.3.</t>
  </si>
  <si>
    <t>3.3.1.</t>
  </si>
  <si>
    <t>3.3.2.</t>
  </si>
  <si>
    <t>3.3.3.</t>
  </si>
  <si>
    <t>11.</t>
  </si>
  <si>
    <t>11.5.</t>
  </si>
  <si>
    <t>04.</t>
  </si>
  <si>
    <t>4.2.</t>
  </si>
  <si>
    <t>4.3.</t>
  </si>
  <si>
    <t>4.4.</t>
  </si>
  <si>
    <t>5.3.</t>
  </si>
  <si>
    <t>07.</t>
  </si>
  <si>
    <t>7.2.</t>
  </si>
  <si>
    <t>7.3.</t>
  </si>
  <si>
    <t>7.4.</t>
  </si>
  <si>
    <t>7.6.</t>
  </si>
  <si>
    <t>7.7.</t>
  </si>
  <si>
    <t>7.8.</t>
  </si>
  <si>
    <t>7.9.</t>
  </si>
  <si>
    <t>1.5.1.</t>
  </si>
  <si>
    <t>2.2.1.</t>
  </si>
  <si>
    <t>2.2.3.</t>
  </si>
  <si>
    <t>2.3.1.</t>
  </si>
  <si>
    <t>2.2.2.</t>
  </si>
  <si>
    <t>3.1.5.</t>
  </si>
  <si>
    <t>3.1.6.</t>
  </si>
  <si>
    <t>3.1.7.</t>
  </si>
  <si>
    <t>4.5.</t>
  </si>
  <si>
    <t>8.1.</t>
  </si>
  <si>
    <t>1.7.4.</t>
  </si>
  <si>
    <t>1.7.5.</t>
  </si>
  <si>
    <t>1.11.</t>
  </si>
  <si>
    <t>1.12.</t>
  </si>
  <si>
    <t>1.13.</t>
  </si>
  <si>
    <t>1.14.</t>
  </si>
  <si>
    <t>1.15.</t>
  </si>
  <si>
    <t>7.1.4.</t>
  </si>
  <si>
    <t>7.1.12.</t>
  </si>
  <si>
    <t>7.1.13.</t>
  </si>
  <si>
    <t>7.1.16.</t>
  </si>
  <si>
    <t>7.1.17.</t>
  </si>
  <si>
    <t>7.1.19.</t>
  </si>
  <si>
    <t>1.5.2.</t>
  </si>
  <si>
    <t>1.5.3.</t>
  </si>
  <si>
    <t>1.5.4.</t>
  </si>
  <si>
    <t>1.5.5.</t>
  </si>
  <si>
    <t>1.5.6.</t>
  </si>
  <si>
    <t>2.1.1.</t>
  </si>
  <si>
    <t>2.1.2.</t>
  </si>
  <si>
    <t>2.1.3.</t>
  </si>
  <si>
    <t>5.1.1.</t>
  </si>
  <si>
    <t>5.1.2.</t>
  </si>
  <si>
    <t>5.5.</t>
  </si>
  <si>
    <t>5.5.1.</t>
  </si>
  <si>
    <t>5.5.2.</t>
  </si>
  <si>
    <t>5.5.3.</t>
  </si>
  <si>
    <t>5.5.4.</t>
  </si>
  <si>
    <t>5.6.</t>
  </si>
  <si>
    <t>5.6.1.</t>
  </si>
  <si>
    <t>5.6.2.</t>
  </si>
  <si>
    <t>5.7.</t>
  </si>
  <si>
    <t>01</t>
  </si>
  <si>
    <t>03</t>
  </si>
  <si>
    <t>02</t>
  </si>
  <si>
    <t>1.2.1.1.</t>
  </si>
  <si>
    <t>1.2.1.2.</t>
  </si>
  <si>
    <t>1.2.1.3.</t>
  </si>
  <si>
    <t>1.2.1.4.</t>
  </si>
  <si>
    <t>1.2.1.5.</t>
  </si>
  <si>
    <t>1.2.1.1</t>
  </si>
  <si>
    <t>1.2.1.6.</t>
  </si>
  <si>
    <t>1.2.2.2.</t>
  </si>
  <si>
    <t>1.2.2.3.</t>
  </si>
  <si>
    <t>1.2.4.</t>
  </si>
  <si>
    <t>1.4.1.1.</t>
  </si>
  <si>
    <t>1.4.1.2.</t>
  </si>
  <si>
    <t>1.4.1.3.</t>
  </si>
  <si>
    <t>1.4.2.1.</t>
  </si>
  <si>
    <t>1.4.2.2.</t>
  </si>
  <si>
    <t>1.6.1.</t>
  </si>
  <si>
    <t>05</t>
  </si>
  <si>
    <t>5.1.3.</t>
  </si>
  <si>
    <t>5.1.4.</t>
  </si>
  <si>
    <t>5.1.5.</t>
  </si>
  <si>
    <t>5.1.6.</t>
  </si>
  <si>
    <t>5.1.7.</t>
  </si>
  <si>
    <t>5.1.8.</t>
  </si>
  <si>
    <t>5.1.9.</t>
  </si>
  <si>
    <t>5.3.1.</t>
  </si>
  <si>
    <t>5.3.2.</t>
  </si>
  <si>
    <t>5.3.3.</t>
  </si>
  <si>
    <t>5.3.4.</t>
  </si>
  <si>
    <t>5.3.5.</t>
  </si>
  <si>
    <t>5.3.6.</t>
  </si>
  <si>
    <t>5.3.7.</t>
  </si>
  <si>
    <t>5.3.8.</t>
  </si>
  <si>
    <t>5.3.9.</t>
  </si>
  <si>
    <t>1.2.1.8.</t>
  </si>
  <si>
    <t>1.2.1.9.</t>
  </si>
  <si>
    <t>1.2.1.10.</t>
  </si>
  <si>
    <t>1.2.1.11.</t>
  </si>
  <si>
    <t>1.2.1.12.</t>
  </si>
  <si>
    <t>1.2.1.13.</t>
  </si>
  <si>
    <t>1.2.1.14.</t>
  </si>
  <si>
    <t>1.2.2.1.</t>
  </si>
  <si>
    <t>1.2.2.4.</t>
  </si>
  <si>
    <t>1.2.2.5.</t>
  </si>
  <si>
    <t>1.2.2.7.</t>
  </si>
  <si>
    <t>1.2.2.8.</t>
  </si>
  <si>
    <t>1.2.2.9.</t>
  </si>
  <si>
    <t>1.2.2.10.</t>
  </si>
  <si>
    <t>1.1.1.1</t>
  </si>
  <si>
    <t>1.2.1.7</t>
  </si>
  <si>
    <t>1.2.2.6</t>
  </si>
  <si>
    <t>8</t>
  </si>
  <si>
    <t>9</t>
  </si>
  <si>
    <t>1.1.7.</t>
  </si>
  <si>
    <t>1.1.14.</t>
  </si>
  <si>
    <t>3.2</t>
  </si>
  <si>
    <t>5.4.</t>
  </si>
  <si>
    <t>7.5</t>
  </si>
  <si>
    <t>7.10</t>
  </si>
  <si>
    <t>1.10</t>
  </si>
  <si>
    <t>1.9</t>
  </si>
  <si>
    <t>7.1</t>
  </si>
  <si>
    <t>2.1.2</t>
  </si>
  <si>
    <t>2.1.3</t>
  </si>
  <si>
    <t>2.1.4.</t>
  </si>
  <si>
    <t>3.1.4.</t>
  </si>
  <si>
    <t>3.2.1.</t>
  </si>
  <si>
    <t>7.1.1.</t>
  </si>
  <si>
    <t>7.1.2.</t>
  </si>
  <si>
    <t>7.1.3.</t>
  </si>
  <si>
    <t>7.1.5.</t>
  </si>
  <si>
    <t>7.1.6.</t>
  </si>
  <si>
    <t>7.1.7.</t>
  </si>
  <si>
    <t>7.1.8.</t>
  </si>
  <si>
    <t>7.1.9.</t>
  </si>
  <si>
    <t>7.1.10.</t>
  </si>
  <si>
    <t>7.1.11.</t>
  </si>
  <si>
    <t>7.1.14.</t>
  </si>
  <si>
    <t>7.1.15.</t>
  </si>
  <si>
    <t>7.1.18.</t>
  </si>
  <si>
    <t>04</t>
  </si>
  <si>
    <t>1.12.1.</t>
  </si>
  <si>
    <t>1.16.</t>
  </si>
  <si>
    <t>2.3.2.</t>
  </si>
  <si>
    <t>2.10.</t>
  </si>
  <si>
    <t>2.12.</t>
  </si>
  <si>
    <t>2.15.</t>
  </si>
  <si>
    <t>2.22.</t>
  </si>
  <si>
    <t>1.4.3.</t>
  </si>
  <si>
    <t>2.51.</t>
  </si>
  <si>
    <t>2.1.6.</t>
  </si>
  <si>
    <t>2.1.7.</t>
  </si>
  <si>
    <t>1.15.4</t>
  </si>
  <si>
    <t>1.15.8</t>
  </si>
  <si>
    <t>5.1.2</t>
  </si>
  <si>
    <t>6.1.1</t>
  </si>
  <si>
    <t>1.14.1</t>
  </si>
  <si>
    <t>1.15.1</t>
  </si>
  <si>
    <t>1.15.2</t>
  </si>
  <si>
    <t>1.15.3</t>
  </si>
  <si>
    <t>1.15.5</t>
  </si>
  <si>
    <t>1.15.6</t>
  </si>
  <si>
    <t>1.15.7</t>
  </si>
  <si>
    <t>1.15.9</t>
  </si>
  <si>
    <t>1.16.1</t>
  </si>
  <si>
    <t>1.16.2</t>
  </si>
  <si>
    <t>2.8.1</t>
  </si>
  <si>
    <t>1.2.2</t>
  </si>
  <si>
    <t>1.4.1</t>
  </si>
  <si>
    <t>1.4.3.1</t>
  </si>
  <si>
    <t>1.4.3.3</t>
  </si>
  <si>
    <t>1.4.3.4</t>
  </si>
  <si>
    <t>1.4.3.5</t>
  </si>
  <si>
    <t>1.4.3.6</t>
  </si>
  <si>
    <t>1.4.3.7</t>
  </si>
  <si>
    <t>1.4.3.8</t>
  </si>
  <si>
    <t>1.4.3.9</t>
  </si>
  <si>
    <t>1.4.3.11</t>
  </si>
  <si>
    <t>1.4.3.12</t>
  </si>
  <si>
    <t>1.4.3.13</t>
  </si>
  <si>
    <t>1.1.6</t>
  </si>
  <si>
    <t>5.1.1</t>
  </si>
  <si>
    <t>5.1.3</t>
  </si>
  <si>
    <t>5.1.4</t>
  </si>
  <si>
    <t>5.2.1</t>
  </si>
  <si>
    <t>1.4.3.2.</t>
  </si>
  <si>
    <t>2.1.5.</t>
  </si>
  <si>
    <t>Годовой отчёт (Сводный годовой отчёт) о реализации  муниципальных программ городского округа Щёлково за 2021 год в разрезе мероприятий</t>
  </si>
  <si>
    <t>Мероприятие 3.1 «Проведение профилактических медицинских осмотров и диспансеризации населения»</t>
  </si>
  <si>
    <t>Мероприятие 2.1.6 «Обеспечение мероприятий по переселению граждан из аварийного жилищного фонда по адресу: г. Щёлково, Гостиный пер. д.3»</t>
  </si>
  <si>
    <t>Мероприятие 2.1.7 «Обеспечение мероприятий по переселению из аварийного жилищного фонда по адресу: г. Щёлково, ул. 1-ый Советский пер. д. 19»</t>
  </si>
  <si>
    <t>Мероприятие 2.1.8 «Обеспечение мероприятий по переселению из аварийного жилищного фонда по адресу: п. Фряново, ул. Московская, д.6</t>
  </si>
  <si>
    <t>2.1.8.</t>
  </si>
  <si>
    <t>Мероприятие 2.1.9 «Обеспечение мероприятий по переселению граждан из аварийного жилищного фонда по адресу: п. Фряново, ул. Коммунистическая, д. 20»</t>
  </si>
  <si>
    <t>2.1.9.</t>
  </si>
  <si>
    <t>Мероприятие 2.1.10 «Обеспечение мероприятий по переселению граждан из аварийного жилищного фонда по адресу: г. Щёлково, Радиоцентр-5, д.9»</t>
  </si>
  <si>
    <t>2.1.10.</t>
  </si>
  <si>
    <t>Мероприятие 2.1.11 « Обеспечение мероприятий по переселению граждан из аварийного жилищного фонда по адресу: г. Щёлково, Радиоцентр-5, д. 7»</t>
  </si>
  <si>
    <t>2.1.11.</t>
  </si>
  <si>
    <t>Мероприятие 2.1.12 «Обеспечение мероприятий по переселению граждан из аварийного жилищного фонда по адресу: г. Щёлково, Радиоцентр-5, д. 5»</t>
  </si>
  <si>
    <t>2.1.12.</t>
  </si>
  <si>
    <t>Мероприятие 2.1.13 «Обеспечение мероприятий по переселению граждан из аварийного жилищного фонда по адресу: г. Щёлково, Радиоцентр-5, д. 2»</t>
  </si>
  <si>
    <t>Мероприятие 2.1.14 «Обеспечение мероприятий по переселению граждан из аварийного жилищного фонда по адресу: г. Щёлково, Радиоцентр-5, д. 1»</t>
  </si>
  <si>
    <t>Мероприятие 2.1.15 «Обеспечение мероприятий по переселению граждан из аварийного жилищного фонда по адресу: г. Щёлково, ул. 2-й Малопрудный проезд, д. 1а»</t>
  </si>
  <si>
    <t>2.1.13.</t>
  </si>
  <si>
    <t>2.1.14.</t>
  </si>
  <si>
    <t>2.1.15.</t>
  </si>
  <si>
    <t>Мероприятие 2.1.16 «Обеспечение мероприятий по переселению граждан из аварийного жилищного фонда по адресу: г. Щёлково, ул. 2-й Малопрудный проезд, д. 2а»</t>
  </si>
  <si>
    <t>Мероприятие 2.1.17 «Обеспечение мероприятий по переселению граждан из аварийного жилищного фонда по адресу: г. Щёлково, ул. Инициативная, д. 15»</t>
  </si>
  <si>
    <t>2.1.16.</t>
  </si>
  <si>
    <t>2.1.17.</t>
  </si>
  <si>
    <t>Мероприятие 2.1.18 « Обеспечение мероприятий по переселению граждан из аварийного жилищного фонда по адресу: г. Щёлково, ул. Инициативная, д. 16»</t>
  </si>
  <si>
    <t>Мероприятие 2.1.19 « Обеспечение мероприятий по переселению граждан из аварийного жилищного фонда по адресу: г. Щёлково, ул. Полевая, д. 8А»</t>
  </si>
  <si>
    <t>Мероприятие 2.1.20 « Обеспечение мероприятий по переселению граждан из аварийного жилищного фонда по адресу: г. Щёлково, пос. Краснознаменский, д. 57»</t>
  </si>
  <si>
    <t>Мероприятие 2.1.21 « Обеспечение мероприятий по переселению граждан из аварийного жилищного фонда по адресу: г. Щёлково, пос. Краснознаменский, д. 56»</t>
  </si>
  <si>
    <t>Мероприятие 2.1.22 «Обеспечение мероприятий по переселению граждан из аварийного жилищного фонда по адресу: г. Щёлково, пос. Краснознаменский, д. 15»</t>
  </si>
  <si>
    <t>2.1.18.</t>
  </si>
  <si>
    <t>2.1.19.</t>
  </si>
  <si>
    <t>2.1.20.</t>
  </si>
  <si>
    <t>2.1.21.</t>
  </si>
  <si>
    <t>2.1.22.</t>
  </si>
  <si>
    <t>Мероприятие 2.1.23 « Обеспечение мероприятий по переселению граждан из аварийного жилищного фонда по адресу: г. Щёлково, ул. Коммунистическая, д. 5»</t>
  </si>
  <si>
    <t>Мероприятие 2.1.24 «Обеспечение мероприятий по переселению граждан из аварийного жилищного фонда по адресу: г. Щёлково, ул. Коммунистическая, д. 6»</t>
  </si>
  <si>
    <t>2.1.23.</t>
  </si>
  <si>
    <t>2.1.24.</t>
  </si>
  <si>
    <t>Мероприятие 2.1.25 « Обеспечение мероприятий по переселению граждан из аварийного жилищного фонда по адресу: г. Щёлково, ул. Коммунистическая, д. 7»</t>
  </si>
  <si>
    <t>Мероприятие 2.1.26 «Обеспечение мероприятий по переселению граждан из аварийного жилищного фонда по адресу: г. Щёлково, ул. Коммунистическая, д. 8»</t>
  </si>
  <si>
    <t>Мероприятие 2.1.27 « Обеспечение мероприятий по переселению граждан из аварийного жилищного фонда по адресу: г. Щёлково, ул. Кооперативная, д. 19/5»</t>
  </si>
  <si>
    <t>2.1.25.</t>
  </si>
  <si>
    <t>2.1.26.</t>
  </si>
  <si>
    <t>2.1.27.</t>
  </si>
  <si>
    <t>Мероприятие 2.1.28 «Кадастрирование земельного участка при изъятии для муниципальных нужд»</t>
  </si>
  <si>
    <t>Мероприятие 2.1.29 «Кадастрирование и оценка жилых помещений при изъятии для муниципальных нужд»</t>
  </si>
  <si>
    <t>2.1.28.</t>
  </si>
  <si>
    <t>2.1.29.</t>
  </si>
  <si>
    <t>Мероприятие F3.1 «Обеспечение мероприятий по переселению граждан из непригодного для проживания жилищного фонда, признанного аварийным до 01.01.2017»</t>
  </si>
  <si>
    <t>3.1</t>
  </si>
  <si>
    <t>Мероприятие F3.1.1 « Обеспечение мероприятий по переселению граждан из непригодного для проживания жилищного фонда, признанного аварийным до 01.01.2017, по адресу: г. Щёлково, ул. Первомайская, д. 11»</t>
  </si>
  <si>
    <t>Мероприятие 2.6 «Капитальные вложения в общеобразовательные организации в целях обеспечения односменного режима обучения за счет средств местного бюджета»</t>
  </si>
  <si>
    <t>Мероприятие 5.1.1 «"г.о. Щелково, мкр. № 14 между ул. Центральная, Иванова, Первомайская и руч. Поныри (детский сад на 125 мест, 2022-2023 гг.)"»</t>
  </si>
  <si>
    <t>Мероприятие 5.1.2 «"г.о. Щелково, с.п. Огудневское, пос. Клюквенный (детский сад на 120 мест, 2023-2024 гг.)»»</t>
  </si>
  <si>
    <t>Мероприятие 5.1.3 «"г.о. Щелково, мкр. Соболевка, ул. Новая Фабрика (реконструкция детского сада с увеличением на 400 мест, 2023-2024 гг.)"»</t>
  </si>
  <si>
    <t>Мероприятие 5.1.4 «"г.о. Щелково, Фряновское шоссе, пос. РТС (реконструкция детского сада № 54 с увеличением на 100 мест, 2024г.)"»</t>
  </si>
  <si>
    <t>Мероприятие 6.1.1 «"г.о. Щелково, с.п. Огудневское, пос. Клюквенный (общеобразовательная школа на 160 мест, 2023-2024 гг.)"»</t>
  </si>
  <si>
    <t>Мероприятие E1.1 «Реализация мероприятий по содействию созданию в субъектах Российской Федерации новых мест в общеобразовательных организациях»</t>
  </si>
  <si>
    <t>Мероприятие E1.3.1 «"Общеобразовательная школа на 1100 мест по адресу: Московская область, г. Щёлково, мкр. "Солнечный" (в том числе кредиторская задолженность прошлых лет)"»</t>
  </si>
  <si>
    <t>Мероприятие E1.3.2 «"Средняя общеобразовательная школа на 1100 учащихся по адресу: Московская область, Щёлковский муниципальный район, город Щёлково, микрорайон "Жегалово" (ПИР и строительство)"»</t>
  </si>
  <si>
    <t>Мероприятие E1.3.3 «"Новый корпус на 550 учащихся МБОУ СОШ №11 им. Титова по адресу: Московская область, г. Щелково, ул. Институтская, д.5 (ПИР и строительство) (в том числе кредиторская задолженность прошлых лет)"»</t>
  </si>
  <si>
    <t>Мероприятие E1.3.4 «"Школа на 825 мест по адресу: Московская область, г. Щелково, микрорайон "Потапово-3А" (ПИР и строительство)"»</t>
  </si>
  <si>
    <t>Мероприятие E1.3.5 «"Школа на 275 мест по адресу: Московская область, г. Щелково, ул. Шмидта, д. 11 (ПИР и строительство)"»</t>
  </si>
  <si>
    <t>Мероприятие E1.8 «Создание в субъектах Российской Федерации дополнительных (новых) мест в общеобразовательных организациях в связи с ростом числа учащихся, вызванным демографическим фактором»</t>
  </si>
  <si>
    <t>1.4</t>
  </si>
  <si>
    <t>Мероприятие E1.8.1 «"Новый корпус на 550 учащихся МБОУ СОШ №11 им. Титова по адресу: Московская область, г. Щелково, ул. Институтская, д.5 (ПИР и строительство) (в том числе кредиторская задолженность прошлых лет)"»</t>
  </si>
  <si>
    <t>Мероприятие E1.8.2 «"Школа на 275 мест по адресу: Московская область, г. Щелково, ул. Шмидта, д. 11 (ПИР и строительство)"»</t>
  </si>
  <si>
    <t>Подпрограмма: 1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а также услуг почтовой связи</t>
  </si>
  <si>
    <t>Мероприятие 1.1 «Оптимизация предоставления государственных и муниципальных услуг»</t>
  </si>
  <si>
    <t>Мероприятие 3.2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</si>
  <si>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Мероприятие 1.5 «Обеспечение организаций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информационно-телекоммуникационную сеть «Интернет» за счет средств местного бюджета»</t>
  </si>
  <si>
    <t>Мероприятие D2.10 «Формирование ИТ- 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</si>
  <si>
    <t>Мероприятие E4.1 «Внедрение целевой модели цифровой образовательной среды в общеобразовательных организациях и профессиональных образовательных организациях»</t>
  </si>
  <si>
    <t>Мероприятие E4.15 «Государственная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</si>
  <si>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Мероприятие E4.16 «Обновление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</si>
  <si>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Мероприятие E4.17 «Установка, монтаж и настройка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</si>
  <si>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Мероприятие 20.10 «Финансирование расходов на осуществление деятельности муниципальных учреждений, оказывающих социальные услуги гражданам старшего возраста»</t>
  </si>
  <si>
    <t>20.1.</t>
  </si>
  <si>
    <t>Мероприятие 1.4 «Предоставление субсидии СО НКО, реализующим основные образовательные программы дошкольного образования в качестве основного вида деятельности»</t>
  </si>
  <si>
    <t>Мероприятие 1.6 «Предоставление субсидии СО НКО, реализующим основные образовательные программы начального общего, основного общего и среднего общего образования в качестве основного вида деятельности»</t>
  </si>
  <si>
    <t>Основное мероприятие 10 «Создание условий для развития сельскохозяйственного производства, расширения рынка сельскохозяйственной продукции, сырья и продовольствия»</t>
  </si>
  <si>
    <t>Мероприятие 10.1 «Развитие приоритетных отраслей АПК»</t>
  </si>
  <si>
    <t>10.</t>
  </si>
  <si>
    <t>10.1.</t>
  </si>
  <si>
    <t>Мероприятие 2.10 «Государственная поддержка частных дошкольных образовательных организаций с целью возмещения расходов на присмотр и уход, содержание имущества и арендную плату за использование помещений за счет средств местного бюджета»</t>
  </si>
  <si>
    <t>2.10</t>
  </si>
  <si>
    <t>Федеральный проект P2 «Содействие занятости»</t>
  </si>
  <si>
    <t>Мероприятие 1.2.1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</si>
  <si>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Мероприятие 1.2.2 «Субвенции бюджетам муниципальных образований Московской области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</si>
  <si>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1.2.1</t>
  </si>
  <si>
    <t>Мероприятие 1.7.1.2 «Районный праздник «Международный день учителя»»</t>
  </si>
  <si>
    <t>Мероприятие 1.7.1.4 «Педагогические мастерские, семинары, практикумы, научно-практические конференции, ассамблеи, мастер-классы»</t>
  </si>
  <si>
    <t>Мероприятие 1.7.1.5 «Клуб молодого педагога»</t>
  </si>
  <si>
    <t>Мероприятие 1.7.1.6 «Организация мероприятий по реализации приоритетного национального проекта "Образование"»</t>
  </si>
  <si>
    <t>Мероприятие 1.7.1.8 «Проведения конкурсных процедур при отборе лучших педагогов на участие в конкурсах: "За нравственный подвиг Учителя", "Педагог-психолог"»</t>
  </si>
  <si>
    <t>Мероприятие 1.7.1.9 «Деятельность районных методических объединений педагогов ОУ»</t>
  </si>
  <si>
    <t>Мероприятие 1.7.1.10 «Инновационные и экспериментальная деятельность по модернизации образования. Муниципальные экспериментальные площадки: МБОУ "УМОЦ", СОШ №1, №2, №4, №6, №16, Гимназия, Лицей №14, СОШ Фряново №1, Фряново №2, Серковская СОШ»</t>
  </si>
  <si>
    <t>Мероприятие 1.11 «Проведение капитального ремонта, технического переоснащения и благоустройства территорий учреждений образования»</t>
  </si>
  <si>
    <t>Мероприятие 1.12 «Мероприятия по проведению капитального ремонта в муниципальных общеобразовательных организациях в Московской области за счет средств местного бюджета »</t>
  </si>
  <si>
    <t>1.11</t>
  </si>
  <si>
    <t>1.12</t>
  </si>
  <si>
    <t>3.18</t>
  </si>
  <si>
    <t>Мероприятие 3.18 «Организация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</si>
  <si>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Основное мероприятие 08 «Модернизация школьных систем образования в рамках государственной программы Российской Федерации «Развитие образования»»</t>
  </si>
  <si>
    <t>Мероприятие 8.1 «Проведение работ по капитальному ремонту зданий региональных (муниципальных) общеобразовательных организаций»</t>
  </si>
  <si>
    <t>Мероприятие 8.3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</si>
  <si>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8.1</t>
  </si>
  <si>
    <t>8.3</t>
  </si>
  <si>
    <t>Мероприятие E1.2 «Создание центров образования естественно-научной и технологической направленностей»</t>
  </si>
  <si>
    <t>Мероприятие E1.5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</si>
  <si>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Основное мероприятие 02 «Реализация «пилотных проектов» обновления содержания и технологий дополнительного образования, воспитания, психолого-педагогического сопровождения детей»</t>
  </si>
  <si>
    <t>Мероприятие 2.1 «Стипендии в области образования, культуры и искусства (юные дарования, одаренные дети)»</t>
  </si>
  <si>
    <t>3.4.3.2.</t>
  </si>
  <si>
    <t>Мероприятие 3.4.8 «Реализация муниципального проекта по формированию социальной активности детей городского округа Щёлково "Активность. Творчество. Успех."»</t>
  </si>
  <si>
    <t>3.4.9.</t>
  </si>
  <si>
    <t>Мероприятие 3.5 «Проведение капитального ремонта, технического переоснащения и благоустройства территорий учреждений образования»</t>
  </si>
  <si>
    <t>Мероприятие 3.6 «Создание центров образования естественно-научной и технологической направленностей за счет средств местного бюджета»</t>
  </si>
  <si>
    <t>Основное мероприятие 04 «Реализация мер, направленных на повышение эффективности воспитательной деятельности в системе образования, физической культуры и спорта, культуры и уровня психолого-педагогической поддержки социализации детей»</t>
  </si>
  <si>
    <t>Мероприятие 4.1 «Укрепление материально-технической базы общеобразовательных организаций, команды которых заняли 1-5 места на соревнованиях «Веселые старты» среди команд общеобразовательных организаций Московской области на призы Губернатора Московской области»</t>
  </si>
  <si>
    <t>Основное мероприятие 05 «Модернизация детских школ искусств»</t>
  </si>
  <si>
    <t>Федеральный проект A1 «Культурная среда»</t>
  </si>
  <si>
    <t>Федеральный проект A2 «Творческие люди»</t>
  </si>
  <si>
    <t>5.1</t>
  </si>
  <si>
    <t>Основное мероприятие 05 «Обеспечение мер социальной поддержки обучающихся в образовательных организациях, в том числе детей-сирот и детей, оставшихся без попечения родителей, обучающихся в системе профессионального образования Московской области»</t>
  </si>
  <si>
    <t>1.1.15.</t>
  </si>
  <si>
    <t>1.1.16.</t>
  </si>
  <si>
    <t>Мероприятие 1.1.15 «Укрепление материально-технической базы и проведение текущего ремонта МАУ ГОЩ УСК «Подмосковье»»</t>
  </si>
  <si>
    <t>Мероприятие 1.1.16 «Погашение просроченной кредиторской задолженности МАУ ГОЩ УСК «Подмосковье»»</t>
  </si>
  <si>
    <t>Мероприятие 1.2.4 «Капитальный ремонт, текущий ремонт, обустройство и техническое переоснащение, благоустройство территорий объектов спорта (бюджетные учреждения)»</t>
  </si>
  <si>
    <t>Мероприятие 1.2.5 «Капитальный ремонт, текущий ремонт, обустройство и техническое переоснащение, благоустройство территорий объектов спорта (автономные учреждения)»</t>
  </si>
  <si>
    <t>1.2.5.</t>
  </si>
  <si>
    <t>Мероприятие 1.4 «Поддержка организаций (предприятий), не являющихся государственными (муниципальными) учреждениями, на реализацию проектов в сфере физической культуры и спорта»</t>
  </si>
  <si>
    <t>Основное мероприятие 08 «Модернизация и материально-техническое обеспечение объектов физической культуры и спорта, находящихся в собственности Московской области или в собственности муниципальных образований Московской области»</t>
  </si>
  <si>
    <t>Мероприятие 8.2 «Материально-техническое обеспечение объектов физической культуры и спорта, находящихся в собственности муниципальных образований Московской области или переданных в безвозмездное пользование муниципальным учреждениям физической культуры и спорта »</t>
  </si>
  <si>
    <t>8.2.</t>
  </si>
  <si>
    <t>1.2.1.7.</t>
  </si>
  <si>
    <t>Мероприятие 1.2.1.7 «Приобретение и установка мультимедийного оборудования в МБУК ГОЩ "ЩИКМ"»</t>
  </si>
  <si>
    <t>Мероприятие 1.2.1.8 «Приобретение мультимедийного оборудования в МБУК ГОЩ "ЩХГ"»</t>
  </si>
  <si>
    <t>Мероприятие 1.2.1.9 «Приобретение программного обеспечения для интерактивного и мультимедийного оборудования для МБУК ГОЩ "ЩИКМ"»</t>
  </si>
  <si>
    <t>Мероприятие 1.2.1.10 «Приобретение музейных витрин и музейных подиумов для создания раздела постоянной экспозиции «Щёлково в 1950-1960г.г.» для МБУК ГОЩ «Щёлковский историко- краеведческий музей»»</t>
  </si>
  <si>
    <t>Мероприятие 1.2.1.11 «Приобретение цифровых фоторамок для художественного оформления постоянной экспозиции, компьютерной техники для директора, многофункционального устройства, музейных витир для МБУК ГОЩ "Щёлковский историко-краеведческий музей"»</t>
  </si>
  <si>
    <t>Мероприятие 1.2.1.12 «Издание книги-фотоальбома "Фряново" (автор А.Ю. Послыхалин) для МБУК городского окуруга Щёлково "Историко-краеведческий музей "Усадьба Фряново"»</t>
  </si>
  <si>
    <t>Мероприятие 1.2.1.13 «Печать краеведческой литературы МБУК ГОЩ "ЩИКМ"»</t>
  </si>
  <si>
    <t>Мероприятие 1.2.1.14 «Укрепление материально-технической базы МБУК ГОЩ Историко-краеведческий музей "Усадьба Фряново" »</t>
  </si>
  <si>
    <t>Мероприятие 1.2.2.4 «Проведение ремонтных работ для МБУК городского округа Щёлково «Историко-краеведческий музей «Усадьба Фряново»»</t>
  </si>
  <si>
    <t>Мероприятие 1.2.2.5 «Разработка проектной документации МБУК ГОЩ "ЩИКМ"»</t>
  </si>
  <si>
    <t>Мероприятие 1.2.2.6 «Устранение нарушений по предписанию в МБУК ГОЩ "ЩИКМ"»</t>
  </si>
  <si>
    <t>1.2.2.6.</t>
  </si>
  <si>
    <t>Мероприятие 1.3 «Проведение капитального ремонта, технического переоснащения и благоустройства территорий музеев, галерей»</t>
  </si>
  <si>
    <t>Мероприятие 1.3.1 «Благоустройство парка при МБУК ГОЩ Историко-краеведческий музей "Усадьба Фряново"»</t>
  </si>
  <si>
    <t>1.3.1</t>
  </si>
  <si>
    <t>Мероприятие 1.3.2 «Замена парковых лавочек и установка урн для раздельного сбора мусора на территории парка для МБУК городского округа Щёлково "Историко-краеведческий музей "Усадьба Фряново"»</t>
  </si>
  <si>
    <t>Мероприятие 1.3.3 «Установка 2 (двух) стационарных шахматных столов со скамейками на территории парка для МБУК городского округа Щёлково "Историко-краеведческий музей "Усадьба Фряново"»</t>
  </si>
  <si>
    <t>1.3.2</t>
  </si>
  <si>
    <t>1.3.3</t>
  </si>
  <si>
    <t>Мероприятие 1.3.4 «Проведение капитального ремонта МБУК ГОЩ "ЩИКМ"»</t>
  </si>
  <si>
    <t>1.3.4</t>
  </si>
  <si>
    <t>Мероприятие 1.3 «Укрепление материально-технической базы и проведение текущего ремонта библиотек»</t>
  </si>
  <si>
    <t>1.4.1.4.</t>
  </si>
  <si>
    <t>Мероприятие 1.4.1.4 «Приобретение выставочного оборудования в читальный зал для МБУК городского округа Щёлково «Щёлковская центральная библиотека»»</t>
  </si>
  <si>
    <t>Мероприятие 1.4.2.3 «Разработка дизайн-проекта МБУК ГОЩ "ЩЦБ"»</t>
  </si>
  <si>
    <t>1.4.2.3.</t>
  </si>
  <si>
    <t>Мероприятие 1.11 «Государственная поддержка отрасли культуры (модернизация библиотек в части комплектования книжных фондов муниципальных общедоступных библиотек)»</t>
  </si>
  <si>
    <t>Мероприятие 1.11.1 «Государственная поддержка отрасли культуры (модернизация библиотек в части комплектования книжных фондов муниципальных библиотек)»</t>
  </si>
  <si>
    <t>1.11.1.</t>
  </si>
  <si>
    <t>Основное мероприятие 01 «Обеспечение функций театрально-концертных учреждений, муниципальных учреждений культуры Московской области»</t>
  </si>
  <si>
    <t>Мероприятие 5.2 «Укрепление материально-технической базы и проведение текущего ремонта культурно-досуговых учреждений»</t>
  </si>
  <si>
    <t>Мероприятие 5.2.1 «Укрепление материально-технической базы культурно-досуговых учреждений»</t>
  </si>
  <si>
    <t>5.2.1.</t>
  </si>
  <si>
    <t>Мероприятие 5.2.1.1 «Приобретение звукового оборудования МБУК ГОЩ «Централизованная клубная система «Фряново»»</t>
  </si>
  <si>
    <t>Мероприятие 5.2.1.2 «Укрепление материально-технической базы МБУК ГОЩ «Литвиновская ЦКС»»</t>
  </si>
  <si>
    <t>Мероприятие 5.2.1.3 «Укрепление материально-технической базы МБУК ГОЩ "Огудневская централизованная клубная система" »</t>
  </si>
  <si>
    <t>Мероприятие 5.2.1.4 «Укрепление материально-технической базы МБУК ГОЩ "Центр культуры и досуга "Гребнево"»</t>
  </si>
  <si>
    <t>Мероприятие 5.2.1.5 «Приобретение наборов по робототехнике для МБУК городского округа Щёлково «КДЦ «Дом офицеров»»</t>
  </si>
  <si>
    <t>Мероприятие 5.2.1.6 «Приобретение компьютерной техники (3D принтер, ноутбуки) и модульной мебели (столы-трансформеры, стулья) для МБУК ГОЩ "КДЦ "Дом офицеров"»</t>
  </si>
  <si>
    <t>Мероприятие 5.2.1.7 «Приобретение концертных костюмов хоровому коллективы "Литвиновские напевы" для МБУК городского округа Щёлково «Литвиновская централизованная клубная система»»</t>
  </si>
  <si>
    <t>Мероприятие 5.2.1.8 «Благоустройство Городского парка »</t>
  </si>
  <si>
    <t>Мероприятие 5.2.1.9 «Приобретение мебели для МАУК городского округа Щёлково «Центральный Дворец культуры»»</t>
  </si>
  <si>
    <t>Мероприятие 5.2.1.10 «Приобретение спортивного инвентаря для секции «Бокс» для МАУК городского округа Щёлково «ДК им. В.П. Чкалова»»</t>
  </si>
  <si>
    <t>Мероприятие 5.2.2 «Проведение текущего ремонта культурно-досуговых учреждений»</t>
  </si>
  <si>
    <t>Мероприятие 5.2.2.1 «Улучшение условий в МБУК ГОЩ "Централизованная клубная система "Фряново"»</t>
  </si>
  <si>
    <t>Мероприятие 5.2.2.2 «Улучшение условий в МБУК ГОЩ "Огудневская централизованная клубная система"»</t>
  </si>
  <si>
    <t>Мероприятие 5.2.2.3 «Улучшение условий в МБУК ГОЩ "Медвежье-Озерская централизованная клубная система"»</t>
  </si>
  <si>
    <t>Мероприятие 5.2.2.4 «Улучшение условий в МБУК ГОЩ Центр культуры и досуга "Гребнево"»</t>
  </si>
  <si>
    <t>Мероприятие 5.2.2.5 «Проведение ремонтных работ для МБУК городского округа Щёлково «Литвиновская централизованная клубная система» (Трубино)»</t>
  </si>
  <si>
    <t>Мероприятие 5.2.2.6 «Приобретение одежды для сцены и металлических конструкций для размещения в малом зале для МБУК городского округа Щёлково «Литвиновская централизованная клубная система»»</t>
  </si>
  <si>
    <t>Мероприятие 5.2.2.7 «Ремонт плиточного покрытия территории мемориального комплекса "В честь перелёта Валерия Павловича Чкалова через Северный полюс" МАУК ГОЩ "ДК им. В.П.Чкалова"»</t>
  </si>
  <si>
    <t>Мероприятие 5.2.2.8 «Улучшение условий в МБУК ГОЩ "Загорянский дом культуры"»</t>
  </si>
  <si>
    <t>Мероприятие 5.2.2.9 «Проведение текущего ремонта МБУК ГОЩ "КДЦ "Дом офицеров"»</t>
  </si>
  <si>
    <t>5.2.1.1</t>
  </si>
  <si>
    <t>5.2.1.2</t>
  </si>
  <si>
    <t>5.2.1.4</t>
  </si>
  <si>
    <t>5.2.1.5</t>
  </si>
  <si>
    <t>5.2.1.6</t>
  </si>
  <si>
    <t>5.2.1.3.</t>
  </si>
  <si>
    <t>5.2.1.7</t>
  </si>
  <si>
    <t>5.2.1.8</t>
  </si>
  <si>
    <t>5.2.1.9.</t>
  </si>
  <si>
    <t>5.2.1.10</t>
  </si>
  <si>
    <t>5.2.2.</t>
  </si>
  <si>
    <t>5.2.2.1</t>
  </si>
  <si>
    <t>5.2.2.2.</t>
  </si>
  <si>
    <t>5.2.2.3.</t>
  </si>
  <si>
    <t>5.2.2.4.</t>
  </si>
  <si>
    <t>5.2.2.5.</t>
  </si>
  <si>
    <t>5.2.2.6.</t>
  </si>
  <si>
    <t>5.2.2.7.</t>
  </si>
  <si>
    <t>5.2.2.8.</t>
  </si>
  <si>
    <t>5.2.2.9.</t>
  </si>
  <si>
    <t>Основное мероприятие 02 «Проведение капитального ремонта, технического переоснащения современным непроизводственным оборудованием и благоустройство территории муниципальных учреждений культуры, муниципальных организаций дополнительного образования сферы культуры»</t>
  </si>
  <si>
    <t>Мероприятие 2.1 «Проведение капитального ремонта, технического переоснащения и благоустройство территорий театрально-концертных учреждений культуры»</t>
  </si>
  <si>
    <t>Мероприятие 2.1.1 «Укрепление материально-технической базы театрально-концертных учреждений культуры»</t>
  </si>
  <si>
    <t>Мероприятие 2.1.1.1 «Приобретение сценических костюмов в количестве 30 (тридцати) штук для артистов духового оркестра для МАУК ГОЩ «ТКЦ «Щёлковский театр»»</t>
  </si>
  <si>
    <t>1.1.1.2.</t>
  </si>
  <si>
    <t>Мероприятие 2.1.1.2 «Приобретение видеокамеры для нужд МАУК городского округа Щёлково "ТКЦ "Щёлковский театр"»</t>
  </si>
  <si>
    <t>Мероприятие 2.1.2 «Улучшение условий театрально-концертных учреждений культуры»</t>
  </si>
  <si>
    <t>1.1.2.1</t>
  </si>
  <si>
    <t>1.1.2.2.</t>
  </si>
  <si>
    <t>Мероприятие 2.1.2.1 «Улучшение условий в МАУК ГОЩ "Театрально-концертный центр "Щёлковский театр"»</t>
  </si>
  <si>
    <t>Мероприятие 2.2 «Проведение капитального ремонта, технического переоснащения и благоустройства территорий культурно-досуговых учреждений культуры»</t>
  </si>
  <si>
    <t>Мероприятие 2.2.1 «Укрепление материально-технической базы учреждений культуры»</t>
  </si>
  <si>
    <t>Мероприятие 2.2.1.1 «Обеспечение автоматизированных рабочих мест МБУК ГОЩ Центр культуры и досуга "Гребнево"»</t>
  </si>
  <si>
    <t>Мероприятие 2.2.1.2 «Приобретение мебели МБУК ГОЩ Центр культуры и досуга "Гребнево"»</t>
  </si>
  <si>
    <t>Мероприятие 2.2.1.3 «Приобретение светового и звукового оборудования для МБУК ГОЩ Центр культуры и досуга "Гребнево"»</t>
  </si>
  <si>
    <t>Мероприятие 2.2.1.4 «Приобретение светового и звукового оборудования для МБУК ГОЩ "Огудневская централизованная клубная система"»</t>
  </si>
  <si>
    <t>Мероприятие 2.2.1.5 «Приобретение музыкальной и световой аппаратуры для Головинского сельского дома культуры МБУК ГОЩ «Централизованная клубная система «Фряново»»</t>
  </si>
  <si>
    <t>Мероприятие 2.2.1.6 «Приобретение сценических костюмов для участников хора ветеранов для МБУ ГОЩ КДЦ "Дом офицеров"»</t>
  </si>
  <si>
    <t>Мероприятие 2.2.1.7 « Приобретение сценических костюмов в количестве 40 (сорок) штук для хора ветеранов «Вдохновенье» и клуба исторического танца «Ретро» для МАУК ГОЩ «Дворец культуры им. В.П. Чкалова»»</t>
  </si>
  <si>
    <t>Мероприятие 2.2.1.8 «Приобретение мебели и оборудования в классы для занятий для МАУК ГОЩ «Дворец культуры им. В.П.Чкалова»»</t>
  </si>
  <si>
    <t>Мероприятие 2.2.1.9 «Приобретение сценических костюмов для вокального коллектива «Россияночка» для МБУК ГОЩ «Централизованная клубная система «Фряново»»</t>
  </si>
  <si>
    <t>Мероприятие 2.2.1.10 «Приобретение техники для МБУК ГОЩ «Литвиновская ЦКС»»</t>
  </si>
  <si>
    <t>Мероприятие 2.2.1.11 «Приобретение костюмов творческим коллективам для МАУК ГОЩ «Центральный дворец Культуры»»</t>
  </si>
  <si>
    <t>Мероприятие 2.2.1.12 «Приобретение звукового оборудования МБУК ГОЩ «Централизованная клубная система «Фряново»»</t>
  </si>
  <si>
    <t>Мероприятие 2.2.1.13 «Укрепление материально-технической базы учреждений культуры МБУК ГОЩ "Загорянский Дом Культуры"»</t>
  </si>
  <si>
    <t>Мероприятие 2.2.1.14 «Приобретение звукового оборудования МБУК ГОЩ «Литвиновская ЦКС»»</t>
  </si>
  <si>
    <t>Мероприятие 2.2.1.15 «Укрепление материально-технической базы МБУК ГОЩ Центр культуры и досуга "Гребнево"»</t>
  </si>
  <si>
    <t>Мероприятие 2.2.1.16 «Укрепление материально-технической базы МБУК ГОЩ «Литвиновская ЦКС»»</t>
  </si>
  <si>
    <t>Мероприятие 2.2.1.17 «Приобретение мебели для МАУК городского округа Щёлково «Центральный Дворец культуры»»</t>
  </si>
  <si>
    <t>Мероприятие 2.2.1.18 «Приобретение спортивного инвентаря для секции «Бокс» для МАУК городского округа Щёлково «ДК им. В.П. Чкалова»»</t>
  </si>
  <si>
    <t>Мероприятие 2.2.1.19 «Приобретение наборов по робототехнике для МБУК городского округа Щёлково «КДЦ «Дом офицеров»»</t>
  </si>
  <si>
    <t>Мероприятие 2.2.1.20 «Приобретение компьютерной техники (3D принтер, ноутбуки) и модульной мебели (столы-трансформеры, стулья) для МБУК ГОЩ «КДЦ «Дом офицеров»»</t>
  </si>
  <si>
    <t>Мероприятие 2.2.1.21 «Приобретение концертных костюмов хоровому коллективы "Литвиновские напевы" для МБУК городского округа Щёлково «Литвиновская централизованная клубная система»»</t>
  </si>
  <si>
    <t>Мероприятие 2.2.1.22 «Приобретение одежды для сцены и металлических конструкций для размещения в малом зале для МБУК городского округа Щёлково «Литвиновская централизованная клубная система»»</t>
  </si>
  <si>
    <t>Мероприятие 2.2.1.23 «Укрепление материально-технической базы МАУК ГОЩ "ЦДК"»</t>
  </si>
  <si>
    <t>Мероприятие 2.2.1.24 «Благоустройство локального парка Монино »</t>
  </si>
  <si>
    <t>Мероприятие 2.2.1.25 « Благоустройство Городского парка »</t>
  </si>
  <si>
    <t>Мероприятие 2.2.2 «Улучшение условий в учреждениях культуры»</t>
  </si>
  <si>
    <t>Мероприятие 2.2.2.1 «Улучшение условий в МБУК ГОЩ "Централизованная клубная система Фряново"»</t>
  </si>
  <si>
    <t>Мероприятие 2.2.2.2 «Улучшение условий в МБУК ГОЩ "Огудневская централизованная клубная система"»</t>
  </si>
  <si>
    <t>Мероприятие 2.2.2.3 «Улучшение условий в МБУК ГОЩ Центр культуры и досуга "Гребнево"»</t>
  </si>
  <si>
    <t>Мероприятие 2.2.2.4 «Улучшение условий в МАУК ГОЩ "Центральный Дворец культуры"»</t>
  </si>
  <si>
    <t>Мероприятие 2.2.2.5 «Улучшение условий для МАУК ГОЩ "ДК им В.П.Чкалова"»</t>
  </si>
  <si>
    <t>Мероприятие 2.2.2.6 «Проведение работ по ремонту сцены Оболдинского сельского дома культуры для МБУК ГОЩ «Загорянский Дом Культуры» и ремонтных работ задней стены здания, установка пластиковых окон Оболдинского сельского дома культуры для МБУК ГОЩ «Загорянский Дом Культуры»»</t>
  </si>
  <si>
    <t>Мероприятие 2.2.2.7 «Улучшение условий в МБУ ГОЩ КДЦ "Дом офицеров"»</t>
  </si>
  <si>
    <t>Мероприятие 2.2.2.8 «Улучшение условий в МБУ ГОЩ "Литвиновская централизованная клубная система"»</t>
  </si>
  <si>
    <t>Мероприятие 2.2.2.9 «Улучшение условий в МБУК ГОЩ "Загорянский Дом культуры"»</t>
  </si>
  <si>
    <t>Мероприятие 2.2.2.10 «Устранение нарушений обязательных требований пожарной безопасности МБУК ГОЩ "Медвежье-Озерская централизованная клубная система"»</t>
  </si>
  <si>
    <t>Мероприятие 2.2.2.12 « Комплекс мероприятий по выполнению ремонтных работ (проведения экспертизы проектно-сметной документации)»</t>
  </si>
  <si>
    <t>Мероприятие 2.2.2.11 «Проведение ремонтных работ для МБУК городского округа Щёлково «Литвиновская централизованная клубная система» (Трубино)»</t>
  </si>
  <si>
    <t>Мероприятие 2.2.2.13 «Текущий ремонт МБУК ГОЩ КДЦ "Дом офицеров" »</t>
  </si>
  <si>
    <t>Мероприятие 2.2.2.14 «Улучшение условий в МБУК ГОЩ "Медвежье-Озерская централизованная клубная система"»</t>
  </si>
  <si>
    <t>1.2.2.11.</t>
  </si>
  <si>
    <t>1.2.2.12.</t>
  </si>
  <si>
    <t>1.2.2.13.</t>
  </si>
  <si>
    <t>1.2.2.14.</t>
  </si>
  <si>
    <t>Основное мероприятие 01 «Создание условий для массового отдыха жителей городского округа в парках культуры и отдыха»</t>
  </si>
  <si>
    <t>1.2.1.15.</t>
  </si>
  <si>
    <t>1.2.1.16.</t>
  </si>
  <si>
    <t>1.2.1.17.</t>
  </si>
  <si>
    <t>1.2.1.18.</t>
  </si>
  <si>
    <t>1.2.1.19.</t>
  </si>
  <si>
    <t>1.2.1.20.</t>
  </si>
  <si>
    <t>1.2.1.21.</t>
  </si>
  <si>
    <t>1.2.1.22.</t>
  </si>
  <si>
    <t>1.2.1.23.</t>
  </si>
  <si>
    <t>1.2.1.24.</t>
  </si>
  <si>
    <t>1.2.1.25.</t>
  </si>
  <si>
    <t>Мероприятие 1.1 «Расходы на обеспечение деятельности (оказание услуг) муниципальных учреждений - парк культуры и отдыха»</t>
  </si>
  <si>
    <t>Мероприятие 1.1.1 «Расходы на обеспечение деятельности (оказание услуг) МАУК ГОЩ "Дирекция парков"»</t>
  </si>
  <si>
    <t>Мероприятие 1.2.4 «Благоустройство парка при МБУК ГОЩ Историко-краеведческий музей "Усадьба Фряново"»</t>
  </si>
  <si>
    <t>Мероприятие 1.2.5 «Мероприятия в сфере культуры МАУК ГОЩ "Дирекция парков"»</t>
  </si>
  <si>
    <t>Мероприятие A2.3 «Иные межбюджетные трансферты на государственную поддержку лучших сельских учреждений культуры и лучших работников сельских учреждений культуры»</t>
  </si>
  <si>
    <t>Мероприятие A2.3.1 «Государственная поддержка отрасли культуры (в части поддержки лучших работников сельских учреждений культуры, лучших сельских учреждений культуры)»</t>
  </si>
  <si>
    <t>06</t>
  </si>
  <si>
    <t>6.1</t>
  </si>
  <si>
    <t>Мероприятие 1.2.6 «Укрепление материально-технической базы МАУК ГОЩ "Дирекция парков"»</t>
  </si>
  <si>
    <t>1.2.6.</t>
  </si>
  <si>
    <t>Основное мероприятие 04 «Ликвидация последствий засорения водных объектов»</t>
  </si>
  <si>
    <t>Мероприятие 4.2 «Выполнение комплекса мероприятий по ликвидации последствий засорения водных объектов, находящихся в муниципальной собственности</t>
  </si>
  <si>
    <t>Федеральный проект G1 «Чистая страна»</t>
  </si>
  <si>
    <t>Мероприятие G1.3 «Разработка проектной документации на рекультивацию полигонов твёрдых коммунальных отходов»</t>
  </si>
  <si>
    <t>Мероприятие 1.1.1 « Изготовление полиграфической продукции (памяток, листовок и т.д) по профилактике терроризма и экстремизма»</t>
  </si>
  <si>
    <t>Мероприятие 1.1.2 «Проведение культурно массовых мероприятия по профилактике терроризма и экстремизма.»</t>
  </si>
  <si>
    <t>Мероприятие 1.1.3 «Проведение спортивно массовых и молодежных мероприятий по профилактике терроризма и экстремизма»</t>
  </si>
  <si>
    <t>Мероприятие 1.1.4 «Проведение в образовательных учреждениях мероприятий по профилактике терроризма и экстремизма»</t>
  </si>
  <si>
    <t>Мероприятие 3.8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городские (районные) суды»</t>
  </si>
  <si>
    <t>Мероприятие 3.20 «Проведение работ по сносу объектов самовольного строительства, право на снос которых в судебном порядке предоставлено администрациям муниципальных образований Московской области, являющимися взыскателями по исполнительным производствам»</t>
  </si>
  <si>
    <t>Мероприятие 3.21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</si>
  <si>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3.20.</t>
  </si>
  <si>
    <t>3.21</t>
  </si>
  <si>
    <t>Мероприятие 5.5 «Организация и проведение на территории городского округа антинаркотических месячников, приуроченных к Международному дню борьбы с наркоманией и наркобизнесом и к проведению в образовательных организациях социально-психологического и медицинского тестирования»</t>
  </si>
  <si>
    <t>Мероприятие 1.1 «Подготовка должностных лиц по вопросам гражданской обороны, предупреждения и ликвидации чрезвычайных ситуаций (УМЦ ГКУ «Специальный центр «Звенигород», др. специализированные учебные учреждения, оплата проживания во время прохождения обучения)»</t>
  </si>
  <si>
    <t>Мероприятие 1.5 «Проведение и участие в учениях, соревнованиях, тренировках, смотрах-конкурсах, семинарах»</t>
  </si>
  <si>
    <t>Мероприятие 1.9 «Создание, содержание и организация деятельности аварийно-спасательных формирований на территории муниципального образования (кроме заработной платы)»</t>
  </si>
  <si>
    <t>Мероприятие 1.10 «Содержание оперативного персонала системы обеспечения вызова муниципальных экстренных оперативных служб по единому номеру 112, ЕДДС (кроме заработной платы, налогов)»</t>
  </si>
  <si>
    <t>Мероприятие 2.1 «Осуществление мероприятий по обеспечению безопасности людей на водных объектах, охране их жизни и здоровья (оплата работы спасательного поста, в том числе в межкупальный период)»</t>
  </si>
  <si>
    <t>Мероприятие 2.2 «Создание, поддержание мест отдыха у воды (благоустройство места отдыха у воды в части касающейся безопасности населения, закупка оборудования для спасательного поста на воде, установление аншлагов)»</t>
  </si>
  <si>
    <t>Мероприятие 1.1 «Содержание, поддержание в постоянной готовности к применению систем оповещения и информирования населения при чрезвычайных ситуациях или об угрозе возникновения чрезвычайной ситуации (аварии, происшествиях эпидемии) или военных конфликтах</t>
  </si>
  <si>
    <t>Мероприятие 1.3 «Создание, оборудование и содержание (в том числе очистка) противопожарных водоемов»</t>
  </si>
  <si>
    <t>Мероприятие 1.5 «Установка и содержание в исправном состоянии средств обеспечения пожарной безопасности жилых и общественных зданий, находящихся в муниципальной собственности»</t>
  </si>
  <si>
    <t>Мероприятие 1.7 «Дополнительные мероприятия в условиях особого противопожарного режима (в том числе установка видеокамер для мониторинга обстановки в местах граничащих с лесным массивом, сельскохозяйственными землями)»</t>
  </si>
  <si>
    <t>Мероприятие 1.9.1 «01.09.01 Выполнение работ по объекту: Пожарное депо по адресу: Московская область, г.Щёлково, микрорайон Потапово-3»</t>
  </si>
  <si>
    <t>Мероприятие 1.9.2 «01.09.02 Проведение работ по объекту: Пожарное депо по адресу: Московская область, г.Щёлково, р.п. Монино»</t>
  </si>
  <si>
    <t>Мероприятие 1.10 «Проведения работ по созданию условий для забора воды из них в любое время года (обустройство подъездов, с площадками с твердым покрытием, для установки пожарных автомобилей)»</t>
  </si>
  <si>
    <t>1.9.1.</t>
  </si>
  <si>
    <t>1.9.2.</t>
  </si>
  <si>
    <t>Мероприятие 1.1 «Закупка имущества гражданской обороны, недостающего до норм обеспечения»</t>
  </si>
  <si>
    <t>Основное мероприятие 02 «Реализация полномочий, возложенных на Главное управление гражданской защиты Московской области, и полномочий государственных казенных учреждений Московской области»</t>
  </si>
  <si>
    <t>Мероприятие 2.23 «Оборудование и очистка противопожарных водоемов»</t>
  </si>
  <si>
    <t>2.23</t>
  </si>
  <si>
    <t>Основное мероприятие 01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</si>
  <si>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Мероприятие 2.2.2 «Капитальный ремонт ВЗУ № 3 со станцией обезжелезивания г. Щелково, ул. Центральная 1-й и 2-ой этапы»</t>
  </si>
  <si>
    <t>Мероприятие 2.2.3 «Оказание услуг по осуществлению строительного контроля за выполнением работ по капитальному ремонту ВЗУ со станцией обезжелезивания п. Краснознамененский г. Щелково Щелковский м.р.»</t>
  </si>
  <si>
    <t>Мероприятие 2.2.4 «Оказание услуг по осуществлению строительного контроля за выполнением работ по капитальному ремонту ВЗУ № 3 со станцией обезжелезивания г. Щелково, ул. Центральная (2-ой этап)»</t>
  </si>
  <si>
    <t>Мероприятие 2.2.5 «Капитальный ремонт ВЗУ со станцией обезжелезивания ул. Розы Люксембург г.п. Загорянский Щелковский м.р (I этап) »</t>
  </si>
  <si>
    <t>Мероприятие 2.2.6 «Выполнение работ по капитальному ремонту в целях ликвидации аварийной ситуации на ВЗУ, расположенному по адресу: Московская область, городской округ Щёлково, д. Большие Жеребцы, мкр. Восточный»</t>
  </si>
  <si>
    <t>Мероприятие 2.51 «Содержание и ремонт шахтных колодцев»</t>
  </si>
  <si>
    <t>Мероприятие 1.2 «Строительство и реконструкция объектов очистки сточных вод»</t>
  </si>
  <si>
    <t>Мероприятие 1.3.2 «Выполнение работ по капитальному ремонту в целях ликвидации аварийной ситуации на очистных сооружениях, расположенных по адресу: Московская область, городской округ Щёлково, д. Большие Жеребцы, мкр. Восточный»</t>
  </si>
  <si>
    <t>Мероприятие 2.2.1 «Модернизация КНС «Соколовская» г. Щелково, в том числе: проектно-изыскательские работы»</t>
  </si>
  <si>
    <t>Мероприятие 2.1 «Капитальный ремонт, приобретение, монтаж и ввод в эксплуатацию объектов коммунальной инфраструктуры»</t>
  </si>
  <si>
    <t>Мероприятие 2.1.1 «Капитальный ремонт сетей ТС, г.о. Щелково »</t>
  </si>
  <si>
    <t>Мероприятие 2.4 «Приобретение объектов коммунальной инфраструктуры»</t>
  </si>
  <si>
    <t>Мероприятие 2.4.1 «Выкуп сетей и КНС мкр. Богородский г.о. Щёлково»</t>
  </si>
  <si>
    <t>Мероприятие 3.1.3 «Капитальный ремонт и техническое переоснащение здания Муниципального бюджетного учреждения культуры городского округа Щёлково «Культурно-досуговый центр «Дом офицеров» г.п. Монино, ул. Авиационная, д. 2а, военный городок № 21/1»</t>
  </si>
  <si>
    <t>Мероприятие 3.1.4 «Капитальный ремонт и техническое переоснащение здания Муниципального автономного учреждения культуры городского округа Щелково «Дворец культуры им. В.П. Чкалова» г. Щелково, ул. Супруна, д. 3 военный городок Щелково 3-4»</t>
  </si>
  <si>
    <t>Мероприятие 3.1.5 «Капитальный ремонт КНС пос. Новый городок»</t>
  </si>
  <si>
    <t>Мероприятие 3.1.6 «Реконструкция тепловых сетей по адресу: Московская область, г. Щелково, микрорайон Щелково-4, ул. Беляева»</t>
  </si>
  <si>
    <t>Мероприятие 3.1.7 «Оказание услуг по осуществлению авторского надзора за строительством котельной мощностью 25 МВт по адресу: г.п. Щелково, Щелково-4, ул. Беляева»</t>
  </si>
  <si>
    <t>Мероприятие 3.2.1 «Строительство котельной мощностью 25 МВт по адресу: г.п. Щелково, Щелково-4, ул. Беляева, в том числе: техническое присоединение и проектно-изыскательские работы»</t>
  </si>
  <si>
    <t>Основное мероприятие 04 «Создание экономических условий для повышения эффективности работы организаций жилищно-коммунального хозяйства»</t>
  </si>
  <si>
    <t>Мероприятие 4.2 «Субсидии ресурсоснабжающим организациям на реализацию мероприятий по организации системы водоснабжения и водоотведения, теплоснабжения, электроснабжения, газоснабжения на территории муниципального образования Московской области»</t>
  </si>
  <si>
    <t>Мероприятие 4.5 «Погашение просроченной задолженности управляющих организаций, поставщиков ресурсов (ресурсоснабжающих, теплоснабжающих организаций, гарантирующих организаций) (далее – поставщики ресурсов) перед поставщиками энергоресурсов (газа, электроэнергии, тепловой энергии) путем возмещения части недополученных доходов управляющих организаций, поставщиков ресурсов, образовавшихся в связи с задолженностью населения по оплате за жилое помещение и коммунальные услуги и (или) ликвидированных в установленном законодательством порядке юридических лиц, оказывавших услуги в сфере жилищно-коммунального хозяйства за потребленные ресурсы (газ, электроэнергию, тепловую энергию и воду), признанной невозможной к взысканию»</t>
  </si>
  <si>
    <t>Основное мероприятие 05 «Мониторинг разработки и утверждения схем водоснабжения и водоотведения, теплоснабжения, а также программ комплексного развития систем коммунальной инфраструктуры городских округов»</t>
  </si>
  <si>
    <t>Мероприятие 5.1 «Утверждение схем теплоснабжения городских округов (актуализированных схем теплоснабжения городских округов)»</t>
  </si>
  <si>
    <t>Мероприятие 5.2 «Утверждение схем водоснабжения и водоотведения городских округов (актуализированных схем водоснабжения и водоотведения городских округов)»</t>
  </si>
  <si>
    <t>Мероприятие 5.3 «Утверждение программ комплексного развития систем коммунальной инфраструктуры городских округов»</t>
  </si>
  <si>
    <t>Мероприятие 1.4 «Замена светильников внутреннего освещения на светодиодные»</t>
  </si>
  <si>
    <t>Мероприятие 1.5 «Установка автоматизированной системы регулирования освещением, датчиков движения и освещенности»</t>
  </si>
  <si>
    <t>Мероприятие 1.8 «Модернизация трубопроводов и арматуры системы ГВС»</t>
  </si>
  <si>
    <t>Основное мероприятие 02 «Организация учета энергоресурсов в жилищном фонде Московской области»</t>
  </si>
  <si>
    <t>Мероприятие 2.3 «Возмещение специализированным организациям недополученных доходов, возникающих при выполнении работ по установке автоматизированных систем контроля за газовой безопасностью в жилых помещениях (квартирах) многоквартирных домов отдельным категориям граждан»</t>
  </si>
  <si>
    <t>Мероприятие 2.51 «Установка, замена, поверка индивидуальных приборов учёта энергетических ресурсов в муниципальном жилом фонде</t>
  </si>
  <si>
    <t>Мероприятие 2.1 «Частичная компенсация субъектам малого и среднего предпринимательства затрат на уплату первого взноса (аванса) при заключении договора лизинга оборудования»</t>
  </si>
  <si>
    <t>Основное мероприятие 08 «Популяризация предпринимательства»</t>
  </si>
  <si>
    <t>Мероприятие 8.1 «Реализация мероприятий по популяризации малого и среднего предпринимательства»</t>
  </si>
  <si>
    <t>Мероприятие 1.7 «Предоставление сельскохозяйственным товаропроизводителям и организациям потребительской кооперации (субъектам малого или среднего предпринимательства) мест для размещения нестационарных торговых объектов без проведения аукционов на льготных условиях или на безвозмездной основе»</t>
  </si>
  <si>
    <t>Мероприятие 3.2 «Развитие объектов дорожного и придорожного сервиса (автосервис, шиномонтаж, автомойка, автокомплекс, автотехцентр) (далее – ОДС) на территории муниципального образования Московской области»</t>
  </si>
  <si>
    <t>Основное мероприятие 04 «Участие в организации региональной системы защиты прав потребителей»</t>
  </si>
  <si>
    <t>Мероприятие 4.2 «Обращения в суды по вопросу защиты прав потребителей»</t>
  </si>
  <si>
    <t>Мероприятие 4.1 «Рассмотрение обращений и жалоб, консультация граждан по вопросам защиты прав потребителей»</t>
  </si>
  <si>
    <t>Мероприятие 7.1.21 «Замена ограждения МБДОУ №40 «Колокольчик»»</t>
  </si>
  <si>
    <t>Мероприятие 7.1.22 «Создание экологической тропы «Березовая роща» в д. Гребнево»</t>
  </si>
  <si>
    <t>Мероприятие 7.1.23 «Замена линолеума МАОУ Лицей №14 им. Ю.А. Гагарина»</t>
  </si>
  <si>
    <t>Мероприятие 7.1.24 «Сооружение спортивной площадки МБОУ СОШ №13 им. В.А. Джанибекова»</t>
  </si>
  <si>
    <t>Мероприятие 7.1.25 «Приобретение мебели, оргтехники и рециркулятора МАОУ «Щелковская гимназия №6»»</t>
  </si>
  <si>
    <t>Мероприятие 7.1.26 «Косметический ремонт помещений МАОУ «Щелковская гимназия №6»»</t>
  </si>
  <si>
    <t>Мероприятие 7.1.27 «Приобретение, доставка и установка малых архитектурных форм в Парк культуры и отдыха г.о. Щёлково»</t>
  </si>
  <si>
    <t>Мероприятие 7.1.28 «Ремонт фасада здания СОШ № 22 им. Ф.Я. Фалалеева»</t>
  </si>
  <si>
    <t>Мероприятие 7.1.29 «Ремонт асфальтового покрытия в МБДОУ детском саду №47 "Бельчонок"»</t>
  </si>
  <si>
    <t>Мероприятие 7.1.30 «Ремонт асфальтового покрытия детского сада № 65 "Радость"»</t>
  </si>
  <si>
    <t>Мероприятие 7.1.31 «Ремонт помещения буфета в МБДОУ детский сад №11 "Звёздочка" общеразвивающего вида»</t>
  </si>
  <si>
    <t>Мероприятие 7.1.32 «Замена окон в МБОУ СОШ №13 им. В.А. Джанибекова»</t>
  </si>
  <si>
    <t>7.1.20</t>
  </si>
  <si>
    <t>7.1.23</t>
  </si>
  <si>
    <t>7.1.24</t>
  </si>
  <si>
    <t>7.1.27</t>
  </si>
  <si>
    <t>7.1.28</t>
  </si>
  <si>
    <t>7.1.29</t>
  </si>
  <si>
    <t>7.1.30</t>
  </si>
  <si>
    <t>7.1.21</t>
  </si>
  <si>
    <t>7.1.22</t>
  </si>
  <si>
    <t>7.1.25</t>
  </si>
  <si>
    <t>7.1.26</t>
  </si>
  <si>
    <t>7.1.31</t>
  </si>
  <si>
    <t>7.1.32</t>
  </si>
  <si>
    <t>Мероприятие 1.4 «Проведение капитального ремонта, технического переоснащения и благоустройства территорий учреждений в сфере молодежной политики»</t>
  </si>
  <si>
    <t>Мероприятие 2.1.1 «Строительство моста через р. Клязьма с подходами от ул.Фабричная до Восточной промзоны в г.Щёлково Московской области »</t>
  </si>
  <si>
    <t>Мероприятие 2.2 «Финансирование работ по строительству (реконструкции) объектов дорожного хозяйства местного значения за счет средств местного бюджета»</t>
  </si>
  <si>
    <t>Мероприятие 2.2.1 «Проектирование ,строительство участка автомобильной дороги от Восточной промзоны до выхода на Фряновское шоссе в г.Щёлково »</t>
  </si>
  <si>
    <t>Мероприятие 2.2.2 «Проектирование ,строительство моста через р.Дубёнка д.Маврино в рп Фряново»</t>
  </si>
  <si>
    <t>Мероприятие 2.2.3 «Проектирование, строительство наземного (подземного) пешеходного перехода на автомобильной дороге Пролетарский проспект, в районе ул. Заречная»</t>
  </si>
  <si>
    <t>Мероприятие 5.1.1 «Софинансирование работ по капитальному ремонту и ремонту автомобильных дорог общего пользования местного значения»</t>
  </si>
  <si>
    <t>Мероприятие 5.1.2 «Капитальный ремонт и ремонт автомобильных дорог, примыкающих к территориям садоводческих, огороднических и дачных некоммерческих объединений граждан.»</t>
  </si>
  <si>
    <t>Мероприятие 5.2 «Финансирование работ по капитальному ремонту и ремонту автомобильных дорог общего пользования местного значения за счет средств местного бюджета»</t>
  </si>
  <si>
    <t>Мероприятие 5.2.1 «Ремонт дорог к участкам многодетных семей и перевод дорог из грунтового покрытия в щебеночное»</t>
  </si>
  <si>
    <t>Мероприятие 5.5.2 «Содержание объектов дорожного хозяйства , в том числе ливневых канализаций»</t>
  </si>
  <si>
    <t>Мероприятие 5.5.2.1 «Содержание автомобильных дорог общего пользования (в том числе нанесение горизонтальной разметки и установка дорожных знаков)»</t>
  </si>
  <si>
    <t>5.5.2.1.</t>
  </si>
  <si>
    <t>Мероприятие 5.5.2.2 «Субсидии на обеспечение выполнения муниципального задания МУ ГОЩ "Служба озеленения и благоустройства"»</t>
  </si>
  <si>
    <t>5.5.2.2.</t>
  </si>
  <si>
    <t>Мероприятие 5.5.2.3 «Устройство, ремонт и содержание ливнёвой канализации»</t>
  </si>
  <si>
    <t>5.5.2.3.</t>
  </si>
  <si>
    <t>Мероприятие 5.5.2.4 «Содержание внутриквартальных дорог и проездов»</t>
  </si>
  <si>
    <t>5.5.2.4.</t>
  </si>
  <si>
    <t>Мероприятие 5.5.2.5 «Ямочный ремонт автомобильных дорог общего пользования и внутриквартальных проездов»</t>
  </si>
  <si>
    <t>5.5.2.5.</t>
  </si>
  <si>
    <t>Мероприятие 5.5.3 «Паспортизация и оформление прав собственности объектов дорожного хозяйства »</t>
  </si>
  <si>
    <t>Мероприятие 5.5.4 «Эвакуация бесхозного автомобильного транспорта»</t>
  </si>
  <si>
    <t>Мероприятие 5.6 «Софинансирование работ в целях проведения капитального ремонта и ремонта автомобильных дорог, примыкающих к территориям садоводческих и огороднических некоммерческих товариществ»</t>
  </si>
  <si>
    <t>Мероприятие 5.6.2 «Разработка проекта организации дорожного движения (знаки,разметка,искусственные дорожные неровности,ограждения, светофоры)»</t>
  </si>
  <si>
    <t>Мероприятие 1.8 «Приобретение коммунальной техники за счет средств местного бюджета»</t>
  </si>
  <si>
    <t>Мероприятие 1.8.1 «Субсидии на иные цели МУ ГОЩ «Служба озеленения и благоустройства». Приобретение коммунальной техники за счет средств местного бюджета»</t>
  </si>
  <si>
    <t>1.8.1.</t>
  </si>
  <si>
    <t>Мероприятие 1.10.1 «Устройство основания под детские площадки»</t>
  </si>
  <si>
    <t>Мероприятие 1.10.2 «Оказание эксперно-консультационных услуг по проверке сметной документации»</t>
  </si>
  <si>
    <t>1.10.1</t>
  </si>
  <si>
    <t>1.10.2</t>
  </si>
  <si>
    <t>1.10.3</t>
  </si>
  <si>
    <t>1.10.4</t>
  </si>
  <si>
    <t>1.10.5</t>
  </si>
  <si>
    <t>Мероприятие 1.10.3 «Осуществление и ведение строительного контроля за выполнением работ по устройству основания под детские площадки»</t>
  </si>
  <si>
    <t>Мероприятие 1.10.4 «Устройство наружного освещения на детских игровых площадках»</t>
  </si>
  <si>
    <t>Мероприятие 1.10.5 «Установка и подключение камер видеонаблюдения на детских игровых площадках»</t>
  </si>
  <si>
    <t>Мероприятие 1.12 «Устройство и капитальный ремонт систем наружного освещения в рамках реализации проекта "Светлый город" за счет средств местного бюджета»</t>
  </si>
  <si>
    <t>1.15.10</t>
  </si>
  <si>
    <t>1.15.11</t>
  </si>
  <si>
    <t>1.15.12</t>
  </si>
  <si>
    <t>1.15.13</t>
  </si>
  <si>
    <t>1.15.14</t>
  </si>
  <si>
    <t>1.15.15</t>
  </si>
  <si>
    <t>1.15.16</t>
  </si>
  <si>
    <t>1.15.17</t>
  </si>
  <si>
    <t>1.15.18</t>
  </si>
  <si>
    <t>Мероприятие 1.15.10 «Благоустройство общественных территорий (территория вдоль Чкаловского озера с улицы Бахчиванджи)»</t>
  </si>
  <si>
    <t>Мероприятие 1.15.11 «Приобретение и установка спортивных тренажёров по адресу: Щёлково, ул. Хомотувская, между д.д. 26 и 28»</t>
  </si>
  <si>
    <t>Мероприятие 1.15.13 «Благоустройство ул. Пушкина (в границах от ул. Парковая до ул. Первомайская) в г.о. Щелково Московской области (2 этап)»</t>
  </si>
  <si>
    <t>Мероприятие 1.15.14 «Благоустройство общественных территорий и площадки для выгула собак»</t>
  </si>
  <si>
    <t>Мероприятие 1.15.15 «Приобретение, поставка и установка малых архитектурных форм»</t>
  </si>
  <si>
    <t>Мероприятие 1.15.16 «Устройство и ремонт пешеходных коммуникаций территорий общего пользования»</t>
  </si>
  <si>
    <t>Мероприятие 1.15.17 «Благоустройство территории вокруг озера в микрорайоне Щёлково-7, ул. Неделина»</t>
  </si>
  <si>
    <t>Мероприятие 1.15.18 «г. Щёлково, г.п. Монино, устройство пешеходной зоны ул. Авиационная (от здания «Лыжная база» до стелы «Скорбящая мать»)</t>
  </si>
  <si>
    <t>Мероприятие 1.16.2 «Субсидии на иные цели МУ ГОЩ «Служба озеленения и благоустройства». Устройство, ремонт резинового покрытия и основания под покрытие на детских игровых, спортивных площадках и общественных территориях»</t>
  </si>
  <si>
    <t>1.16.3</t>
  </si>
  <si>
    <t>Мероприятие 1.16.3 «Комплексное благоустройство дворовых территорий »</t>
  </si>
  <si>
    <t>Мероприятие 1.17 «Выполнение мероприятий по организации наружного освещения территорий городских округов Московской области»</t>
  </si>
  <si>
    <t>Мероприятие 1.20 «Реализация мероприятий по благоустройству территорий прилегающих к железнодорожным станциям»</t>
  </si>
  <si>
    <t>Мероприятие 1.21 «Ямочный ремонт асфальтового покрытия дворовых территорий»</t>
  </si>
  <si>
    <t>Мероприятие 1.21.1 «Субсидии на иные цели МУ ГОЩ «Служба озеленения и благоустройства». Ямочный ремонт асфальтового покрытия дворовых территорий»</t>
  </si>
  <si>
    <t>Мероприятие 1.24 «Улучшение архитектурно-художественного облика улиц городов»</t>
  </si>
  <si>
    <t>Мероприятие 1.25 «Создание и ремонт пешеходных коммуникаций»</t>
  </si>
  <si>
    <t>Мероприятие 1.25.1 «Создание и ремонт пешеходных коммуникаций, в том числе по адресам: 1. г.о. Щёлково, дер.Ново вблизи памятника ВОВ 2. г.о. Щёлково, д. Головино – ул. Кирпичная, п. Фряново 3. г. Щёлково, от ул. Серова до пешеходного моста в районе ШТФ 4. г.о.Щёлково, п.Клюквенный, подход от остановки Бетонка 5. от ГБУЗ Монинская больница до садового товарищества 6. г.о.Щёлково, г. Щёлково, подход к Хомутовскому мосту 7. г.Щёлково, ул. Заречная, в районе Гимназии № 2 8. п. Литвиново, от аллеи «дорога к школе» до КП 9. п. Медвежьи озера от здания пожарной части №300 (Юбилейная 2А) к площадке рыночной торговли (Юбилейная 1Г) 10. г.о.Щёлково, от ул. Алксниса, 30 и 32 до тротуара к ул.Авиационная, 2 11. п. Медвежьи озера от дома 66, Медвежьи озёра, к дому 11 ул.Юбилейная, за школой 12. г.о.Щёлково, п. Монино, ул. Авиационная (от здания «Лыжная база» до стелы «Скорбящая мать»)»</t>
  </si>
  <si>
    <t>Мероприятие 1.25.2 «Создание и ремонт пешеходных коммуникаций, в том числе по адресам: 13. Пешеходная дорожка дворовой территории с.Трубинское от д.60 до д.58 14. Пешеходная дорожка дворовой территории п. Фряново, от д.7 по ул. Молодёжная до ворот д/с "Золотой ключик", 145 15. Пешеходная дорожка дворовой территории г. Щёлково, ул. Свирская в районе д. 12. 16. Пешеходная дорожка дворовой территории г. Щёлково, ул. Комарова в районе д. 5. 17. Пешеходная дорожка дворовой территории р.п. Фряново от дома 2 по ул. Текстильщиков, до дома 5 по ул. Текстильщиков.»</t>
  </si>
  <si>
    <t>Мероприятие 1.28 «Создание сезонных ледяных катков»</t>
  </si>
  <si>
    <t>1.17</t>
  </si>
  <si>
    <t>1.20</t>
  </si>
  <si>
    <t>1.21</t>
  </si>
  <si>
    <t>1.24</t>
  </si>
  <si>
    <t>1.25</t>
  </si>
  <si>
    <t>1.21.1</t>
  </si>
  <si>
    <t>1.25.1</t>
  </si>
  <si>
    <t>1.25.2</t>
  </si>
  <si>
    <t>1.28</t>
  </si>
  <si>
    <t>Мероприятие F2.3.1 «Благоустройство ул. Пушкина (в границах от ул. Парковая до ул. Первомайская) в г.о. Щелково Московской области»</t>
  </si>
  <si>
    <t>Мероприятие F2.28 «Благоустройство зон для досуга и отдыха населения в парках культуры и отдыха»</t>
  </si>
  <si>
    <t>2.28.</t>
  </si>
  <si>
    <t>Мероприятие F2.22.1 «Благоустройство парка: Муниципальное автономное учреждение культуры городского округа Щёлково "Центральный Дворец культуры", структурное подразделение "Парк культуры и отдыха", адрес: г. Щёлково, ул. Пушкина, д. 22»</t>
  </si>
  <si>
    <t>2.22.1</t>
  </si>
  <si>
    <t>Мероприятие 2.2 «Соблюдение требований законодательства в области обеспечения санитарно-эпидемиологического благополучия населения, в частности по обеззараживанию (дезинфекции) мест общего пользования многоквартирных жилых домов»</t>
  </si>
  <si>
    <t>Мероприятие 1.4.3.1 «Субсидии на иные цели МУ ГОЩ «Служба озеленения и благоустройства». Валка аварийных и сухостойных деревьев, обрезка веток на территории г.о. Щёлково»</t>
  </si>
  <si>
    <t>Мероприятие 1.4.3.2 «Субсидии на иные цели МУ ГОЩ «Служба озеленения и благоустройства». На оказание услуги по охране демонтированных нестационарных объектов, некапитальных сооружений на площадке, расположенной вблизи дома № 139 по адресу: г.Щёлково, ул. Заречная»</t>
  </si>
  <si>
    <t>Мероприятие 1.4.3.6 «Субсидии на иные цели МУ ГОЩ «Служба озеленения и благоустройства». Ремонт пешеходного моста МО, дер. Хомутово, на ручье Серебрянка»</t>
  </si>
  <si>
    <t>Мероприятие 1.4.3.7 «Субсидии на иные цели МУ ГОЩ «Служба озеленения и благоустройства». Устройство, ремонт контейнерных площадок»</t>
  </si>
  <si>
    <t>Мероприятие 1.4.3.8 «Субсидии на иные цели МУ ГОЩ «Служба озеленения и благоустройства». Устройство ограждения и элементов спортивной площадки по адресу: г. Щёлково, мкр. Потаповский, дом 1»</t>
  </si>
  <si>
    <t>Мероприятие 1.4.3.9 «Субсидии на иные цели МУ ГОЩ «Служба озеленения и благоустройства». Капитальный ремонт скатной крыши, крыши складского помещения и перекрытия второго этажа здания по адресу: г. Щёлково, ул. Заводская, 10а»</t>
  </si>
  <si>
    <t>Мероприятие 1.4.3.10 «Субсидии на иные цели МУ ГОЩ «Служба озеленения и благоустройства». Оказание услуг по охране площадки под складирование снега в зимний период »</t>
  </si>
  <si>
    <t>1.4.3.10</t>
  </si>
  <si>
    <t>Мероприятие 1.4.3.11 «Субсидии на иные цели МУ ГОЩ «Служба озеленения и благоустройства». Ремонт офисного помещения второго этажа здания по адресу: Щёлково, ул. Заводская, 10а»</t>
  </si>
  <si>
    <t>Мероприятие 1.4.3.12 «Субсидии на иные цели МУ ГОЩ «Служба озеленения и благоустройства». Мероприятие по организации подъездных путей к площадке под складирование снега в зимний период»</t>
  </si>
  <si>
    <t>Мероприятие 1.4.3.13 «Субсидии на иные цели МУ ГОЩ «Служба озеленения и благоустройства». Выполнение работ по монтажу и пуско-наладке системы теплоснабжения офисных и складских помещений в здании по адресу: г. Щёлково, ул.Заводская, д.10а»</t>
  </si>
  <si>
    <t>1.4.3.14</t>
  </si>
  <si>
    <t>1.4.3.15</t>
  </si>
  <si>
    <t>1.4.3.16</t>
  </si>
  <si>
    <t>1.4.3.17</t>
  </si>
  <si>
    <t>1.4.3.18</t>
  </si>
  <si>
    <t>1.4.3.19</t>
  </si>
  <si>
    <t>1.4.3.20</t>
  </si>
  <si>
    <t>Мероприятие 1.4.3.14 «Субсидии на иные цели МУ ГОЩ «Служба озеленения и благоустройства». Устройство, ремонт пешеходных дорожек и тротуаров»</t>
  </si>
  <si>
    <t>Мероприятие 1.4.3.15 «Субсидии на иные цели МУ ГОЩ «Служба озеленения и благоустройства». Выполнение работ по ремонту лестниц»</t>
  </si>
  <si>
    <t>Мероприятие 1.4.3.16 «Субсидии на иные цели МУ ГОЩ «Служба озеленения и благоустройства». Выполнение работ по обследованию пешеходных мостов, получение заключения экспертизы, разработка проектно-сметной документации на ремонт мостов.»</t>
  </si>
  <si>
    <t>Мероприятие 1.4.3.17 «Субсидии на иные цели МУ ГОЩ «Служба озеленения и благоустройства». Восстановление облицовочного покрытия на Троицкой набережной»</t>
  </si>
  <si>
    <t>Мероприятие 1.4.3.18 «Субсидии на иные цели МУ ГОЩ «Служба озеленения и благоустройства». Приобретение и посадка деревьев и кустарников»</t>
  </si>
  <si>
    <t>Мероприятие 1.4.3.19 «Субсидии на иные цели МУ ГОЩ «Служба озеленения и благоустройства». Дробление порубочных остатков»</t>
  </si>
  <si>
    <t>Мероприятие 1.4.3.20 «Мероприятие 01.04.03.20: Субсидии на иные цели МУ ГОЩ «Служба озеленения и благоустройства». Выполнение работ по ремонту велодорожки»</t>
  </si>
  <si>
    <t>финансирование не предусмотрено</t>
  </si>
  <si>
    <t>реализовано на 92,1% выплаты производятся по фактическому количеству врачей</t>
  </si>
  <si>
    <t xml:space="preserve">Дотация на выравнивание бюджетной обеспеченности. Мероприятие выполнено за счет средств бюджета городского округа Щёлково
</t>
  </si>
  <si>
    <t xml:space="preserve">Дотация на выравнивание бюджетной обеспеченности. Мероприятие  1.3.4 «Проведение капитального ремонта МБУК ГОЩ "ЩИКМ"» выполнено за счет средств бюджета городского округа Щёлково
</t>
  </si>
  <si>
    <t>Завершение работ запланировано в марте 2022 года</t>
  </si>
  <si>
    <t>Срок выхода проектно-сметной документации Мособлэкспертизы июнь 2022 года</t>
  </si>
  <si>
    <t>Дотация на выравнивание бюджетной обеспеченности. Мероприятие выполнено за счет средств бюджета городского округа Щёлково</t>
  </si>
  <si>
    <t>исполнено  по фактическому поступлению платы за посещение ребенком ДОУ</t>
  </si>
  <si>
    <t>экономия по торгам</t>
  </si>
  <si>
    <t>исполнено по фактической потребности</t>
  </si>
  <si>
    <t>В связи с внесением изменений в ФЗ 30 сентября 2021 г. новый Порядок ГОЩ о выделении субсидий  был принят 30.11.2021, выдача субсидии была невозможна из-за сроков процедуры проведения конкурса.</t>
  </si>
  <si>
    <t>Экономия по результатам конкурсных процедур</t>
  </si>
  <si>
    <t>Мероприятия проводились без привлечения финансовых средств</t>
  </si>
  <si>
    <t>Закупка спец.одежды для дружинников. Экономия по результатам конкурсных процедур</t>
  </si>
  <si>
    <t>Ежемесячно  осуществляется финансирование деятельности МКУ ГОЩ "Централизованная ритуальная служба"</t>
  </si>
  <si>
    <t xml:space="preserve">содержание мест захоронения осуществлялось в полном объеме
</t>
  </si>
  <si>
    <t>Заключен нулевой муниципальный контракт с ООО "Некрополь" на год;
транспротировка умерших осуществляется по мере поступления информации</t>
  </si>
  <si>
    <t>Сложилась экономия по итогам конкурсных процедур</t>
  </si>
  <si>
    <t xml:space="preserve">Выполнено: обустройство восьми разворотных площадок для забора воды пожарной техникой 
</t>
  </si>
  <si>
    <t>Заключен муниципальный контракт на выполнение проектно-изыскательских работ для возведения пожарного депо 
в Потапово-3 из быстровозводимых модульных конструкций полной заводской готовности. После выполнения проектно-изыскательных работ  второй этап -   возведение фундаментного основания, присоединение к эл.сетям, подключение к сетям водоснажения  и водоотведения, благоустройство территории. Планируемый срок исполнения  в 2022 году</t>
  </si>
  <si>
    <t>Пропорционально в соответствии с годовым объемом ввода жилья</t>
  </si>
  <si>
    <t>Все 16 детей-сирот обеспечены жилыми помещениями. Жилые помещения приобретены за меньшую стоимость</t>
  </si>
  <si>
    <t xml:space="preserve">В связи с неисполнением Подрядчиком обязательств, муниципальный контракт от 25.09.2019 № 0848300041219000548 «Выполнение работ 
по капитальному ремонту ВЗУ № 3 со станцией обезжелезивания г. Щелково, ул. Центральная (2-й этап)» расторгнут Заказчиком в одностороннем порядке 28.06.2021.
Направлено обращение в Министерство жилищно-коммунального хозяйства Московской области об исключении средств бюджета Московской области и городского округа Щёлково из государственной программы «Развитие инженерной инфраструктуры и энергоэффективности» 
на выполнение 2-го этапа капитального ремонта ВЗУ № 3 со станцией обезжелезивания г. Щелково, ул. Центральная
</t>
  </si>
  <si>
    <t>2.2.4.</t>
  </si>
  <si>
    <t>2.2.5.</t>
  </si>
  <si>
    <t>2.2.6.</t>
  </si>
  <si>
    <t>В связи с неисполнением Подрядчиком обязательств, муниципальный контракт от 25.09.2019 № 0848300041219000548 «Выполнение работ 
по капитальному ремонту ВЗУ № 3 со станцией обезжелезивания г. Щелково, ул. Центральная (2-й этап)» расторгнут Заказчиком в одностороннем порядке 28.06.2021.
Муниципальный контракт  от 23.03.2021 № 235419-21 расторгнут 29.12.2021</t>
  </si>
  <si>
    <t>Исполнителем документы для оплаты не предоставлены.</t>
  </si>
  <si>
    <t>Мероприятие перенесено на 2022 год</t>
  </si>
  <si>
    <t>неосвоенно из-за переноса сроков ремонтных работ</t>
  </si>
  <si>
    <t xml:space="preserve">В 2021 году финансирование за счёт средств бюджета г.о. Щёлково не предусмотрено. В Администрацию ГОЩ в целях организации и проведения публичных слушаний 14.10.2019 поступило обращение Мособлархитектуры о размещении в Ведомственной информационной системе Главного управления архитектуры и градостроительства Московской области: - материалов проекта Генерального плана городского округа Щёлково Московской области (далее - Проект ГП); В соответствии с постановлением Главы городского округа Щёлково от 16.10.2019 № 148 в период с 12.11.2019 по 30.11.2019 Администрацией проведены публичные слушания по Проекту ГП. По завершении процедуры публичных слушаний по Проекту ГП протоколы и заключение по результатам публичных слушаний направлены в адрес Мособлархитектуры письмом Администрации от 19.12.2019 № 172-01Исх-18155Т. Распоряжением Мособлархитектуры от 21.08.2020 № 28РВ-281 создана Согласительная комиссия для урегулирования разногласий по проекту генерального плана городского округа Щёлково Московской области. Срок работы Согласительной комиссии – не более двух месяцев со дня её создания (распоряжение Мособлархитектуры от 25.08.2020 № 28РВ-285). Мособлархитектура письмом от 30.12.2020 №172-01Вх-28591 направила проект ГП для обеспечения процедуры утверждения данного проекта. На подготовленный проект решения Совета депутатов ГОЩ "Об утверждении ГП ГОЩ" получено правовое заключение (без замечаний) Юридического управления Администрации ГОЩ. Проект решения Совета депутатов ГОЩ "Об утверждении ГП ГОЩ" прошёл правовую и антикоррупционную экспертизу Щёлковской городской прокуратуры. Письмом от 01.04.2021 № 172-01Исх-4122Б проект решения Совета депутатов ГОЩ «Об утверждении Генерального плана ГОЩ Московской области» направлен в Совет депутатов ГОЩ для рассмотрения. Проект ГП ГОЩ рассмотрен на заседаниях постоянной комиссии Совета депутатов городского округа Щёлково по вопросам архитектуры, строительства и благоустройства. Протоколы вышеуказанных заседаний (направлены в Администрацию из Совета депутатов ГОЩ от 30.07.2021 № 172-01Вх-17977), на которых рассматривались предложения по внесению изменений и дополнений в проекты Генерального плана и Правил землепользования и застройки территории (части территории) городского округа Щёлково Московской области, направлены заказчику Проекта – в Комитет по архитектуре и градостроительству Московской области письмом от 02.08.2021 № 172-01Исх-3315Д для учета предложений Совета депутатов городского округа Щёлково. Откорректированные материалы Проекта проектировщиками размещены 04.10.2021 в Информационной системе обеспечения градостроительной деятельности Московской области (ИСОГД МО). Откорректированный проект ГП ГОЩ был направлен в Совет депутатов ГОЩ письмом Администрации от 05.10.2021 № 172-01Исх-6500Г и повторно рассмотрен на заседании постоянной комиссии Совета депутатов городского округа Щёлково по вопросам архитектуры, строительства и благоустройства, которое состоялось 06.10.2021. Генеральный план городского округа Щёлково Московской области утвержден решением Совета депутатов городского округа Щёлково от 20.10.2021 № 281/35-69-НПА. </t>
  </si>
  <si>
    <t>В 2021 году финансирование за счёт средств бюджета г.о. Щёлково не предусмотрено. В Администрацию ГОЩ в целях организации и проведения публичных слушаний 25.10.2019 поступило обращение Мособлархитектуры о размещении в Ведомственной информационной системе Главного управления архитектуры и градостроительства Московской области: - материалов Правил землепользования и застройки территории (части территории) городского округа Щёлково Московской области (далее - Проект ПЗЗ). В соответствии с постановлением Главы городского округа Щёлково от 30.10.2019 № 162 в период с 12.11.2019 по 30.11.2019 Администрацией проведены публичные слушания по Проекту ПЗЗ. По завершении процедуры публичных слушаний по Проекту ПЗЗ протоколы и заключение по результатам публичных слушаний направлены в адрес Мособлархитектуры письмом Администрации от 06.02.2020 № 172-01Исх-1453С. Мособлархитектура письмом от 30.12.2020 №172-01Вх-28592 направила проект ПЗЗ для обеспечения процедуры утверждения данного проекта. На проект постановления Администрации ГОЩ "Об утверждении ПЗЗ территории (части территории) ГОЩ", получено правовое заключение (без замечаний) Юридического управления Администрации ГОЩ. По проекту ПЗЗ в Мособлархитектуру направлено заключение Щёлковской городской прокуратуры по результатам проведенной правовой и антикоррупционной экспертизы. Правила землепользования и застройки территории (части территории) городского округа Щёлково Московской области утверждены постановлением Администрации городского округа Щёлково от 15.12.2021 № 3611.</t>
  </si>
  <si>
    <t>В 2021 году финансирование не предусмотрено. Ведется работа по заполнению дорожных карт в ИСОГД, по сбору документов с целью приведения объектов в соответствие, по снятию статуса самовольных объектов. В результате проведенной по итогам 2021 года работы из дорожных карт действий ОМС по объектам незавершенного строительства исключены 35 объектов. Подано 32 иска в суд о сносе объектов самовольной застройки</t>
  </si>
  <si>
    <t>Мероприятие 1.15.12 «Приобретение и установка малых архитектурных форм по адресу: Щёлково, ул. Хомутовская, вблизи д.9 »</t>
  </si>
  <si>
    <t>мероприятие  выполнено на 98% в связи с экономией, сложившейся в результате проведения конкурсных процедур</t>
  </si>
  <si>
    <t>мероприятие  выполнено на 97% в связи с экономией, сложившейся в результате проведения конкурсных процедур</t>
  </si>
  <si>
    <t>мероприятие выполнено на 98% в связи с экономией, сложившейся в результате проведения конкурсных процедур</t>
  </si>
  <si>
    <t>мероприятие выполнено на 95% в связи с экономией, сложившейся в результате проведения конкурсных процедур</t>
  </si>
  <si>
    <t>мероприятие выполнено на 97% в связи с экономией, сложившейся в результате проведения конкурсных процедур</t>
  </si>
  <si>
    <t>мероприятие выполнено на 96% в связи с экономией, сложившейся в результате проведения конкурсных процедур</t>
  </si>
  <si>
    <t>Целевая субсидия в соответствии  с Решением Совета Депутатов ГОЩ МО " Об утверждении мероприятий  и выделяемых бюджетных средств на финансовое обеспечение  реализации  наказов избирателей  депутатам Совета депутатов городского округа Щёлково в 2021 году". Мероприятие выполнено на 70% в связи с экономией, сложившейся в результате проведения конкурсных процедур.</t>
  </si>
  <si>
    <t>Целевая субсидия в соответствии  с Решением Совета Депутатов ГОЩ МО " Об утверждении мероприятий  и выделяемых бюджетных средств на финансовое обеспечение  реализации  наказов избирателей  депутатам Совета депутатов городского округа Щёлково в 2021 году" Мероприятие выполнено на 80% в связи экономией, сложившейся в результате проведения конкурсных процедур</t>
  </si>
  <si>
    <t>Целевая субсидия в соответствии  с Решением Совета Депутатов ГОЩ МО " Об утверждении мероприятий  и выделяемых бюджетных средств на финансовое обеспечение  реализации  наказов избирателей  депутатам Совета депутатов городского округа Щёлково в 2021 году" Мероприятие выполнено на 75% в связи экономией, сложившейся в результате проведения конкурсных процедур</t>
  </si>
  <si>
    <t>Целевая субсидия в соответствии  с Решением Совета Депутатов ГОЩ МО " Об утверждении мероприятий  и выделяемых бюджетных средств на финансовое обеспечение  реализации  наказов избирателей  депутатам Совета депутатов городского округа Щёлково в 2021 году" Мероприятие выполнено на 95% в связи экономией, сложившейся в результате проведения конкурсных процедур</t>
  </si>
  <si>
    <t>Мерприятие выполнено на 92% за счет понижения цены при проведении закупки путем электронного аукциона</t>
  </si>
  <si>
    <t xml:space="preserve">мероприятие выполнено на 86% в связи с экономией, сложившейся в результате проведения  конкурсных процедур и также в результате подписания актов-приемки выполненных работ </t>
  </si>
  <si>
    <t>мероприятия за счет данного источника финансирования выполнены на 9% Завершение работ запланировано в марте 2022 года</t>
  </si>
  <si>
    <t>мероприятие выполнено на 93% в связи с экономией, сложившейся в результате проведеения конкурсных процедур</t>
  </si>
  <si>
    <t>мероприятие выполнено на 89% в связи с экономией по заключенным контрактам, а также в связи с невозможностью выполнения работ по одному из контрактов в зимний период</t>
  </si>
  <si>
    <t>мероприятие выполнено на 80%. Выплата носит заявительный характер.Адресная помощь семьям и одиноко проживающим гражданам предоставляется с учетом критериев нуждаемости</t>
  </si>
  <si>
    <t>в связи с непредоставлением документов к оплате</t>
  </si>
  <si>
    <t>В 2021 году средства бюджета Московской области были выделены на проведение работ по обустройству сибиреязвенных скотомогильников и выплат персоналу, но в связи с тем что  земли не переведены из земель лесного фонда  в земли промышленности заключение контракта на обустройство скотомогильника не было возможным в 2021 году. Поэтому расходы производились на выплату персоналу муниципальных органов выполняющих гос. полномочия и оплату работ по контракту (определение границ выемки из земель лесного фонда земельного участка находящегося под сибириязвенным скотомогильником)</t>
  </si>
  <si>
    <t>уменьшение фактической численности воспитанников ЧДОО по сравнению с прогнозируемой среднегодовой численностью</t>
  </si>
  <si>
    <t>оплата банковских услуг осуществляется в процентном соотношении от сумм компенсации</t>
  </si>
  <si>
    <t>мероприятие  выполнено на 98% в связи с недополучением доходов за счет внебюджетных источников</t>
  </si>
  <si>
    <t>мероприятие выполнено на 91%  в связи с уменьшением фактической численности воспитанников ЧДОО по сравнению с прогнозируемой среднегодовой численностью</t>
  </si>
  <si>
    <t>мероприятие выполнено на 74%. Платежные поручения в сумме 12154 тыс. рублей не были проведены УФК по Московской области по техническим причинам. Данные расходы будут проведены в 2022 году</t>
  </si>
  <si>
    <t>субсидия на обеспечение питанием предоставляется исходя из фактической посещаемости обучающихся, которая ниже прогнозируемой</t>
  </si>
  <si>
    <t>мероприятие выполнено на 93% в связи с недополучением доходов за счет внебюджетных источников</t>
  </si>
  <si>
    <t xml:space="preserve">мероприятие выполнено на 93% в связи со сложившейся экономией </t>
  </si>
  <si>
    <t>ограничение на проведение мероприятий во время пандемии</t>
  </si>
  <si>
    <t>фактическая посещаемость обучающихся ниже прогнозируемой</t>
  </si>
  <si>
    <t>Перевод школ на период пандемии на дистанционное образование</t>
  </si>
  <si>
    <t>мероприятие выполнено на 79% в связи с фактической посешаемостью обучающихся</t>
  </si>
  <si>
    <t>выполнено на 94% в связи с экономией по торгам, экономия за счет больничных листов</t>
  </si>
  <si>
    <t>мероприятие выполнено на 93%. Оплата работ по факту на основании актов выполненных работ</t>
  </si>
  <si>
    <t>Мероприятие выполнено на 98%. Расходы на выплаты персоналу муниципальных органов выполняющих гос. Полномочия и выполнение работ по контракту</t>
  </si>
  <si>
    <t xml:space="preserve">Проведение  акции памяти "Дети Беслана" в сентябре (Комитет по культуре и туризму) 
сложилась экономия по итогам конкурсных процедур. Также отдельные мероприятия проводились без привлечения финансовых средств </t>
  </si>
  <si>
    <t>мероприятие выполнено на 85%, в связи с экономией в результате конкурсных процедур</t>
  </si>
  <si>
    <t xml:space="preserve"> ГРБС Комитет по культуре и туризму АГОЩ: Выполнено техническая документация по видеонаблюдению проходила согласование в Мингос МО. Согласование прошло только в январе 2022 г ГРБС Комитет по спорту АГОЩ: документы на закупку средств контроля доступа не были согласованы ГРБС Комитет по образованию: Закупка системы контроля доступа СКУД в общеобразовательные учреждения. Выполнено 100 % </t>
  </si>
  <si>
    <t>Мероприятие выполнено на 84%.Заключены муниципальные контракты,  оплата за услуги по предоставлению  видеоизображения осуществляется ежемесячно</t>
  </si>
  <si>
    <t>мероприятие выполнено на 98%, в связи с экономией на торгах</t>
  </si>
  <si>
    <t xml:space="preserve"> Заключен муниципальный контракт на выполнение проектно-изыскательских работ для возведения пожарного депо в Потапово-3 из быстровозводимых модульных конструкций полной заводской готовности. После выполнения проектно-изыскательных работ второй этап - возведение фундаментного основания, присоединение к эл.сетям, подключение к сетям водоснажения и водоотведения, благоустройство территории. Планируемый срок исполнения в 2022 году</t>
  </si>
  <si>
    <t>Рождения детей не было</t>
  </si>
  <si>
    <t>Экстренных ситуаций не возникало</t>
  </si>
  <si>
    <t>Мероприятие выполнено на 83%, в связи с внесением изменений в календарный план из за ограничений связанных с короновирусной инфекцией</t>
  </si>
  <si>
    <t>Мероприятие выполнено на 93%. Расходы на проживание и проезд участников соревнований были произведены по фактической стоимости</t>
  </si>
  <si>
    <t xml:space="preserve">Мероприятие выполнено на 98%. Расходы на проживание и проезд участников соревнований были произведены  по фактической стоимости </t>
  </si>
  <si>
    <t>Мероприятие выполнено на 94%.Исполнено по фактической потребности</t>
  </si>
  <si>
    <t xml:space="preserve"> Выполнено на 77,4%.  Планировалось проведение  работ по расчистке ручья и обустройству переливного устройства, но в связи с ранними заморозками выполнение работ перенесено на 2022 год. </t>
  </si>
  <si>
    <t>Мероприятие выполнено на 91%  в связи с экономией сложившейся в результате торгов</t>
  </si>
  <si>
    <t>Мероприятие выполнено на 72%  из за образовавшейся кредиторской задолженности. Не заключен контракт на оставшуюся часть средств</t>
  </si>
  <si>
    <t>Выполнено на 68%, экономия по результатам конкурсных процедур</t>
  </si>
  <si>
    <t>выполнено на 85%, экономия по результатам конкурсных процедур</t>
  </si>
  <si>
    <t xml:space="preserve"> Сотрудникам, осуществляющим данные гос.полномочия, выплачена заработная плата в полном объеме в  2021 году, финансовые средства на закупку расходников не были реализованы, образовалась экономия</t>
  </si>
  <si>
    <t xml:space="preserve"> Мероприятие выполнено на 78%. Все Свидетельства реализованы. Молодые семьи привлекли маловнебюджетных (кредитных и собственных) средств </t>
  </si>
  <si>
    <t>Мероприятие выполнено на 58,1%, с всвязи с экономией бюджетных средств по итогам аукциона. Часть объектов подлежащие демонтажу были демонтированы собственниками за счёт собственных средств.</t>
  </si>
  <si>
    <t>Выполнение на 80%, в связи с экономией сложившейся из за понижения НМЦК в результате конкурентных процедур</t>
  </si>
  <si>
    <t>мероприятие выполнено на 96%. Исполнено  в соответствии с фактической потребностью</t>
  </si>
  <si>
    <t>Мероприятие выполнено на 9о%. Исполнено в соответствии с фактической потребностью</t>
  </si>
  <si>
    <t>Мероприятие выполнено на 94%. Исполнено в соответствии с фактической потребностью</t>
  </si>
  <si>
    <t>Мероприятие выполнеео на 81%.Экономия по результатам конкурсных процедур</t>
  </si>
  <si>
    <t>Мероприятие выполнено на 97%. Образовалась кредиторская задолженность в 2022 г, нет соглашения с МТДИ о предоставлении субсидии, остаток за декабрь оплачен из средств бюджета го Щёлково</t>
  </si>
  <si>
    <t>Мероприятие выполнено на  69,3%. Экономия средств после проведения аукционных процедур, образовалась кредиторская задолженность, оплата произведена в 2022г</t>
  </si>
  <si>
    <t>Мероприятие выполнено на 77%. Подрядчик представил исполнительную документацию на меньшую сумму,выполненные работы оплачены в полном объеме. осталось выполнить 1% работ</t>
  </si>
  <si>
    <t>Подрядчик не представил проект с заключением МОГЭ, направлена претензия</t>
  </si>
  <si>
    <t>Мероприятие выполнено на 82%. Экономия после проведения конкурсных процедур, два объекта не оплачены, тк отрицательные заключения экспертизы, не оплачены работы по 2 тротуарам, нет положительного заключения</t>
  </si>
  <si>
    <t>Мероприятие выполнено на  54%. Образовалась кредиторская задолженность, выполнен меньший объем работ по тех причинам,экономия после проведения конкурсных процедур</t>
  </si>
  <si>
    <t>Мероприятие выполнено на 59%. Экономия после проведения аукционных процедур, работы по контрактам выполнены не в полном объеме, кредиторская задолженность оплачивается в 2022г</t>
  </si>
  <si>
    <t>Мероприятие выполнено на  87% образовалась кредиторская задолженность оплачена в 2022г.</t>
  </si>
  <si>
    <t>Мероприятие выполнено на  88%.Экономия. не полный объем выполненных работ</t>
  </si>
  <si>
    <t>Мероприятие  выполнено на 73%. Работы за декабрь оплачены в 2022</t>
  </si>
  <si>
    <t>Мероприятие выполнено на 39%. Подрядчик выполнил работы не в полном объеме</t>
  </si>
  <si>
    <t>Мероприятие выполнено на  17% образовалась кредиторская задолженность оплата произведена в 2022,по тех причинам подрядчик выполнил меньший объем работ, заключены контракты на ПИРы на кап ремонт по 5 объектам, по условиям контракта - оплата в 2022 году</t>
  </si>
  <si>
    <t xml:space="preserve">На основании результатов осуществления закупки на предмет разработки нормативов градостроительного проектирования городского округа Щёлково путем проведения электронного аукциона с победителем - ИП Гелашвили А.В. 20.11.2019 заключен муниципальный контракт № 0848300041219001123. Результаты исполнения указанного муниципального контракта приняты 25.12.2019. Оплата прозведена. Проект местных НГП был размещен в течение двух месяцев на официальном сайте Администрации городского округа Щёлково в целях сбора замечаний и предложений. Решением СД ГОЩ от 10.06.2020 № 132/13-23-НПА утвержден порядок подготовки, утверждения местных НГП ГОЩ, в соответствии с которым проект МНГП подлежит также опубликованию в общественно-политической газете городского округа Щёлково "Время" не менее чем за 2 месяца до их утверждения. В связи с внесением изменений (от 22.12.2020) в постановление Правительства МО от 17.08.2015 № 713/30 "Об утверждении нормативов градостроительного проектирования Московской области" были внесены соответствующие изменения в проект местных НГП ГОЩ. Откорректированный проект местных нормативов градостроительного проектирования городского округа Щёлково Московской области опубликован в общественно-политической газете городского округа Щёлково «Время» от 25.09.2021 № 36/1 (14735) и размещен 22.09.2021 на сайте Администрации городского округа Щёлково. Проект решения Совета депутатов городского округа Щёлково об утверждении местных нормативов градостроительного проектирования городского округа Щёлково подготовлен, находится на визировании. В 2021 году финансирование не предусмотрено.
                   </t>
  </si>
  <si>
    <t>Мероприятие выполнено на 14%. В МП в декабре 2021 увеличено финансирование на 5,2 млн. руб. , которые будут перенесены на 2022 год. Исполнение и оплата выполненых работ планируется на 2022 год.</t>
  </si>
  <si>
    <t>Мероприятие выполнено на 50%. Произведена оплата за фактически выполненные работы</t>
  </si>
  <si>
    <t>Мероприятие выполнено на 70%. Произведена оплата за фактически выполенные работы</t>
  </si>
  <si>
    <t xml:space="preserve"> Оплата произведена за фактически выполненные работы</t>
  </si>
  <si>
    <t>Мероприятие выполнено на 51%.Произведена оплата по исковому заявлению. На мероприятие увеличено финансирование. Работы выполнены. В связи с поздним заключением контракта оплата будет произведена в январе 2022</t>
  </si>
  <si>
    <t>Мероприятие выполнеео на 94%.Экономия по результатам конкурсных процедур</t>
  </si>
  <si>
    <t>Мероприятие выполнено на 83%, в связи с экономией в результате конкурсных процедур</t>
  </si>
  <si>
    <t>мероприятие выполнено на 98%, в связи с экономией в результате конкурсных процедур</t>
  </si>
  <si>
    <t xml:space="preserve"> Исполнено на 94,3%. По указанию ресурсоснабжающих организаций, внесены изменения в план работ. Также виды работ скорректированы с учетом мнения жителей. Оплата произведена за фактически выполненные работы.</t>
  </si>
  <si>
    <t xml:space="preserve"> Работы выполнены. Образовалась кредиторская задолженность из за сроков заключения контракта. Оплата будет произведена в 1 кв. 2022</t>
  </si>
  <si>
    <t>Мероприятие выполнено на 92%. Сложилась кредиторская задолженность. Оплата будет произведена в1 кв. 2022 года</t>
  </si>
  <si>
    <t xml:space="preserve"> В связи с включением в муниципальную программу новых мероприятий и поздним заключением муниципальных контрактов, работы не были выполнены на 86%.</t>
  </si>
  <si>
    <t xml:space="preserve"> Исполнено на 94%. Оплата произведена за фактически предоставленные услуги</t>
  </si>
  <si>
    <t>Работы выполнены по фактически поступившим заявкам на ремонт. В свзи с поздним заключением контракта работы выполнены не в полном объёме.</t>
  </si>
  <si>
    <t xml:space="preserve"> Мероприятие выполнено на 78%. Экономия по итогам проведения конкурентных процедур</t>
  </si>
  <si>
    <t>Мероприятие выполнено на 79%. Экономия по итогам проведения торгов.</t>
  </si>
  <si>
    <t>В МП включено новое мероприятие.В связи с поздним выделением финансирования данное мероприятие не было выполнено.</t>
  </si>
  <si>
    <t>Мероприятие выполнено на 95%.Оплата произведена за фактически выполненным работы</t>
  </si>
  <si>
    <t>Мероприятие выполнено на 86%, в связи с ограничениямисвязанными с распространением короновирусной инфекции (ранее были запланированы осеение субботники)</t>
  </si>
  <si>
    <t>Мероприятие выполнено на 85%,. Не оплачено тех. присоединение, отставание от графика производства работ по причине оформления нового разрешения на строительство (длительность 1,5 месяца)</t>
  </si>
  <si>
    <t>Меропрятие выполнено на 81%.Отставание от графика производства работ со стороны подрядной организации, ведется претензионная работа</t>
  </si>
  <si>
    <t>мероприятие выполнено на 96% в связи с отставанием от графика производства работ со стороны подрядной организации</t>
  </si>
  <si>
    <t>Мероприятие выполнено на 92%, в связи с прекращением права оперативного управления на помещение, расположенное  по адресу: Московская область, г. Щёлково, ул. Пустовская д.20, в соответствии с постановлением Администрации городского округа Щёлково от 05.10.2021 № 2869, МКУ ГОЩ "Стройинвест"не реализованы закупки на выполнение ремонта вышеуказанного помещения, а также досрочно расторгнуты договоры с ресурсоснабжающими организациями на коммунальные услуги</t>
  </si>
  <si>
    <t>Мероприятие выполнено на 97%. Изъятие жилого помещения у собственника реализуется в судебном порядке. В соответствии с решением суда выкупная стоимость изымаемого помещения составляет 3544111 рублей. Установленная судом выкупная стоимость помещения в полном объеме перечислена на расчетный счет собственника Дымовой Г.В. ( п/п № 3720 от 27.12.2021)</t>
  </si>
  <si>
    <t>Мероприятие выполнено на 96%. Сумма выкупной стоимости определена в соответствии с экспертным заключением об оценке. Реализации мероприятий по переселению завершена. Экономия денежных средств составила 358,32 т.р.</t>
  </si>
  <si>
    <t>Кадастрирование было произведено за счет внебюджетных средств</t>
  </si>
  <si>
    <t>ограничение на проведение массовых мероприятий в период пандемии</t>
  </si>
  <si>
    <t>Заключен контракт 22.06.2021 № 0848300041221000280 на сумму 1672 тыс. рублей. Исполнено.</t>
  </si>
  <si>
    <t xml:space="preserve"> В соответствии с коммерческим предложением ТКП № 951-3 от 18.03.2021 стоимость выполнения работ составляет 114 715 500 рублей. Планируется перенос средств на 2022 год</t>
  </si>
  <si>
    <t xml:space="preserve">
Работы завершены. В 2021 году по результатам окончательной сдаче-приемке работ по Контракту Заказчиком установлено, что Подрядчиком не подтверждено выполнение части объемов работ, в связи с чем Заказчиком 29.06.2021 отклонены документы, предоставленные для подписания. До настоящего времени Подрядчиком замечания не устранены, скорректированные документы для оплаты не предоставлены. </t>
  </si>
  <si>
    <t xml:space="preserve"> В рамках муниципального контракта от 16.06.2021 № 0848300041221000134 «Выполнение проектно-изыскательских работ по реконструкции тепловых сетей по адресу: Московская область, г. Щелково, микрорайон Щелково-4» Исполнителем предоставлено 30.12.2021 положительное заключение государственной экспертизы ГАУ МО «Мособлгосэкспертиза» от 30.12.2021 № 50-1-1-3-085774-2021. Учитывая сроки проведения Заказчиком экспертизы результатов исполнения контракта - 10 рабочих дней (срок - 21.01.2021) и приемки выполненных работ на предмет соответствия их объема и качества требованиям, изложенным в контракте - 20 рабочих дней (срок - 04.02.2022), оплата 30.12.2021 работ по контракту не представлялась возможной. Планируется перенос средств на 2022 год. Оплата в 1 кв. 2022.</t>
  </si>
  <si>
    <t>Исполнительная документация по контракту предоставлена 27.12.2021. В связи с некорректным заполнением, документы отклонены. Проводится приемка услуг. Средства перенесены на 2022 год.</t>
  </si>
  <si>
    <t>Мероприятие выполнено на 57%,  в связи с экономией в результате конкурентных процедур и отменой проекта «Приобретение, доставка и установка малых архитектурных форм в Парк культуры и отдыха г.о. Щёлково» исходящее письмо с от 01.10.2021 № 172</t>
  </si>
  <si>
    <t>Мероприятие выполнено на 93%, в связи с экономией сложившейся в результате конкурсных процедур</t>
  </si>
  <si>
    <t>Мероприятие выполнено на 90%, в связи с экономией сложившейся в результате конкурсных процедур</t>
  </si>
  <si>
    <t>Мероприятие выполнено на 84%.Экономия по результатам конкурсных процедур</t>
  </si>
  <si>
    <t>Мероприятие выполнено на 83%.Экономия по результатам конкурсных процедур</t>
  </si>
  <si>
    <t xml:space="preserve"> Оплата работ по факту на основании актов выполненных работ</t>
  </si>
  <si>
    <t>Оплата работ по факту на основании актов выполненных работ</t>
  </si>
  <si>
    <t xml:space="preserve"> в 2021 году рассылка заказных писем присяжным заседателям не осуществлялась</t>
  </si>
  <si>
    <t xml:space="preserve"> В виду общественного резонанса проект отменен письмо от 01.10.2021 № 172-01Исх-6394Г и от 11.11.2021 № 172-01Исх-8348Г</t>
  </si>
  <si>
    <t xml:space="preserve"> Не исполнено в полном объеме в связи с тем, что средства Федерального бюджета не были перечислены в региональный бюджет. По заключенным контрактам от 07.10.2021 №440519-21 и от 07.10.2021 № 441764 оплата будет производиться в апреле 2022 года</t>
  </si>
  <si>
    <t>В связи с тем, что договор на техническое обслуживание был заключен 26.07.2021, объем финансирования был расчитан на период с июля-декабрь 2021</t>
  </si>
  <si>
    <t>Мероприятие выполнено на 80%.  900,46 тыс.руб. - сложившаяся экономия по результатам торгов; 16 980,48 тыс.руб. - Закупки по по трём контрактам были выиграны с существенным понижением цены, после заключения контрактов поставщики сообщили о невозможности исполнения обязательств в следствие удорожания оборудования - контракты были расторгнуты. В связи с отсутствием возможности повторного проведения конкурсных процедур в 2021 году и, принимая во внимание социальную значимость Объекта, Заместителю министра Министерства культуры Московской области И.Е. Морковкиной был написано обращение о переносе вышеуказанных средств на 2022 год.</t>
  </si>
  <si>
    <t>Мероприятие выполнено на 62%, в связи со сложившейся экономией бюджетных средств в виду обеспечения доступом в сеть интернет через ЕИМТС</t>
  </si>
  <si>
    <t>Мероприятие  выполнено на 82%,  в связи с экономией в результате конкурентных процедур</t>
  </si>
  <si>
    <t>Мероприятие выполнено на 89%, в связи с экономией в результате конкурсных процедур</t>
  </si>
  <si>
    <t xml:space="preserve"> В связи с поздним заключением контрактов оплата будет произведена в 1 квартале 2022 года</t>
  </si>
  <si>
    <t>Мероприятие выполнено на 74%, в ссвязи со сложившейся экономией в результате конкурентных процедур</t>
  </si>
  <si>
    <t>Исполнение мероприятия перенесено на 2022 год</t>
  </si>
  <si>
    <t>Мероприятие выполнено на  88% Работы выполнены. Обязательства в оставшейся части на сумму 3 700 864,88 Сторонами прекращены</t>
  </si>
  <si>
    <t xml:space="preserve">В связи с техническим сбоем, Управлением Федерального казначейства по Московской области был осуществлён возврат денежных средств, что привело к образованию кредиторской задолженности в размере – 413 677,90 рублей. Выполнение работ по мероприятию не в полном объеме связано 
с задержкой поставки насосного оборудования на объект. Срок поставки насосного оборудования – 26.01.2022
</t>
  </si>
  <si>
    <t>Мероприятие выполнено на 76%, в связи со сложившейся экономией по фонду оплаты труды.(по фактической численности сотрудников)</t>
  </si>
  <si>
    <t xml:space="preserve">Мероприятие выполнено на 30% Причиной образования неиспользованных остатков целевых межбюджетных трансфертах является следующее. Межбюджетные трансферты из бюджета Московской области в размере 35 802 260,68 рублей, из них: - 16 835 483,54 рублей поступили в бюджет городского округа Щёлково 30.12.2021 по Реестру перечисленных поступлений УФК МО № 1705250 от 30.12.2021 - 18 966 777,14 рублей поступили в бюджет городского округа Щёлково заключительными оборотами 31.12.2021 по Реестру перечисленных поступлений УФК МО № 1706795 от 31.12.2021 Проведение 31.12.2021 расходной операции по счетам бюджета не представлялось возможным. Кредиторская задолженность в размере 35 802 260,68 погашена 28.02.2022. </t>
  </si>
  <si>
    <t>Мероприятие выполнено на 68% .В согласовании закупки по монтажу прибора учета отказано по причине несвоевременного выполнения подрядчиком работ по проектированию .</t>
  </si>
  <si>
    <r>
      <t>Объем финансирования на 2021 год  (тыс. руб.)
"</t>
    </r>
    <r>
      <rPr>
        <i/>
        <sz val="20"/>
        <rFont val="Times New Roman"/>
        <family val="1"/>
        <charset val="204"/>
      </rPr>
      <t>Утверждено по муниципальной программе"</t>
    </r>
  </si>
  <si>
    <r>
      <rPr>
        <b/>
        <sz val="20"/>
        <rFont val="Times New Roman"/>
        <family val="1"/>
        <charset val="204"/>
      </rPr>
      <t>Выполнено (тыс. руб.)</t>
    </r>
    <r>
      <rPr>
        <sz val="20"/>
        <rFont val="Times New Roman"/>
        <family val="1"/>
        <charset val="204"/>
      </rPr>
      <t xml:space="preserve">
</t>
    </r>
    <r>
      <rPr>
        <i/>
        <sz val="20"/>
        <rFont val="Times New Roman"/>
        <family val="1"/>
        <charset val="204"/>
      </rPr>
      <t xml:space="preserve"> "Исполнение  муниципальных программ 
(фактический расход)"</t>
    </r>
  </si>
  <si>
    <r>
      <rPr>
        <b/>
        <sz val="20"/>
        <rFont val="Times New Roman"/>
        <family val="1"/>
        <charset val="204"/>
      </rPr>
      <t>Профинансировано (тыс.руб.)</t>
    </r>
    <r>
      <rPr>
        <sz val="20"/>
        <rFont val="Times New Roman"/>
        <family val="1"/>
        <charset val="204"/>
      </rPr>
      <t xml:space="preserve">
</t>
    </r>
    <r>
      <rPr>
        <i/>
        <sz val="20"/>
        <rFont val="Times New Roman"/>
        <family val="1"/>
        <charset val="204"/>
      </rPr>
      <t>"Исполнение  муниципальных программ  
(кассовый расход)"</t>
    </r>
  </si>
</sst>
</file>

<file path=xl/styles.xml><?xml version="1.0" encoding="utf-8"?>
<styleSheet xmlns="http://schemas.openxmlformats.org/spreadsheetml/2006/main">
  <numFmts count="5">
    <numFmt numFmtId="164" formatCode="#,##0.0"/>
    <numFmt numFmtId="165" formatCode="0.0%"/>
    <numFmt numFmtId="166" formatCode="#,##0.00_ ;[Red]\-#,##0.00\ "/>
    <numFmt numFmtId="167" formatCode="#,##0.0_ ;[Red]\-#,##0.0\ "/>
    <numFmt numFmtId="168" formatCode="0.0000"/>
  </numFmts>
  <fonts count="19">
    <font>
      <sz val="11"/>
      <color theme="1"/>
      <name val="Calibri"/>
      <family val="2"/>
      <scheme val="minor"/>
    </font>
    <font>
      <b/>
      <sz val="24"/>
      <name val="Times New Roman"/>
      <family val="1"/>
      <charset val="204"/>
    </font>
    <font>
      <sz val="13"/>
      <name val="Arial Cyr"/>
      <charset val="204"/>
    </font>
    <font>
      <sz val="11"/>
      <color theme="1"/>
      <name val="Calibri"/>
      <family val="2"/>
      <scheme val="minor"/>
    </font>
    <font>
      <b/>
      <sz val="14"/>
      <color theme="1"/>
      <name val="Times New Roman"/>
      <family val="1"/>
      <charset val="204"/>
    </font>
    <font>
      <b/>
      <sz val="20"/>
      <color theme="1"/>
      <name val="Times New Roman"/>
      <family val="1"/>
      <charset val="204"/>
    </font>
    <font>
      <sz val="14"/>
      <color theme="1"/>
      <name val="Times New Roman"/>
      <family val="1"/>
      <charset val="204"/>
    </font>
    <font>
      <sz val="10"/>
      <name val="Arial"/>
      <family val="2"/>
      <charset val="204"/>
    </font>
    <font>
      <sz val="20"/>
      <name val="Times New Roman"/>
      <family val="1"/>
      <charset val="204"/>
    </font>
    <font>
      <i/>
      <sz val="20"/>
      <color theme="1"/>
      <name val="Times New Roman"/>
      <family val="1"/>
      <charset val="204"/>
    </font>
    <font>
      <sz val="20"/>
      <color theme="1"/>
      <name val="Times New Roman"/>
      <family val="1"/>
      <charset val="204"/>
    </font>
    <font>
      <b/>
      <sz val="20"/>
      <name val="Times New Roman"/>
      <family val="1"/>
      <charset val="204"/>
    </font>
    <font>
      <sz val="20"/>
      <color theme="1"/>
      <name val="Calibri"/>
      <family val="2"/>
      <scheme val="minor"/>
    </font>
    <font>
      <b/>
      <sz val="26"/>
      <color theme="1"/>
      <name val="Times New Roman"/>
      <family val="1"/>
      <charset val="204"/>
    </font>
    <font>
      <i/>
      <sz val="20"/>
      <name val="Times New Roman"/>
      <family val="1"/>
      <charset val="204"/>
    </font>
    <font>
      <b/>
      <sz val="20"/>
      <color indexed="8"/>
      <name val="Times New Roman"/>
      <family val="1"/>
      <charset val="204"/>
    </font>
    <font>
      <b/>
      <i/>
      <sz val="20"/>
      <name val="Times New Roman"/>
      <family val="1"/>
      <charset val="204"/>
    </font>
    <font>
      <sz val="20"/>
      <color indexed="8"/>
      <name val="Times New Roman"/>
      <family val="1"/>
      <charset val="204"/>
    </font>
    <font>
      <sz val="20"/>
      <color rgb="FFFF0000"/>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7" fillId="0" borderId="0"/>
  </cellStyleXfs>
  <cellXfs count="101">
    <xf numFmtId="0" fontId="0" fillId="0" borderId="0" xfId="0"/>
    <xf numFmtId="164" fontId="2" fillId="0" borderId="0" xfId="0" applyNumberFormat="1" applyFont="1" applyFill="1"/>
    <xf numFmtId="0" fontId="0" fillId="0" borderId="0" xfId="0" applyFill="1"/>
    <xf numFmtId="49" fontId="0" fillId="0" borderId="0" xfId="0" applyNumberFormat="1"/>
    <xf numFmtId="164" fontId="0" fillId="0" borderId="0" xfId="0" applyNumberFormat="1"/>
    <xf numFmtId="4" fontId="0" fillId="0" borderId="0" xfId="0" applyNumberFormat="1"/>
    <xf numFmtId="0" fontId="4" fillId="0" borderId="0" xfId="0" applyFont="1"/>
    <xf numFmtId="4" fontId="4" fillId="0" borderId="0" xfId="0" applyNumberFormat="1" applyFont="1"/>
    <xf numFmtId="0" fontId="4" fillId="0" borderId="0" xfId="0" applyFont="1" applyAlignment="1">
      <alignment horizontal="left" vertical="top" wrapText="1"/>
    </xf>
    <xf numFmtId="0" fontId="4" fillId="0" borderId="0" xfId="0" applyFont="1" applyFill="1"/>
    <xf numFmtId="4" fontId="0" fillId="0" borderId="0" xfId="0" applyNumberFormat="1" applyFill="1"/>
    <xf numFmtId="0" fontId="5" fillId="0" borderId="0" xfId="0" applyFont="1"/>
    <xf numFmtId="0" fontId="6" fillId="0" borderId="0" xfId="0" applyFont="1" applyFill="1"/>
    <xf numFmtId="0" fontId="6" fillId="0" borderId="0" xfId="0" applyFont="1"/>
    <xf numFmtId="166" fontId="6" fillId="0" borderId="0" xfId="0" applyNumberFormat="1" applyFont="1" applyFill="1"/>
    <xf numFmtId="167" fontId="6" fillId="0" borderId="0" xfId="0" applyNumberFormat="1" applyFont="1" applyFill="1"/>
    <xf numFmtId="167" fontId="6" fillId="0" borderId="0" xfId="0" applyNumberFormat="1" applyFont="1"/>
    <xf numFmtId="164" fontId="11" fillId="0" borderId="1" xfId="0" applyNumberFormat="1" applyFont="1" applyFill="1" applyBorder="1" applyAlignment="1">
      <alignment horizontal="center" vertical="center"/>
    </xf>
    <xf numFmtId="165" fontId="10" fillId="0" borderId="5"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xf>
    <xf numFmtId="2" fontId="12" fillId="0" borderId="0" xfId="0" applyNumberFormat="1" applyFont="1"/>
    <xf numFmtId="0" fontId="9" fillId="3" borderId="1" xfId="0" applyFont="1" applyFill="1" applyBorder="1" applyAlignment="1">
      <alignment horizontal="center" vertical="center" wrapText="1"/>
    </xf>
    <xf numFmtId="164" fontId="11" fillId="3" borderId="1" xfId="0" applyNumberFormat="1" applyFont="1" applyFill="1" applyBorder="1" applyAlignment="1">
      <alignment horizontal="center" vertical="center"/>
    </xf>
    <xf numFmtId="0" fontId="0" fillId="3" borderId="0" xfId="0" applyFill="1"/>
    <xf numFmtId="0" fontId="4" fillId="3" borderId="0" xfId="0" applyFont="1" applyFill="1"/>
    <xf numFmtId="0" fontId="5" fillId="0" borderId="0" xfId="0" applyFont="1" applyAlignment="1">
      <alignment wrapText="1"/>
    </xf>
    <xf numFmtId="0" fontId="13" fillId="0" borderId="0" xfId="0" applyFont="1" applyFill="1"/>
    <xf numFmtId="164" fontId="12" fillId="0" borderId="0" xfId="0" applyNumberFormat="1" applyFont="1" applyFill="1"/>
    <xf numFmtId="165" fontId="8" fillId="2" borderId="5" xfId="0" applyNumberFormat="1" applyFont="1" applyFill="1" applyBorder="1" applyAlignment="1">
      <alignment vertical="center" wrapText="1"/>
    </xf>
    <xf numFmtId="165" fontId="8" fillId="0" borderId="1" xfId="0" applyNumberFormat="1" applyFont="1" applyFill="1" applyBorder="1" applyAlignment="1">
      <alignment vertical="center" wrapText="1"/>
    </xf>
    <xf numFmtId="165" fontId="8" fillId="4" borderId="5" xfId="0" applyNumberFormat="1" applyFont="1" applyFill="1" applyBorder="1" applyAlignment="1">
      <alignment vertical="center" wrapText="1"/>
    </xf>
    <xf numFmtId="0" fontId="13" fillId="0" borderId="0" xfId="0" applyFont="1" applyAlignment="1">
      <alignment horizontal="left" vertical="top"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165" fontId="11" fillId="0" borderId="2" xfId="0" applyNumberFormat="1" applyFont="1" applyFill="1" applyBorder="1" applyAlignment="1">
      <alignment horizontal="center" vertical="center" wrapText="1"/>
    </xf>
    <xf numFmtId="165" fontId="11" fillId="0" borderId="3" xfId="0" applyNumberFormat="1" applyFont="1" applyFill="1" applyBorder="1" applyAlignment="1">
      <alignment horizontal="center" vertical="center" wrapText="1"/>
    </xf>
    <xf numFmtId="165" fontId="11" fillId="0" borderId="4" xfId="0" applyNumberFormat="1" applyFont="1" applyFill="1" applyBorder="1" applyAlignment="1">
      <alignment horizontal="center" vertical="center" wrapText="1"/>
    </xf>
    <xf numFmtId="165" fontId="8" fillId="4" borderId="2" xfId="0" applyNumberFormat="1" applyFont="1" applyFill="1" applyBorder="1" applyAlignment="1">
      <alignment horizontal="center" vertical="center" wrapText="1"/>
    </xf>
    <xf numFmtId="165" fontId="8" fillId="4" borderId="3" xfId="0" applyNumberFormat="1" applyFont="1" applyFill="1" applyBorder="1" applyAlignment="1">
      <alignment horizontal="center" vertical="center" wrapText="1"/>
    </xf>
    <xf numFmtId="165" fontId="8" fillId="4" borderId="4" xfId="0" applyNumberFormat="1" applyFont="1" applyFill="1" applyBorder="1" applyAlignment="1">
      <alignment horizontal="center" vertical="center" wrapText="1"/>
    </xf>
    <xf numFmtId="164" fontId="8" fillId="4" borderId="1" xfId="0" applyNumberFormat="1" applyFont="1" applyFill="1" applyBorder="1" applyAlignment="1">
      <alignment vertical="top" wrapText="1"/>
    </xf>
    <xf numFmtId="164" fontId="8" fillId="4" borderId="6" xfId="0" applyNumberFormat="1" applyFont="1" applyFill="1" applyBorder="1" applyAlignment="1">
      <alignment vertical="top" wrapText="1"/>
    </xf>
    <xf numFmtId="49" fontId="11" fillId="4" borderId="1" xfId="0" applyNumberFormat="1" applyFont="1" applyFill="1" applyBorder="1" applyAlignment="1">
      <alignment horizontal="center" vertical="center"/>
    </xf>
    <xf numFmtId="165" fontId="11" fillId="4" borderId="5" xfId="0" applyNumberFormat="1" applyFont="1" applyFill="1" applyBorder="1" applyAlignment="1">
      <alignment vertical="center" wrapText="1"/>
    </xf>
    <xf numFmtId="49" fontId="11"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64" fontId="11" fillId="2" borderId="1" xfId="0" applyNumberFormat="1" applyFont="1" applyFill="1" applyBorder="1" applyAlignment="1">
      <alignment vertical="center" wrapText="1"/>
    </xf>
    <xf numFmtId="164" fontId="11" fillId="2" borderId="1" xfId="0" applyNumberFormat="1" applyFont="1" applyFill="1" applyBorder="1" applyAlignment="1">
      <alignment horizontal="center" vertical="center"/>
    </xf>
    <xf numFmtId="9" fontId="11" fillId="2" borderId="1" xfId="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164" fontId="11" fillId="4" borderId="1" xfId="0" applyNumberFormat="1" applyFont="1" applyFill="1" applyBorder="1" applyAlignment="1">
      <alignment horizontal="left" vertical="center" wrapText="1"/>
    </xf>
    <xf numFmtId="164" fontId="15" fillId="4" borderId="1" xfId="0" applyNumberFormat="1" applyFont="1" applyFill="1" applyBorder="1" applyAlignment="1" applyProtection="1">
      <alignment horizontal="center" vertical="center" wrapText="1"/>
      <protection locked="0"/>
    </xf>
    <xf numFmtId="9" fontId="11" fillId="0" borderId="1" xfId="1" applyFont="1" applyFill="1" applyBorder="1" applyAlignment="1">
      <alignment horizontal="center" vertical="center"/>
    </xf>
    <xf numFmtId="9" fontId="11" fillId="4" borderId="1" xfId="1" applyFont="1" applyFill="1" applyBorder="1" applyAlignment="1">
      <alignment horizontal="center" vertical="center"/>
    </xf>
    <xf numFmtId="165" fontId="14" fillId="4" borderId="6" xfId="0" applyNumberFormat="1" applyFont="1" applyFill="1" applyBorder="1" applyAlignment="1">
      <alignment vertical="center" wrapText="1"/>
    </xf>
    <xf numFmtId="49" fontId="8" fillId="4" borderId="1" xfId="0" applyNumberFormat="1" applyFont="1" applyFill="1" applyBorder="1" applyAlignment="1">
      <alignment horizontal="center" vertical="center" wrapText="1"/>
    </xf>
    <xf numFmtId="164" fontId="16" fillId="4" borderId="1" xfId="0" applyNumberFormat="1" applyFont="1" applyFill="1" applyBorder="1" applyAlignment="1">
      <alignment horizontal="left" vertical="center" wrapText="1"/>
    </xf>
    <xf numFmtId="165" fontId="11" fillId="4" borderId="6" xfId="0" applyNumberFormat="1" applyFont="1" applyFill="1" applyBorder="1" applyAlignment="1">
      <alignment vertical="center" wrapText="1"/>
    </xf>
    <xf numFmtId="49" fontId="8" fillId="4" borderId="1" xfId="0" applyNumberFormat="1" applyFont="1" applyFill="1" applyBorder="1" applyAlignment="1">
      <alignment horizontal="center" vertical="top" wrapText="1"/>
    </xf>
    <xf numFmtId="0" fontId="8" fillId="4" borderId="1" xfId="0" applyFont="1" applyFill="1" applyBorder="1" applyAlignment="1">
      <alignment horizontal="left" vertical="top" wrapText="1"/>
    </xf>
    <xf numFmtId="164" fontId="17" fillId="4" borderId="1" xfId="0" applyNumberFormat="1" applyFont="1" applyFill="1" applyBorder="1" applyAlignment="1" applyProtection="1">
      <alignment horizontal="center" vertical="center" wrapText="1"/>
      <protection locked="0"/>
    </xf>
    <xf numFmtId="164" fontId="8" fillId="4" borderId="1" xfId="0" applyNumberFormat="1" applyFont="1" applyFill="1" applyBorder="1" applyAlignment="1">
      <alignment horizontal="center" vertical="center"/>
    </xf>
    <xf numFmtId="164" fontId="8" fillId="4" borderId="1" xfId="0" applyNumberFormat="1" applyFont="1" applyFill="1" applyBorder="1" applyAlignment="1">
      <alignment horizontal="center" vertical="center" wrapText="1"/>
    </xf>
    <xf numFmtId="164" fontId="11" fillId="4" borderId="1" xfId="0" applyNumberFormat="1" applyFont="1" applyFill="1" applyBorder="1" applyAlignment="1">
      <alignment vertical="center" wrapText="1"/>
    </xf>
    <xf numFmtId="164" fontId="11" fillId="4" borderId="1" xfId="0" applyNumberFormat="1" applyFont="1" applyFill="1" applyBorder="1" applyAlignment="1">
      <alignment horizontal="center" vertical="center"/>
    </xf>
    <xf numFmtId="49" fontId="8" fillId="4" borderId="1" xfId="0" applyNumberFormat="1" applyFont="1" applyFill="1" applyBorder="1" applyAlignment="1">
      <alignment horizontal="center" vertical="center"/>
    </xf>
    <xf numFmtId="164" fontId="16" fillId="4" borderId="1" xfId="0" applyNumberFormat="1" applyFont="1" applyFill="1" applyBorder="1" applyAlignment="1">
      <alignment vertical="top" wrapText="1"/>
    </xf>
    <xf numFmtId="164" fontId="14" fillId="4" borderId="1" xfId="0" applyNumberFormat="1" applyFont="1" applyFill="1" applyBorder="1" applyAlignment="1">
      <alignment vertical="top" wrapText="1"/>
    </xf>
    <xf numFmtId="164" fontId="11" fillId="4" borderId="1" xfId="0" applyNumberFormat="1" applyFont="1" applyFill="1" applyBorder="1" applyAlignment="1">
      <alignment vertical="top" wrapText="1"/>
    </xf>
    <xf numFmtId="165" fontId="18" fillId="4" borderId="5" xfId="0" applyNumberFormat="1" applyFont="1" applyFill="1" applyBorder="1" applyAlignment="1">
      <alignment vertical="center" wrapText="1"/>
    </xf>
    <xf numFmtId="165" fontId="10" fillId="4" borderId="5" xfId="0" applyNumberFormat="1" applyFont="1" applyFill="1" applyBorder="1" applyAlignment="1">
      <alignment vertical="center" wrapText="1"/>
    </xf>
    <xf numFmtId="164" fontId="11" fillId="4" borderId="6" xfId="0" applyNumberFormat="1" applyFont="1" applyFill="1" applyBorder="1" applyAlignment="1">
      <alignment vertical="top" wrapText="1"/>
    </xf>
    <xf numFmtId="164" fontId="14" fillId="4" borderId="6" xfId="0" applyNumberFormat="1" applyFont="1" applyFill="1" applyBorder="1" applyAlignment="1">
      <alignment vertical="top" wrapText="1"/>
    </xf>
    <xf numFmtId="164" fontId="11" fillId="4" borderId="6" xfId="0" applyNumberFormat="1" applyFont="1" applyFill="1" applyBorder="1" applyAlignment="1">
      <alignment vertical="center" wrapText="1"/>
    </xf>
    <xf numFmtId="165" fontId="11" fillId="4" borderId="1" xfId="1" applyNumberFormat="1" applyFont="1" applyFill="1" applyBorder="1" applyAlignment="1">
      <alignment horizontal="center" vertical="center"/>
    </xf>
    <xf numFmtId="9" fontId="11" fillId="4" borderId="1" xfId="1" quotePrefix="1" applyFont="1" applyFill="1" applyBorder="1" applyAlignment="1">
      <alignment horizontal="center" vertical="center"/>
    </xf>
    <xf numFmtId="165" fontId="8" fillId="4" borderId="2" xfId="0" applyNumberFormat="1" applyFont="1" applyFill="1" applyBorder="1" applyAlignment="1">
      <alignment horizontal="left" vertical="top" wrapText="1"/>
    </xf>
    <xf numFmtId="165" fontId="8" fillId="4" borderId="4" xfId="0" applyNumberFormat="1" applyFont="1" applyFill="1" applyBorder="1" applyAlignment="1">
      <alignment horizontal="left" vertical="top" wrapText="1"/>
    </xf>
    <xf numFmtId="165" fontId="8" fillId="4" borderId="2" xfId="0" applyNumberFormat="1" applyFont="1" applyFill="1" applyBorder="1" applyAlignment="1">
      <alignment vertical="top" wrapText="1"/>
    </xf>
    <xf numFmtId="165" fontId="8" fillId="4" borderId="2" xfId="0" applyNumberFormat="1" applyFont="1" applyFill="1" applyBorder="1" applyAlignment="1">
      <alignment horizontal="left" vertical="center" wrapText="1"/>
    </xf>
    <xf numFmtId="165" fontId="8" fillId="4" borderId="4" xfId="0" applyNumberFormat="1" applyFont="1" applyFill="1" applyBorder="1" applyAlignment="1">
      <alignment horizontal="left" vertical="center" wrapText="1"/>
    </xf>
    <xf numFmtId="168" fontId="8" fillId="4" borderId="5" xfId="0" applyNumberFormat="1" applyFont="1" applyFill="1" applyBorder="1" applyAlignment="1">
      <alignment vertical="center" wrapText="1"/>
    </xf>
    <xf numFmtId="164" fontId="11" fillId="4" borderId="1" xfId="0" applyNumberFormat="1" applyFont="1" applyFill="1" applyBorder="1" applyAlignment="1">
      <alignment horizontal="left" vertical="top" wrapText="1"/>
    </xf>
    <xf numFmtId="164" fontId="8" fillId="4" borderId="1" xfId="0" applyNumberFormat="1" applyFont="1" applyFill="1" applyBorder="1" applyAlignment="1">
      <alignment horizontal="left" vertical="top" wrapText="1"/>
    </xf>
    <xf numFmtId="164" fontId="14" fillId="4" borderId="1" xfId="0" applyNumberFormat="1" applyFont="1" applyFill="1" applyBorder="1" applyAlignment="1">
      <alignment horizontal="left" vertical="top"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12" fillId="0" borderId="0" xfId="0" applyNumberFormat="1" applyFont="1"/>
    <xf numFmtId="0" fontId="12" fillId="0" borderId="0" xfId="0" applyFont="1"/>
    <xf numFmtId="0" fontId="12" fillId="0" borderId="0" xfId="0" applyFont="1" applyFill="1"/>
    <xf numFmtId="164" fontId="12" fillId="0" borderId="0" xfId="0" applyNumberFormat="1" applyFont="1"/>
  </cellXfs>
  <cellStyles count="3">
    <cellStyle name="Обычный" xfId="0" builtinId="0"/>
    <cellStyle name="Обычный 2" xfId="2"/>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1158"/>
  <sheetViews>
    <sheetView tabSelected="1" zoomScale="50" zoomScaleNormal="50" workbookViewId="0">
      <pane xSplit="2" ySplit="4" topLeftCell="C1084" activePane="bottomRight" state="frozen"/>
      <selection pane="topRight" activeCell="C1" sqref="C1"/>
      <selection pane="bottomLeft" activeCell="A5" sqref="A5"/>
      <selection pane="bottomRight" activeCell="A2" sqref="A2:Q1134"/>
    </sheetView>
  </sheetViews>
  <sheetFormatPr defaultRowHeight="15"/>
  <cols>
    <col min="1" max="1" width="16.140625" style="3" customWidth="1"/>
    <col min="2" max="2" width="95.85546875" customWidth="1"/>
    <col min="3" max="3" width="28.140625" customWidth="1"/>
    <col min="4" max="4" width="29.42578125" customWidth="1"/>
    <col min="5" max="5" width="27.28515625" customWidth="1"/>
    <col min="6" max="6" width="27.42578125" customWidth="1"/>
    <col min="7" max="7" width="28" style="23" customWidth="1"/>
    <col min="8" max="8" width="27.140625" style="23" customWidth="1"/>
    <col min="9" max="9" width="28.7109375" style="23" customWidth="1"/>
    <col min="10" max="10" width="26.28515625" style="23" customWidth="1"/>
    <col min="11" max="11" width="20.42578125" style="2" customWidth="1"/>
    <col min="12" max="12" width="26.42578125" customWidth="1"/>
    <col min="13" max="13" width="26.85546875" customWidth="1"/>
    <col min="14" max="14" width="27" customWidth="1"/>
    <col min="15" max="15" width="26.42578125" customWidth="1"/>
    <col min="16" max="16" width="20.7109375" style="2" customWidth="1"/>
    <col min="17" max="17" width="120.7109375" customWidth="1"/>
    <col min="19" max="19" width="21.7109375" customWidth="1"/>
  </cols>
  <sheetData>
    <row r="1" spans="1:17" s="1" customFormat="1" ht="48.75" customHeight="1">
      <c r="A1" s="32" t="s">
        <v>1127</v>
      </c>
      <c r="B1" s="33"/>
      <c r="C1" s="33"/>
      <c r="D1" s="33"/>
      <c r="E1" s="33"/>
      <c r="F1" s="33"/>
      <c r="G1" s="33"/>
      <c r="H1" s="33"/>
      <c r="I1" s="33"/>
      <c r="J1" s="33"/>
      <c r="K1" s="33"/>
      <c r="L1" s="33"/>
      <c r="M1" s="33"/>
      <c r="N1" s="33"/>
      <c r="O1" s="33"/>
      <c r="P1" s="33"/>
      <c r="Q1" s="33"/>
    </row>
    <row r="2" spans="1:17" s="1" customFormat="1" ht="60" customHeight="1">
      <c r="A2" s="44"/>
      <c r="B2" s="45" t="s">
        <v>33</v>
      </c>
      <c r="C2" s="45" t="s">
        <v>1781</v>
      </c>
      <c r="D2" s="45"/>
      <c r="E2" s="45"/>
      <c r="F2" s="45"/>
      <c r="G2" s="46" t="s">
        <v>1782</v>
      </c>
      <c r="H2" s="47"/>
      <c r="I2" s="47"/>
      <c r="J2" s="47"/>
      <c r="K2" s="34" t="s">
        <v>0</v>
      </c>
      <c r="L2" s="48" t="s">
        <v>1783</v>
      </c>
      <c r="M2" s="48"/>
      <c r="N2" s="48"/>
      <c r="O2" s="48"/>
      <c r="P2" s="34" t="s">
        <v>0</v>
      </c>
      <c r="Q2" s="37" t="s">
        <v>1</v>
      </c>
    </row>
    <row r="3" spans="1:17" s="1" customFormat="1" ht="28.5" customHeight="1">
      <c r="A3" s="44"/>
      <c r="B3" s="45"/>
      <c r="C3" s="45"/>
      <c r="D3" s="45"/>
      <c r="E3" s="45"/>
      <c r="F3" s="45"/>
      <c r="G3" s="47"/>
      <c r="H3" s="47"/>
      <c r="I3" s="47"/>
      <c r="J3" s="47"/>
      <c r="K3" s="35"/>
      <c r="L3" s="48"/>
      <c r="M3" s="48"/>
      <c r="N3" s="48"/>
      <c r="O3" s="48"/>
      <c r="P3" s="35"/>
      <c r="Q3" s="38"/>
    </row>
    <row r="4" spans="1:17" s="1" customFormat="1" ht="72.75" customHeight="1">
      <c r="A4" s="44"/>
      <c r="B4" s="45"/>
      <c r="C4" s="49" t="s">
        <v>2</v>
      </c>
      <c r="D4" s="50" t="s">
        <v>37</v>
      </c>
      <c r="E4" s="50" t="s">
        <v>3</v>
      </c>
      <c r="F4" s="50" t="s">
        <v>4</v>
      </c>
      <c r="G4" s="51" t="s">
        <v>2</v>
      </c>
      <c r="H4" s="52" t="s">
        <v>37</v>
      </c>
      <c r="I4" s="52" t="s">
        <v>3</v>
      </c>
      <c r="J4" s="52" t="s">
        <v>4</v>
      </c>
      <c r="K4" s="36"/>
      <c r="L4" s="49" t="s">
        <v>2</v>
      </c>
      <c r="M4" s="50" t="s">
        <v>37</v>
      </c>
      <c r="N4" s="50" t="s">
        <v>3</v>
      </c>
      <c r="O4" s="50" t="s">
        <v>4</v>
      </c>
      <c r="P4" s="36"/>
      <c r="Q4" s="39"/>
    </row>
    <row r="5" spans="1:17" s="1" customFormat="1" ht="61.5" customHeight="1">
      <c r="A5" s="53"/>
      <c r="B5" s="54">
        <v>1</v>
      </c>
      <c r="C5" s="55" t="s">
        <v>26</v>
      </c>
      <c r="D5" s="54">
        <v>3</v>
      </c>
      <c r="E5" s="54">
        <v>4</v>
      </c>
      <c r="F5" s="54">
        <v>6</v>
      </c>
      <c r="G5" s="21" t="s">
        <v>27</v>
      </c>
      <c r="H5" s="21">
        <v>8</v>
      </c>
      <c r="I5" s="21">
        <v>9</v>
      </c>
      <c r="J5" s="21">
        <v>11</v>
      </c>
      <c r="K5" s="18" t="s">
        <v>28</v>
      </c>
      <c r="L5" s="54" t="s">
        <v>29</v>
      </c>
      <c r="M5" s="54">
        <v>13</v>
      </c>
      <c r="N5" s="54">
        <v>14</v>
      </c>
      <c r="O5" s="54">
        <v>16</v>
      </c>
      <c r="P5" s="18"/>
      <c r="Q5" s="54">
        <v>17</v>
      </c>
    </row>
    <row r="6" spans="1:17" s="1" customFormat="1" ht="88.5" customHeight="1">
      <c r="A6" s="19" t="s">
        <v>5</v>
      </c>
      <c r="B6" s="56" t="s">
        <v>34</v>
      </c>
      <c r="C6" s="57">
        <f t="shared" ref="C6:J6" si="0">C7+C11</f>
        <v>16000</v>
      </c>
      <c r="D6" s="57">
        <f t="shared" si="0"/>
        <v>16000</v>
      </c>
      <c r="E6" s="57">
        <f t="shared" si="0"/>
        <v>0</v>
      </c>
      <c r="F6" s="57">
        <f t="shared" si="0"/>
        <v>0</v>
      </c>
      <c r="G6" s="57">
        <f t="shared" si="0"/>
        <v>14738</v>
      </c>
      <c r="H6" s="57">
        <f t="shared" si="0"/>
        <v>14738</v>
      </c>
      <c r="I6" s="57">
        <f t="shared" si="0"/>
        <v>0</v>
      </c>
      <c r="J6" s="57">
        <f t="shared" si="0"/>
        <v>0</v>
      </c>
      <c r="K6" s="58">
        <f>G6/C6</f>
        <v>0.92112499999999997</v>
      </c>
      <c r="L6" s="57">
        <f>L7+L11</f>
        <v>14738</v>
      </c>
      <c r="M6" s="57">
        <f>M7+M11</f>
        <v>14738</v>
      </c>
      <c r="N6" s="57">
        <f>N7+N11</f>
        <v>0</v>
      </c>
      <c r="O6" s="57">
        <f>O7+O11</f>
        <v>0</v>
      </c>
      <c r="P6" s="58">
        <f>L6/C6</f>
        <v>0.92112499999999997</v>
      </c>
      <c r="Q6" s="28"/>
    </row>
    <row r="7" spans="1:17" s="2" customFormat="1" ht="154.5" customHeight="1">
      <c r="A7" s="59" t="s">
        <v>6</v>
      </c>
      <c r="B7" s="60" t="s">
        <v>35</v>
      </c>
      <c r="C7" s="61">
        <f>C8</f>
        <v>0</v>
      </c>
      <c r="D7" s="61">
        <f t="shared" ref="D7:O7" si="1">D8</f>
        <v>0</v>
      </c>
      <c r="E7" s="61">
        <f t="shared" si="1"/>
        <v>0</v>
      </c>
      <c r="F7" s="61">
        <f t="shared" si="1"/>
        <v>0</v>
      </c>
      <c r="G7" s="61">
        <f t="shared" si="1"/>
        <v>0</v>
      </c>
      <c r="H7" s="61">
        <f t="shared" si="1"/>
        <v>0</v>
      </c>
      <c r="I7" s="61">
        <f t="shared" si="1"/>
        <v>0</v>
      </c>
      <c r="J7" s="61">
        <f t="shared" si="1"/>
        <v>0</v>
      </c>
      <c r="K7" s="62" t="s">
        <v>32</v>
      </c>
      <c r="L7" s="61">
        <f t="shared" si="1"/>
        <v>0</v>
      </c>
      <c r="M7" s="61">
        <f t="shared" si="1"/>
        <v>0</v>
      </c>
      <c r="N7" s="61">
        <f t="shared" si="1"/>
        <v>0</v>
      </c>
      <c r="O7" s="61">
        <f t="shared" si="1"/>
        <v>0</v>
      </c>
      <c r="P7" s="63" t="s">
        <v>32</v>
      </c>
      <c r="Q7" s="64"/>
    </row>
    <row r="8" spans="1:17" s="2" customFormat="1" ht="153">
      <c r="A8" s="65" t="s">
        <v>999</v>
      </c>
      <c r="B8" s="66" t="s">
        <v>36</v>
      </c>
      <c r="C8" s="61">
        <f>C9</f>
        <v>0</v>
      </c>
      <c r="D8" s="61">
        <f t="shared" ref="D8:O8" si="2">D9</f>
        <v>0</v>
      </c>
      <c r="E8" s="61">
        <f t="shared" si="2"/>
        <v>0</v>
      </c>
      <c r="F8" s="61">
        <f t="shared" si="2"/>
        <v>0</v>
      </c>
      <c r="G8" s="61">
        <f>G9</f>
        <v>0</v>
      </c>
      <c r="H8" s="61">
        <f t="shared" si="2"/>
        <v>0</v>
      </c>
      <c r="I8" s="61">
        <f t="shared" si="2"/>
        <v>0</v>
      </c>
      <c r="J8" s="61">
        <f t="shared" si="2"/>
        <v>0</v>
      </c>
      <c r="K8" s="63" t="s">
        <v>32</v>
      </c>
      <c r="L8" s="61">
        <f t="shared" si="2"/>
        <v>0</v>
      </c>
      <c r="M8" s="61">
        <f t="shared" si="2"/>
        <v>0</v>
      </c>
      <c r="N8" s="61">
        <f t="shared" si="2"/>
        <v>0</v>
      </c>
      <c r="O8" s="61">
        <f t="shared" si="2"/>
        <v>0</v>
      </c>
      <c r="P8" s="63" t="s">
        <v>32</v>
      </c>
      <c r="Q8" s="67"/>
    </row>
    <row r="9" spans="1:17" s="2" customFormat="1" ht="132" customHeight="1">
      <c r="A9" s="68" t="s">
        <v>7</v>
      </c>
      <c r="B9" s="69" t="s">
        <v>1128</v>
      </c>
      <c r="C9" s="70">
        <f>D9+E9+F9</f>
        <v>0</v>
      </c>
      <c r="D9" s="70">
        <v>0</v>
      </c>
      <c r="E9" s="71">
        <v>0</v>
      </c>
      <c r="F9" s="72">
        <v>0</v>
      </c>
      <c r="G9" s="70">
        <f>H9+I9+J9</f>
        <v>0</v>
      </c>
      <c r="H9" s="70">
        <v>0</v>
      </c>
      <c r="I9" s="70">
        <v>0</v>
      </c>
      <c r="J9" s="70">
        <v>0</v>
      </c>
      <c r="K9" s="63" t="s">
        <v>32</v>
      </c>
      <c r="L9" s="70">
        <f>M9+N9+O9</f>
        <v>0</v>
      </c>
      <c r="M9" s="71">
        <v>0</v>
      </c>
      <c r="N9" s="71">
        <v>0</v>
      </c>
      <c r="O9" s="71">
        <v>0</v>
      </c>
      <c r="P9" s="63" t="s">
        <v>32</v>
      </c>
      <c r="Q9" s="64" t="s">
        <v>1621</v>
      </c>
    </row>
    <row r="10" spans="1:17" s="2" customFormat="1" ht="39" hidden="1" customHeight="1">
      <c r="A10" s="68" t="s">
        <v>25</v>
      </c>
      <c r="B10" s="69" t="s">
        <v>30</v>
      </c>
      <c r="C10" s="70" t="e">
        <f>D10+E10+F10+#REF!</f>
        <v>#REF!</v>
      </c>
      <c r="D10" s="70">
        <v>0</v>
      </c>
      <c r="E10" s="70">
        <v>0</v>
      </c>
      <c r="F10" s="70">
        <v>0</v>
      </c>
      <c r="G10" s="70" t="e">
        <f>H10+I10+J10+#REF!</f>
        <v>#REF!</v>
      </c>
      <c r="H10" s="70">
        <v>0</v>
      </c>
      <c r="I10" s="70">
        <v>0</v>
      </c>
      <c r="J10" s="70">
        <v>0</v>
      </c>
      <c r="K10" s="63" t="s">
        <v>32</v>
      </c>
      <c r="L10" s="70" t="e">
        <f>M10+N10+O10+#REF!</f>
        <v>#REF!</v>
      </c>
      <c r="M10" s="70">
        <v>0</v>
      </c>
      <c r="N10" s="70">
        <v>0</v>
      </c>
      <c r="O10" s="70">
        <v>0</v>
      </c>
      <c r="P10" s="63" t="e">
        <f t="shared" ref="P10:P1130" si="3">L10/C10</f>
        <v>#REF!</v>
      </c>
      <c r="Q10" s="64"/>
    </row>
    <row r="11" spans="1:17" s="2" customFormat="1" ht="94.5" customHeight="1">
      <c r="A11" s="65" t="s">
        <v>23</v>
      </c>
      <c r="B11" s="60" t="s">
        <v>38</v>
      </c>
      <c r="C11" s="61">
        <f>C12</f>
        <v>16000</v>
      </c>
      <c r="D11" s="61">
        <f t="shared" ref="D11:O11" si="4">D12</f>
        <v>16000</v>
      </c>
      <c r="E11" s="61">
        <f t="shared" si="4"/>
        <v>0</v>
      </c>
      <c r="F11" s="61">
        <f t="shared" si="4"/>
        <v>0</v>
      </c>
      <c r="G11" s="61">
        <f t="shared" si="4"/>
        <v>14738</v>
      </c>
      <c r="H11" s="61">
        <f t="shared" si="4"/>
        <v>14738</v>
      </c>
      <c r="I11" s="61">
        <f t="shared" si="4"/>
        <v>0</v>
      </c>
      <c r="J11" s="61">
        <f t="shared" si="4"/>
        <v>0</v>
      </c>
      <c r="K11" s="63">
        <f t="shared" ref="K11:K12" si="5">G11/C11</f>
        <v>0.92112499999999997</v>
      </c>
      <c r="L11" s="61">
        <f t="shared" si="4"/>
        <v>14738</v>
      </c>
      <c r="M11" s="61">
        <f t="shared" si="4"/>
        <v>14738</v>
      </c>
      <c r="N11" s="61">
        <f t="shared" si="4"/>
        <v>0</v>
      </c>
      <c r="O11" s="61">
        <f t="shared" si="4"/>
        <v>0</v>
      </c>
      <c r="P11" s="63">
        <f t="shared" si="3"/>
        <v>0.92112499999999997</v>
      </c>
      <c r="Q11" s="64"/>
    </row>
    <row r="12" spans="1:17" s="2" customFormat="1" ht="121.5" customHeight="1">
      <c r="A12" s="65" t="s">
        <v>999</v>
      </c>
      <c r="B12" s="66" t="s">
        <v>39</v>
      </c>
      <c r="C12" s="61">
        <f>C13</f>
        <v>16000</v>
      </c>
      <c r="D12" s="61">
        <f t="shared" ref="D12:J12" si="6">D13</f>
        <v>16000</v>
      </c>
      <c r="E12" s="61">
        <f t="shared" si="6"/>
        <v>0</v>
      </c>
      <c r="F12" s="61">
        <f t="shared" si="6"/>
        <v>0</v>
      </c>
      <c r="G12" s="61">
        <f t="shared" si="6"/>
        <v>14738</v>
      </c>
      <c r="H12" s="61">
        <f t="shared" si="6"/>
        <v>14738</v>
      </c>
      <c r="I12" s="61">
        <f t="shared" si="6"/>
        <v>0</v>
      </c>
      <c r="J12" s="61">
        <f t="shared" si="6"/>
        <v>0</v>
      </c>
      <c r="K12" s="63">
        <f t="shared" si="5"/>
        <v>0.92112499999999997</v>
      </c>
      <c r="L12" s="61">
        <f>L13</f>
        <v>14738</v>
      </c>
      <c r="M12" s="61">
        <f>M13</f>
        <v>14738</v>
      </c>
      <c r="N12" s="61">
        <f>N13</f>
        <v>0</v>
      </c>
      <c r="O12" s="61">
        <f>O13</f>
        <v>0</v>
      </c>
      <c r="P12" s="63">
        <f t="shared" si="3"/>
        <v>0.92112499999999997</v>
      </c>
      <c r="Q12" s="67"/>
    </row>
    <row r="13" spans="1:17" s="2" customFormat="1" ht="136.5" customHeight="1">
      <c r="A13" s="68" t="s">
        <v>7</v>
      </c>
      <c r="B13" s="69" t="s">
        <v>40</v>
      </c>
      <c r="C13" s="70">
        <f>D13+E13+F13</f>
        <v>16000</v>
      </c>
      <c r="D13" s="70">
        <v>16000</v>
      </c>
      <c r="E13" s="70">
        <v>0</v>
      </c>
      <c r="F13" s="70">
        <v>0</v>
      </c>
      <c r="G13" s="70">
        <f>H13+I13+J13</f>
        <v>14738</v>
      </c>
      <c r="H13" s="70">
        <v>14738</v>
      </c>
      <c r="I13" s="70">
        <v>0</v>
      </c>
      <c r="J13" s="70">
        <v>0</v>
      </c>
      <c r="K13" s="63">
        <f>G13/C13</f>
        <v>0.92112499999999997</v>
      </c>
      <c r="L13" s="70">
        <f>M13+N13+O13</f>
        <v>14738</v>
      </c>
      <c r="M13" s="70">
        <v>14738</v>
      </c>
      <c r="N13" s="70">
        <v>0</v>
      </c>
      <c r="O13" s="70">
        <v>0</v>
      </c>
      <c r="P13" s="63">
        <f t="shared" si="3"/>
        <v>0.92112499999999997</v>
      </c>
      <c r="Q13" s="64" t="s">
        <v>1622</v>
      </c>
    </row>
    <row r="14" spans="1:17" s="2" customFormat="1" ht="130.5" hidden="1" customHeight="1">
      <c r="A14" s="68" t="s">
        <v>24</v>
      </c>
      <c r="B14" s="69" t="s">
        <v>31</v>
      </c>
      <c r="C14" s="70">
        <v>0</v>
      </c>
      <c r="D14" s="70">
        <v>0</v>
      </c>
      <c r="E14" s="70">
        <v>0</v>
      </c>
      <c r="F14" s="70">
        <v>0</v>
      </c>
      <c r="G14" s="70">
        <v>0</v>
      </c>
      <c r="H14" s="70">
        <v>0</v>
      </c>
      <c r="I14" s="70">
        <v>0</v>
      </c>
      <c r="J14" s="70">
        <v>0</v>
      </c>
      <c r="K14" s="63" t="e">
        <f t="shared" ref="K14:K1130" si="7">G14/C14</f>
        <v>#DIV/0!</v>
      </c>
      <c r="L14" s="70" t="e">
        <f>M14+N14+O14+#REF!</f>
        <v>#REF!</v>
      </c>
      <c r="M14" s="70">
        <v>0</v>
      </c>
      <c r="N14" s="70">
        <v>0</v>
      </c>
      <c r="O14" s="70">
        <v>0</v>
      </c>
      <c r="P14" s="63" t="e">
        <f t="shared" si="3"/>
        <v>#REF!</v>
      </c>
      <c r="Q14" s="64"/>
    </row>
    <row r="15" spans="1:17" s="1" customFormat="1" ht="79.5" customHeight="1">
      <c r="A15" s="42" t="s">
        <v>8</v>
      </c>
      <c r="B15" s="73" t="s">
        <v>41</v>
      </c>
      <c r="C15" s="74">
        <f t="shared" ref="C15:J15" si="8">C16+C50+C77+C130+C181+C186+C192</f>
        <v>684651.20000000007</v>
      </c>
      <c r="D15" s="74">
        <f t="shared" si="8"/>
        <v>627180.10000000009</v>
      </c>
      <c r="E15" s="74">
        <f t="shared" si="8"/>
        <v>10085.5</v>
      </c>
      <c r="F15" s="74">
        <f t="shared" si="8"/>
        <v>47385.599999999991</v>
      </c>
      <c r="G15" s="74">
        <f t="shared" si="8"/>
        <v>643252.10000000009</v>
      </c>
      <c r="H15" s="74">
        <f t="shared" si="8"/>
        <v>588378.80000000005</v>
      </c>
      <c r="I15" s="74">
        <f t="shared" si="8"/>
        <v>10085.5</v>
      </c>
      <c r="J15" s="74">
        <f t="shared" si="8"/>
        <v>44787.799999999988</v>
      </c>
      <c r="K15" s="63">
        <f t="shared" si="7"/>
        <v>0.93953256782431704</v>
      </c>
      <c r="L15" s="74">
        <f>L16+L50+L77+L130+L181+L186+L192</f>
        <v>643252.10000000009</v>
      </c>
      <c r="M15" s="74">
        <f>M16+M50+M77+M130+M181+M186+M192</f>
        <v>588378.80000000005</v>
      </c>
      <c r="N15" s="74">
        <f>N16+N50+N77+N130+N181+N186+N192</f>
        <v>10085.5</v>
      </c>
      <c r="O15" s="74">
        <f>O16+O50+O77+O130+O181+O186+O192</f>
        <v>44787.799999999988</v>
      </c>
      <c r="P15" s="63">
        <f t="shared" si="3"/>
        <v>0.93953256782431704</v>
      </c>
      <c r="Q15" s="30"/>
    </row>
    <row r="16" spans="1:17" s="1" customFormat="1" ht="51">
      <c r="A16" s="75" t="s">
        <v>23</v>
      </c>
      <c r="B16" s="73" t="s">
        <v>63</v>
      </c>
      <c r="C16" s="74">
        <f>C17</f>
        <v>55785</v>
      </c>
      <c r="D16" s="74">
        <f t="shared" ref="D16:O16" si="9">D17</f>
        <v>54949.2</v>
      </c>
      <c r="E16" s="74">
        <f t="shared" si="9"/>
        <v>0</v>
      </c>
      <c r="F16" s="74">
        <f t="shared" si="9"/>
        <v>835.8</v>
      </c>
      <c r="G16" s="74">
        <f t="shared" si="9"/>
        <v>52764.80000000001</v>
      </c>
      <c r="H16" s="74">
        <f t="shared" si="9"/>
        <v>51945.3</v>
      </c>
      <c r="I16" s="74">
        <f t="shared" si="9"/>
        <v>0</v>
      </c>
      <c r="J16" s="74">
        <f t="shared" si="9"/>
        <v>819.5</v>
      </c>
      <c r="K16" s="63">
        <f t="shared" si="7"/>
        <v>0.94585999820740363</v>
      </c>
      <c r="L16" s="74">
        <f t="shared" si="9"/>
        <v>52764.80000000001</v>
      </c>
      <c r="M16" s="74">
        <f t="shared" si="9"/>
        <v>51945.3</v>
      </c>
      <c r="N16" s="74">
        <f t="shared" si="9"/>
        <v>0</v>
      </c>
      <c r="O16" s="74">
        <f t="shared" si="9"/>
        <v>819.5</v>
      </c>
      <c r="P16" s="63">
        <f t="shared" si="3"/>
        <v>0.94585999820740363</v>
      </c>
      <c r="Q16" s="30"/>
    </row>
    <row r="17" spans="1:17" s="1" customFormat="1" ht="96" customHeight="1">
      <c r="A17" s="75" t="s">
        <v>998</v>
      </c>
      <c r="B17" s="76" t="s">
        <v>64</v>
      </c>
      <c r="C17" s="74">
        <f>C18+C22+C45</f>
        <v>55785</v>
      </c>
      <c r="D17" s="74">
        <f t="shared" ref="D17:O17" si="10">D18+D22+D45</f>
        <v>54949.2</v>
      </c>
      <c r="E17" s="74">
        <f t="shared" si="10"/>
        <v>0</v>
      </c>
      <c r="F17" s="74">
        <f t="shared" si="10"/>
        <v>835.8</v>
      </c>
      <c r="G17" s="74">
        <f t="shared" si="10"/>
        <v>52764.80000000001</v>
      </c>
      <c r="H17" s="74">
        <f t="shared" si="10"/>
        <v>51945.3</v>
      </c>
      <c r="I17" s="74">
        <f t="shared" si="10"/>
        <v>0</v>
      </c>
      <c r="J17" s="74">
        <f t="shared" si="10"/>
        <v>819.5</v>
      </c>
      <c r="K17" s="63">
        <f t="shared" si="7"/>
        <v>0.94585999820740363</v>
      </c>
      <c r="L17" s="74">
        <f t="shared" si="10"/>
        <v>52764.80000000001</v>
      </c>
      <c r="M17" s="74">
        <f t="shared" si="10"/>
        <v>51945.3</v>
      </c>
      <c r="N17" s="74">
        <f t="shared" si="10"/>
        <v>0</v>
      </c>
      <c r="O17" s="74">
        <f t="shared" si="10"/>
        <v>819.5</v>
      </c>
      <c r="P17" s="63">
        <f t="shared" si="3"/>
        <v>0.94585999820740363</v>
      </c>
      <c r="Q17" s="30"/>
    </row>
    <row r="18" spans="1:17" s="1" customFormat="1" ht="78.75">
      <c r="A18" s="75" t="s">
        <v>799</v>
      </c>
      <c r="B18" s="40" t="s">
        <v>65</v>
      </c>
      <c r="C18" s="71">
        <f>C19+C20+C21</f>
        <v>44122.400000000001</v>
      </c>
      <c r="D18" s="71">
        <f t="shared" ref="D18:O18" si="11">D19+D20+D21</f>
        <v>43286.6</v>
      </c>
      <c r="E18" s="71">
        <f t="shared" si="11"/>
        <v>0</v>
      </c>
      <c r="F18" s="71">
        <f t="shared" si="11"/>
        <v>835.8</v>
      </c>
      <c r="G18" s="71">
        <f t="shared" si="11"/>
        <v>44106.100000000006</v>
      </c>
      <c r="H18" s="71">
        <f t="shared" si="11"/>
        <v>43286.6</v>
      </c>
      <c r="I18" s="71">
        <f t="shared" si="11"/>
        <v>0</v>
      </c>
      <c r="J18" s="71">
        <f t="shared" si="11"/>
        <v>819.5</v>
      </c>
      <c r="K18" s="63">
        <f t="shared" si="7"/>
        <v>0.99963057313292125</v>
      </c>
      <c r="L18" s="71">
        <f t="shared" si="11"/>
        <v>44106.100000000006</v>
      </c>
      <c r="M18" s="71">
        <f t="shared" si="11"/>
        <v>43286.6</v>
      </c>
      <c r="N18" s="71">
        <f t="shared" si="11"/>
        <v>0</v>
      </c>
      <c r="O18" s="71">
        <f t="shared" si="11"/>
        <v>819.5</v>
      </c>
      <c r="P18" s="63">
        <f t="shared" si="3"/>
        <v>0.99963057313292125</v>
      </c>
      <c r="Q18" s="30"/>
    </row>
    <row r="19" spans="1:17" s="1" customFormat="1" ht="78.75">
      <c r="A19" s="75" t="s">
        <v>907</v>
      </c>
      <c r="B19" s="77" t="s">
        <v>66</v>
      </c>
      <c r="C19" s="71">
        <f>D19+E19+F19</f>
        <v>20373.3</v>
      </c>
      <c r="D19" s="71">
        <v>19917.2</v>
      </c>
      <c r="E19" s="71">
        <v>0</v>
      </c>
      <c r="F19" s="71">
        <v>456.1</v>
      </c>
      <c r="G19" s="71">
        <f>H19+I19+J19</f>
        <v>20356.100000000002</v>
      </c>
      <c r="H19" s="71">
        <v>19917.2</v>
      </c>
      <c r="I19" s="71">
        <v>0</v>
      </c>
      <c r="J19" s="71">
        <v>438.9</v>
      </c>
      <c r="K19" s="63">
        <f t="shared" si="7"/>
        <v>0.99915575778101751</v>
      </c>
      <c r="L19" s="71">
        <f>M19+N19+O19</f>
        <v>20356.100000000002</v>
      </c>
      <c r="M19" s="71">
        <v>19917.2</v>
      </c>
      <c r="N19" s="71">
        <v>0</v>
      </c>
      <c r="O19" s="71">
        <v>438.9</v>
      </c>
      <c r="P19" s="63">
        <f t="shared" si="3"/>
        <v>0.99915575778101751</v>
      </c>
      <c r="Q19" s="30"/>
    </row>
    <row r="20" spans="1:17" s="1" customFormat="1" ht="52.5">
      <c r="A20" s="75" t="s">
        <v>908</v>
      </c>
      <c r="B20" s="77" t="s">
        <v>67</v>
      </c>
      <c r="C20" s="71">
        <f t="shared" ref="C20:C21" si="12">D20+E20+F20</f>
        <v>9820</v>
      </c>
      <c r="D20" s="71">
        <v>9769</v>
      </c>
      <c r="E20" s="71">
        <v>0</v>
      </c>
      <c r="F20" s="71">
        <v>51</v>
      </c>
      <c r="G20" s="71">
        <f t="shared" ref="G20:G21" si="13">H20+I20+J20</f>
        <v>9820</v>
      </c>
      <c r="H20" s="71">
        <v>9769</v>
      </c>
      <c r="I20" s="71">
        <v>0</v>
      </c>
      <c r="J20" s="71">
        <v>51</v>
      </c>
      <c r="K20" s="63">
        <f t="shared" si="7"/>
        <v>1</v>
      </c>
      <c r="L20" s="71">
        <f t="shared" ref="L20:L21" si="14">M20+N20+O20</f>
        <v>9820</v>
      </c>
      <c r="M20" s="71">
        <v>9769</v>
      </c>
      <c r="N20" s="71">
        <v>0</v>
      </c>
      <c r="O20" s="71">
        <v>51</v>
      </c>
      <c r="P20" s="63">
        <f t="shared" si="3"/>
        <v>1</v>
      </c>
      <c r="Q20" s="30"/>
    </row>
    <row r="21" spans="1:17" s="1" customFormat="1" ht="105">
      <c r="A21" s="75" t="s">
        <v>909</v>
      </c>
      <c r="B21" s="77" t="s">
        <v>68</v>
      </c>
      <c r="C21" s="71">
        <f t="shared" si="12"/>
        <v>13929.1</v>
      </c>
      <c r="D21" s="71">
        <v>13600.4</v>
      </c>
      <c r="E21" s="71">
        <v>0</v>
      </c>
      <c r="F21" s="71">
        <v>328.7</v>
      </c>
      <c r="G21" s="71">
        <f t="shared" si="13"/>
        <v>13930</v>
      </c>
      <c r="H21" s="71">
        <v>13600.4</v>
      </c>
      <c r="I21" s="71">
        <v>0</v>
      </c>
      <c r="J21" s="71">
        <v>329.6</v>
      </c>
      <c r="K21" s="63">
        <f t="shared" si="7"/>
        <v>1.0000646129326374</v>
      </c>
      <c r="L21" s="71">
        <f t="shared" si="14"/>
        <v>13930</v>
      </c>
      <c r="M21" s="71">
        <v>13600.4</v>
      </c>
      <c r="N21" s="71">
        <v>0</v>
      </c>
      <c r="O21" s="71">
        <v>329.6</v>
      </c>
      <c r="P21" s="63">
        <f t="shared" si="3"/>
        <v>1.0000646129326374</v>
      </c>
      <c r="Q21" s="30"/>
    </row>
    <row r="22" spans="1:17" s="1" customFormat="1" ht="78.75">
      <c r="A22" s="75" t="s">
        <v>800</v>
      </c>
      <c r="B22" s="40" t="s">
        <v>69</v>
      </c>
      <c r="C22" s="71">
        <f t="shared" ref="C22:J22" si="15">C23+C38</f>
        <v>7543</v>
      </c>
      <c r="D22" s="71">
        <f t="shared" si="15"/>
        <v>7543</v>
      </c>
      <c r="E22" s="71">
        <f t="shared" si="15"/>
        <v>0</v>
      </c>
      <c r="F22" s="71">
        <f t="shared" si="15"/>
        <v>0</v>
      </c>
      <c r="G22" s="71">
        <f t="shared" si="15"/>
        <v>7542.3</v>
      </c>
      <c r="H22" s="71">
        <f t="shared" si="15"/>
        <v>7542.3</v>
      </c>
      <c r="I22" s="71">
        <f t="shared" si="15"/>
        <v>0</v>
      </c>
      <c r="J22" s="71">
        <f t="shared" si="15"/>
        <v>0</v>
      </c>
      <c r="K22" s="63">
        <f t="shared" si="7"/>
        <v>0.99990719872729683</v>
      </c>
      <c r="L22" s="71">
        <f>L23+L38</f>
        <v>7542.3</v>
      </c>
      <c r="M22" s="71">
        <f>M23+M38</f>
        <v>7542.3</v>
      </c>
      <c r="N22" s="71">
        <f>N23+N38</f>
        <v>0</v>
      </c>
      <c r="O22" s="71">
        <f>O23+O38</f>
        <v>0</v>
      </c>
      <c r="P22" s="63">
        <f t="shared" si="3"/>
        <v>0.99990719872729683</v>
      </c>
      <c r="Q22" s="30"/>
    </row>
    <row r="23" spans="1:17" s="1" customFormat="1" ht="52.5">
      <c r="A23" s="75" t="s">
        <v>919</v>
      </c>
      <c r="B23" s="77" t="s">
        <v>70</v>
      </c>
      <c r="C23" s="71">
        <f>C24+C25++C26+C27+C28+C29+C30+C31+C32+C33+C34+C35+C36+C37</f>
        <v>2818</v>
      </c>
      <c r="D23" s="71">
        <f t="shared" ref="D23:O23" si="16">D24+D25++D26+D27+D28+D29+D30+D31+D32+D33+D34+D35+D36+D37</f>
        <v>2818</v>
      </c>
      <c r="E23" s="71">
        <f t="shared" si="16"/>
        <v>0</v>
      </c>
      <c r="F23" s="71">
        <f t="shared" si="16"/>
        <v>0</v>
      </c>
      <c r="G23" s="71">
        <f t="shared" si="16"/>
        <v>2817.3</v>
      </c>
      <c r="H23" s="71">
        <f t="shared" si="16"/>
        <v>2817.3</v>
      </c>
      <c r="I23" s="71">
        <f t="shared" si="16"/>
        <v>0</v>
      </c>
      <c r="J23" s="71">
        <f t="shared" si="16"/>
        <v>0</v>
      </c>
      <c r="K23" s="63">
        <f t="shared" si="7"/>
        <v>0.99975159687721793</v>
      </c>
      <c r="L23" s="71">
        <f t="shared" si="16"/>
        <v>2817.3</v>
      </c>
      <c r="M23" s="71">
        <f t="shared" si="16"/>
        <v>2817.3</v>
      </c>
      <c r="N23" s="71">
        <f t="shared" si="16"/>
        <v>0</v>
      </c>
      <c r="O23" s="71">
        <f t="shared" si="16"/>
        <v>0</v>
      </c>
      <c r="P23" s="63">
        <f t="shared" si="3"/>
        <v>0.99975159687721793</v>
      </c>
      <c r="Q23" s="30"/>
    </row>
    <row r="24" spans="1:17" s="1" customFormat="1" ht="157.5">
      <c r="A24" s="75" t="s">
        <v>1006</v>
      </c>
      <c r="B24" s="40" t="s">
        <v>71</v>
      </c>
      <c r="C24" s="71">
        <f>D24+E24+F24</f>
        <v>0</v>
      </c>
      <c r="D24" s="71">
        <v>0</v>
      </c>
      <c r="E24" s="71">
        <v>0</v>
      </c>
      <c r="F24" s="71">
        <v>0</v>
      </c>
      <c r="G24" s="71">
        <f>H24+I24+J24</f>
        <v>0</v>
      </c>
      <c r="H24" s="71">
        <v>0</v>
      </c>
      <c r="I24" s="71">
        <v>0</v>
      </c>
      <c r="J24" s="71">
        <v>0</v>
      </c>
      <c r="K24" s="63" t="s">
        <v>32</v>
      </c>
      <c r="L24" s="71">
        <f>M24+N24+O24</f>
        <v>0</v>
      </c>
      <c r="M24" s="71">
        <v>0</v>
      </c>
      <c r="N24" s="71">
        <v>0</v>
      </c>
      <c r="O24" s="71">
        <v>0</v>
      </c>
      <c r="P24" s="63" t="s">
        <v>32</v>
      </c>
      <c r="Q24" s="30" t="s">
        <v>1621</v>
      </c>
    </row>
    <row r="25" spans="1:17" s="1" customFormat="1" ht="78.75">
      <c r="A25" s="75" t="s">
        <v>1002</v>
      </c>
      <c r="B25" s="40" t="s">
        <v>72</v>
      </c>
      <c r="C25" s="71">
        <f t="shared" ref="C25:C29" si="17">D25+E25+F25</f>
        <v>0</v>
      </c>
      <c r="D25" s="71">
        <v>0</v>
      </c>
      <c r="E25" s="71">
        <v>0</v>
      </c>
      <c r="F25" s="71">
        <v>0</v>
      </c>
      <c r="G25" s="71">
        <f t="shared" ref="G25:G37" si="18">H25+I25+J25</f>
        <v>0</v>
      </c>
      <c r="H25" s="71">
        <v>0</v>
      </c>
      <c r="I25" s="71">
        <v>0</v>
      </c>
      <c r="J25" s="71">
        <v>0</v>
      </c>
      <c r="K25" s="63" t="s">
        <v>32</v>
      </c>
      <c r="L25" s="71">
        <f t="shared" ref="L25:L37" si="19">M25+N25+O25</f>
        <v>0</v>
      </c>
      <c r="M25" s="71">
        <v>0</v>
      </c>
      <c r="N25" s="71">
        <v>0</v>
      </c>
      <c r="O25" s="71">
        <v>0</v>
      </c>
      <c r="P25" s="63" t="s">
        <v>32</v>
      </c>
      <c r="Q25" s="30" t="s">
        <v>1621</v>
      </c>
    </row>
    <row r="26" spans="1:17" s="1" customFormat="1" ht="78.75">
      <c r="A26" s="75" t="s">
        <v>1003</v>
      </c>
      <c r="B26" s="40" t="s">
        <v>73</v>
      </c>
      <c r="C26" s="71">
        <f t="shared" si="17"/>
        <v>0</v>
      </c>
      <c r="D26" s="71">
        <v>0</v>
      </c>
      <c r="E26" s="71">
        <v>0</v>
      </c>
      <c r="F26" s="71">
        <v>0</v>
      </c>
      <c r="G26" s="71">
        <f t="shared" si="18"/>
        <v>0</v>
      </c>
      <c r="H26" s="71">
        <v>0</v>
      </c>
      <c r="I26" s="71">
        <v>0</v>
      </c>
      <c r="J26" s="71">
        <v>0</v>
      </c>
      <c r="K26" s="63" t="s">
        <v>32</v>
      </c>
      <c r="L26" s="71">
        <f t="shared" si="19"/>
        <v>0</v>
      </c>
      <c r="M26" s="71">
        <v>0</v>
      </c>
      <c r="N26" s="71">
        <v>0</v>
      </c>
      <c r="O26" s="71">
        <v>0</v>
      </c>
      <c r="P26" s="63" t="s">
        <v>32</v>
      </c>
      <c r="Q26" s="30" t="s">
        <v>1621</v>
      </c>
    </row>
    <row r="27" spans="1:17" s="1" customFormat="1" ht="52.5">
      <c r="A27" s="75" t="s">
        <v>1004</v>
      </c>
      <c r="B27" s="40" t="s">
        <v>74</v>
      </c>
      <c r="C27" s="71">
        <f>D27+E27+F27</f>
        <v>0</v>
      </c>
      <c r="D27" s="71">
        <v>0</v>
      </c>
      <c r="E27" s="71">
        <v>0</v>
      </c>
      <c r="F27" s="71">
        <v>0</v>
      </c>
      <c r="G27" s="71">
        <f>H27+I27+J27</f>
        <v>0</v>
      </c>
      <c r="H27" s="71">
        <v>0</v>
      </c>
      <c r="I27" s="71">
        <v>0</v>
      </c>
      <c r="J27" s="71">
        <v>0</v>
      </c>
      <c r="K27" s="63" t="s">
        <v>32</v>
      </c>
      <c r="L27" s="71">
        <f>M27+N27+O27</f>
        <v>0</v>
      </c>
      <c r="M27" s="71">
        <v>0</v>
      </c>
      <c r="N27" s="71">
        <v>0</v>
      </c>
      <c r="O27" s="71">
        <v>0</v>
      </c>
      <c r="P27" s="63" t="s">
        <v>32</v>
      </c>
      <c r="Q27" s="30" t="s">
        <v>1621</v>
      </c>
    </row>
    <row r="28" spans="1:17" s="1" customFormat="1" ht="78.75">
      <c r="A28" s="75" t="s">
        <v>1005</v>
      </c>
      <c r="B28" s="40" t="s">
        <v>75</v>
      </c>
      <c r="C28" s="71">
        <f t="shared" si="17"/>
        <v>0</v>
      </c>
      <c r="D28" s="71">
        <v>0</v>
      </c>
      <c r="E28" s="71">
        <v>0</v>
      </c>
      <c r="F28" s="71">
        <v>0</v>
      </c>
      <c r="G28" s="71">
        <f t="shared" si="18"/>
        <v>0</v>
      </c>
      <c r="H28" s="71">
        <v>0</v>
      </c>
      <c r="I28" s="71">
        <v>0</v>
      </c>
      <c r="J28" s="71">
        <v>0</v>
      </c>
      <c r="K28" s="63" t="s">
        <v>32</v>
      </c>
      <c r="L28" s="71">
        <f t="shared" si="19"/>
        <v>0</v>
      </c>
      <c r="M28" s="71">
        <v>0</v>
      </c>
      <c r="N28" s="71">
        <v>0</v>
      </c>
      <c r="O28" s="71">
        <v>0</v>
      </c>
      <c r="P28" s="63" t="s">
        <v>32</v>
      </c>
      <c r="Q28" s="30" t="s">
        <v>1621</v>
      </c>
    </row>
    <row r="29" spans="1:17" s="1" customFormat="1" ht="78.75">
      <c r="A29" s="75" t="s">
        <v>1007</v>
      </c>
      <c r="B29" s="40" t="s">
        <v>76</v>
      </c>
      <c r="C29" s="71">
        <f t="shared" si="17"/>
        <v>0</v>
      </c>
      <c r="D29" s="71">
        <v>0</v>
      </c>
      <c r="E29" s="71">
        <v>0</v>
      </c>
      <c r="F29" s="71">
        <v>0</v>
      </c>
      <c r="G29" s="71">
        <f t="shared" si="18"/>
        <v>0</v>
      </c>
      <c r="H29" s="71">
        <v>0</v>
      </c>
      <c r="I29" s="71">
        <v>0</v>
      </c>
      <c r="J29" s="71">
        <v>0</v>
      </c>
      <c r="K29" s="63" t="s">
        <v>32</v>
      </c>
      <c r="L29" s="71">
        <f t="shared" si="19"/>
        <v>0</v>
      </c>
      <c r="M29" s="71">
        <v>0</v>
      </c>
      <c r="N29" s="71">
        <v>0</v>
      </c>
      <c r="O29" s="71">
        <v>0</v>
      </c>
      <c r="P29" s="63" t="s">
        <v>32</v>
      </c>
      <c r="Q29" s="30" t="s">
        <v>1621</v>
      </c>
    </row>
    <row r="30" spans="1:17" s="1" customFormat="1" ht="78.75">
      <c r="A30" s="75" t="s">
        <v>1262</v>
      </c>
      <c r="B30" s="40" t="s">
        <v>1263</v>
      </c>
      <c r="C30" s="71">
        <f t="shared" ref="C30" si="20">D30+E30+F30</f>
        <v>388</v>
      </c>
      <c r="D30" s="71">
        <v>388</v>
      </c>
      <c r="E30" s="71">
        <v>0</v>
      </c>
      <c r="F30" s="71">
        <v>0</v>
      </c>
      <c r="G30" s="71">
        <f t="shared" si="18"/>
        <v>388</v>
      </c>
      <c r="H30" s="71">
        <v>388</v>
      </c>
      <c r="I30" s="71">
        <v>0</v>
      </c>
      <c r="J30" s="71">
        <v>0</v>
      </c>
      <c r="K30" s="63">
        <f t="shared" si="7"/>
        <v>1</v>
      </c>
      <c r="L30" s="71">
        <f t="shared" si="19"/>
        <v>388</v>
      </c>
      <c r="M30" s="71">
        <v>388</v>
      </c>
      <c r="N30" s="71">
        <v>0</v>
      </c>
      <c r="O30" s="71">
        <v>0</v>
      </c>
      <c r="P30" s="63">
        <f t="shared" si="3"/>
        <v>1</v>
      </c>
      <c r="Q30" s="30"/>
    </row>
    <row r="31" spans="1:17" s="1" customFormat="1" ht="78.75">
      <c r="A31" s="75" t="s">
        <v>1034</v>
      </c>
      <c r="B31" s="40" t="s">
        <v>1264</v>
      </c>
      <c r="C31" s="71">
        <f t="shared" ref="C31:C37" si="21">D31+E31+F31</f>
        <v>0</v>
      </c>
      <c r="D31" s="71">
        <v>0</v>
      </c>
      <c r="E31" s="71">
        <v>0</v>
      </c>
      <c r="F31" s="71">
        <v>0</v>
      </c>
      <c r="G31" s="71">
        <f t="shared" si="18"/>
        <v>0</v>
      </c>
      <c r="H31" s="71">
        <v>0</v>
      </c>
      <c r="I31" s="71">
        <v>0</v>
      </c>
      <c r="J31" s="71">
        <v>0</v>
      </c>
      <c r="K31" s="63" t="s">
        <v>32</v>
      </c>
      <c r="L31" s="71">
        <f t="shared" si="19"/>
        <v>0</v>
      </c>
      <c r="M31" s="71">
        <v>0</v>
      </c>
      <c r="N31" s="71">
        <v>0</v>
      </c>
      <c r="O31" s="71">
        <v>0</v>
      </c>
      <c r="P31" s="63" t="s">
        <v>32</v>
      </c>
      <c r="Q31" s="30" t="s">
        <v>1621</v>
      </c>
    </row>
    <row r="32" spans="1:17" s="1" customFormat="1" ht="78.75">
      <c r="A32" s="75" t="s">
        <v>1035</v>
      </c>
      <c r="B32" s="40" t="s">
        <v>1265</v>
      </c>
      <c r="C32" s="71">
        <f t="shared" si="21"/>
        <v>80</v>
      </c>
      <c r="D32" s="71">
        <v>80</v>
      </c>
      <c r="E32" s="71">
        <v>0</v>
      </c>
      <c r="F32" s="71">
        <v>0</v>
      </c>
      <c r="G32" s="71">
        <f t="shared" si="18"/>
        <v>80</v>
      </c>
      <c r="H32" s="71">
        <v>80</v>
      </c>
      <c r="I32" s="71">
        <v>0</v>
      </c>
      <c r="J32" s="71">
        <v>0</v>
      </c>
      <c r="K32" s="63">
        <f t="shared" si="7"/>
        <v>1</v>
      </c>
      <c r="L32" s="71">
        <f t="shared" si="19"/>
        <v>80</v>
      </c>
      <c r="M32" s="71">
        <v>80</v>
      </c>
      <c r="N32" s="71">
        <v>0</v>
      </c>
      <c r="O32" s="71">
        <v>0</v>
      </c>
      <c r="P32" s="63">
        <f t="shared" si="3"/>
        <v>1</v>
      </c>
      <c r="Q32" s="30"/>
    </row>
    <row r="33" spans="1:17" s="1" customFormat="1" ht="131.25">
      <c r="A33" s="75" t="s">
        <v>1036</v>
      </c>
      <c r="B33" s="40" t="s">
        <v>1266</v>
      </c>
      <c r="C33" s="71">
        <f t="shared" si="21"/>
        <v>250</v>
      </c>
      <c r="D33" s="71">
        <v>250</v>
      </c>
      <c r="E33" s="71">
        <v>0</v>
      </c>
      <c r="F33" s="71">
        <v>0</v>
      </c>
      <c r="G33" s="71">
        <f t="shared" si="18"/>
        <v>250</v>
      </c>
      <c r="H33" s="71">
        <v>250</v>
      </c>
      <c r="I33" s="71">
        <v>0</v>
      </c>
      <c r="J33" s="71">
        <v>0</v>
      </c>
      <c r="K33" s="63">
        <f t="shared" si="7"/>
        <v>1</v>
      </c>
      <c r="L33" s="71">
        <f t="shared" si="19"/>
        <v>250</v>
      </c>
      <c r="M33" s="71">
        <v>250</v>
      </c>
      <c r="N33" s="71">
        <v>0</v>
      </c>
      <c r="O33" s="71">
        <v>0</v>
      </c>
      <c r="P33" s="63">
        <f t="shared" si="3"/>
        <v>1</v>
      </c>
      <c r="Q33" s="30"/>
    </row>
    <row r="34" spans="1:17" s="1" customFormat="1" ht="157.5">
      <c r="A34" s="75" t="s">
        <v>1037</v>
      </c>
      <c r="B34" s="40" t="s">
        <v>1267</v>
      </c>
      <c r="C34" s="71">
        <f t="shared" si="21"/>
        <v>200</v>
      </c>
      <c r="D34" s="71">
        <v>200</v>
      </c>
      <c r="E34" s="71">
        <v>0</v>
      </c>
      <c r="F34" s="71">
        <v>0</v>
      </c>
      <c r="G34" s="71">
        <f t="shared" si="18"/>
        <v>200</v>
      </c>
      <c r="H34" s="71">
        <v>200</v>
      </c>
      <c r="I34" s="71">
        <v>0</v>
      </c>
      <c r="J34" s="71">
        <v>0</v>
      </c>
      <c r="K34" s="63">
        <f t="shared" si="7"/>
        <v>1</v>
      </c>
      <c r="L34" s="71">
        <f t="shared" si="19"/>
        <v>200</v>
      </c>
      <c r="M34" s="71">
        <v>200</v>
      </c>
      <c r="N34" s="71">
        <v>0</v>
      </c>
      <c r="O34" s="71">
        <v>0</v>
      </c>
      <c r="P34" s="63">
        <f t="shared" si="3"/>
        <v>1</v>
      </c>
      <c r="Q34" s="30"/>
    </row>
    <row r="35" spans="1:17" s="1" customFormat="1" ht="105">
      <c r="A35" s="75" t="s">
        <v>1038</v>
      </c>
      <c r="B35" s="40" t="s">
        <v>1268</v>
      </c>
      <c r="C35" s="71">
        <f t="shared" si="21"/>
        <v>100</v>
      </c>
      <c r="D35" s="71">
        <v>100</v>
      </c>
      <c r="E35" s="71">
        <v>0</v>
      </c>
      <c r="F35" s="71">
        <v>0</v>
      </c>
      <c r="G35" s="71">
        <f t="shared" si="18"/>
        <v>99.6</v>
      </c>
      <c r="H35" s="71">
        <v>99.6</v>
      </c>
      <c r="I35" s="71">
        <v>0</v>
      </c>
      <c r="J35" s="71">
        <v>0</v>
      </c>
      <c r="K35" s="63">
        <f t="shared" si="7"/>
        <v>0.996</v>
      </c>
      <c r="L35" s="71">
        <f t="shared" si="19"/>
        <v>99.6</v>
      </c>
      <c r="M35" s="71">
        <v>99.6</v>
      </c>
      <c r="N35" s="71">
        <v>0</v>
      </c>
      <c r="O35" s="71">
        <v>0</v>
      </c>
      <c r="P35" s="63">
        <f t="shared" si="3"/>
        <v>0.996</v>
      </c>
      <c r="Q35" s="30"/>
    </row>
    <row r="36" spans="1:17" s="1" customFormat="1" ht="52.5">
      <c r="A36" s="75" t="s">
        <v>1039</v>
      </c>
      <c r="B36" s="40" t="s">
        <v>1269</v>
      </c>
      <c r="C36" s="71">
        <f t="shared" si="21"/>
        <v>300</v>
      </c>
      <c r="D36" s="71">
        <v>300</v>
      </c>
      <c r="E36" s="71">
        <v>0</v>
      </c>
      <c r="F36" s="71">
        <v>0</v>
      </c>
      <c r="G36" s="71">
        <f t="shared" si="18"/>
        <v>300</v>
      </c>
      <c r="H36" s="71">
        <v>300</v>
      </c>
      <c r="I36" s="71">
        <v>0</v>
      </c>
      <c r="J36" s="71">
        <v>0</v>
      </c>
      <c r="K36" s="63">
        <f t="shared" si="7"/>
        <v>1</v>
      </c>
      <c r="L36" s="71">
        <f t="shared" si="19"/>
        <v>300</v>
      </c>
      <c r="M36" s="71">
        <v>300</v>
      </c>
      <c r="N36" s="71">
        <v>0</v>
      </c>
      <c r="O36" s="71">
        <v>0</v>
      </c>
      <c r="P36" s="63">
        <f t="shared" si="3"/>
        <v>1</v>
      </c>
      <c r="Q36" s="30"/>
    </row>
    <row r="37" spans="1:17" s="1" customFormat="1" ht="78.75">
      <c r="A37" s="75" t="s">
        <v>1040</v>
      </c>
      <c r="B37" s="40" t="s">
        <v>1270</v>
      </c>
      <c r="C37" s="71">
        <f t="shared" si="21"/>
        <v>1500</v>
      </c>
      <c r="D37" s="71">
        <v>1500</v>
      </c>
      <c r="E37" s="71">
        <v>0</v>
      </c>
      <c r="F37" s="71">
        <v>0</v>
      </c>
      <c r="G37" s="71">
        <f t="shared" si="18"/>
        <v>1499.7</v>
      </c>
      <c r="H37" s="71">
        <v>1499.7</v>
      </c>
      <c r="I37" s="71">
        <v>0</v>
      </c>
      <c r="J37" s="71">
        <v>0</v>
      </c>
      <c r="K37" s="63">
        <f t="shared" si="7"/>
        <v>0.99980000000000002</v>
      </c>
      <c r="L37" s="71">
        <f t="shared" si="19"/>
        <v>1499.7</v>
      </c>
      <c r="M37" s="71">
        <v>1499.7</v>
      </c>
      <c r="N37" s="71">
        <v>0</v>
      </c>
      <c r="O37" s="71">
        <v>0</v>
      </c>
      <c r="P37" s="63">
        <f t="shared" si="3"/>
        <v>0.99980000000000002</v>
      </c>
      <c r="Q37" s="30"/>
    </row>
    <row r="38" spans="1:17" s="1" customFormat="1" ht="52.5">
      <c r="A38" s="75" t="s">
        <v>930</v>
      </c>
      <c r="B38" s="77" t="s">
        <v>77</v>
      </c>
      <c r="C38" s="71">
        <f>C39+C40+C41+C42+C43+C44</f>
        <v>4725</v>
      </c>
      <c r="D38" s="71">
        <f t="shared" ref="D38:O38" si="22">D39+D40+D41+D42+D43+D44</f>
        <v>4725</v>
      </c>
      <c r="E38" s="71">
        <f t="shared" si="22"/>
        <v>0</v>
      </c>
      <c r="F38" s="71">
        <f t="shared" si="22"/>
        <v>0</v>
      </c>
      <c r="G38" s="71">
        <f t="shared" si="22"/>
        <v>4725</v>
      </c>
      <c r="H38" s="71">
        <f t="shared" si="22"/>
        <v>4725</v>
      </c>
      <c r="I38" s="71">
        <f t="shared" si="22"/>
        <v>0</v>
      </c>
      <c r="J38" s="71">
        <f t="shared" si="22"/>
        <v>0</v>
      </c>
      <c r="K38" s="63">
        <f t="shared" si="7"/>
        <v>1</v>
      </c>
      <c r="L38" s="71">
        <f t="shared" si="22"/>
        <v>4725</v>
      </c>
      <c r="M38" s="71">
        <f t="shared" si="22"/>
        <v>4725</v>
      </c>
      <c r="N38" s="71">
        <f t="shared" si="22"/>
        <v>0</v>
      </c>
      <c r="O38" s="71">
        <f t="shared" si="22"/>
        <v>0</v>
      </c>
      <c r="P38" s="63">
        <f t="shared" si="3"/>
        <v>1</v>
      </c>
      <c r="Q38" s="30"/>
    </row>
    <row r="39" spans="1:17" s="1" customFormat="1" ht="131.25">
      <c r="A39" s="75" t="s">
        <v>1041</v>
      </c>
      <c r="B39" s="40" t="s">
        <v>78</v>
      </c>
      <c r="C39" s="71">
        <f>D39+E39+F39</f>
        <v>0</v>
      </c>
      <c r="D39" s="71">
        <v>0</v>
      </c>
      <c r="E39" s="71">
        <v>0</v>
      </c>
      <c r="F39" s="71">
        <v>0</v>
      </c>
      <c r="G39" s="71">
        <f>H39+I39+J39</f>
        <v>0</v>
      </c>
      <c r="H39" s="71">
        <v>0</v>
      </c>
      <c r="I39" s="71">
        <v>0</v>
      </c>
      <c r="J39" s="71">
        <v>0</v>
      </c>
      <c r="K39" s="63" t="s">
        <v>32</v>
      </c>
      <c r="L39" s="71">
        <f>M39+N39+O39</f>
        <v>0</v>
      </c>
      <c r="M39" s="71">
        <v>0</v>
      </c>
      <c r="N39" s="71">
        <v>0</v>
      </c>
      <c r="O39" s="71">
        <v>0</v>
      </c>
      <c r="P39" s="63" t="s">
        <v>32</v>
      </c>
      <c r="Q39" s="30" t="s">
        <v>1621</v>
      </c>
    </row>
    <row r="40" spans="1:17" s="1" customFormat="1" ht="78.75">
      <c r="A40" s="75" t="s">
        <v>1008</v>
      </c>
      <c r="B40" s="40" t="s">
        <v>79</v>
      </c>
      <c r="C40" s="71">
        <f t="shared" ref="C40:C44" si="23">D40+E40+F40</f>
        <v>1200</v>
      </c>
      <c r="D40" s="71">
        <v>1200</v>
      </c>
      <c r="E40" s="71">
        <v>0</v>
      </c>
      <c r="F40" s="71">
        <v>0</v>
      </c>
      <c r="G40" s="71">
        <f t="shared" ref="G40:G44" si="24">H40+I40+J40</f>
        <v>1200</v>
      </c>
      <c r="H40" s="71">
        <v>1200</v>
      </c>
      <c r="I40" s="71">
        <v>0</v>
      </c>
      <c r="J40" s="71">
        <v>0</v>
      </c>
      <c r="K40" s="63">
        <f t="shared" si="7"/>
        <v>1</v>
      </c>
      <c r="L40" s="71">
        <f t="shared" ref="L40:L44" si="25">M40+N40+O40</f>
        <v>1200</v>
      </c>
      <c r="M40" s="71">
        <v>1200</v>
      </c>
      <c r="N40" s="71">
        <v>0</v>
      </c>
      <c r="O40" s="71">
        <v>0</v>
      </c>
      <c r="P40" s="63">
        <f t="shared" si="3"/>
        <v>1</v>
      </c>
      <c r="Q40" s="30"/>
    </row>
    <row r="41" spans="1:17" s="1" customFormat="1" ht="52.5">
      <c r="A41" s="75" t="s">
        <v>1009</v>
      </c>
      <c r="B41" s="40" t="s">
        <v>80</v>
      </c>
      <c r="C41" s="71">
        <f t="shared" si="23"/>
        <v>3000</v>
      </c>
      <c r="D41" s="71">
        <v>3000</v>
      </c>
      <c r="E41" s="71">
        <v>0</v>
      </c>
      <c r="F41" s="71">
        <v>0</v>
      </c>
      <c r="G41" s="71">
        <f t="shared" si="24"/>
        <v>3000</v>
      </c>
      <c r="H41" s="71">
        <v>3000</v>
      </c>
      <c r="I41" s="71">
        <v>0</v>
      </c>
      <c r="J41" s="71">
        <v>0</v>
      </c>
      <c r="K41" s="63">
        <f t="shared" si="7"/>
        <v>1</v>
      </c>
      <c r="L41" s="71">
        <f t="shared" si="25"/>
        <v>3000</v>
      </c>
      <c r="M41" s="71">
        <v>3000</v>
      </c>
      <c r="N41" s="71">
        <v>0</v>
      </c>
      <c r="O41" s="71">
        <v>0</v>
      </c>
      <c r="P41" s="63">
        <f t="shared" si="3"/>
        <v>1</v>
      </c>
      <c r="Q41" s="30"/>
    </row>
    <row r="42" spans="1:17" s="1" customFormat="1" ht="78.75">
      <c r="A42" s="75" t="s">
        <v>1042</v>
      </c>
      <c r="B42" s="40" t="s">
        <v>1271</v>
      </c>
      <c r="C42" s="71">
        <f t="shared" si="23"/>
        <v>0</v>
      </c>
      <c r="D42" s="71">
        <v>0</v>
      </c>
      <c r="E42" s="71">
        <v>0</v>
      </c>
      <c r="F42" s="71">
        <v>0</v>
      </c>
      <c r="G42" s="71">
        <f t="shared" si="24"/>
        <v>0</v>
      </c>
      <c r="H42" s="71">
        <v>0</v>
      </c>
      <c r="I42" s="71">
        <v>0</v>
      </c>
      <c r="J42" s="71">
        <v>0</v>
      </c>
      <c r="K42" s="63" t="s">
        <v>32</v>
      </c>
      <c r="L42" s="71">
        <f t="shared" si="25"/>
        <v>0</v>
      </c>
      <c r="M42" s="71">
        <v>0</v>
      </c>
      <c r="N42" s="71">
        <v>0</v>
      </c>
      <c r="O42" s="71">
        <v>0</v>
      </c>
      <c r="P42" s="63" t="s">
        <v>32</v>
      </c>
      <c r="Q42" s="30" t="s">
        <v>1621</v>
      </c>
    </row>
    <row r="43" spans="1:17" s="1" customFormat="1" ht="52.5">
      <c r="A43" s="75" t="s">
        <v>1043</v>
      </c>
      <c r="B43" s="40" t="s">
        <v>1272</v>
      </c>
      <c r="C43" s="71">
        <f t="shared" si="23"/>
        <v>0</v>
      </c>
      <c r="D43" s="71">
        <v>0</v>
      </c>
      <c r="E43" s="71">
        <v>0</v>
      </c>
      <c r="F43" s="71">
        <v>0</v>
      </c>
      <c r="G43" s="71">
        <f t="shared" si="24"/>
        <v>0</v>
      </c>
      <c r="H43" s="71">
        <v>0</v>
      </c>
      <c r="I43" s="71">
        <v>0</v>
      </c>
      <c r="J43" s="71">
        <v>0</v>
      </c>
      <c r="K43" s="63" t="s">
        <v>32</v>
      </c>
      <c r="L43" s="71">
        <f t="shared" si="25"/>
        <v>0</v>
      </c>
      <c r="M43" s="71">
        <v>0</v>
      </c>
      <c r="N43" s="71">
        <v>0</v>
      </c>
      <c r="O43" s="71">
        <v>0</v>
      </c>
      <c r="P43" s="63" t="s">
        <v>32</v>
      </c>
      <c r="Q43" s="30" t="s">
        <v>1621</v>
      </c>
    </row>
    <row r="44" spans="1:17" s="1" customFormat="1" ht="52.5">
      <c r="A44" s="75" t="s">
        <v>1274</v>
      </c>
      <c r="B44" s="40" t="s">
        <v>1273</v>
      </c>
      <c r="C44" s="71">
        <f t="shared" si="23"/>
        <v>525</v>
      </c>
      <c r="D44" s="71">
        <v>525</v>
      </c>
      <c r="E44" s="71">
        <v>0</v>
      </c>
      <c r="F44" s="71">
        <v>0</v>
      </c>
      <c r="G44" s="71">
        <f t="shared" si="24"/>
        <v>525</v>
      </c>
      <c r="H44" s="71">
        <v>525</v>
      </c>
      <c r="I44" s="71">
        <v>0</v>
      </c>
      <c r="J44" s="71">
        <v>0</v>
      </c>
      <c r="K44" s="63">
        <f t="shared" si="7"/>
        <v>1</v>
      </c>
      <c r="L44" s="71">
        <f t="shared" si="25"/>
        <v>525</v>
      </c>
      <c r="M44" s="71">
        <v>525</v>
      </c>
      <c r="N44" s="71">
        <v>0</v>
      </c>
      <c r="O44" s="71">
        <v>0</v>
      </c>
      <c r="P44" s="63">
        <f t="shared" si="3"/>
        <v>1</v>
      </c>
      <c r="Q44" s="30"/>
    </row>
    <row r="45" spans="1:17" s="1" customFormat="1" ht="131.25">
      <c r="A45" s="75" t="s">
        <v>801</v>
      </c>
      <c r="B45" s="40" t="s">
        <v>1275</v>
      </c>
      <c r="C45" s="71">
        <f>C46+C47+C48+C49</f>
        <v>4119.6000000000004</v>
      </c>
      <c r="D45" s="71">
        <f t="shared" ref="D45:O45" si="26">D46+D47+D48+D49</f>
        <v>4119.6000000000004</v>
      </c>
      <c r="E45" s="71">
        <f t="shared" si="26"/>
        <v>0</v>
      </c>
      <c r="F45" s="71">
        <f t="shared" si="26"/>
        <v>0</v>
      </c>
      <c r="G45" s="71">
        <f t="shared" si="26"/>
        <v>1116.4000000000001</v>
      </c>
      <c r="H45" s="71">
        <f t="shared" si="26"/>
        <v>1116.4000000000001</v>
      </c>
      <c r="I45" s="71">
        <f t="shared" si="26"/>
        <v>0</v>
      </c>
      <c r="J45" s="71">
        <f t="shared" si="26"/>
        <v>0</v>
      </c>
      <c r="K45" s="63">
        <f t="shared" si="7"/>
        <v>0.27099718419264007</v>
      </c>
      <c r="L45" s="71">
        <f t="shared" si="26"/>
        <v>1116.4000000000001</v>
      </c>
      <c r="M45" s="71">
        <f t="shared" si="26"/>
        <v>1116.4000000000001</v>
      </c>
      <c r="N45" s="71">
        <f t="shared" si="26"/>
        <v>0</v>
      </c>
      <c r="O45" s="71">
        <f t="shared" si="26"/>
        <v>0</v>
      </c>
      <c r="P45" s="63">
        <f t="shared" si="3"/>
        <v>0.27099718419264007</v>
      </c>
      <c r="Q45" s="30" t="s">
        <v>1624</v>
      </c>
    </row>
    <row r="46" spans="1:17" s="1" customFormat="1" ht="78.75">
      <c r="A46" s="75" t="s">
        <v>1277</v>
      </c>
      <c r="B46" s="77" t="s">
        <v>1276</v>
      </c>
      <c r="C46" s="71">
        <f>D46+E46+F46</f>
        <v>869.6</v>
      </c>
      <c r="D46" s="71">
        <v>869.6</v>
      </c>
      <c r="E46" s="71">
        <v>0</v>
      </c>
      <c r="F46" s="71">
        <v>0</v>
      </c>
      <c r="G46" s="71">
        <f>H46+I46+J46</f>
        <v>869.6</v>
      </c>
      <c r="H46" s="71">
        <v>869.6</v>
      </c>
      <c r="I46" s="71">
        <v>0</v>
      </c>
      <c r="J46" s="71">
        <v>0</v>
      </c>
      <c r="K46" s="63">
        <f t="shared" si="7"/>
        <v>1</v>
      </c>
      <c r="L46" s="71">
        <f>M46+N46+O46</f>
        <v>869.6</v>
      </c>
      <c r="M46" s="71">
        <v>869.6</v>
      </c>
      <c r="N46" s="71">
        <v>0</v>
      </c>
      <c r="O46" s="71">
        <v>0</v>
      </c>
      <c r="P46" s="63">
        <f t="shared" si="3"/>
        <v>1</v>
      </c>
      <c r="Q46" s="30"/>
    </row>
    <row r="47" spans="1:17" s="1" customFormat="1" ht="131.25">
      <c r="A47" s="75" t="s">
        <v>1280</v>
      </c>
      <c r="B47" s="77" t="s">
        <v>1278</v>
      </c>
      <c r="C47" s="71">
        <f t="shared" ref="C47:C49" si="27">D47+E47+F47</f>
        <v>100</v>
      </c>
      <c r="D47" s="71">
        <v>100</v>
      </c>
      <c r="E47" s="71">
        <v>0</v>
      </c>
      <c r="F47" s="71">
        <v>0</v>
      </c>
      <c r="G47" s="71">
        <f t="shared" ref="G47:G49" si="28">H47+I47+J47</f>
        <v>99.9</v>
      </c>
      <c r="H47" s="71">
        <v>99.9</v>
      </c>
      <c r="I47" s="71">
        <v>0</v>
      </c>
      <c r="J47" s="71">
        <v>0</v>
      </c>
      <c r="K47" s="63">
        <f t="shared" si="7"/>
        <v>0.99900000000000011</v>
      </c>
      <c r="L47" s="71">
        <f>M47+N47+O47</f>
        <v>99.9</v>
      </c>
      <c r="M47" s="71">
        <v>99.9</v>
      </c>
      <c r="N47" s="71">
        <v>0</v>
      </c>
      <c r="O47" s="71">
        <v>0</v>
      </c>
      <c r="P47" s="63">
        <f t="shared" si="3"/>
        <v>0.99900000000000011</v>
      </c>
      <c r="Q47" s="30"/>
    </row>
    <row r="48" spans="1:17" s="1" customFormat="1" ht="131.25">
      <c r="A48" s="75" t="s">
        <v>1281</v>
      </c>
      <c r="B48" s="77" t="s">
        <v>1279</v>
      </c>
      <c r="C48" s="71">
        <f t="shared" si="27"/>
        <v>150</v>
      </c>
      <c r="D48" s="71">
        <v>150</v>
      </c>
      <c r="E48" s="71">
        <v>0</v>
      </c>
      <c r="F48" s="71">
        <v>0</v>
      </c>
      <c r="G48" s="71">
        <f t="shared" si="28"/>
        <v>146.9</v>
      </c>
      <c r="H48" s="71">
        <v>146.9</v>
      </c>
      <c r="I48" s="71">
        <v>0</v>
      </c>
      <c r="J48" s="71">
        <v>0</v>
      </c>
      <c r="K48" s="63">
        <f t="shared" si="7"/>
        <v>0.97933333333333339</v>
      </c>
      <c r="L48" s="71">
        <f t="shared" ref="L48:L49" si="29">M48+N48+O48</f>
        <v>146.9</v>
      </c>
      <c r="M48" s="71">
        <v>146.9</v>
      </c>
      <c r="N48" s="71">
        <v>0</v>
      </c>
      <c r="O48" s="71">
        <v>0</v>
      </c>
      <c r="P48" s="63">
        <f t="shared" si="3"/>
        <v>0.97933333333333339</v>
      </c>
      <c r="Q48" s="30"/>
    </row>
    <row r="49" spans="1:17" s="1" customFormat="1" ht="105">
      <c r="A49" s="75" t="s">
        <v>1283</v>
      </c>
      <c r="B49" s="77" t="s">
        <v>1282</v>
      </c>
      <c r="C49" s="71">
        <f t="shared" si="27"/>
        <v>3000</v>
      </c>
      <c r="D49" s="71">
        <v>3000</v>
      </c>
      <c r="E49" s="71">
        <v>0</v>
      </c>
      <c r="F49" s="71">
        <v>0</v>
      </c>
      <c r="G49" s="71">
        <f t="shared" si="28"/>
        <v>0</v>
      </c>
      <c r="H49" s="71">
        <v>0</v>
      </c>
      <c r="I49" s="71">
        <v>0</v>
      </c>
      <c r="J49" s="71">
        <v>0</v>
      </c>
      <c r="K49" s="63">
        <f t="shared" si="7"/>
        <v>0</v>
      </c>
      <c r="L49" s="71">
        <f t="shared" si="29"/>
        <v>0</v>
      </c>
      <c r="M49" s="71">
        <v>0</v>
      </c>
      <c r="N49" s="71">
        <v>0</v>
      </c>
      <c r="O49" s="71">
        <v>0</v>
      </c>
      <c r="P49" s="63">
        <f t="shared" si="3"/>
        <v>0</v>
      </c>
      <c r="Q49" s="30" t="s">
        <v>1623</v>
      </c>
    </row>
    <row r="50" spans="1:17" s="1" customFormat="1" ht="51">
      <c r="A50" s="75" t="s">
        <v>904</v>
      </c>
      <c r="B50" s="78" t="s">
        <v>81</v>
      </c>
      <c r="C50" s="74">
        <f>C51</f>
        <v>92870.799999999988</v>
      </c>
      <c r="D50" s="74">
        <f t="shared" ref="D50:O50" si="30">D51</f>
        <v>91254.999999999985</v>
      </c>
      <c r="E50" s="74">
        <f t="shared" si="30"/>
        <v>1166.0999999999999</v>
      </c>
      <c r="F50" s="74">
        <f t="shared" si="30"/>
        <v>449.7</v>
      </c>
      <c r="G50" s="74">
        <f t="shared" si="30"/>
        <v>92839.499999999985</v>
      </c>
      <c r="H50" s="74">
        <f t="shared" si="30"/>
        <v>91223.699999999983</v>
      </c>
      <c r="I50" s="74">
        <f t="shared" si="30"/>
        <v>1166.0999999999999</v>
      </c>
      <c r="J50" s="74">
        <f t="shared" si="30"/>
        <v>449.7</v>
      </c>
      <c r="K50" s="63">
        <f t="shared" si="7"/>
        <v>0.99966297264586923</v>
      </c>
      <c r="L50" s="74">
        <f t="shared" si="30"/>
        <v>92839.499999999985</v>
      </c>
      <c r="M50" s="74">
        <f t="shared" si="30"/>
        <v>91223.699999999983</v>
      </c>
      <c r="N50" s="74">
        <f t="shared" si="30"/>
        <v>1166.0999999999999</v>
      </c>
      <c r="O50" s="74">
        <f t="shared" si="30"/>
        <v>449.7</v>
      </c>
      <c r="P50" s="63">
        <f t="shared" si="3"/>
        <v>0.99966297264586923</v>
      </c>
      <c r="Q50" s="30"/>
    </row>
    <row r="51" spans="1:17" s="1" customFormat="1" ht="114.75" customHeight="1">
      <c r="A51" s="75" t="s">
        <v>899</v>
      </c>
      <c r="B51" s="78" t="s">
        <v>82</v>
      </c>
      <c r="C51" s="74">
        <f>C52+C58+C68+C70+C72+C75</f>
        <v>92870.799999999988</v>
      </c>
      <c r="D51" s="74">
        <f t="shared" ref="D51:O51" si="31">D52+D58+D68+D70+D72+D75</f>
        <v>91254.999999999985</v>
      </c>
      <c r="E51" s="74">
        <f t="shared" si="31"/>
        <v>1166.0999999999999</v>
      </c>
      <c r="F51" s="74">
        <f t="shared" si="31"/>
        <v>449.7</v>
      </c>
      <c r="G51" s="74">
        <f t="shared" si="31"/>
        <v>92839.499999999985</v>
      </c>
      <c r="H51" s="74">
        <f t="shared" si="31"/>
        <v>91223.699999999983</v>
      </c>
      <c r="I51" s="74">
        <f t="shared" si="31"/>
        <v>1166.0999999999999</v>
      </c>
      <c r="J51" s="74">
        <f t="shared" si="31"/>
        <v>449.7</v>
      </c>
      <c r="K51" s="63">
        <f t="shared" si="7"/>
        <v>0.99966297264586923</v>
      </c>
      <c r="L51" s="74">
        <f t="shared" si="31"/>
        <v>92839.499999999985</v>
      </c>
      <c r="M51" s="74">
        <f t="shared" si="31"/>
        <v>91223.699999999983</v>
      </c>
      <c r="N51" s="74">
        <f t="shared" si="31"/>
        <v>1166.0999999999999</v>
      </c>
      <c r="O51" s="74">
        <f t="shared" si="31"/>
        <v>449.7</v>
      </c>
      <c r="P51" s="63">
        <f t="shared" si="3"/>
        <v>0.99966297264586923</v>
      </c>
      <c r="Q51" s="30"/>
    </row>
    <row r="52" spans="1:17" s="1" customFormat="1" ht="78.75">
      <c r="A52" s="75" t="s">
        <v>800</v>
      </c>
      <c r="B52" s="40" t="s">
        <v>83</v>
      </c>
      <c r="C52" s="71">
        <f>C53+C55+C54+C56</f>
        <v>84486.7</v>
      </c>
      <c r="D52" s="71">
        <f t="shared" ref="D52:J52" si="32">D53+D55+D54+D56</f>
        <v>84037</v>
      </c>
      <c r="E52" s="71">
        <f t="shared" si="32"/>
        <v>0</v>
      </c>
      <c r="F52" s="71">
        <f t="shared" si="32"/>
        <v>449.7</v>
      </c>
      <c r="G52" s="71">
        <f t="shared" si="32"/>
        <v>84486.7</v>
      </c>
      <c r="H52" s="71">
        <f t="shared" si="32"/>
        <v>84037</v>
      </c>
      <c r="I52" s="71">
        <f t="shared" si="32"/>
        <v>0</v>
      </c>
      <c r="J52" s="71">
        <f t="shared" si="32"/>
        <v>449.7</v>
      </c>
      <c r="K52" s="63">
        <f t="shared" si="7"/>
        <v>1</v>
      </c>
      <c r="L52" s="71">
        <f>L53+L54+L55+L56</f>
        <v>84486.7</v>
      </c>
      <c r="M52" s="71">
        <f t="shared" ref="M52:O52" si="33">M53+M54+M55+M56</f>
        <v>84037</v>
      </c>
      <c r="N52" s="71">
        <f t="shared" si="33"/>
        <v>0</v>
      </c>
      <c r="O52" s="71">
        <f t="shared" si="33"/>
        <v>449.7</v>
      </c>
      <c r="P52" s="63">
        <f t="shared" si="3"/>
        <v>1</v>
      </c>
      <c r="Q52" s="30"/>
    </row>
    <row r="53" spans="1:17" s="1" customFormat="1" ht="78.75">
      <c r="A53" s="75" t="s">
        <v>919</v>
      </c>
      <c r="B53" s="77" t="s">
        <v>84</v>
      </c>
      <c r="C53" s="71">
        <f>D53+E53+F53</f>
        <v>84486.7</v>
      </c>
      <c r="D53" s="71">
        <v>84037</v>
      </c>
      <c r="E53" s="71">
        <v>0</v>
      </c>
      <c r="F53" s="71">
        <v>449.7</v>
      </c>
      <c r="G53" s="71">
        <f>H53+I53+J53</f>
        <v>84486.7</v>
      </c>
      <c r="H53" s="71">
        <v>84037</v>
      </c>
      <c r="I53" s="71">
        <v>0</v>
      </c>
      <c r="J53" s="71">
        <v>449.7</v>
      </c>
      <c r="K53" s="63">
        <f t="shared" si="7"/>
        <v>1</v>
      </c>
      <c r="L53" s="71">
        <f>M53+N53+O53</f>
        <v>84486.7</v>
      </c>
      <c r="M53" s="71">
        <v>84037</v>
      </c>
      <c r="N53" s="71">
        <v>0</v>
      </c>
      <c r="O53" s="71">
        <v>449.7</v>
      </c>
      <c r="P53" s="63">
        <f t="shared" si="3"/>
        <v>1</v>
      </c>
      <c r="Q53" s="30"/>
    </row>
    <row r="54" spans="1:17" s="1" customFormat="1" ht="52.5">
      <c r="A54" s="75" t="s">
        <v>930</v>
      </c>
      <c r="B54" s="77" t="s">
        <v>85</v>
      </c>
      <c r="C54" s="71">
        <f t="shared" ref="C54:C56" si="34">D54+E54+F54</f>
        <v>0</v>
      </c>
      <c r="D54" s="71">
        <v>0</v>
      </c>
      <c r="E54" s="71">
        <v>0</v>
      </c>
      <c r="F54" s="71">
        <v>0</v>
      </c>
      <c r="G54" s="71">
        <f t="shared" ref="G54:G56" si="35">H54+I54+J54</f>
        <v>0</v>
      </c>
      <c r="H54" s="71">
        <v>0</v>
      </c>
      <c r="I54" s="71">
        <v>0</v>
      </c>
      <c r="J54" s="71">
        <v>0</v>
      </c>
      <c r="K54" s="63" t="s">
        <v>32</v>
      </c>
      <c r="L54" s="71">
        <f t="shared" ref="L54:L56" si="36">M54+N54+O54</f>
        <v>0</v>
      </c>
      <c r="M54" s="71">
        <v>0</v>
      </c>
      <c r="N54" s="71">
        <v>0</v>
      </c>
      <c r="O54" s="71">
        <v>0</v>
      </c>
      <c r="P54" s="63" t="s">
        <v>32</v>
      </c>
      <c r="Q54" s="30" t="s">
        <v>1621</v>
      </c>
    </row>
    <row r="55" spans="1:17" s="1" customFormat="1" ht="78.75">
      <c r="A55" s="75" t="s">
        <v>920</v>
      </c>
      <c r="B55" s="77" t="s">
        <v>86</v>
      </c>
      <c r="C55" s="71">
        <f t="shared" si="34"/>
        <v>0</v>
      </c>
      <c r="D55" s="71">
        <v>0</v>
      </c>
      <c r="E55" s="71">
        <v>0</v>
      </c>
      <c r="F55" s="71">
        <v>0</v>
      </c>
      <c r="G55" s="71">
        <f t="shared" si="35"/>
        <v>0</v>
      </c>
      <c r="H55" s="71">
        <v>0</v>
      </c>
      <c r="I55" s="71">
        <v>0</v>
      </c>
      <c r="J55" s="71">
        <v>0</v>
      </c>
      <c r="K55" s="63" t="s">
        <v>32</v>
      </c>
      <c r="L55" s="71">
        <f t="shared" si="36"/>
        <v>0</v>
      </c>
      <c r="M55" s="71">
        <v>0</v>
      </c>
      <c r="N55" s="71">
        <v>0</v>
      </c>
      <c r="O55" s="71">
        <v>0</v>
      </c>
      <c r="P55" s="63" t="s">
        <v>32</v>
      </c>
      <c r="Q55" s="30" t="s">
        <v>1621</v>
      </c>
    </row>
    <row r="56" spans="1:17" s="1" customFormat="1" ht="78.75">
      <c r="A56" s="75" t="s">
        <v>1010</v>
      </c>
      <c r="B56" s="77" t="s">
        <v>87</v>
      </c>
      <c r="C56" s="71">
        <f t="shared" si="34"/>
        <v>0</v>
      </c>
      <c r="D56" s="71">
        <v>0</v>
      </c>
      <c r="E56" s="71">
        <v>0</v>
      </c>
      <c r="F56" s="71">
        <v>0</v>
      </c>
      <c r="G56" s="71">
        <f t="shared" si="35"/>
        <v>0</v>
      </c>
      <c r="H56" s="71">
        <v>0</v>
      </c>
      <c r="I56" s="71">
        <v>0</v>
      </c>
      <c r="J56" s="71">
        <v>0</v>
      </c>
      <c r="K56" s="63" t="s">
        <v>32</v>
      </c>
      <c r="L56" s="71">
        <f t="shared" si="36"/>
        <v>0</v>
      </c>
      <c r="M56" s="71">
        <v>0</v>
      </c>
      <c r="N56" s="71">
        <v>0</v>
      </c>
      <c r="O56" s="71">
        <v>0</v>
      </c>
      <c r="P56" s="63" t="s">
        <v>32</v>
      </c>
      <c r="Q56" s="30" t="s">
        <v>1621</v>
      </c>
    </row>
    <row r="57" spans="1:17" s="1" customFormat="1" ht="78.75">
      <c r="A57" s="75" t="s">
        <v>801</v>
      </c>
      <c r="B57" s="40" t="s">
        <v>1284</v>
      </c>
      <c r="C57" s="71">
        <f>D57+E57+F57</f>
        <v>0</v>
      </c>
      <c r="D57" s="71">
        <v>0</v>
      </c>
      <c r="E57" s="71">
        <f t="shared" ref="E57:F57" si="37">E58+E62</f>
        <v>0</v>
      </c>
      <c r="F57" s="71">
        <f t="shared" si="37"/>
        <v>0</v>
      </c>
      <c r="G57" s="71">
        <v>0</v>
      </c>
      <c r="H57" s="71">
        <v>0</v>
      </c>
      <c r="I57" s="71">
        <v>0</v>
      </c>
      <c r="J57" s="71">
        <v>0</v>
      </c>
      <c r="K57" s="63" t="s">
        <v>32</v>
      </c>
      <c r="L57" s="71">
        <v>0</v>
      </c>
      <c r="M57" s="71">
        <v>0</v>
      </c>
      <c r="N57" s="71">
        <v>0</v>
      </c>
      <c r="O57" s="71">
        <v>0</v>
      </c>
      <c r="P57" s="63" t="s">
        <v>32</v>
      </c>
      <c r="Q57" s="30" t="s">
        <v>1621</v>
      </c>
    </row>
    <row r="58" spans="1:17" s="1" customFormat="1" ht="78.75">
      <c r="A58" s="75" t="s">
        <v>802</v>
      </c>
      <c r="B58" s="40" t="s">
        <v>88</v>
      </c>
      <c r="C58" s="71">
        <f t="shared" ref="C58:J58" si="38">C59+C64</f>
        <v>3157.2</v>
      </c>
      <c r="D58" s="71">
        <f t="shared" si="38"/>
        <v>3157.2</v>
      </c>
      <c r="E58" s="71">
        <f t="shared" si="38"/>
        <v>0</v>
      </c>
      <c r="F58" s="71">
        <f t="shared" si="38"/>
        <v>0</v>
      </c>
      <c r="G58" s="71">
        <f t="shared" si="38"/>
        <v>3125.8999999999996</v>
      </c>
      <c r="H58" s="71">
        <f t="shared" si="38"/>
        <v>3125.8999999999996</v>
      </c>
      <c r="I58" s="71">
        <f t="shared" si="38"/>
        <v>0</v>
      </c>
      <c r="J58" s="71">
        <f t="shared" si="38"/>
        <v>0</v>
      </c>
      <c r="K58" s="63">
        <f t="shared" si="7"/>
        <v>0.99008615228683639</v>
      </c>
      <c r="L58" s="71">
        <f>L59+L64</f>
        <v>3125.8999999999996</v>
      </c>
      <c r="M58" s="71">
        <f>M59+M64</f>
        <v>3125.8999999999996</v>
      </c>
      <c r="N58" s="71">
        <f>N59+N64</f>
        <v>0</v>
      </c>
      <c r="O58" s="71">
        <f>O59+O64</f>
        <v>0</v>
      </c>
      <c r="P58" s="63">
        <f t="shared" si="3"/>
        <v>0.99008615228683639</v>
      </c>
      <c r="Q58" s="30"/>
    </row>
    <row r="59" spans="1:17" s="1" customFormat="1" ht="52.5">
      <c r="A59" s="75" t="s">
        <v>931</v>
      </c>
      <c r="B59" s="77" t="s">
        <v>89</v>
      </c>
      <c r="C59" s="71">
        <f>C60+C61+C62+C63</f>
        <v>2100</v>
      </c>
      <c r="D59" s="71">
        <f t="shared" ref="D59:O59" si="39">D60+D61+D62+D63</f>
        <v>2100</v>
      </c>
      <c r="E59" s="71">
        <f t="shared" si="39"/>
        <v>0</v>
      </c>
      <c r="F59" s="71">
        <f t="shared" si="39"/>
        <v>0</v>
      </c>
      <c r="G59" s="71">
        <f t="shared" si="39"/>
        <v>2068.6999999999998</v>
      </c>
      <c r="H59" s="71">
        <f t="shared" si="39"/>
        <v>2068.6999999999998</v>
      </c>
      <c r="I59" s="71">
        <f t="shared" si="39"/>
        <v>0</v>
      </c>
      <c r="J59" s="71">
        <f t="shared" si="39"/>
        <v>0</v>
      </c>
      <c r="K59" s="63">
        <f t="shared" si="7"/>
        <v>0.98509523809523802</v>
      </c>
      <c r="L59" s="71">
        <f t="shared" si="39"/>
        <v>2068.6999999999998</v>
      </c>
      <c r="M59" s="71">
        <f t="shared" si="39"/>
        <v>2068.6999999999998</v>
      </c>
      <c r="N59" s="71">
        <f t="shared" si="39"/>
        <v>0</v>
      </c>
      <c r="O59" s="71">
        <f t="shared" si="39"/>
        <v>0</v>
      </c>
      <c r="P59" s="63">
        <f t="shared" si="3"/>
        <v>0.98509523809523802</v>
      </c>
      <c r="Q59" s="30"/>
    </row>
    <row r="60" spans="1:17" s="1" customFormat="1" ht="78.75">
      <c r="A60" s="75" t="s">
        <v>1011</v>
      </c>
      <c r="B60" s="40" t="s">
        <v>90</v>
      </c>
      <c r="C60" s="71">
        <f>D60+E60+F60</f>
        <v>0</v>
      </c>
      <c r="D60" s="71">
        <v>0</v>
      </c>
      <c r="E60" s="71">
        <v>0</v>
      </c>
      <c r="F60" s="71">
        <v>0</v>
      </c>
      <c r="G60" s="71">
        <f>H60+I60+J60</f>
        <v>0</v>
      </c>
      <c r="H60" s="71">
        <v>0</v>
      </c>
      <c r="I60" s="71">
        <v>0</v>
      </c>
      <c r="J60" s="71">
        <v>0</v>
      </c>
      <c r="K60" s="63" t="s">
        <v>32</v>
      </c>
      <c r="L60" s="71">
        <f>M60+N60+O60</f>
        <v>0</v>
      </c>
      <c r="M60" s="71">
        <v>0</v>
      </c>
      <c r="N60" s="71">
        <v>0</v>
      </c>
      <c r="O60" s="71">
        <v>0</v>
      </c>
      <c r="P60" s="63" t="s">
        <v>32</v>
      </c>
      <c r="Q60" s="30" t="s">
        <v>1621</v>
      </c>
    </row>
    <row r="61" spans="1:17" s="1" customFormat="1" ht="78.75">
      <c r="A61" s="75" t="s">
        <v>1012</v>
      </c>
      <c r="B61" s="40" t="s">
        <v>91</v>
      </c>
      <c r="C61" s="71">
        <f t="shared" ref="C61:C62" si="40">D61+E61+F61</f>
        <v>920</v>
      </c>
      <c r="D61" s="71">
        <v>920</v>
      </c>
      <c r="E61" s="71">
        <v>0</v>
      </c>
      <c r="F61" s="71">
        <v>0</v>
      </c>
      <c r="G61" s="71">
        <f t="shared" ref="G61:G63" si="41">H61+I61+J61</f>
        <v>920</v>
      </c>
      <c r="H61" s="71">
        <v>920</v>
      </c>
      <c r="I61" s="71">
        <v>0</v>
      </c>
      <c r="J61" s="71">
        <v>0</v>
      </c>
      <c r="K61" s="63">
        <f t="shared" si="7"/>
        <v>1</v>
      </c>
      <c r="L61" s="71">
        <f t="shared" ref="L61:L63" si="42">M61+N61+O61</f>
        <v>920</v>
      </c>
      <c r="M61" s="71">
        <v>920</v>
      </c>
      <c r="N61" s="71">
        <v>0</v>
      </c>
      <c r="O61" s="71">
        <v>0</v>
      </c>
      <c r="P61" s="63">
        <f t="shared" si="3"/>
        <v>1</v>
      </c>
      <c r="Q61" s="30"/>
    </row>
    <row r="62" spans="1:17" s="1" customFormat="1" ht="52.5">
      <c r="A62" s="75" t="s">
        <v>1013</v>
      </c>
      <c r="B62" s="40" t="s">
        <v>92</v>
      </c>
      <c r="C62" s="71">
        <f t="shared" si="40"/>
        <v>1080</v>
      </c>
      <c r="D62" s="71">
        <v>1080</v>
      </c>
      <c r="E62" s="71">
        <v>0</v>
      </c>
      <c r="F62" s="71">
        <v>0</v>
      </c>
      <c r="G62" s="71">
        <f t="shared" si="41"/>
        <v>1078.7</v>
      </c>
      <c r="H62" s="71">
        <v>1078.7</v>
      </c>
      <c r="I62" s="71">
        <v>0</v>
      </c>
      <c r="J62" s="71">
        <v>0</v>
      </c>
      <c r="K62" s="63">
        <f t="shared" si="7"/>
        <v>0.99879629629629629</v>
      </c>
      <c r="L62" s="71">
        <f t="shared" si="42"/>
        <v>1078.7</v>
      </c>
      <c r="M62" s="71">
        <v>1078.7</v>
      </c>
      <c r="N62" s="71">
        <v>0</v>
      </c>
      <c r="O62" s="71">
        <v>0</v>
      </c>
      <c r="P62" s="63">
        <f t="shared" si="3"/>
        <v>0.99879629629629629</v>
      </c>
      <c r="Q62" s="30"/>
    </row>
    <row r="63" spans="1:17" s="1" customFormat="1" ht="219.75" customHeight="1">
      <c r="A63" s="75" t="s">
        <v>1285</v>
      </c>
      <c r="B63" s="40" t="s">
        <v>1286</v>
      </c>
      <c r="C63" s="71">
        <f t="shared" ref="C63" si="43">D63+E63+F63</f>
        <v>100</v>
      </c>
      <c r="D63" s="71">
        <v>100</v>
      </c>
      <c r="E63" s="71">
        <v>0</v>
      </c>
      <c r="F63" s="71">
        <v>0</v>
      </c>
      <c r="G63" s="71">
        <f t="shared" si="41"/>
        <v>70</v>
      </c>
      <c r="H63" s="71">
        <v>70</v>
      </c>
      <c r="I63" s="71">
        <v>0</v>
      </c>
      <c r="J63" s="71">
        <v>0</v>
      </c>
      <c r="K63" s="63">
        <f t="shared" si="7"/>
        <v>0.7</v>
      </c>
      <c r="L63" s="71">
        <f t="shared" si="42"/>
        <v>70</v>
      </c>
      <c r="M63" s="71">
        <v>70</v>
      </c>
      <c r="N63" s="71">
        <v>0</v>
      </c>
      <c r="O63" s="71">
        <v>0</v>
      </c>
      <c r="P63" s="63">
        <f t="shared" si="3"/>
        <v>0.7</v>
      </c>
      <c r="Q63" s="30" t="s">
        <v>1661</v>
      </c>
    </row>
    <row r="64" spans="1:17" s="1" customFormat="1" ht="52.5">
      <c r="A64" s="75" t="s">
        <v>932</v>
      </c>
      <c r="B64" s="77" t="s">
        <v>93</v>
      </c>
      <c r="C64" s="71">
        <f>C65+C66+C67</f>
        <v>1057.2</v>
      </c>
      <c r="D64" s="71">
        <f t="shared" ref="D64:O64" si="44">D65+D66+D67</f>
        <v>1057.2</v>
      </c>
      <c r="E64" s="71">
        <f t="shared" si="44"/>
        <v>0</v>
      </c>
      <c r="F64" s="71">
        <f t="shared" si="44"/>
        <v>0</v>
      </c>
      <c r="G64" s="71">
        <f t="shared" si="44"/>
        <v>1057.2</v>
      </c>
      <c r="H64" s="71">
        <f t="shared" si="44"/>
        <v>1057.2</v>
      </c>
      <c r="I64" s="71">
        <f t="shared" si="44"/>
        <v>0</v>
      </c>
      <c r="J64" s="71">
        <f t="shared" si="44"/>
        <v>0</v>
      </c>
      <c r="K64" s="63">
        <f t="shared" si="7"/>
        <v>1</v>
      </c>
      <c r="L64" s="71">
        <f t="shared" si="44"/>
        <v>1057.2</v>
      </c>
      <c r="M64" s="71">
        <f t="shared" si="44"/>
        <v>1057.2</v>
      </c>
      <c r="N64" s="71">
        <f t="shared" si="44"/>
        <v>0</v>
      </c>
      <c r="O64" s="71">
        <f t="shared" si="44"/>
        <v>0</v>
      </c>
      <c r="P64" s="63">
        <f t="shared" si="3"/>
        <v>1</v>
      </c>
      <c r="Q64" s="30"/>
    </row>
    <row r="65" spans="1:17" s="1" customFormat="1" ht="52.5">
      <c r="A65" s="75" t="s">
        <v>1014</v>
      </c>
      <c r="B65" s="40" t="s">
        <v>94</v>
      </c>
      <c r="C65" s="71">
        <f>D65+E65+F65</f>
        <v>0</v>
      </c>
      <c r="D65" s="71">
        <v>0</v>
      </c>
      <c r="E65" s="71">
        <v>0</v>
      </c>
      <c r="F65" s="71">
        <v>0</v>
      </c>
      <c r="G65" s="71">
        <f>H65+I65+J65</f>
        <v>0</v>
      </c>
      <c r="H65" s="71">
        <v>0</v>
      </c>
      <c r="I65" s="71">
        <v>0</v>
      </c>
      <c r="J65" s="71">
        <v>0</v>
      </c>
      <c r="K65" s="63" t="s">
        <v>32</v>
      </c>
      <c r="L65" s="71">
        <f>M65+N65+O65</f>
        <v>0</v>
      </c>
      <c r="M65" s="71">
        <v>0</v>
      </c>
      <c r="N65" s="71">
        <v>0</v>
      </c>
      <c r="O65" s="71">
        <v>0</v>
      </c>
      <c r="P65" s="63" t="s">
        <v>32</v>
      </c>
      <c r="Q65" s="30" t="s">
        <v>1621</v>
      </c>
    </row>
    <row r="66" spans="1:17" s="1" customFormat="1" ht="52.5">
      <c r="A66" s="75" t="s">
        <v>1015</v>
      </c>
      <c r="B66" s="40" t="s">
        <v>95</v>
      </c>
      <c r="C66" s="71">
        <f>D66+E66+F66</f>
        <v>830</v>
      </c>
      <c r="D66" s="71">
        <v>830</v>
      </c>
      <c r="E66" s="71">
        <v>0</v>
      </c>
      <c r="F66" s="71">
        <v>0</v>
      </c>
      <c r="G66" s="71">
        <f>H66+I66+J66</f>
        <v>830</v>
      </c>
      <c r="H66" s="71">
        <v>830</v>
      </c>
      <c r="I66" s="71">
        <v>0</v>
      </c>
      <c r="J66" s="71">
        <v>0</v>
      </c>
      <c r="K66" s="63">
        <f t="shared" si="7"/>
        <v>1</v>
      </c>
      <c r="L66" s="71">
        <f>M66+N66+O66</f>
        <v>830</v>
      </c>
      <c r="M66" s="71">
        <v>830</v>
      </c>
      <c r="N66" s="71">
        <v>0</v>
      </c>
      <c r="O66" s="71">
        <v>0</v>
      </c>
      <c r="P66" s="63">
        <f t="shared" si="3"/>
        <v>1</v>
      </c>
      <c r="Q66" s="30"/>
    </row>
    <row r="67" spans="1:17" s="1" customFormat="1" ht="52.5">
      <c r="A67" s="75" t="s">
        <v>1288</v>
      </c>
      <c r="B67" s="40" t="s">
        <v>1287</v>
      </c>
      <c r="C67" s="71">
        <f>D67+E67+F67</f>
        <v>227.2</v>
      </c>
      <c r="D67" s="71">
        <v>227.2</v>
      </c>
      <c r="E67" s="71">
        <v>0</v>
      </c>
      <c r="F67" s="71">
        <v>0</v>
      </c>
      <c r="G67" s="71">
        <f>H67+I67+J67</f>
        <v>227.2</v>
      </c>
      <c r="H67" s="71">
        <v>227.2</v>
      </c>
      <c r="I67" s="71">
        <v>0</v>
      </c>
      <c r="J67" s="71">
        <v>0</v>
      </c>
      <c r="K67" s="63">
        <f t="shared" si="7"/>
        <v>1</v>
      </c>
      <c r="L67" s="71">
        <f>M67+N67+O67</f>
        <v>227.2</v>
      </c>
      <c r="M67" s="71">
        <v>227.2</v>
      </c>
      <c r="N67" s="71">
        <v>0</v>
      </c>
      <c r="O67" s="71">
        <v>0</v>
      </c>
      <c r="P67" s="63">
        <f t="shared" si="3"/>
        <v>1</v>
      </c>
      <c r="Q67" s="30"/>
    </row>
    <row r="68" spans="1:17" s="1" customFormat="1" ht="52.5">
      <c r="A68" s="75" t="s">
        <v>828</v>
      </c>
      <c r="B68" s="40" t="s">
        <v>96</v>
      </c>
      <c r="C68" s="71">
        <f>C69</f>
        <v>0</v>
      </c>
      <c r="D68" s="71">
        <f t="shared" ref="D68:O68" si="45">D69</f>
        <v>0</v>
      </c>
      <c r="E68" s="71">
        <f t="shared" si="45"/>
        <v>0</v>
      </c>
      <c r="F68" s="71">
        <f t="shared" si="45"/>
        <v>0</v>
      </c>
      <c r="G68" s="71">
        <f t="shared" si="45"/>
        <v>0</v>
      </c>
      <c r="H68" s="71">
        <f t="shared" si="45"/>
        <v>0</v>
      </c>
      <c r="I68" s="71">
        <f t="shared" si="45"/>
        <v>0</v>
      </c>
      <c r="J68" s="71">
        <f t="shared" si="45"/>
        <v>0</v>
      </c>
      <c r="K68" s="63" t="s">
        <v>32</v>
      </c>
      <c r="L68" s="71">
        <f t="shared" si="45"/>
        <v>0</v>
      </c>
      <c r="M68" s="71">
        <f t="shared" si="45"/>
        <v>0</v>
      </c>
      <c r="N68" s="71">
        <f t="shared" si="45"/>
        <v>0</v>
      </c>
      <c r="O68" s="71">
        <f t="shared" si="45"/>
        <v>0</v>
      </c>
      <c r="P68" s="63" t="s">
        <v>32</v>
      </c>
      <c r="Q68" s="30"/>
    </row>
    <row r="69" spans="1:17" s="1" customFormat="1" ht="105">
      <c r="A69" s="75" t="s">
        <v>956</v>
      </c>
      <c r="B69" s="77" t="s">
        <v>97</v>
      </c>
      <c r="C69" s="71">
        <f>D69+E69+F69</f>
        <v>0</v>
      </c>
      <c r="D69" s="71">
        <v>0</v>
      </c>
      <c r="E69" s="71">
        <v>0</v>
      </c>
      <c r="F69" s="71">
        <v>0</v>
      </c>
      <c r="G69" s="71">
        <f>H69+I69+J69</f>
        <v>0</v>
      </c>
      <c r="H69" s="71">
        <v>0</v>
      </c>
      <c r="I69" s="71">
        <v>0</v>
      </c>
      <c r="J69" s="71">
        <v>0</v>
      </c>
      <c r="K69" s="63" t="s">
        <v>32</v>
      </c>
      <c r="L69" s="71">
        <f>M69+O69+N69</f>
        <v>0</v>
      </c>
      <c r="M69" s="71">
        <v>0</v>
      </c>
      <c r="N69" s="71">
        <v>0</v>
      </c>
      <c r="O69" s="71">
        <v>0</v>
      </c>
      <c r="P69" s="63" t="s">
        <v>32</v>
      </c>
      <c r="Q69" s="30"/>
    </row>
    <row r="70" spans="1:17" s="1" customFormat="1" ht="78.75">
      <c r="A70" s="75" t="s">
        <v>829</v>
      </c>
      <c r="B70" s="40" t="s">
        <v>98</v>
      </c>
      <c r="C70" s="71">
        <f>C71</f>
        <v>0</v>
      </c>
      <c r="D70" s="71">
        <f t="shared" ref="D70:O70" si="46">D71</f>
        <v>0</v>
      </c>
      <c r="E70" s="71">
        <f t="shared" si="46"/>
        <v>0</v>
      </c>
      <c r="F70" s="71">
        <f t="shared" si="46"/>
        <v>0</v>
      </c>
      <c r="G70" s="71">
        <f t="shared" si="46"/>
        <v>0</v>
      </c>
      <c r="H70" s="71">
        <f t="shared" si="46"/>
        <v>0</v>
      </c>
      <c r="I70" s="71">
        <f t="shared" si="46"/>
        <v>0</v>
      </c>
      <c r="J70" s="71">
        <f t="shared" si="46"/>
        <v>0</v>
      </c>
      <c r="K70" s="63" t="s">
        <v>32</v>
      </c>
      <c r="L70" s="71">
        <f t="shared" si="46"/>
        <v>0</v>
      </c>
      <c r="M70" s="71">
        <f t="shared" si="46"/>
        <v>0</v>
      </c>
      <c r="N70" s="71">
        <f t="shared" si="46"/>
        <v>0</v>
      </c>
      <c r="O70" s="71">
        <f t="shared" si="46"/>
        <v>0</v>
      </c>
      <c r="P70" s="63" t="s">
        <v>32</v>
      </c>
      <c r="Q70" s="30"/>
    </row>
    <row r="71" spans="1:17" s="1" customFormat="1" ht="52.5">
      <c r="A71" s="75" t="s">
        <v>1016</v>
      </c>
      <c r="B71" s="77" t="s">
        <v>99</v>
      </c>
      <c r="C71" s="71">
        <f>D71+E71+F71</f>
        <v>0</v>
      </c>
      <c r="D71" s="71">
        <v>0</v>
      </c>
      <c r="E71" s="71">
        <v>0</v>
      </c>
      <c r="F71" s="71">
        <v>0</v>
      </c>
      <c r="G71" s="71">
        <f>H71+I71+J71</f>
        <v>0</v>
      </c>
      <c r="H71" s="71">
        <v>0</v>
      </c>
      <c r="I71" s="71">
        <v>0</v>
      </c>
      <c r="J71" s="71">
        <v>0</v>
      </c>
      <c r="K71" s="63" t="s">
        <v>32</v>
      </c>
      <c r="L71" s="71">
        <f>M71+N71+O71</f>
        <v>0</v>
      </c>
      <c r="M71" s="71">
        <v>0</v>
      </c>
      <c r="N71" s="71">
        <v>0</v>
      </c>
      <c r="O71" s="71">
        <v>0</v>
      </c>
      <c r="P71" s="63" t="s">
        <v>32</v>
      </c>
      <c r="Q71" s="30"/>
    </row>
    <row r="72" spans="1:17" s="1" customFormat="1" ht="105">
      <c r="A72" s="75" t="s">
        <v>830</v>
      </c>
      <c r="B72" s="40" t="s">
        <v>100</v>
      </c>
      <c r="C72" s="71">
        <f>C73+C74</f>
        <v>3999.4</v>
      </c>
      <c r="D72" s="71">
        <f t="shared" ref="D72:O72" si="47">D73+D74</f>
        <v>3999.4</v>
      </c>
      <c r="E72" s="71">
        <f t="shared" si="47"/>
        <v>0</v>
      </c>
      <c r="F72" s="71">
        <f t="shared" si="47"/>
        <v>0</v>
      </c>
      <c r="G72" s="71">
        <f t="shared" si="47"/>
        <v>3999.4</v>
      </c>
      <c r="H72" s="71">
        <f t="shared" si="47"/>
        <v>3999.4</v>
      </c>
      <c r="I72" s="71">
        <f t="shared" si="47"/>
        <v>0</v>
      </c>
      <c r="J72" s="71">
        <f t="shared" si="47"/>
        <v>0</v>
      </c>
      <c r="K72" s="63">
        <f t="shared" si="7"/>
        <v>1</v>
      </c>
      <c r="L72" s="71">
        <f t="shared" si="47"/>
        <v>3999.4</v>
      </c>
      <c r="M72" s="71">
        <f t="shared" si="47"/>
        <v>3999.4</v>
      </c>
      <c r="N72" s="71">
        <f t="shared" si="47"/>
        <v>0</v>
      </c>
      <c r="O72" s="71">
        <f t="shared" si="47"/>
        <v>0</v>
      </c>
      <c r="P72" s="63">
        <f t="shared" si="3"/>
        <v>1</v>
      </c>
      <c r="Q72" s="30"/>
    </row>
    <row r="73" spans="1:17" s="1" customFormat="1" ht="52.5">
      <c r="A73" s="75" t="s">
        <v>831</v>
      </c>
      <c r="B73" s="77" t="s">
        <v>101</v>
      </c>
      <c r="C73" s="71">
        <f>D73+E73+F73</f>
        <v>3999.4</v>
      </c>
      <c r="D73" s="71">
        <v>3999.4</v>
      </c>
      <c r="E73" s="71">
        <v>0</v>
      </c>
      <c r="F73" s="71">
        <v>0</v>
      </c>
      <c r="G73" s="71">
        <f>H73+I73+J73</f>
        <v>3999.4</v>
      </c>
      <c r="H73" s="71">
        <v>3999.4</v>
      </c>
      <c r="I73" s="71">
        <v>0</v>
      </c>
      <c r="J73" s="71">
        <v>0</v>
      </c>
      <c r="K73" s="63">
        <f t="shared" si="7"/>
        <v>1</v>
      </c>
      <c r="L73" s="71">
        <f>M73+N73+O73</f>
        <v>3999.4</v>
      </c>
      <c r="M73" s="71">
        <v>3999.4</v>
      </c>
      <c r="N73" s="71">
        <v>0</v>
      </c>
      <c r="O73" s="71">
        <v>0</v>
      </c>
      <c r="P73" s="63">
        <f t="shared" si="3"/>
        <v>1</v>
      </c>
      <c r="Q73" s="30"/>
    </row>
    <row r="74" spans="1:17" s="1" customFormat="1" ht="52.5">
      <c r="A74" s="75" t="s">
        <v>841</v>
      </c>
      <c r="B74" s="77" t="s">
        <v>102</v>
      </c>
      <c r="C74" s="71">
        <f>D74+E74+F74</f>
        <v>0</v>
      </c>
      <c r="D74" s="71">
        <v>0</v>
      </c>
      <c r="E74" s="71">
        <v>0</v>
      </c>
      <c r="F74" s="71">
        <v>0</v>
      </c>
      <c r="G74" s="71">
        <f>H74+I74+J74</f>
        <v>0</v>
      </c>
      <c r="H74" s="71">
        <v>0</v>
      </c>
      <c r="I74" s="71">
        <v>0</v>
      </c>
      <c r="J74" s="71">
        <v>0</v>
      </c>
      <c r="K74" s="63" t="s">
        <v>32</v>
      </c>
      <c r="L74" s="71">
        <f>M74+N74+O74</f>
        <v>0</v>
      </c>
      <c r="M74" s="71">
        <v>0</v>
      </c>
      <c r="N74" s="71">
        <v>0</v>
      </c>
      <c r="O74" s="71">
        <v>0</v>
      </c>
      <c r="P74" s="63" t="s">
        <v>32</v>
      </c>
      <c r="Q74" s="30" t="s">
        <v>1621</v>
      </c>
    </row>
    <row r="75" spans="1:17" s="1" customFormat="1" ht="105">
      <c r="A75" s="75" t="s">
        <v>968</v>
      </c>
      <c r="B75" s="40" t="s">
        <v>1289</v>
      </c>
      <c r="C75" s="71">
        <f>C76</f>
        <v>1227.5</v>
      </c>
      <c r="D75" s="71">
        <f t="shared" ref="D75:O75" si="48">D76</f>
        <v>61.4</v>
      </c>
      <c r="E75" s="71">
        <f t="shared" si="48"/>
        <v>1166.0999999999999</v>
      </c>
      <c r="F75" s="71">
        <f t="shared" si="48"/>
        <v>0</v>
      </c>
      <c r="G75" s="71">
        <f t="shared" si="48"/>
        <v>1227.5</v>
      </c>
      <c r="H75" s="71">
        <f t="shared" si="48"/>
        <v>61.4</v>
      </c>
      <c r="I75" s="71">
        <f t="shared" si="48"/>
        <v>1166.0999999999999</v>
      </c>
      <c r="J75" s="71">
        <f t="shared" si="48"/>
        <v>0</v>
      </c>
      <c r="K75" s="63">
        <f t="shared" si="7"/>
        <v>1</v>
      </c>
      <c r="L75" s="71">
        <f t="shared" si="48"/>
        <v>1227.5</v>
      </c>
      <c r="M75" s="71">
        <f t="shared" si="48"/>
        <v>61.4</v>
      </c>
      <c r="N75" s="71">
        <f t="shared" si="48"/>
        <v>1166.0999999999999</v>
      </c>
      <c r="O75" s="71">
        <f t="shared" si="48"/>
        <v>0</v>
      </c>
      <c r="P75" s="63">
        <f t="shared" si="3"/>
        <v>1</v>
      </c>
      <c r="Q75" s="30"/>
    </row>
    <row r="76" spans="1:17" s="1" customFormat="1" ht="105">
      <c r="A76" s="75" t="s">
        <v>1291</v>
      </c>
      <c r="B76" s="77" t="s">
        <v>1290</v>
      </c>
      <c r="C76" s="71">
        <f>D76+E76+F76</f>
        <v>1227.5</v>
      </c>
      <c r="D76" s="71">
        <v>61.4</v>
      </c>
      <c r="E76" s="71">
        <f>629.7+536.4</f>
        <v>1166.0999999999999</v>
      </c>
      <c r="F76" s="71">
        <v>0</v>
      </c>
      <c r="G76" s="71">
        <f>H76+I76+J76</f>
        <v>1227.5</v>
      </c>
      <c r="H76" s="71">
        <v>61.4</v>
      </c>
      <c r="I76" s="71">
        <f>536.4+629.7</f>
        <v>1166.0999999999999</v>
      </c>
      <c r="J76" s="71">
        <v>0</v>
      </c>
      <c r="K76" s="63">
        <f t="shared" si="7"/>
        <v>1</v>
      </c>
      <c r="L76" s="71">
        <f>M76+N76+O76</f>
        <v>1227.5</v>
      </c>
      <c r="M76" s="71">
        <v>61.4</v>
      </c>
      <c r="N76" s="71">
        <f>536.4+629.7</f>
        <v>1166.0999999999999</v>
      </c>
      <c r="O76" s="71">
        <v>0</v>
      </c>
      <c r="P76" s="63">
        <f t="shared" si="3"/>
        <v>1</v>
      </c>
      <c r="Q76" s="30"/>
    </row>
    <row r="77" spans="1:17" s="1" customFormat="1" ht="102">
      <c r="A77" s="75" t="s">
        <v>896</v>
      </c>
      <c r="B77" s="78" t="s">
        <v>103</v>
      </c>
      <c r="C77" s="74">
        <f>C78+C84+C127</f>
        <v>473857.50000000006</v>
      </c>
      <c r="D77" s="74">
        <f t="shared" ref="D77:O77" si="49">D78+D84+D127</f>
        <v>425484.00000000006</v>
      </c>
      <c r="E77" s="74">
        <f t="shared" si="49"/>
        <v>2273.3999999999996</v>
      </c>
      <c r="F77" s="74">
        <f t="shared" si="49"/>
        <v>46100.099999999991</v>
      </c>
      <c r="G77" s="74">
        <f t="shared" si="49"/>
        <v>463873.30000000005</v>
      </c>
      <c r="H77" s="74">
        <f t="shared" si="49"/>
        <v>418081.3</v>
      </c>
      <c r="I77" s="74">
        <f t="shared" si="49"/>
        <v>2273.3999999999996</v>
      </c>
      <c r="J77" s="74">
        <f t="shared" si="49"/>
        <v>43518.599999999991</v>
      </c>
      <c r="K77" s="63">
        <f t="shared" si="7"/>
        <v>0.97892995257012916</v>
      </c>
      <c r="L77" s="74">
        <f t="shared" si="49"/>
        <v>463873.30000000005</v>
      </c>
      <c r="M77" s="74">
        <f t="shared" si="49"/>
        <v>418081.3</v>
      </c>
      <c r="N77" s="74">
        <f t="shared" si="49"/>
        <v>2273.3999999999996</v>
      </c>
      <c r="O77" s="74">
        <f t="shared" si="49"/>
        <v>43518.599999999991</v>
      </c>
      <c r="P77" s="63">
        <f t="shared" si="3"/>
        <v>0.97892995257012916</v>
      </c>
      <c r="Q77" s="30"/>
    </row>
    <row r="78" spans="1:17" s="1" customFormat="1" ht="102">
      <c r="A78" s="75" t="s">
        <v>998</v>
      </c>
      <c r="B78" s="78" t="s">
        <v>1292</v>
      </c>
      <c r="C78" s="74">
        <f>C79+C80+C82</f>
        <v>94734.200000000012</v>
      </c>
      <c r="D78" s="74">
        <f t="shared" ref="D78:O78" si="50">D79+D80+D82</f>
        <v>84277.500000000015</v>
      </c>
      <c r="E78" s="74">
        <f t="shared" si="50"/>
        <v>2206.6999999999998</v>
      </c>
      <c r="F78" s="74">
        <f t="shared" si="50"/>
        <v>8250</v>
      </c>
      <c r="G78" s="74">
        <f t="shared" si="50"/>
        <v>94709.900000000009</v>
      </c>
      <c r="H78" s="74">
        <f t="shared" si="50"/>
        <v>84277.500000000015</v>
      </c>
      <c r="I78" s="74">
        <f t="shared" si="50"/>
        <v>2206.6999999999998</v>
      </c>
      <c r="J78" s="74">
        <f t="shared" si="50"/>
        <v>8225.7000000000007</v>
      </c>
      <c r="K78" s="63">
        <f t="shared" si="7"/>
        <v>0.99974349284630049</v>
      </c>
      <c r="L78" s="74">
        <f t="shared" si="50"/>
        <v>94709.900000000009</v>
      </c>
      <c r="M78" s="74">
        <f t="shared" si="50"/>
        <v>84277.500000000015</v>
      </c>
      <c r="N78" s="74">
        <f t="shared" si="50"/>
        <v>2206.6999999999998</v>
      </c>
      <c r="O78" s="74">
        <f t="shared" si="50"/>
        <v>8225.7000000000007</v>
      </c>
      <c r="P78" s="63">
        <f t="shared" si="3"/>
        <v>0.99974349284630049</v>
      </c>
      <c r="Q78" s="30"/>
    </row>
    <row r="79" spans="1:17" s="1" customFormat="1" ht="178.5" customHeight="1">
      <c r="A79" s="75" t="s">
        <v>7</v>
      </c>
      <c r="B79" s="40" t="s">
        <v>104</v>
      </c>
      <c r="C79" s="71">
        <f>D79+E79+F79</f>
        <v>2322.7999999999997</v>
      </c>
      <c r="D79" s="71">
        <v>116.1</v>
      </c>
      <c r="E79" s="71">
        <f>1191.6+1015.1</f>
        <v>2206.6999999999998</v>
      </c>
      <c r="F79" s="71">
        <v>0</v>
      </c>
      <c r="G79" s="71">
        <f>H79+I79+J79</f>
        <v>2322.7999999999997</v>
      </c>
      <c r="H79" s="71">
        <v>116.1</v>
      </c>
      <c r="I79" s="71">
        <f>1191.6+1015.1</f>
        <v>2206.6999999999998</v>
      </c>
      <c r="J79" s="71">
        <v>0</v>
      </c>
      <c r="K79" s="63">
        <f t="shared" si="7"/>
        <v>1</v>
      </c>
      <c r="L79" s="71">
        <f>M79+N79+O79</f>
        <v>2322.7999999999997</v>
      </c>
      <c r="M79" s="71">
        <v>116.1</v>
      </c>
      <c r="N79" s="71">
        <f>1191.6+1015.1</f>
        <v>2206.6999999999998</v>
      </c>
      <c r="O79" s="71">
        <v>0</v>
      </c>
      <c r="P79" s="63">
        <f t="shared" si="3"/>
        <v>1</v>
      </c>
      <c r="Q79" s="30"/>
    </row>
    <row r="80" spans="1:17" s="1" customFormat="1" ht="117" customHeight="1">
      <c r="A80" s="75" t="s">
        <v>801</v>
      </c>
      <c r="B80" s="40" t="s">
        <v>105</v>
      </c>
      <c r="C80" s="71">
        <f>C81</f>
        <v>81539.600000000006</v>
      </c>
      <c r="D80" s="71">
        <f t="shared" ref="D80:O80" si="51">D81</f>
        <v>73289.600000000006</v>
      </c>
      <c r="E80" s="71">
        <f t="shared" si="51"/>
        <v>0</v>
      </c>
      <c r="F80" s="71">
        <f t="shared" si="51"/>
        <v>8250</v>
      </c>
      <c r="G80" s="71">
        <f t="shared" si="51"/>
        <v>81515.3</v>
      </c>
      <c r="H80" s="71">
        <f t="shared" si="51"/>
        <v>73289.600000000006</v>
      </c>
      <c r="I80" s="71">
        <f t="shared" si="51"/>
        <v>0</v>
      </c>
      <c r="J80" s="71">
        <f t="shared" si="51"/>
        <v>8225.7000000000007</v>
      </c>
      <c r="K80" s="63">
        <f t="shared" si="7"/>
        <v>0.99970198529303544</v>
      </c>
      <c r="L80" s="71">
        <f t="shared" si="51"/>
        <v>81515.3</v>
      </c>
      <c r="M80" s="71">
        <f t="shared" si="51"/>
        <v>73289.600000000006</v>
      </c>
      <c r="N80" s="71">
        <f t="shared" si="51"/>
        <v>0</v>
      </c>
      <c r="O80" s="71">
        <f t="shared" si="51"/>
        <v>8225.7000000000007</v>
      </c>
      <c r="P80" s="63">
        <f t="shared" si="3"/>
        <v>0.99970198529303544</v>
      </c>
      <c r="Q80" s="30"/>
    </row>
    <row r="81" spans="1:17" s="1" customFormat="1" ht="105">
      <c r="A81" s="75" t="s">
        <v>921</v>
      </c>
      <c r="B81" s="77" t="s">
        <v>106</v>
      </c>
      <c r="C81" s="71">
        <f>D81+E81+F81</f>
        <v>81539.600000000006</v>
      </c>
      <c r="D81" s="71">
        <v>73289.600000000006</v>
      </c>
      <c r="E81" s="71">
        <v>0</v>
      </c>
      <c r="F81" s="71">
        <v>8250</v>
      </c>
      <c r="G81" s="71">
        <f>H81+I81+J81</f>
        <v>81515.3</v>
      </c>
      <c r="H81" s="71">
        <v>73289.600000000006</v>
      </c>
      <c r="I81" s="71">
        <v>0</v>
      </c>
      <c r="J81" s="71">
        <v>8225.7000000000007</v>
      </c>
      <c r="K81" s="63">
        <f t="shared" si="7"/>
        <v>0.99970198529303544</v>
      </c>
      <c r="L81" s="71">
        <f>M81+N81+O81</f>
        <v>81515.3</v>
      </c>
      <c r="M81" s="71">
        <v>73289.600000000006</v>
      </c>
      <c r="N81" s="71">
        <v>0</v>
      </c>
      <c r="O81" s="71">
        <v>8225.7000000000007</v>
      </c>
      <c r="P81" s="63">
        <f t="shared" si="3"/>
        <v>0.99970198529303544</v>
      </c>
      <c r="Q81" s="30"/>
    </row>
    <row r="82" spans="1:17" s="1" customFormat="1" ht="26.25">
      <c r="A82" s="75" t="s">
        <v>828</v>
      </c>
      <c r="B82" s="40" t="s">
        <v>107</v>
      </c>
      <c r="C82" s="71">
        <f>C83</f>
        <v>10871.8</v>
      </c>
      <c r="D82" s="71">
        <f t="shared" ref="D82:O82" si="52">D83</f>
        <v>10871.8</v>
      </c>
      <c r="E82" s="71">
        <f t="shared" si="52"/>
        <v>0</v>
      </c>
      <c r="F82" s="71">
        <f t="shared" si="52"/>
        <v>0</v>
      </c>
      <c r="G82" s="71">
        <f t="shared" si="52"/>
        <v>10871.8</v>
      </c>
      <c r="H82" s="71">
        <f>H83</f>
        <v>10871.8</v>
      </c>
      <c r="I82" s="71">
        <f>I83</f>
        <v>0</v>
      </c>
      <c r="J82" s="71">
        <f t="shared" si="52"/>
        <v>0</v>
      </c>
      <c r="K82" s="63">
        <f t="shared" si="7"/>
        <v>1</v>
      </c>
      <c r="L82" s="71">
        <f t="shared" si="52"/>
        <v>10871.8</v>
      </c>
      <c r="M82" s="71">
        <f t="shared" si="52"/>
        <v>10871.8</v>
      </c>
      <c r="N82" s="71">
        <f t="shared" si="52"/>
        <v>0</v>
      </c>
      <c r="O82" s="71">
        <f t="shared" si="52"/>
        <v>0</v>
      </c>
      <c r="P82" s="63">
        <f t="shared" si="3"/>
        <v>1</v>
      </c>
      <c r="Q82" s="30"/>
    </row>
    <row r="83" spans="1:17" s="1" customFormat="1" ht="78.75">
      <c r="A83" s="75" t="s">
        <v>956</v>
      </c>
      <c r="B83" s="77" t="s">
        <v>108</v>
      </c>
      <c r="C83" s="71">
        <f>D83+E83+F83</f>
        <v>10871.8</v>
      </c>
      <c r="D83" s="71">
        <v>10871.8</v>
      </c>
      <c r="E83" s="71">
        <v>0</v>
      </c>
      <c r="F83" s="71">
        <v>0</v>
      </c>
      <c r="G83" s="71">
        <f>H83+I83+J83</f>
        <v>10871.8</v>
      </c>
      <c r="H83" s="71">
        <v>10871.8</v>
      </c>
      <c r="I83" s="71">
        <v>0</v>
      </c>
      <c r="J83" s="71">
        <v>0</v>
      </c>
      <c r="K83" s="63">
        <f t="shared" si="7"/>
        <v>1</v>
      </c>
      <c r="L83" s="71">
        <f>M83+N83+O83</f>
        <v>10871.8</v>
      </c>
      <c r="M83" s="71">
        <v>10871.8</v>
      </c>
      <c r="N83" s="71">
        <v>0</v>
      </c>
      <c r="O83" s="71">
        <v>0</v>
      </c>
      <c r="P83" s="63">
        <f t="shared" si="3"/>
        <v>1</v>
      </c>
      <c r="Q83" s="30"/>
    </row>
    <row r="84" spans="1:17" s="1" customFormat="1" ht="51">
      <c r="A84" s="75" t="s">
        <v>1017</v>
      </c>
      <c r="B84" s="78" t="s">
        <v>109</v>
      </c>
      <c r="C84" s="74">
        <f>C85+C117+C95</f>
        <v>379056.60000000003</v>
      </c>
      <c r="D84" s="74">
        <f t="shared" ref="D84:O84" si="53">D85+D117+D95</f>
        <v>341206.50000000006</v>
      </c>
      <c r="E84" s="74">
        <f t="shared" si="53"/>
        <v>0</v>
      </c>
      <c r="F84" s="74">
        <f t="shared" si="53"/>
        <v>37850.099999999991</v>
      </c>
      <c r="G84" s="74">
        <f t="shared" si="53"/>
        <v>369096.7</v>
      </c>
      <c r="H84" s="74">
        <f t="shared" si="53"/>
        <v>333803.8</v>
      </c>
      <c r="I84" s="74">
        <f t="shared" si="53"/>
        <v>0</v>
      </c>
      <c r="J84" s="74">
        <f t="shared" si="53"/>
        <v>35292.899999999994</v>
      </c>
      <c r="K84" s="63">
        <f t="shared" si="7"/>
        <v>0.97372450446714287</v>
      </c>
      <c r="L84" s="74">
        <f t="shared" si="53"/>
        <v>369096.7</v>
      </c>
      <c r="M84" s="74">
        <f t="shared" si="53"/>
        <v>333803.8</v>
      </c>
      <c r="N84" s="74">
        <f t="shared" si="53"/>
        <v>0</v>
      </c>
      <c r="O84" s="74">
        <f t="shared" si="53"/>
        <v>35292.899999999994</v>
      </c>
      <c r="P84" s="63">
        <f t="shared" si="3"/>
        <v>0.97372450446714287</v>
      </c>
      <c r="Q84" s="30"/>
    </row>
    <row r="85" spans="1:17" s="1" customFormat="1" ht="78.75">
      <c r="A85" s="75" t="s">
        <v>858</v>
      </c>
      <c r="B85" s="40" t="s">
        <v>110</v>
      </c>
      <c r="C85" s="71">
        <f>C86+C87+C88+C89+C90+C91+C92+C93+C94</f>
        <v>347870.8</v>
      </c>
      <c r="D85" s="71">
        <f t="shared" ref="D85:O85" si="54">D86+D87+D88+D89+D90+D91+D92+D93+D94</f>
        <v>310020.7</v>
      </c>
      <c r="E85" s="71">
        <f t="shared" si="54"/>
        <v>0</v>
      </c>
      <c r="F85" s="71">
        <f t="shared" si="54"/>
        <v>37850.099999999991</v>
      </c>
      <c r="G85" s="71">
        <f t="shared" si="54"/>
        <v>345313.60000000003</v>
      </c>
      <c r="H85" s="71">
        <f t="shared" si="54"/>
        <v>310020.7</v>
      </c>
      <c r="I85" s="71">
        <f t="shared" si="54"/>
        <v>0</v>
      </c>
      <c r="J85" s="71">
        <f t="shared" si="54"/>
        <v>35292.899999999994</v>
      </c>
      <c r="K85" s="63">
        <f t="shared" si="7"/>
        <v>0.99264899497169656</v>
      </c>
      <c r="L85" s="71">
        <f t="shared" si="54"/>
        <v>345313.60000000003</v>
      </c>
      <c r="M85" s="71">
        <f t="shared" si="54"/>
        <v>310020.7</v>
      </c>
      <c r="N85" s="71">
        <f t="shared" si="54"/>
        <v>0</v>
      </c>
      <c r="O85" s="71">
        <f t="shared" si="54"/>
        <v>35292.899999999994</v>
      </c>
      <c r="P85" s="63">
        <f t="shared" si="3"/>
        <v>0.99264899497169656</v>
      </c>
      <c r="Q85" s="30"/>
    </row>
    <row r="86" spans="1:17" s="1" customFormat="1" ht="78.75">
      <c r="A86" s="75" t="s">
        <v>987</v>
      </c>
      <c r="B86" s="77" t="s">
        <v>111</v>
      </c>
      <c r="C86" s="71">
        <f>D86+E86+F86</f>
        <v>76867.599999999991</v>
      </c>
      <c r="D86" s="71">
        <v>65144.7</v>
      </c>
      <c r="E86" s="71">
        <v>0</v>
      </c>
      <c r="F86" s="71">
        <v>11722.9</v>
      </c>
      <c r="G86" s="71">
        <f>H86+I86+J86</f>
        <v>76546.3</v>
      </c>
      <c r="H86" s="71">
        <v>65144.7</v>
      </c>
      <c r="I86" s="71">
        <v>0</v>
      </c>
      <c r="J86" s="71">
        <v>11401.6</v>
      </c>
      <c r="K86" s="63">
        <f t="shared" si="7"/>
        <v>0.9958200854456235</v>
      </c>
      <c r="L86" s="71">
        <f>M86+N86+O86</f>
        <v>76546.3</v>
      </c>
      <c r="M86" s="71">
        <v>65144.7</v>
      </c>
      <c r="N86" s="71">
        <v>0</v>
      </c>
      <c r="O86" s="71">
        <v>11401.6</v>
      </c>
      <c r="P86" s="63">
        <f t="shared" si="3"/>
        <v>0.9958200854456235</v>
      </c>
      <c r="Q86" s="30"/>
    </row>
    <row r="87" spans="1:17" s="1" customFormat="1" ht="78.75">
      <c r="A87" s="75" t="s">
        <v>988</v>
      </c>
      <c r="B87" s="77" t="s">
        <v>112</v>
      </c>
      <c r="C87" s="71">
        <f t="shared" ref="C87:C94" si="55">D87+E87+F87</f>
        <v>99699.3</v>
      </c>
      <c r="D87" s="71">
        <v>79644</v>
      </c>
      <c r="E87" s="71">
        <v>0</v>
      </c>
      <c r="F87" s="71">
        <v>20055.3</v>
      </c>
      <c r="G87" s="71">
        <f t="shared" ref="G87:G94" si="56">H87+I87+J87</f>
        <v>97594.9</v>
      </c>
      <c r="H87" s="71">
        <v>79644</v>
      </c>
      <c r="I87" s="71">
        <v>0</v>
      </c>
      <c r="J87" s="71">
        <v>17950.900000000001</v>
      </c>
      <c r="K87" s="63">
        <f t="shared" si="7"/>
        <v>0.97889252983722042</v>
      </c>
      <c r="L87" s="71">
        <f t="shared" ref="L87:L94" si="57">M87+N87+O87</f>
        <v>97594.9</v>
      </c>
      <c r="M87" s="71">
        <v>79644</v>
      </c>
      <c r="N87" s="71">
        <v>0</v>
      </c>
      <c r="O87" s="71">
        <v>17950.900000000001</v>
      </c>
      <c r="P87" s="63">
        <f t="shared" si="3"/>
        <v>0.97889252983722042</v>
      </c>
      <c r="Q87" s="30" t="s">
        <v>1655</v>
      </c>
    </row>
    <row r="88" spans="1:17" s="1" customFormat="1" ht="78.75">
      <c r="A88" s="75" t="s">
        <v>1018</v>
      </c>
      <c r="B88" s="77" t="s">
        <v>113</v>
      </c>
      <c r="C88" s="71">
        <f t="shared" si="55"/>
        <v>30584.6</v>
      </c>
      <c r="D88" s="71">
        <v>30300</v>
      </c>
      <c r="E88" s="71">
        <v>0</v>
      </c>
      <c r="F88" s="71">
        <v>284.60000000000002</v>
      </c>
      <c r="G88" s="71">
        <f t="shared" si="56"/>
        <v>30584.6</v>
      </c>
      <c r="H88" s="71">
        <v>30300</v>
      </c>
      <c r="I88" s="71">
        <v>0</v>
      </c>
      <c r="J88" s="71">
        <v>284.60000000000002</v>
      </c>
      <c r="K88" s="63">
        <f t="shared" si="7"/>
        <v>1</v>
      </c>
      <c r="L88" s="71">
        <f t="shared" si="57"/>
        <v>30584.6</v>
      </c>
      <c r="M88" s="71">
        <v>30300</v>
      </c>
      <c r="N88" s="71">
        <v>0</v>
      </c>
      <c r="O88" s="71">
        <v>284.60000000000002</v>
      </c>
      <c r="P88" s="63">
        <f t="shared" si="3"/>
        <v>1</v>
      </c>
      <c r="Q88" s="30"/>
    </row>
    <row r="89" spans="1:17" s="1" customFormat="1" ht="78.75">
      <c r="A89" s="75" t="s">
        <v>1019</v>
      </c>
      <c r="B89" s="77" t="s">
        <v>114</v>
      </c>
      <c r="C89" s="71">
        <f t="shared" si="55"/>
        <v>25858.5</v>
      </c>
      <c r="D89" s="71">
        <v>23706</v>
      </c>
      <c r="E89" s="71">
        <v>0</v>
      </c>
      <c r="F89" s="71">
        <v>2152.5</v>
      </c>
      <c r="G89" s="71">
        <f t="shared" si="56"/>
        <v>25852.6</v>
      </c>
      <c r="H89" s="71">
        <v>23706</v>
      </c>
      <c r="I89" s="71">
        <v>0</v>
      </c>
      <c r="J89" s="71">
        <v>2146.6</v>
      </c>
      <c r="K89" s="63">
        <f t="shared" si="7"/>
        <v>0.99977183517992141</v>
      </c>
      <c r="L89" s="71">
        <f t="shared" si="57"/>
        <v>25852.6</v>
      </c>
      <c r="M89" s="71">
        <v>23706</v>
      </c>
      <c r="N89" s="71">
        <v>0</v>
      </c>
      <c r="O89" s="71">
        <v>2146.6</v>
      </c>
      <c r="P89" s="63">
        <f t="shared" si="3"/>
        <v>0.99977183517992141</v>
      </c>
      <c r="Q89" s="30"/>
    </row>
    <row r="90" spans="1:17" s="1" customFormat="1" ht="78.75">
      <c r="A90" s="75" t="s">
        <v>1020</v>
      </c>
      <c r="B90" s="77" t="s">
        <v>115</v>
      </c>
      <c r="C90" s="71">
        <f t="shared" si="55"/>
        <v>8137.3</v>
      </c>
      <c r="D90" s="71">
        <v>8137.3</v>
      </c>
      <c r="E90" s="71">
        <v>0</v>
      </c>
      <c r="F90" s="71">
        <v>0</v>
      </c>
      <c r="G90" s="71">
        <f t="shared" si="56"/>
        <v>8137.3</v>
      </c>
      <c r="H90" s="71">
        <v>8137.3</v>
      </c>
      <c r="I90" s="71">
        <v>0</v>
      </c>
      <c r="J90" s="71">
        <v>0</v>
      </c>
      <c r="K90" s="63">
        <f t="shared" si="7"/>
        <v>1</v>
      </c>
      <c r="L90" s="71">
        <f t="shared" si="57"/>
        <v>8137.3</v>
      </c>
      <c r="M90" s="71">
        <v>8137.3</v>
      </c>
      <c r="N90" s="71">
        <v>0</v>
      </c>
      <c r="O90" s="71">
        <v>0</v>
      </c>
      <c r="P90" s="63">
        <f t="shared" si="3"/>
        <v>1</v>
      </c>
      <c r="Q90" s="30"/>
    </row>
    <row r="91" spans="1:17" s="1" customFormat="1" ht="105">
      <c r="A91" s="75" t="s">
        <v>1021</v>
      </c>
      <c r="B91" s="77" t="s">
        <v>116</v>
      </c>
      <c r="C91" s="71">
        <f t="shared" si="55"/>
        <v>37176.899999999994</v>
      </c>
      <c r="D91" s="71">
        <v>34053.699999999997</v>
      </c>
      <c r="E91" s="71">
        <v>0</v>
      </c>
      <c r="F91" s="71">
        <v>3123.2</v>
      </c>
      <c r="G91" s="71">
        <f t="shared" si="56"/>
        <v>37139.5</v>
      </c>
      <c r="H91" s="71">
        <v>34053.699999999997</v>
      </c>
      <c r="I91" s="71">
        <v>0</v>
      </c>
      <c r="J91" s="71">
        <v>3085.8</v>
      </c>
      <c r="K91" s="63">
        <f t="shared" si="7"/>
        <v>0.99899399896172103</v>
      </c>
      <c r="L91" s="71">
        <f t="shared" si="57"/>
        <v>37139.5</v>
      </c>
      <c r="M91" s="71">
        <v>34053.699999999997</v>
      </c>
      <c r="N91" s="71">
        <v>0</v>
      </c>
      <c r="O91" s="71">
        <v>3085.8</v>
      </c>
      <c r="P91" s="63">
        <f t="shared" si="3"/>
        <v>0.99899399896172103</v>
      </c>
      <c r="Q91" s="30"/>
    </row>
    <row r="92" spans="1:17" s="1" customFormat="1" ht="78.75">
      <c r="A92" s="75" t="s">
        <v>1022</v>
      </c>
      <c r="B92" s="77" t="s">
        <v>117</v>
      </c>
      <c r="C92" s="71">
        <f t="shared" si="55"/>
        <v>18011.900000000001</v>
      </c>
      <c r="D92" s="71">
        <v>17848</v>
      </c>
      <c r="E92" s="71">
        <v>0</v>
      </c>
      <c r="F92" s="71">
        <v>163.9</v>
      </c>
      <c r="G92" s="71">
        <f t="shared" si="56"/>
        <v>17998.2</v>
      </c>
      <c r="H92" s="71">
        <v>17848</v>
      </c>
      <c r="I92" s="71">
        <v>0</v>
      </c>
      <c r="J92" s="71">
        <v>150.19999999999999</v>
      </c>
      <c r="K92" s="63">
        <f t="shared" si="7"/>
        <v>0.99923939173546372</v>
      </c>
      <c r="L92" s="71">
        <f t="shared" si="57"/>
        <v>17998.2</v>
      </c>
      <c r="M92" s="71">
        <v>17848</v>
      </c>
      <c r="N92" s="71">
        <v>0</v>
      </c>
      <c r="O92" s="71">
        <v>150.19999999999999</v>
      </c>
      <c r="P92" s="63">
        <f t="shared" si="3"/>
        <v>0.99923939173546372</v>
      </c>
      <c r="Q92" s="30"/>
    </row>
    <row r="93" spans="1:17" s="1" customFormat="1" ht="126" customHeight="1">
      <c r="A93" s="75" t="s">
        <v>1023</v>
      </c>
      <c r="B93" s="77" t="s">
        <v>118</v>
      </c>
      <c r="C93" s="71">
        <f t="shared" si="55"/>
        <v>31907.200000000001</v>
      </c>
      <c r="D93" s="71">
        <v>31773</v>
      </c>
      <c r="E93" s="71">
        <v>0</v>
      </c>
      <c r="F93" s="71">
        <v>134.19999999999999</v>
      </c>
      <c r="G93" s="71">
        <f t="shared" si="56"/>
        <v>31907.200000000001</v>
      </c>
      <c r="H93" s="71">
        <v>31773</v>
      </c>
      <c r="I93" s="71">
        <v>0</v>
      </c>
      <c r="J93" s="71">
        <v>134.19999999999999</v>
      </c>
      <c r="K93" s="63">
        <f t="shared" si="7"/>
        <v>1</v>
      </c>
      <c r="L93" s="71">
        <f t="shared" si="57"/>
        <v>31907.200000000001</v>
      </c>
      <c r="M93" s="71">
        <v>31773</v>
      </c>
      <c r="N93" s="71">
        <v>0</v>
      </c>
      <c r="O93" s="71">
        <v>134.19999999999999</v>
      </c>
      <c r="P93" s="63">
        <f t="shared" si="3"/>
        <v>1</v>
      </c>
      <c r="Q93" s="30"/>
    </row>
    <row r="94" spans="1:17" s="1" customFormat="1" ht="126" customHeight="1">
      <c r="A94" s="75" t="s">
        <v>1024</v>
      </c>
      <c r="B94" s="77" t="s">
        <v>119</v>
      </c>
      <c r="C94" s="71">
        <f t="shared" si="55"/>
        <v>19627.5</v>
      </c>
      <c r="D94" s="71">
        <v>19414</v>
      </c>
      <c r="E94" s="71">
        <v>0</v>
      </c>
      <c r="F94" s="71">
        <v>213.5</v>
      </c>
      <c r="G94" s="71">
        <f t="shared" si="56"/>
        <v>19553</v>
      </c>
      <c r="H94" s="71">
        <v>19414</v>
      </c>
      <c r="I94" s="71">
        <v>0</v>
      </c>
      <c r="J94" s="71">
        <v>139</v>
      </c>
      <c r="K94" s="63">
        <f t="shared" si="7"/>
        <v>0.99620430518405301</v>
      </c>
      <c r="L94" s="71">
        <f t="shared" si="57"/>
        <v>19553</v>
      </c>
      <c r="M94" s="71">
        <v>19414</v>
      </c>
      <c r="N94" s="71">
        <v>0</v>
      </c>
      <c r="O94" s="71">
        <v>139</v>
      </c>
      <c r="P94" s="63">
        <f t="shared" si="3"/>
        <v>0.99620430518405301</v>
      </c>
      <c r="Q94" s="30"/>
    </row>
    <row r="95" spans="1:17" s="1" customFormat="1" ht="126" customHeight="1">
      <c r="A95" s="75" t="s">
        <v>928</v>
      </c>
      <c r="B95" s="40" t="s">
        <v>1293</v>
      </c>
      <c r="C95" s="71">
        <f>C96+C107</f>
        <v>17601.400000000001</v>
      </c>
      <c r="D95" s="71">
        <f t="shared" ref="D95:F95" si="58">D96+D107</f>
        <v>17601.400000000001</v>
      </c>
      <c r="E95" s="71">
        <f t="shared" si="58"/>
        <v>0</v>
      </c>
      <c r="F95" s="71">
        <f t="shared" si="58"/>
        <v>0</v>
      </c>
      <c r="G95" s="71">
        <f t="shared" ref="G95:O95" si="59">G96+G107</f>
        <v>10350.6</v>
      </c>
      <c r="H95" s="71">
        <f t="shared" si="59"/>
        <v>10350.6</v>
      </c>
      <c r="I95" s="71">
        <f t="shared" si="59"/>
        <v>0</v>
      </c>
      <c r="J95" s="71">
        <f t="shared" si="59"/>
        <v>0</v>
      </c>
      <c r="K95" s="63">
        <f t="shared" si="7"/>
        <v>0.58805549558557835</v>
      </c>
      <c r="L95" s="71">
        <f t="shared" si="59"/>
        <v>10350.6</v>
      </c>
      <c r="M95" s="71">
        <f t="shared" si="59"/>
        <v>10350.6</v>
      </c>
      <c r="N95" s="71">
        <f t="shared" si="59"/>
        <v>0</v>
      </c>
      <c r="O95" s="71">
        <f t="shared" si="59"/>
        <v>0</v>
      </c>
      <c r="P95" s="63">
        <f t="shared" si="3"/>
        <v>0.58805549558557835</v>
      </c>
      <c r="Q95" s="30"/>
    </row>
    <row r="96" spans="1:17" s="1" customFormat="1" ht="126" customHeight="1">
      <c r="A96" s="75" t="s">
        <v>1295</v>
      </c>
      <c r="B96" s="77" t="s">
        <v>1294</v>
      </c>
      <c r="C96" s="71">
        <f>C97+C98+C99+C100+C101+C102+C103+C104+C105+C106</f>
        <v>3372.0000000000005</v>
      </c>
      <c r="D96" s="71">
        <f t="shared" ref="D96:F96" si="60">D97+D98+D99+D100+D101+D102+D103+D104+D105+D106</f>
        <v>3372.0000000000005</v>
      </c>
      <c r="E96" s="71">
        <f t="shared" si="60"/>
        <v>0</v>
      </c>
      <c r="F96" s="71">
        <f t="shared" si="60"/>
        <v>0</v>
      </c>
      <c r="G96" s="71">
        <f t="shared" ref="G96:O96" si="61">G97+G98+G99+G100+G101+G102+G103+G104+G105+G106</f>
        <v>3297.3000000000006</v>
      </c>
      <c r="H96" s="71">
        <f t="shared" si="61"/>
        <v>3297.3000000000006</v>
      </c>
      <c r="I96" s="71">
        <f t="shared" si="61"/>
        <v>0</v>
      </c>
      <c r="J96" s="71">
        <f t="shared" si="61"/>
        <v>0</v>
      </c>
      <c r="K96" s="63">
        <f t="shared" si="7"/>
        <v>0.97784697508896801</v>
      </c>
      <c r="L96" s="71">
        <f t="shared" si="61"/>
        <v>3297.3000000000006</v>
      </c>
      <c r="M96" s="71">
        <f t="shared" si="61"/>
        <v>3297.3000000000006</v>
      </c>
      <c r="N96" s="71">
        <f t="shared" si="61"/>
        <v>0</v>
      </c>
      <c r="O96" s="71">
        <f t="shared" si="61"/>
        <v>0</v>
      </c>
      <c r="P96" s="63">
        <f t="shared" si="3"/>
        <v>0.97784697508896801</v>
      </c>
      <c r="Q96" s="30"/>
    </row>
    <row r="97" spans="1:17" s="1" customFormat="1" ht="126" customHeight="1">
      <c r="A97" s="75" t="s">
        <v>1316</v>
      </c>
      <c r="B97" s="40" t="s">
        <v>1296</v>
      </c>
      <c r="C97" s="71">
        <f>D97+E97+F97</f>
        <v>397.3</v>
      </c>
      <c r="D97" s="71">
        <v>397.3</v>
      </c>
      <c r="E97" s="71">
        <v>0</v>
      </c>
      <c r="F97" s="71">
        <v>0</v>
      </c>
      <c r="G97" s="71">
        <f>H97+I97+J97</f>
        <v>397.3</v>
      </c>
      <c r="H97" s="71">
        <v>397.3</v>
      </c>
      <c r="I97" s="71">
        <v>0</v>
      </c>
      <c r="J97" s="71">
        <v>0</v>
      </c>
      <c r="K97" s="63">
        <f t="shared" si="7"/>
        <v>1</v>
      </c>
      <c r="L97" s="71">
        <f>M97+N97+O97</f>
        <v>397.3</v>
      </c>
      <c r="M97" s="71">
        <v>397.3</v>
      </c>
      <c r="N97" s="71">
        <v>0</v>
      </c>
      <c r="O97" s="71">
        <v>0</v>
      </c>
      <c r="P97" s="63">
        <f t="shared" si="3"/>
        <v>1</v>
      </c>
      <c r="Q97" s="30"/>
    </row>
    <row r="98" spans="1:17" s="1" customFormat="1" ht="126" customHeight="1">
      <c r="A98" s="75" t="s">
        <v>1317</v>
      </c>
      <c r="B98" s="40" t="s">
        <v>1297</v>
      </c>
      <c r="C98" s="71">
        <f>D98+E98+F98</f>
        <v>129.4</v>
      </c>
      <c r="D98" s="71">
        <v>129.4</v>
      </c>
      <c r="E98" s="71">
        <v>0</v>
      </c>
      <c r="F98" s="71">
        <v>0</v>
      </c>
      <c r="G98" s="71">
        <f t="shared" ref="G98:G106" si="62">H98+I98+J98</f>
        <v>129.4</v>
      </c>
      <c r="H98" s="71">
        <v>129.4</v>
      </c>
      <c r="I98" s="71">
        <v>0</v>
      </c>
      <c r="J98" s="71">
        <v>0</v>
      </c>
      <c r="K98" s="63">
        <f t="shared" si="7"/>
        <v>1</v>
      </c>
      <c r="L98" s="71">
        <f t="shared" ref="L98:L101" si="63">M98+N98+O98</f>
        <v>129.4</v>
      </c>
      <c r="M98" s="71">
        <v>129.4</v>
      </c>
      <c r="N98" s="71">
        <v>0</v>
      </c>
      <c r="O98" s="71">
        <v>0</v>
      </c>
      <c r="P98" s="63">
        <f t="shared" si="3"/>
        <v>1</v>
      </c>
      <c r="Q98" s="30"/>
    </row>
    <row r="99" spans="1:17" s="1" customFormat="1" ht="126" customHeight="1">
      <c r="A99" s="75" t="s">
        <v>1321</v>
      </c>
      <c r="B99" s="40" t="s">
        <v>1298</v>
      </c>
      <c r="C99" s="71">
        <f>D99+E99+F99</f>
        <v>1614.4</v>
      </c>
      <c r="D99" s="71">
        <v>1614.4</v>
      </c>
      <c r="E99" s="71">
        <v>0</v>
      </c>
      <c r="F99" s="71">
        <v>0</v>
      </c>
      <c r="G99" s="71">
        <f t="shared" si="62"/>
        <v>1614.4</v>
      </c>
      <c r="H99" s="71">
        <v>1614.4</v>
      </c>
      <c r="I99" s="71">
        <v>0</v>
      </c>
      <c r="J99" s="71">
        <v>0</v>
      </c>
      <c r="K99" s="63">
        <f t="shared" si="7"/>
        <v>1</v>
      </c>
      <c r="L99" s="71">
        <f t="shared" si="63"/>
        <v>1614.4</v>
      </c>
      <c r="M99" s="71">
        <v>1614.4</v>
      </c>
      <c r="N99" s="71">
        <v>0</v>
      </c>
      <c r="O99" s="71">
        <v>0</v>
      </c>
      <c r="P99" s="63">
        <f t="shared" si="3"/>
        <v>1</v>
      </c>
      <c r="Q99" s="30"/>
    </row>
    <row r="100" spans="1:17" s="1" customFormat="1" ht="126" customHeight="1">
      <c r="A100" s="75" t="s">
        <v>1318</v>
      </c>
      <c r="B100" s="40" t="s">
        <v>1299</v>
      </c>
      <c r="C100" s="71">
        <f>D100+E100+F100</f>
        <v>630.9</v>
      </c>
      <c r="D100" s="71">
        <v>630.9</v>
      </c>
      <c r="E100" s="71">
        <v>0</v>
      </c>
      <c r="F100" s="71">
        <v>0</v>
      </c>
      <c r="G100" s="71">
        <f t="shared" si="62"/>
        <v>630.9</v>
      </c>
      <c r="H100" s="71">
        <v>630.9</v>
      </c>
      <c r="I100" s="71">
        <v>0</v>
      </c>
      <c r="J100" s="71">
        <v>0</v>
      </c>
      <c r="K100" s="63">
        <f t="shared" si="7"/>
        <v>1</v>
      </c>
      <c r="L100" s="71">
        <f t="shared" si="63"/>
        <v>630.9</v>
      </c>
      <c r="M100" s="71">
        <v>630.9</v>
      </c>
      <c r="N100" s="71">
        <v>0</v>
      </c>
      <c r="O100" s="71">
        <v>0</v>
      </c>
      <c r="P100" s="63">
        <f t="shared" si="3"/>
        <v>1</v>
      </c>
      <c r="Q100" s="30"/>
    </row>
    <row r="101" spans="1:17" s="1" customFormat="1" ht="220.5" customHeight="1">
      <c r="A101" s="75" t="s">
        <v>1319</v>
      </c>
      <c r="B101" s="40" t="s">
        <v>1300</v>
      </c>
      <c r="C101" s="71">
        <f t="shared" ref="C101:C102" si="64">D101+E101+F101</f>
        <v>100</v>
      </c>
      <c r="D101" s="71">
        <v>100</v>
      </c>
      <c r="E101" s="71">
        <v>0</v>
      </c>
      <c r="F101" s="71">
        <v>0</v>
      </c>
      <c r="G101" s="71">
        <f t="shared" si="62"/>
        <v>80</v>
      </c>
      <c r="H101" s="71">
        <v>80</v>
      </c>
      <c r="I101" s="71">
        <v>0</v>
      </c>
      <c r="J101" s="71">
        <v>0</v>
      </c>
      <c r="K101" s="63">
        <f t="shared" si="7"/>
        <v>0.8</v>
      </c>
      <c r="L101" s="71">
        <f t="shared" si="63"/>
        <v>80</v>
      </c>
      <c r="M101" s="71">
        <v>80</v>
      </c>
      <c r="N101" s="71">
        <v>0</v>
      </c>
      <c r="O101" s="71">
        <v>0</v>
      </c>
      <c r="P101" s="63">
        <f t="shared" si="3"/>
        <v>0.8</v>
      </c>
      <c r="Q101" s="30" t="s">
        <v>1662</v>
      </c>
    </row>
    <row r="102" spans="1:17" s="1" customFormat="1" ht="235.5" customHeight="1">
      <c r="A102" s="75" t="s">
        <v>1320</v>
      </c>
      <c r="B102" s="40" t="s">
        <v>1301</v>
      </c>
      <c r="C102" s="71">
        <f t="shared" si="64"/>
        <v>200</v>
      </c>
      <c r="D102" s="71">
        <v>200</v>
      </c>
      <c r="E102" s="71">
        <v>0</v>
      </c>
      <c r="F102" s="71">
        <v>0</v>
      </c>
      <c r="G102" s="71">
        <f t="shared" si="62"/>
        <v>150.4</v>
      </c>
      <c r="H102" s="71">
        <v>150.4</v>
      </c>
      <c r="I102" s="71">
        <v>0</v>
      </c>
      <c r="J102" s="71">
        <v>0</v>
      </c>
      <c r="K102" s="63">
        <f t="shared" si="7"/>
        <v>0.752</v>
      </c>
      <c r="L102" s="71">
        <f>M102+N102+O102</f>
        <v>150.4</v>
      </c>
      <c r="M102" s="71">
        <v>150.4</v>
      </c>
      <c r="N102" s="71">
        <v>0</v>
      </c>
      <c r="O102" s="71">
        <v>0</v>
      </c>
      <c r="P102" s="63">
        <f t="shared" si="3"/>
        <v>0.752</v>
      </c>
      <c r="Q102" s="30" t="s">
        <v>1663</v>
      </c>
    </row>
    <row r="103" spans="1:17" s="1" customFormat="1" ht="126" customHeight="1">
      <c r="A103" s="75" t="s">
        <v>1322</v>
      </c>
      <c r="B103" s="40" t="s">
        <v>1302</v>
      </c>
      <c r="C103" s="71">
        <f t="shared" ref="C103:C104" si="65">D103+E103+F103</f>
        <v>100</v>
      </c>
      <c r="D103" s="71">
        <v>100</v>
      </c>
      <c r="E103" s="71">
        <v>0</v>
      </c>
      <c r="F103" s="71">
        <v>0</v>
      </c>
      <c r="G103" s="71">
        <f t="shared" si="62"/>
        <v>100</v>
      </c>
      <c r="H103" s="71">
        <v>100</v>
      </c>
      <c r="I103" s="71">
        <v>0</v>
      </c>
      <c r="J103" s="71">
        <v>0</v>
      </c>
      <c r="K103" s="63">
        <f t="shared" si="7"/>
        <v>1</v>
      </c>
      <c r="L103" s="71">
        <f>M103+N103+O103</f>
        <v>100</v>
      </c>
      <c r="M103" s="71">
        <v>100</v>
      </c>
      <c r="N103" s="71">
        <v>0</v>
      </c>
      <c r="O103" s="71">
        <v>0</v>
      </c>
      <c r="P103" s="63">
        <f t="shared" si="3"/>
        <v>1</v>
      </c>
      <c r="Q103" s="30"/>
    </row>
    <row r="104" spans="1:17" s="1" customFormat="1" ht="126" customHeight="1">
      <c r="A104" s="75" t="s">
        <v>1323</v>
      </c>
      <c r="B104" s="40" t="s">
        <v>1303</v>
      </c>
      <c r="C104" s="71">
        <f t="shared" si="65"/>
        <v>0</v>
      </c>
      <c r="D104" s="71">
        <v>0</v>
      </c>
      <c r="E104" s="71">
        <v>0</v>
      </c>
      <c r="F104" s="71">
        <v>0</v>
      </c>
      <c r="G104" s="71">
        <f t="shared" si="62"/>
        <v>0</v>
      </c>
      <c r="H104" s="71">
        <v>0</v>
      </c>
      <c r="I104" s="71">
        <v>0</v>
      </c>
      <c r="J104" s="71">
        <v>0</v>
      </c>
      <c r="K104" s="63" t="s">
        <v>32</v>
      </c>
      <c r="L104" s="71">
        <f>M104+N104+O104</f>
        <v>0</v>
      </c>
      <c r="M104" s="71">
        <v>0</v>
      </c>
      <c r="N104" s="71">
        <v>0</v>
      </c>
      <c r="O104" s="71">
        <v>0</v>
      </c>
      <c r="P104" s="63" t="s">
        <v>32</v>
      </c>
      <c r="Q104" s="30" t="s">
        <v>1621</v>
      </c>
    </row>
    <row r="105" spans="1:17" s="1" customFormat="1" ht="226.5" customHeight="1">
      <c r="A105" s="75" t="s">
        <v>1324</v>
      </c>
      <c r="B105" s="40" t="s">
        <v>1304</v>
      </c>
      <c r="C105" s="71">
        <f t="shared" ref="C105:C116" si="66">D105+E105+F105</f>
        <v>100</v>
      </c>
      <c r="D105" s="71">
        <v>100</v>
      </c>
      <c r="E105" s="71">
        <v>0</v>
      </c>
      <c r="F105" s="71">
        <v>0</v>
      </c>
      <c r="G105" s="71">
        <f t="shared" si="62"/>
        <v>94.9</v>
      </c>
      <c r="H105" s="71">
        <v>94.9</v>
      </c>
      <c r="I105" s="71">
        <v>0</v>
      </c>
      <c r="J105" s="71">
        <v>0</v>
      </c>
      <c r="K105" s="63">
        <f t="shared" si="7"/>
        <v>0.94900000000000007</v>
      </c>
      <c r="L105" s="71">
        <f t="shared" ref="L105:L106" si="67">M105+N105+O105</f>
        <v>94.9</v>
      </c>
      <c r="M105" s="71">
        <v>94.9</v>
      </c>
      <c r="N105" s="71">
        <v>0</v>
      </c>
      <c r="O105" s="71">
        <v>0</v>
      </c>
      <c r="P105" s="63">
        <f t="shared" si="3"/>
        <v>0.94900000000000007</v>
      </c>
      <c r="Q105" s="30" t="s">
        <v>1664</v>
      </c>
    </row>
    <row r="106" spans="1:17" s="1" customFormat="1" ht="126" customHeight="1">
      <c r="A106" s="75" t="s">
        <v>1325</v>
      </c>
      <c r="B106" s="40" t="s">
        <v>1305</v>
      </c>
      <c r="C106" s="71">
        <f t="shared" si="66"/>
        <v>100</v>
      </c>
      <c r="D106" s="71">
        <v>100</v>
      </c>
      <c r="E106" s="71">
        <v>0</v>
      </c>
      <c r="F106" s="71">
        <v>0</v>
      </c>
      <c r="G106" s="71">
        <f t="shared" si="62"/>
        <v>100</v>
      </c>
      <c r="H106" s="71">
        <v>100</v>
      </c>
      <c r="I106" s="71">
        <v>0</v>
      </c>
      <c r="J106" s="71">
        <v>0</v>
      </c>
      <c r="K106" s="63">
        <f t="shared" si="7"/>
        <v>1</v>
      </c>
      <c r="L106" s="71">
        <f t="shared" si="67"/>
        <v>100</v>
      </c>
      <c r="M106" s="71">
        <v>100</v>
      </c>
      <c r="N106" s="71">
        <v>0</v>
      </c>
      <c r="O106" s="71">
        <v>0</v>
      </c>
      <c r="P106" s="63">
        <f t="shared" si="3"/>
        <v>1</v>
      </c>
      <c r="Q106" s="30"/>
    </row>
    <row r="107" spans="1:17" s="1" customFormat="1" ht="126" customHeight="1">
      <c r="A107" s="75" t="s">
        <v>1326</v>
      </c>
      <c r="B107" s="77" t="s">
        <v>1306</v>
      </c>
      <c r="C107" s="71">
        <f>C108+C109+C110+C111+C112+C113+C114+C115+C116</f>
        <v>14229.400000000001</v>
      </c>
      <c r="D107" s="71">
        <f t="shared" ref="D107:O107" si="68">D108+D109+D110+D111+D112+D113+D114+D115+D116</f>
        <v>14229.400000000001</v>
      </c>
      <c r="E107" s="71">
        <f t="shared" si="68"/>
        <v>0</v>
      </c>
      <c r="F107" s="71">
        <f t="shared" si="68"/>
        <v>0</v>
      </c>
      <c r="G107" s="71">
        <f t="shared" si="68"/>
        <v>7053.2999999999993</v>
      </c>
      <c r="H107" s="71">
        <f t="shared" si="68"/>
        <v>7053.2999999999993</v>
      </c>
      <c r="I107" s="71">
        <f t="shared" si="68"/>
        <v>0</v>
      </c>
      <c r="J107" s="71">
        <f t="shared" si="68"/>
        <v>0</v>
      </c>
      <c r="K107" s="63">
        <f t="shared" si="7"/>
        <v>0.49568499023149243</v>
      </c>
      <c r="L107" s="71">
        <f t="shared" si="68"/>
        <v>7053.2999999999993</v>
      </c>
      <c r="M107" s="71">
        <f t="shared" si="68"/>
        <v>7053.2999999999993</v>
      </c>
      <c r="N107" s="71">
        <f t="shared" si="68"/>
        <v>0</v>
      </c>
      <c r="O107" s="71">
        <f t="shared" si="68"/>
        <v>0</v>
      </c>
      <c r="P107" s="63">
        <f t="shared" si="3"/>
        <v>0.49568499023149243</v>
      </c>
      <c r="Q107" s="30"/>
    </row>
    <row r="108" spans="1:17" s="1" customFormat="1" ht="126" customHeight="1">
      <c r="A108" s="75" t="s">
        <v>1327</v>
      </c>
      <c r="B108" s="40" t="s">
        <v>1307</v>
      </c>
      <c r="C108" s="71">
        <f t="shared" si="66"/>
        <v>271.10000000000002</v>
      </c>
      <c r="D108" s="71">
        <v>271.10000000000002</v>
      </c>
      <c r="E108" s="71">
        <v>0</v>
      </c>
      <c r="F108" s="71">
        <v>0</v>
      </c>
      <c r="G108" s="71">
        <f>H108+I108+J108</f>
        <v>267.5</v>
      </c>
      <c r="H108" s="71">
        <v>267.5</v>
      </c>
      <c r="I108" s="71">
        <v>0</v>
      </c>
      <c r="J108" s="71">
        <v>0</v>
      </c>
      <c r="K108" s="63">
        <f t="shared" si="7"/>
        <v>0.98672076724455915</v>
      </c>
      <c r="L108" s="71">
        <f>M108+N108+O108</f>
        <v>267.5</v>
      </c>
      <c r="M108" s="71">
        <v>267.5</v>
      </c>
      <c r="N108" s="71">
        <v>0</v>
      </c>
      <c r="O108" s="71">
        <v>0</v>
      </c>
      <c r="P108" s="63">
        <f t="shared" si="3"/>
        <v>0.98672076724455915</v>
      </c>
      <c r="Q108" s="30"/>
    </row>
    <row r="109" spans="1:17" s="1" customFormat="1" ht="126" customHeight="1">
      <c r="A109" s="75" t="s">
        <v>1328</v>
      </c>
      <c r="B109" s="40" t="s">
        <v>1308</v>
      </c>
      <c r="C109" s="71">
        <f t="shared" si="66"/>
        <v>1588.8</v>
      </c>
      <c r="D109" s="71">
        <v>1588.8</v>
      </c>
      <c r="E109" s="71">
        <v>0</v>
      </c>
      <c r="F109" s="71">
        <v>0</v>
      </c>
      <c r="G109" s="71">
        <f t="shared" ref="G109:G116" si="69">H109+I109+J109</f>
        <v>1588.8</v>
      </c>
      <c r="H109" s="71">
        <v>1588.8</v>
      </c>
      <c r="I109" s="71">
        <v>0</v>
      </c>
      <c r="J109" s="71">
        <v>0</v>
      </c>
      <c r="K109" s="63">
        <f t="shared" si="7"/>
        <v>1</v>
      </c>
      <c r="L109" s="71">
        <f t="shared" ref="L109" si="70">M109+N109+O109</f>
        <v>1588.8</v>
      </c>
      <c r="M109" s="71">
        <v>1588.8</v>
      </c>
      <c r="N109" s="71">
        <v>0</v>
      </c>
      <c r="O109" s="71">
        <v>0</v>
      </c>
      <c r="P109" s="63">
        <f t="shared" si="3"/>
        <v>1</v>
      </c>
      <c r="Q109" s="30"/>
    </row>
    <row r="110" spans="1:17" s="1" customFormat="1" ht="126" customHeight="1">
      <c r="A110" s="75" t="s">
        <v>1329</v>
      </c>
      <c r="B110" s="40" t="s">
        <v>1309</v>
      </c>
      <c r="C110" s="71">
        <f t="shared" si="66"/>
        <v>2560.6999999999998</v>
      </c>
      <c r="D110" s="71">
        <v>2560.6999999999998</v>
      </c>
      <c r="E110" s="71">
        <v>0</v>
      </c>
      <c r="F110" s="71">
        <v>0</v>
      </c>
      <c r="G110" s="71">
        <f t="shared" si="69"/>
        <v>2348.6</v>
      </c>
      <c r="H110" s="71">
        <v>2348.6</v>
      </c>
      <c r="I110" s="71">
        <v>0</v>
      </c>
      <c r="J110" s="71">
        <v>0</v>
      </c>
      <c r="K110" s="63">
        <f t="shared" si="7"/>
        <v>0.91717108603116337</v>
      </c>
      <c r="L110" s="71">
        <f>M110+N110+O110</f>
        <v>2348.6</v>
      </c>
      <c r="M110" s="71">
        <v>2348.6</v>
      </c>
      <c r="N110" s="71">
        <v>0</v>
      </c>
      <c r="O110" s="71">
        <v>0</v>
      </c>
      <c r="P110" s="63">
        <f t="shared" si="3"/>
        <v>0.91717108603116337</v>
      </c>
      <c r="Q110" s="30" t="s">
        <v>1665</v>
      </c>
    </row>
    <row r="111" spans="1:17" s="1" customFormat="1" ht="126" customHeight="1">
      <c r="A111" s="75" t="s">
        <v>1330</v>
      </c>
      <c r="B111" s="40" t="s">
        <v>1310</v>
      </c>
      <c r="C111" s="71">
        <f t="shared" si="66"/>
        <v>293.3</v>
      </c>
      <c r="D111" s="71">
        <v>293.3</v>
      </c>
      <c r="E111" s="71">
        <v>0</v>
      </c>
      <c r="F111" s="71">
        <v>0</v>
      </c>
      <c r="G111" s="71">
        <f t="shared" si="69"/>
        <v>293.3</v>
      </c>
      <c r="H111" s="71">
        <v>293.3</v>
      </c>
      <c r="I111" s="71">
        <v>0</v>
      </c>
      <c r="J111" s="71">
        <v>0</v>
      </c>
      <c r="K111" s="63">
        <f t="shared" si="7"/>
        <v>1</v>
      </c>
      <c r="L111" s="71">
        <f t="shared" ref="L111:L113" si="71">M111+N111+O111</f>
        <v>293.3</v>
      </c>
      <c r="M111" s="71">
        <v>293.3</v>
      </c>
      <c r="N111" s="71">
        <v>0</v>
      </c>
      <c r="O111" s="71">
        <v>0</v>
      </c>
      <c r="P111" s="63">
        <f t="shared" si="3"/>
        <v>1</v>
      </c>
      <c r="Q111" s="30"/>
    </row>
    <row r="112" spans="1:17" s="1" customFormat="1" ht="126" customHeight="1">
      <c r="A112" s="75" t="s">
        <v>1331</v>
      </c>
      <c r="B112" s="40" t="s">
        <v>1311</v>
      </c>
      <c r="C112" s="71">
        <f t="shared" si="66"/>
        <v>300</v>
      </c>
      <c r="D112" s="71">
        <v>300</v>
      </c>
      <c r="E112" s="71">
        <v>0</v>
      </c>
      <c r="F112" s="71">
        <v>0</v>
      </c>
      <c r="G112" s="71">
        <f t="shared" si="69"/>
        <v>297</v>
      </c>
      <c r="H112" s="71">
        <v>297</v>
      </c>
      <c r="I112" s="71">
        <v>0</v>
      </c>
      <c r="J112" s="71">
        <v>0</v>
      </c>
      <c r="K112" s="63">
        <f t="shared" si="7"/>
        <v>0.99</v>
      </c>
      <c r="L112" s="71">
        <f t="shared" si="71"/>
        <v>297</v>
      </c>
      <c r="M112" s="71">
        <v>297</v>
      </c>
      <c r="N112" s="71">
        <v>0</v>
      </c>
      <c r="O112" s="71">
        <v>0</v>
      </c>
      <c r="P112" s="63">
        <f t="shared" si="3"/>
        <v>0.99</v>
      </c>
      <c r="Q112" s="30"/>
    </row>
    <row r="113" spans="1:17" s="1" customFormat="1" ht="126" customHeight="1">
      <c r="A113" s="75" t="s">
        <v>1332</v>
      </c>
      <c r="B113" s="40" t="s">
        <v>1312</v>
      </c>
      <c r="C113" s="71">
        <f t="shared" si="66"/>
        <v>400</v>
      </c>
      <c r="D113" s="71">
        <v>400</v>
      </c>
      <c r="E113" s="71">
        <v>0</v>
      </c>
      <c r="F113" s="71">
        <v>0</v>
      </c>
      <c r="G113" s="71">
        <f t="shared" si="69"/>
        <v>400</v>
      </c>
      <c r="H113" s="71">
        <v>400</v>
      </c>
      <c r="I113" s="71">
        <v>0</v>
      </c>
      <c r="J113" s="71">
        <v>0</v>
      </c>
      <c r="K113" s="63">
        <f t="shared" si="7"/>
        <v>1</v>
      </c>
      <c r="L113" s="71">
        <f t="shared" si="71"/>
        <v>400</v>
      </c>
      <c r="M113" s="71">
        <v>400</v>
      </c>
      <c r="N113" s="71">
        <v>0</v>
      </c>
      <c r="O113" s="71">
        <v>0</v>
      </c>
      <c r="P113" s="63">
        <f t="shared" si="3"/>
        <v>1</v>
      </c>
      <c r="Q113" s="30"/>
    </row>
    <row r="114" spans="1:17" s="1" customFormat="1" ht="126" customHeight="1">
      <c r="A114" s="75" t="s">
        <v>1333</v>
      </c>
      <c r="B114" s="40" t="s">
        <v>1313</v>
      </c>
      <c r="C114" s="71">
        <f t="shared" si="66"/>
        <v>1417.9</v>
      </c>
      <c r="D114" s="71">
        <v>1417.9</v>
      </c>
      <c r="E114" s="71">
        <v>0</v>
      </c>
      <c r="F114" s="71">
        <v>0</v>
      </c>
      <c r="G114" s="71">
        <f t="shared" si="69"/>
        <v>1223.0999999999999</v>
      </c>
      <c r="H114" s="71">
        <v>1223.0999999999999</v>
      </c>
      <c r="I114" s="71">
        <v>0</v>
      </c>
      <c r="J114" s="71">
        <v>0</v>
      </c>
      <c r="K114" s="63">
        <f t="shared" si="7"/>
        <v>0.86261372452218055</v>
      </c>
      <c r="L114" s="71">
        <f>M114+N114+O114</f>
        <v>1223.0999999999999</v>
      </c>
      <c r="M114" s="71">
        <v>1223.0999999999999</v>
      </c>
      <c r="N114" s="71">
        <v>0</v>
      </c>
      <c r="O114" s="71">
        <v>0</v>
      </c>
      <c r="P114" s="63">
        <f t="shared" si="3"/>
        <v>0.86261372452218055</v>
      </c>
      <c r="Q114" s="30" t="s">
        <v>1666</v>
      </c>
    </row>
    <row r="115" spans="1:17" s="1" customFormat="1" ht="126" customHeight="1">
      <c r="A115" s="75" t="s">
        <v>1334</v>
      </c>
      <c r="B115" s="40" t="s">
        <v>1314</v>
      </c>
      <c r="C115" s="71">
        <f t="shared" si="66"/>
        <v>0</v>
      </c>
      <c r="D115" s="71">
        <v>0</v>
      </c>
      <c r="E115" s="71">
        <v>0</v>
      </c>
      <c r="F115" s="71">
        <v>0</v>
      </c>
      <c r="G115" s="71">
        <f t="shared" si="69"/>
        <v>0</v>
      </c>
      <c r="H115" s="71">
        <v>0</v>
      </c>
      <c r="I115" s="71">
        <v>0</v>
      </c>
      <c r="J115" s="71">
        <v>0</v>
      </c>
      <c r="K115" s="63" t="s">
        <v>32</v>
      </c>
      <c r="L115" s="71">
        <f t="shared" ref="L115:L116" si="72">M115+N115+O115</f>
        <v>0</v>
      </c>
      <c r="M115" s="71">
        <v>0</v>
      </c>
      <c r="N115" s="71">
        <v>0</v>
      </c>
      <c r="O115" s="71">
        <v>0</v>
      </c>
      <c r="P115" s="63" t="s">
        <v>32</v>
      </c>
      <c r="Q115" s="30" t="s">
        <v>1621</v>
      </c>
    </row>
    <row r="116" spans="1:17" s="1" customFormat="1" ht="126" customHeight="1">
      <c r="A116" s="75" t="s">
        <v>1335</v>
      </c>
      <c r="B116" s="40" t="s">
        <v>1315</v>
      </c>
      <c r="C116" s="71">
        <f t="shared" si="66"/>
        <v>7397.6</v>
      </c>
      <c r="D116" s="71">
        <v>7397.6</v>
      </c>
      <c r="E116" s="71">
        <v>0</v>
      </c>
      <c r="F116" s="71">
        <v>0</v>
      </c>
      <c r="G116" s="71">
        <f t="shared" si="69"/>
        <v>635</v>
      </c>
      <c r="H116" s="71">
        <v>635</v>
      </c>
      <c r="I116" s="71">
        <v>0</v>
      </c>
      <c r="J116" s="71">
        <v>0</v>
      </c>
      <c r="K116" s="63">
        <f t="shared" si="7"/>
        <v>8.5838650373093975E-2</v>
      </c>
      <c r="L116" s="71">
        <f t="shared" si="72"/>
        <v>635</v>
      </c>
      <c r="M116" s="71">
        <v>635</v>
      </c>
      <c r="N116" s="71">
        <v>0</v>
      </c>
      <c r="O116" s="71">
        <v>0</v>
      </c>
      <c r="P116" s="63">
        <f t="shared" si="3"/>
        <v>8.5838650373093975E-2</v>
      </c>
      <c r="Q116" s="30" t="s">
        <v>1667</v>
      </c>
    </row>
    <row r="117" spans="1:17" s="1" customFormat="1" ht="26.25">
      <c r="A117" s="75" t="s">
        <v>947</v>
      </c>
      <c r="B117" s="40" t="s">
        <v>120</v>
      </c>
      <c r="C117" s="71">
        <f>C118+C119+C120+C121+C122+C123+C124+C125+C126</f>
        <v>13584.400000000001</v>
      </c>
      <c r="D117" s="71">
        <f t="shared" ref="D117:O117" si="73">D118+D119+D120+D121+D122+D123+D124+D125+D126</f>
        <v>13584.400000000001</v>
      </c>
      <c r="E117" s="71">
        <f t="shared" si="73"/>
        <v>0</v>
      </c>
      <c r="F117" s="71">
        <f t="shared" si="73"/>
        <v>0</v>
      </c>
      <c r="G117" s="71">
        <f t="shared" si="73"/>
        <v>13432.5</v>
      </c>
      <c r="H117" s="71">
        <f t="shared" si="73"/>
        <v>13432.5</v>
      </c>
      <c r="I117" s="71">
        <f t="shared" si="73"/>
        <v>0</v>
      </c>
      <c r="J117" s="71">
        <f t="shared" si="73"/>
        <v>0</v>
      </c>
      <c r="K117" s="63">
        <f t="shared" si="7"/>
        <v>0.98881805600541783</v>
      </c>
      <c r="L117" s="71">
        <f t="shared" si="73"/>
        <v>13432.5</v>
      </c>
      <c r="M117" s="71">
        <f t="shared" si="73"/>
        <v>13432.5</v>
      </c>
      <c r="N117" s="71">
        <f t="shared" si="73"/>
        <v>0</v>
      </c>
      <c r="O117" s="71">
        <f t="shared" si="73"/>
        <v>0</v>
      </c>
      <c r="P117" s="63">
        <f t="shared" si="3"/>
        <v>0.98881805600541783</v>
      </c>
      <c r="Q117" s="30"/>
    </row>
    <row r="118" spans="1:17" s="1" customFormat="1" ht="360.75" customHeight="1">
      <c r="A118" s="75" t="s">
        <v>1025</v>
      </c>
      <c r="B118" s="77" t="s">
        <v>121</v>
      </c>
      <c r="C118" s="71">
        <f t="shared" ref="C118:C125" si="74">D118+E118+F118</f>
        <v>6570.1</v>
      </c>
      <c r="D118" s="71">
        <v>6570.1</v>
      </c>
      <c r="E118" s="71">
        <v>0</v>
      </c>
      <c r="F118" s="71">
        <v>0</v>
      </c>
      <c r="G118" s="71">
        <f t="shared" ref="G118:G125" si="75">H118+I118+J118</f>
        <v>6560.5</v>
      </c>
      <c r="H118" s="71">
        <v>6560.5</v>
      </c>
      <c r="I118" s="71">
        <v>0</v>
      </c>
      <c r="J118" s="71">
        <v>0</v>
      </c>
      <c r="K118" s="63">
        <f t="shared" si="7"/>
        <v>0.99853883502534202</v>
      </c>
      <c r="L118" s="71">
        <f t="shared" ref="L118:L125" si="76">M118+N118+O118</f>
        <v>6560.5</v>
      </c>
      <c r="M118" s="71">
        <v>6560.5</v>
      </c>
      <c r="N118" s="71">
        <v>0</v>
      </c>
      <c r="O118" s="71">
        <v>0</v>
      </c>
      <c r="P118" s="63">
        <f t="shared" si="3"/>
        <v>0.99853883502534202</v>
      </c>
      <c r="Q118" s="30"/>
    </row>
    <row r="119" spans="1:17" s="1" customFormat="1" ht="78" customHeight="1">
      <c r="A119" s="75" t="s">
        <v>1026</v>
      </c>
      <c r="B119" s="77" t="s">
        <v>122</v>
      </c>
      <c r="C119" s="71">
        <f t="shared" si="74"/>
        <v>3072</v>
      </c>
      <c r="D119" s="71">
        <v>3072</v>
      </c>
      <c r="E119" s="71">
        <v>0</v>
      </c>
      <c r="F119" s="71">
        <v>0</v>
      </c>
      <c r="G119" s="71">
        <f t="shared" si="75"/>
        <v>2963.8</v>
      </c>
      <c r="H119" s="71">
        <v>2963.8</v>
      </c>
      <c r="I119" s="71">
        <v>0</v>
      </c>
      <c r="J119" s="71">
        <v>0</v>
      </c>
      <c r="K119" s="63">
        <f t="shared" si="7"/>
        <v>0.96477864583333339</v>
      </c>
      <c r="L119" s="71">
        <f t="shared" si="76"/>
        <v>2963.8</v>
      </c>
      <c r="M119" s="71">
        <v>2963.8</v>
      </c>
      <c r="N119" s="71">
        <v>0</v>
      </c>
      <c r="O119" s="71">
        <v>0</v>
      </c>
      <c r="P119" s="63">
        <f t="shared" si="3"/>
        <v>0.96477864583333339</v>
      </c>
      <c r="Q119" s="30" t="s">
        <v>1660</v>
      </c>
    </row>
    <row r="120" spans="1:17" s="1" customFormat="1" ht="78.75">
      <c r="A120" s="75" t="s">
        <v>1027</v>
      </c>
      <c r="B120" s="77" t="s">
        <v>123</v>
      </c>
      <c r="C120" s="71">
        <f t="shared" si="74"/>
        <v>942.5</v>
      </c>
      <c r="D120" s="71">
        <v>942.5</v>
      </c>
      <c r="E120" s="71">
        <v>0</v>
      </c>
      <c r="F120" s="71">
        <v>0</v>
      </c>
      <c r="G120" s="71">
        <f t="shared" si="75"/>
        <v>942.5</v>
      </c>
      <c r="H120" s="71">
        <v>942.5</v>
      </c>
      <c r="I120" s="71">
        <v>0</v>
      </c>
      <c r="J120" s="71">
        <v>0</v>
      </c>
      <c r="K120" s="63">
        <f t="shared" si="7"/>
        <v>1</v>
      </c>
      <c r="L120" s="71">
        <f t="shared" si="76"/>
        <v>942.5</v>
      </c>
      <c r="M120" s="71">
        <v>942.5</v>
      </c>
      <c r="N120" s="71">
        <v>0</v>
      </c>
      <c r="O120" s="71">
        <v>0</v>
      </c>
      <c r="P120" s="63">
        <f t="shared" si="3"/>
        <v>1</v>
      </c>
      <c r="Q120" s="30"/>
    </row>
    <row r="121" spans="1:17" s="1" customFormat="1" ht="52.5">
      <c r="A121" s="75" t="s">
        <v>1028</v>
      </c>
      <c r="B121" s="77" t="s">
        <v>124</v>
      </c>
      <c r="C121" s="71">
        <f t="shared" si="74"/>
        <v>449.1</v>
      </c>
      <c r="D121" s="71">
        <v>449.1</v>
      </c>
      <c r="E121" s="71">
        <v>0</v>
      </c>
      <c r="F121" s="71">
        <v>0</v>
      </c>
      <c r="G121" s="71">
        <f t="shared" si="75"/>
        <v>449.1</v>
      </c>
      <c r="H121" s="71">
        <v>449.1</v>
      </c>
      <c r="I121" s="71">
        <v>0</v>
      </c>
      <c r="J121" s="71">
        <v>0</v>
      </c>
      <c r="K121" s="63">
        <f t="shared" si="7"/>
        <v>1</v>
      </c>
      <c r="L121" s="71">
        <f t="shared" si="76"/>
        <v>449.1</v>
      </c>
      <c r="M121" s="71">
        <v>449.1</v>
      </c>
      <c r="N121" s="71">
        <v>0</v>
      </c>
      <c r="O121" s="71">
        <v>0</v>
      </c>
      <c r="P121" s="63">
        <f t="shared" si="3"/>
        <v>1</v>
      </c>
      <c r="Q121" s="30"/>
    </row>
    <row r="122" spans="1:17" s="1" customFormat="1" ht="78.75">
      <c r="A122" s="75" t="s">
        <v>1029</v>
      </c>
      <c r="B122" s="77" t="s">
        <v>125</v>
      </c>
      <c r="C122" s="71">
        <f t="shared" si="74"/>
        <v>93.6</v>
      </c>
      <c r="D122" s="71">
        <v>93.6</v>
      </c>
      <c r="E122" s="71">
        <v>0</v>
      </c>
      <c r="F122" s="71">
        <v>0</v>
      </c>
      <c r="G122" s="71">
        <f t="shared" si="75"/>
        <v>93.6</v>
      </c>
      <c r="H122" s="71">
        <v>93.6</v>
      </c>
      <c r="I122" s="71">
        <v>0</v>
      </c>
      <c r="J122" s="71">
        <v>0</v>
      </c>
      <c r="K122" s="63">
        <f t="shared" si="7"/>
        <v>1</v>
      </c>
      <c r="L122" s="71">
        <f t="shared" si="76"/>
        <v>93.6</v>
      </c>
      <c r="M122" s="71">
        <v>93.6</v>
      </c>
      <c r="N122" s="71">
        <v>0</v>
      </c>
      <c r="O122" s="71">
        <v>0</v>
      </c>
      <c r="P122" s="63">
        <f t="shared" si="3"/>
        <v>1</v>
      </c>
      <c r="Q122" s="30"/>
    </row>
    <row r="123" spans="1:17" s="1" customFormat="1" ht="78.75">
      <c r="A123" s="75" t="s">
        <v>1030</v>
      </c>
      <c r="B123" s="77" t="s">
        <v>126</v>
      </c>
      <c r="C123" s="71">
        <f t="shared" si="74"/>
        <v>899</v>
      </c>
      <c r="D123" s="71">
        <v>899</v>
      </c>
      <c r="E123" s="71">
        <v>0</v>
      </c>
      <c r="F123" s="71">
        <v>0</v>
      </c>
      <c r="G123" s="71">
        <f t="shared" si="75"/>
        <v>899</v>
      </c>
      <c r="H123" s="71">
        <v>899</v>
      </c>
      <c r="I123" s="71">
        <v>0</v>
      </c>
      <c r="J123" s="71">
        <v>0</v>
      </c>
      <c r="K123" s="63">
        <f t="shared" si="7"/>
        <v>1</v>
      </c>
      <c r="L123" s="71">
        <f t="shared" si="76"/>
        <v>899</v>
      </c>
      <c r="M123" s="71">
        <v>899</v>
      </c>
      <c r="N123" s="71">
        <v>0</v>
      </c>
      <c r="O123" s="71">
        <v>0</v>
      </c>
      <c r="P123" s="63">
        <f t="shared" si="3"/>
        <v>1</v>
      </c>
      <c r="Q123" s="30"/>
    </row>
    <row r="124" spans="1:17" s="1" customFormat="1" ht="78.75">
      <c r="A124" s="75" t="s">
        <v>1031</v>
      </c>
      <c r="B124" s="77" t="s">
        <v>127</v>
      </c>
      <c r="C124" s="71">
        <f t="shared" si="74"/>
        <v>526.4</v>
      </c>
      <c r="D124" s="71">
        <v>526.4</v>
      </c>
      <c r="E124" s="71">
        <v>0</v>
      </c>
      <c r="F124" s="71">
        <v>0</v>
      </c>
      <c r="G124" s="71">
        <f t="shared" si="75"/>
        <v>526.4</v>
      </c>
      <c r="H124" s="71">
        <v>526.4</v>
      </c>
      <c r="I124" s="71">
        <v>0</v>
      </c>
      <c r="J124" s="71">
        <v>0</v>
      </c>
      <c r="K124" s="63">
        <f t="shared" si="7"/>
        <v>1</v>
      </c>
      <c r="L124" s="71">
        <f t="shared" si="76"/>
        <v>526.4</v>
      </c>
      <c r="M124" s="71">
        <v>526.4</v>
      </c>
      <c r="N124" s="71">
        <v>0</v>
      </c>
      <c r="O124" s="71">
        <v>0</v>
      </c>
      <c r="P124" s="63">
        <f t="shared" si="3"/>
        <v>1</v>
      </c>
      <c r="Q124" s="30"/>
    </row>
    <row r="125" spans="1:17" s="1" customFormat="1" ht="78.75">
      <c r="A125" s="75" t="s">
        <v>1032</v>
      </c>
      <c r="B125" s="77" t="s">
        <v>128</v>
      </c>
      <c r="C125" s="71">
        <f t="shared" si="74"/>
        <v>500</v>
      </c>
      <c r="D125" s="71">
        <v>500</v>
      </c>
      <c r="E125" s="71">
        <v>0</v>
      </c>
      <c r="F125" s="71">
        <v>0</v>
      </c>
      <c r="G125" s="71">
        <f t="shared" si="75"/>
        <v>465.9</v>
      </c>
      <c r="H125" s="71">
        <v>465.9</v>
      </c>
      <c r="I125" s="71">
        <v>0</v>
      </c>
      <c r="J125" s="71">
        <v>0</v>
      </c>
      <c r="K125" s="63">
        <f t="shared" si="7"/>
        <v>0.93179999999999996</v>
      </c>
      <c r="L125" s="71">
        <f t="shared" si="76"/>
        <v>465.9</v>
      </c>
      <c r="M125" s="71">
        <v>465.9</v>
      </c>
      <c r="N125" s="71">
        <v>0</v>
      </c>
      <c r="O125" s="71">
        <v>0</v>
      </c>
      <c r="P125" s="63">
        <f t="shared" si="3"/>
        <v>0.93179999999999996</v>
      </c>
      <c r="Q125" s="30" t="s">
        <v>1668</v>
      </c>
    </row>
    <row r="126" spans="1:17" s="1" customFormat="1" ht="78.75">
      <c r="A126" s="75" t="s">
        <v>1033</v>
      </c>
      <c r="B126" s="77" t="s">
        <v>129</v>
      </c>
      <c r="C126" s="71">
        <f>D126+E126+F126</f>
        <v>531.70000000000005</v>
      </c>
      <c r="D126" s="71">
        <v>531.70000000000005</v>
      </c>
      <c r="E126" s="71">
        <v>0</v>
      </c>
      <c r="F126" s="71">
        <v>0</v>
      </c>
      <c r="G126" s="71">
        <f>H126+I126+J126</f>
        <v>531.70000000000005</v>
      </c>
      <c r="H126" s="71">
        <v>531.70000000000005</v>
      </c>
      <c r="I126" s="71">
        <v>0</v>
      </c>
      <c r="J126" s="71">
        <v>0</v>
      </c>
      <c r="K126" s="63">
        <f t="shared" si="7"/>
        <v>1</v>
      </c>
      <c r="L126" s="71">
        <f>M126+N126+O126</f>
        <v>531.70000000000005</v>
      </c>
      <c r="M126" s="71">
        <v>531.70000000000005</v>
      </c>
      <c r="N126" s="71">
        <v>0</v>
      </c>
      <c r="O126" s="71">
        <v>0</v>
      </c>
      <c r="P126" s="63">
        <f t="shared" si="3"/>
        <v>1</v>
      </c>
      <c r="Q126" s="30"/>
    </row>
    <row r="127" spans="1:17" s="1" customFormat="1" ht="65.25" customHeight="1">
      <c r="A127" s="75" t="s">
        <v>1410</v>
      </c>
      <c r="B127" s="78" t="s">
        <v>1248</v>
      </c>
      <c r="C127" s="74">
        <f>C128</f>
        <v>66.7</v>
      </c>
      <c r="D127" s="74">
        <f t="shared" ref="D127:O128" si="77">D128</f>
        <v>0</v>
      </c>
      <c r="E127" s="74">
        <f t="shared" si="77"/>
        <v>66.7</v>
      </c>
      <c r="F127" s="74">
        <f t="shared" si="77"/>
        <v>0</v>
      </c>
      <c r="G127" s="74">
        <f t="shared" si="77"/>
        <v>66.7</v>
      </c>
      <c r="H127" s="74">
        <f t="shared" si="77"/>
        <v>0</v>
      </c>
      <c r="I127" s="74">
        <f t="shared" si="77"/>
        <v>66.7</v>
      </c>
      <c r="J127" s="74">
        <f t="shared" si="77"/>
        <v>0</v>
      </c>
      <c r="K127" s="63">
        <f t="shared" si="7"/>
        <v>1</v>
      </c>
      <c r="L127" s="74">
        <f t="shared" si="77"/>
        <v>66.7</v>
      </c>
      <c r="M127" s="74">
        <f t="shared" si="77"/>
        <v>0</v>
      </c>
      <c r="N127" s="74">
        <f t="shared" si="77"/>
        <v>66.7</v>
      </c>
      <c r="O127" s="74">
        <f t="shared" si="77"/>
        <v>0</v>
      </c>
      <c r="P127" s="63">
        <f t="shared" si="3"/>
        <v>1</v>
      </c>
      <c r="Q127" s="30"/>
    </row>
    <row r="128" spans="1:17" s="1" customFormat="1" ht="105">
      <c r="A128" s="75" t="s">
        <v>1411</v>
      </c>
      <c r="B128" s="40" t="s">
        <v>1408</v>
      </c>
      <c r="C128" s="71">
        <f>C129</f>
        <v>66.7</v>
      </c>
      <c r="D128" s="71">
        <f t="shared" si="77"/>
        <v>0</v>
      </c>
      <c r="E128" s="71">
        <f t="shared" si="77"/>
        <v>66.7</v>
      </c>
      <c r="F128" s="71">
        <f t="shared" si="77"/>
        <v>0</v>
      </c>
      <c r="G128" s="71">
        <f t="shared" si="77"/>
        <v>66.7</v>
      </c>
      <c r="H128" s="71">
        <f t="shared" si="77"/>
        <v>0</v>
      </c>
      <c r="I128" s="71">
        <f t="shared" si="77"/>
        <v>66.7</v>
      </c>
      <c r="J128" s="71">
        <f t="shared" si="77"/>
        <v>0</v>
      </c>
      <c r="K128" s="63">
        <f t="shared" si="7"/>
        <v>1</v>
      </c>
      <c r="L128" s="71">
        <f t="shared" si="77"/>
        <v>66.7</v>
      </c>
      <c r="M128" s="71">
        <f t="shared" si="77"/>
        <v>0</v>
      </c>
      <c r="N128" s="71">
        <f t="shared" si="77"/>
        <v>66.7</v>
      </c>
      <c r="O128" s="71">
        <f t="shared" si="77"/>
        <v>0</v>
      </c>
      <c r="P128" s="63">
        <f t="shared" si="3"/>
        <v>1</v>
      </c>
      <c r="Q128" s="30"/>
    </row>
    <row r="129" spans="1:17" s="1" customFormat="1" ht="105">
      <c r="A129" s="75" t="s">
        <v>1095</v>
      </c>
      <c r="B129" s="77" t="s">
        <v>1409</v>
      </c>
      <c r="C129" s="71">
        <f>D129+E129+F129</f>
        <v>66.7</v>
      </c>
      <c r="D129" s="71">
        <v>0</v>
      </c>
      <c r="E129" s="71">
        <f>50+16.7</f>
        <v>66.7</v>
      </c>
      <c r="F129" s="71">
        <v>0</v>
      </c>
      <c r="G129" s="71">
        <f>H129+I129+J129</f>
        <v>66.7</v>
      </c>
      <c r="H129" s="71">
        <v>0</v>
      </c>
      <c r="I129" s="71">
        <v>66.7</v>
      </c>
      <c r="J129" s="71">
        <v>0</v>
      </c>
      <c r="K129" s="63">
        <f t="shared" si="7"/>
        <v>1</v>
      </c>
      <c r="L129" s="71">
        <f>M129+N129+O129</f>
        <v>66.7</v>
      </c>
      <c r="M129" s="71">
        <v>0</v>
      </c>
      <c r="N129" s="71">
        <v>66.7</v>
      </c>
      <c r="O129" s="71">
        <v>0</v>
      </c>
      <c r="P129" s="63">
        <f t="shared" si="3"/>
        <v>1</v>
      </c>
      <c r="Q129" s="30"/>
    </row>
    <row r="130" spans="1:17" s="1" customFormat="1" ht="177" customHeight="1">
      <c r="A130" s="75" t="s">
        <v>898</v>
      </c>
      <c r="B130" s="78" t="s">
        <v>130</v>
      </c>
      <c r="C130" s="74">
        <f>C131</f>
        <v>32696.799999999999</v>
      </c>
      <c r="D130" s="74">
        <f t="shared" ref="D130:O130" si="78">D131</f>
        <v>32696.799999999999</v>
      </c>
      <c r="E130" s="74">
        <f t="shared" si="78"/>
        <v>0</v>
      </c>
      <c r="F130" s="74">
        <f t="shared" si="78"/>
        <v>0</v>
      </c>
      <c r="G130" s="74">
        <f t="shared" si="78"/>
        <v>5486.8</v>
      </c>
      <c r="H130" s="74">
        <f t="shared" si="78"/>
        <v>5486.8</v>
      </c>
      <c r="I130" s="74">
        <f t="shared" si="78"/>
        <v>0</v>
      </c>
      <c r="J130" s="74">
        <f t="shared" si="78"/>
        <v>0</v>
      </c>
      <c r="K130" s="63">
        <f t="shared" si="7"/>
        <v>0.16780847055369333</v>
      </c>
      <c r="L130" s="74">
        <f t="shared" si="78"/>
        <v>5486.8</v>
      </c>
      <c r="M130" s="74">
        <f t="shared" si="78"/>
        <v>5486.8</v>
      </c>
      <c r="N130" s="74">
        <f t="shared" si="78"/>
        <v>0</v>
      </c>
      <c r="O130" s="74">
        <f t="shared" si="78"/>
        <v>0</v>
      </c>
      <c r="P130" s="63">
        <f t="shared" si="3"/>
        <v>0.16780847055369333</v>
      </c>
      <c r="Q130" s="30"/>
    </row>
    <row r="131" spans="1:17" s="1" customFormat="1" ht="259.5" customHeight="1">
      <c r="A131" s="75" t="s">
        <v>998</v>
      </c>
      <c r="B131" s="78" t="s">
        <v>1336</v>
      </c>
      <c r="C131" s="74">
        <f>C132+C139</f>
        <v>32696.799999999999</v>
      </c>
      <c r="D131" s="74">
        <f t="shared" ref="D131:O131" si="79">D132+D139</f>
        <v>32696.799999999999</v>
      </c>
      <c r="E131" s="74">
        <f t="shared" si="79"/>
        <v>0</v>
      </c>
      <c r="F131" s="74">
        <f t="shared" si="79"/>
        <v>0</v>
      </c>
      <c r="G131" s="74">
        <f t="shared" si="79"/>
        <v>5486.8</v>
      </c>
      <c r="H131" s="74">
        <f t="shared" si="79"/>
        <v>5486.8</v>
      </c>
      <c r="I131" s="74">
        <f t="shared" si="79"/>
        <v>0</v>
      </c>
      <c r="J131" s="74">
        <f t="shared" si="79"/>
        <v>0</v>
      </c>
      <c r="K131" s="63">
        <f t="shared" si="7"/>
        <v>0.16780847055369333</v>
      </c>
      <c r="L131" s="74">
        <f t="shared" si="79"/>
        <v>5486.8</v>
      </c>
      <c r="M131" s="74">
        <f t="shared" si="79"/>
        <v>5486.8</v>
      </c>
      <c r="N131" s="74">
        <f t="shared" si="79"/>
        <v>0</v>
      </c>
      <c r="O131" s="74">
        <f t="shared" si="79"/>
        <v>0</v>
      </c>
      <c r="P131" s="63">
        <f t="shared" si="3"/>
        <v>0.16780847055369333</v>
      </c>
      <c r="Q131" s="30"/>
    </row>
    <row r="132" spans="1:17" s="1" customFormat="1" ht="105">
      <c r="A132" s="75" t="s">
        <v>799</v>
      </c>
      <c r="B132" s="40" t="s">
        <v>1337</v>
      </c>
      <c r="C132" s="71">
        <f>C133+C136</f>
        <v>1209.7</v>
      </c>
      <c r="D132" s="71">
        <f t="shared" ref="D132:O132" si="80">D133+D136</f>
        <v>1209.7</v>
      </c>
      <c r="E132" s="71">
        <f t="shared" si="80"/>
        <v>0</v>
      </c>
      <c r="F132" s="71">
        <f t="shared" si="80"/>
        <v>0</v>
      </c>
      <c r="G132" s="71">
        <f t="shared" si="80"/>
        <v>609.70000000000005</v>
      </c>
      <c r="H132" s="71">
        <f t="shared" si="80"/>
        <v>609.70000000000005</v>
      </c>
      <c r="I132" s="71">
        <f t="shared" si="80"/>
        <v>0</v>
      </c>
      <c r="J132" s="71">
        <f t="shared" si="80"/>
        <v>0</v>
      </c>
      <c r="K132" s="63">
        <f t="shared" si="7"/>
        <v>0.50400925849384148</v>
      </c>
      <c r="L132" s="71">
        <f t="shared" si="80"/>
        <v>609.70000000000005</v>
      </c>
      <c r="M132" s="71">
        <f t="shared" si="80"/>
        <v>609.70000000000005</v>
      </c>
      <c r="N132" s="71">
        <f t="shared" si="80"/>
        <v>0</v>
      </c>
      <c r="O132" s="71">
        <f t="shared" si="80"/>
        <v>0</v>
      </c>
      <c r="P132" s="63">
        <f t="shared" si="3"/>
        <v>0.50400925849384148</v>
      </c>
      <c r="Q132" s="30"/>
    </row>
    <row r="133" spans="1:17" s="1" customFormat="1" ht="78.75">
      <c r="A133" s="75" t="s">
        <v>907</v>
      </c>
      <c r="B133" s="77" t="s">
        <v>1338</v>
      </c>
      <c r="C133" s="71">
        <f>C134+C135</f>
        <v>150</v>
      </c>
      <c r="D133" s="71">
        <f>D134+D135</f>
        <v>150</v>
      </c>
      <c r="E133" s="71">
        <f t="shared" ref="E133:O133" si="81">E134+E135</f>
        <v>0</v>
      </c>
      <c r="F133" s="71">
        <f t="shared" si="81"/>
        <v>0</v>
      </c>
      <c r="G133" s="71">
        <f t="shared" si="81"/>
        <v>150</v>
      </c>
      <c r="H133" s="71">
        <f t="shared" si="81"/>
        <v>150</v>
      </c>
      <c r="I133" s="71">
        <f t="shared" si="81"/>
        <v>0</v>
      </c>
      <c r="J133" s="71">
        <f t="shared" si="81"/>
        <v>0</v>
      </c>
      <c r="K133" s="63">
        <f t="shared" si="7"/>
        <v>1</v>
      </c>
      <c r="L133" s="71">
        <f t="shared" si="81"/>
        <v>150</v>
      </c>
      <c r="M133" s="71">
        <f t="shared" si="81"/>
        <v>150</v>
      </c>
      <c r="N133" s="71">
        <f t="shared" si="81"/>
        <v>0</v>
      </c>
      <c r="O133" s="71">
        <f t="shared" si="81"/>
        <v>0</v>
      </c>
      <c r="P133" s="63">
        <f t="shared" si="3"/>
        <v>1</v>
      </c>
      <c r="Q133" s="30"/>
    </row>
    <row r="134" spans="1:17" s="1" customFormat="1" ht="105">
      <c r="A134" s="75" t="s">
        <v>1048</v>
      </c>
      <c r="B134" s="40" t="s">
        <v>1339</v>
      </c>
      <c r="C134" s="71">
        <f>D134+E134+F134</f>
        <v>0</v>
      </c>
      <c r="D134" s="71">
        <v>0</v>
      </c>
      <c r="E134" s="71">
        <v>0</v>
      </c>
      <c r="F134" s="71">
        <v>0</v>
      </c>
      <c r="G134" s="71">
        <f>H134+I134+J134</f>
        <v>0</v>
      </c>
      <c r="H134" s="71">
        <v>0</v>
      </c>
      <c r="I134" s="71">
        <v>0</v>
      </c>
      <c r="J134" s="71">
        <v>0</v>
      </c>
      <c r="K134" s="63" t="s">
        <v>32</v>
      </c>
      <c r="L134" s="71">
        <f>M134+N134+O134</f>
        <v>0</v>
      </c>
      <c r="M134" s="71">
        <v>0</v>
      </c>
      <c r="N134" s="71">
        <v>0</v>
      </c>
      <c r="O134" s="71">
        <v>0</v>
      </c>
      <c r="P134" s="63" t="s">
        <v>32</v>
      </c>
      <c r="Q134" s="30" t="s">
        <v>1621</v>
      </c>
    </row>
    <row r="135" spans="1:17" s="1" customFormat="1" ht="78.75">
      <c r="A135" s="75" t="s">
        <v>1340</v>
      </c>
      <c r="B135" s="40" t="s">
        <v>1341</v>
      </c>
      <c r="C135" s="71">
        <f>D135+E135+F135</f>
        <v>150</v>
      </c>
      <c r="D135" s="71">
        <v>150</v>
      </c>
      <c r="E135" s="71">
        <v>0</v>
      </c>
      <c r="F135" s="71">
        <v>0</v>
      </c>
      <c r="G135" s="71">
        <f>H135+I135+J135</f>
        <v>150</v>
      </c>
      <c r="H135" s="71">
        <v>150</v>
      </c>
      <c r="I135" s="71">
        <v>0</v>
      </c>
      <c r="J135" s="71">
        <v>0</v>
      </c>
      <c r="K135" s="63">
        <f t="shared" si="7"/>
        <v>1</v>
      </c>
      <c r="L135" s="71">
        <f>M135+N135+O135</f>
        <v>150</v>
      </c>
      <c r="M135" s="71">
        <v>150</v>
      </c>
      <c r="N135" s="71">
        <v>0</v>
      </c>
      <c r="O135" s="71">
        <v>0</v>
      </c>
      <c r="P135" s="63">
        <f t="shared" si="3"/>
        <v>1</v>
      </c>
      <c r="Q135" s="30"/>
    </row>
    <row r="136" spans="1:17" s="1" customFormat="1" ht="52.5">
      <c r="A136" s="75" t="s">
        <v>908</v>
      </c>
      <c r="B136" s="77" t="s">
        <v>1342</v>
      </c>
      <c r="C136" s="71">
        <f>C137+C138</f>
        <v>1059.7</v>
      </c>
      <c r="D136" s="71">
        <f t="shared" ref="D136:O136" si="82">D137+D138</f>
        <v>1059.7</v>
      </c>
      <c r="E136" s="71">
        <f t="shared" si="82"/>
        <v>0</v>
      </c>
      <c r="F136" s="71">
        <f t="shared" si="82"/>
        <v>0</v>
      </c>
      <c r="G136" s="71">
        <f t="shared" si="82"/>
        <v>459.7</v>
      </c>
      <c r="H136" s="71">
        <f t="shared" si="82"/>
        <v>459.7</v>
      </c>
      <c r="I136" s="71">
        <f t="shared" si="82"/>
        <v>0</v>
      </c>
      <c r="J136" s="71">
        <f t="shared" si="82"/>
        <v>0</v>
      </c>
      <c r="K136" s="63">
        <f t="shared" si="7"/>
        <v>0.43380201943946395</v>
      </c>
      <c r="L136" s="71">
        <f t="shared" si="82"/>
        <v>459.7</v>
      </c>
      <c r="M136" s="71">
        <f t="shared" si="82"/>
        <v>459.7</v>
      </c>
      <c r="N136" s="71">
        <f t="shared" si="82"/>
        <v>0</v>
      </c>
      <c r="O136" s="71">
        <f t="shared" si="82"/>
        <v>0</v>
      </c>
      <c r="P136" s="63">
        <f t="shared" si="3"/>
        <v>0.43380201943946395</v>
      </c>
      <c r="Q136" s="79"/>
    </row>
    <row r="137" spans="1:17" s="1" customFormat="1" ht="78.75">
      <c r="A137" s="75" t="s">
        <v>1343</v>
      </c>
      <c r="B137" s="40" t="s">
        <v>1345</v>
      </c>
      <c r="C137" s="71">
        <f>D137+E137+F137</f>
        <v>459.7</v>
      </c>
      <c r="D137" s="71">
        <v>459.7</v>
      </c>
      <c r="E137" s="71">
        <v>0</v>
      </c>
      <c r="F137" s="71">
        <v>0</v>
      </c>
      <c r="G137" s="71">
        <f>H137+I137+J137</f>
        <v>459.7</v>
      </c>
      <c r="H137" s="71">
        <v>459.7</v>
      </c>
      <c r="I137" s="71">
        <v>0</v>
      </c>
      <c r="J137" s="71">
        <v>0</v>
      </c>
      <c r="K137" s="63">
        <f t="shared" si="7"/>
        <v>1</v>
      </c>
      <c r="L137" s="71">
        <f>M137+N137+O137</f>
        <v>459.7</v>
      </c>
      <c r="M137" s="71">
        <v>459.7</v>
      </c>
      <c r="N137" s="71">
        <v>0</v>
      </c>
      <c r="O137" s="71">
        <v>0</v>
      </c>
      <c r="P137" s="63">
        <f t="shared" si="3"/>
        <v>1</v>
      </c>
      <c r="Q137" s="30"/>
    </row>
    <row r="138" spans="1:17" s="1" customFormat="1" ht="78.75">
      <c r="A138" s="75" t="s">
        <v>1344</v>
      </c>
      <c r="B138" s="40" t="s">
        <v>1341</v>
      </c>
      <c r="C138" s="71">
        <f>D138+E138+F138</f>
        <v>600</v>
      </c>
      <c r="D138" s="71">
        <v>600</v>
      </c>
      <c r="E138" s="71">
        <v>0</v>
      </c>
      <c r="F138" s="71">
        <v>0</v>
      </c>
      <c r="G138" s="71">
        <f>H138+I138+J138</f>
        <v>0</v>
      </c>
      <c r="H138" s="71">
        <v>0</v>
      </c>
      <c r="I138" s="71">
        <v>0</v>
      </c>
      <c r="J138" s="71">
        <v>0</v>
      </c>
      <c r="K138" s="63">
        <f t="shared" si="7"/>
        <v>0</v>
      </c>
      <c r="L138" s="71">
        <f>M138+N138+O138</f>
        <v>0</v>
      </c>
      <c r="M138" s="71">
        <v>0</v>
      </c>
      <c r="N138" s="71">
        <v>0</v>
      </c>
      <c r="O138" s="71">
        <v>0</v>
      </c>
      <c r="P138" s="63">
        <f t="shared" si="3"/>
        <v>0</v>
      </c>
      <c r="Q138" s="30" t="s">
        <v>1625</v>
      </c>
    </row>
    <row r="139" spans="1:17" s="1" customFormat="1" ht="105">
      <c r="A139" s="75" t="s">
        <v>800</v>
      </c>
      <c r="B139" s="40" t="s">
        <v>1346</v>
      </c>
      <c r="C139" s="71">
        <f t="shared" ref="C139:J139" si="83">C140+C166</f>
        <v>31487.1</v>
      </c>
      <c r="D139" s="71">
        <f t="shared" si="83"/>
        <v>31487.1</v>
      </c>
      <c r="E139" s="71">
        <f t="shared" si="83"/>
        <v>0</v>
      </c>
      <c r="F139" s="71">
        <f t="shared" si="83"/>
        <v>0</v>
      </c>
      <c r="G139" s="71">
        <f t="shared" si="83"/>
        <v>4877.1000000000004</v>
      </c>
      <c r="H139" s="71">
        <f t="shared" si="83"/>
        <v>4877.1000000000004</v>
      </c>
      <c r="I139" s="71">
        <f t="shared" si="83"/>
        <v>0</v>
      </c>
      <c r="J139" s="71">
        <f t="shared" si="83"/>
        <v>0</v>
      </c>
      <c r="K139" s="63">
        <f t="shared" si="7"/>
        <v>0.15489200339186526</v>
      </c>
      <c r="L139" s="71">
        <f>L140+L166</f>
        <v>4877.1000000000004</v>
      </c>
      <c r="M139" s="71">
        <f>M140+M166</f>
        <v>4877.1000000000004</v>
      </c>
      <c r="N139" s="71">
        <f>N140+N166</f>
        <v>0</v>
      </c>
      <c r="O139" s="71">
        <f>O140+O166</f>
        <v>0</v>
      </c>
      <c r="P139" s="63">
        <f t="shared" si="3"/>
        <v>0.15489200339186526</v>
      </c>
      <c r="Q139" s="30"/>
    </row>
    <row r="140" spans="1:17" s="1" customFormat="1" ht="52.5">
      <c r="A140" s="75" t="s">
        <v>919</v>
      </c>
      <c r="B140" s="77" t="s">
        <v>1347</v>
      </c>
      <c r="C140" s="71">
        <f>C141+C142+C143+C144+C145+C146+C147+C148+C149+C150+C151+C152+C153+C154+C155+C156+C157+C158+C159+C160+C161+C162+C163+C164+C165</f>
        <v>4928.5</v>
      </c>
      <c r="D140" s="71">
        <f t="shared" ref="D140:O140" si="84">D141+D142+D143+D144+D145+D146+D147+D148+D149+D150+D151+D152+D153+D154+D155+D156+D157+D158+D159+D160+D161+D162+D163+D164+D165</f>
        <v>4928.5</v>
      </c>
      <c r="E140" s="71">
        <f t="shared" si="84"/>
        <v>0</v>
      </c>
      <c r="F140" s="71">
        <f t="shared" si="84"/>
        <v>0</v>
      </c>
      <c r="G140" s="71">
        <f t="shared" si="84"/>
        <v>4749</v>
      </c>
      <c r="H140" s="71">
        <f t="shared" si="84"/>
        <v>4749</v>
      </c>
      <c r="I140" s="71">
        <f t="shared" si="84"/>
        <v>0</v>
      </c>
      <c r="J140" s="71">
        <f t="shared" si="84"/>
        <v>0</v>
      </c>
      <c r="K140" s="63">
        <f t="shared" si="7"/>
        <v>0.96357918230698991</v>
      </c>
      <c r="L140" s="71">
        <f t="shared" si="84"/>
        <v>4749</v>
      </c>
      <c r="M140" s="71">
        <f t="shared" si="84"/>
        <v>4749</v>
      </c>
      <c r="N140" s="71">
        <f t="shared" si="84"/>
        <v>0</v>
      </c>
      <c r="O140" s="71">
        <f t="shared" si="84"/>
        <v>0</v>
      </c>
      <c r="P140" s="63">
        <f t="shared" si="3"/>
        <v>0.96357918230698991</v>
      </c>
      <c r="Q140" s="30"/>
    </row>
    <row r="141" spans="1:17" s="1" customFormat="1" ht="78.75">
      <c r="A141" s="75" t="s">
        <v>1001</v>
      </c>
      <c r="B141" s="40" t="s">
        <v>1348</v>
      </c>
      <c r="C141" s="71">
        <f>D141+E141+F141</f>
        <v>0</v>
      </c>
      <c r="D141" s="71">
        <v>0</v>
      </c>
      <c r="E141" s="71">
        <v>0</v>
      </c>
      <c r="F141" s="71">
        <v>0</v>
      </c>
      <c r="G141" s="71">
        <f>H141+I141+J141</f>
        <v>0</v>
      </c>
      <c r="H141" s="71">
        <v>0</v>
      </c>
      <c r="I141" s="71">
        <v>0</v>
      </c>
      <c r="J141" s="71">
        <v>0</v>
      </c>
      <c r="K141" s="63" t="s">
        <v>32</v>
      </c>
      <c r="L141" s="71">
        <f>M141+N141+O141</f>
        <v>0</v>
      </c>
      <c r="M141" s="71">
        <v>0</v>
      </c>
      <c r="N141" s="71">
        <v>0</v>
      </c>
      <c r="O141" s="71">
        <v>0</v>
      </c>
      <c r="P141" s="63" t="s">
        <v>32</v>
      </c>
      <c r="Q141" s="30" t="s">
        <v>1621</v>
      </c>
    </row>
    <row r="142" spans="1:17" s="1" customFormat="1" ht="52.5">
      <c r="A142" s="75" t="s">
        <v>1002</v>
      </c>
      <c r="B142" s="40" t="s">
        <v>1349</v>
      </c>
      <c r="C142" s="71">
        <f t="shared" ref="C142:C154" si="85">D142+E142+F142</f>
        <v>0</v>
      </c>
      <c r="D142" s="71">
        <v>0</v>
      </c>
      <c r="E142" s="71">
        <v>0</v>
      </c>
      <c r="F142" s="71">
        <v>0</v>
      </c>
      <c r="G142" s="71">
        <f t="shared" ref="G142:G149" si="86">H142+I142+J142</f>
        <v>0</v>
      </c>
      <c r="H142" s="71">
        <v>0</v>
      </c>
      <c r="I142" s="71">
        <v>0</v>
      </c>
      <c r="J142" s="71">
        <v>0</v>
      </c>
      <c r="K142" s="63" t="s">
        <v>32</v>
      </c>
      <c r="L142" s="71">
        <f t="shared" ref="L142:L149" si="87">M142+N142+O142</f>
        <v>0</v>
      </c>
      <c r="M142" s="71">
        <v>0</v>
      </c>
      <c r="N142" s="71">
        <v>0</v>
      </c>
      <c r="O142" s="71">
        <v>0</v>
      </c>
      <c r="P142" s="63" t="s">
        <v>32</v>
      </c>
      <c r="Q142" s="30" t="s">
        <v>1621</v>
      </c>
    </row>
    <row r="143" spans="1:17" s="1" customFormat="1" ht="78.75">
      <c r="A143" s="75" t="s">
        <v>1003</v>
      </c>
      <c r="B143" s="40" t="s">
        <v>1350</v>
      </c>
      <c r="C143" s="71">
        <f t="shared" si="85"/>
        <v>0</v>
      </c>
      <c r="D143" s="71">
        <v>0</v>
      </c>
      <c r="E143" s="71">
        <v>0</v>
      </c>
      <c r="F143" s="71">
        <v>0</v>
      </c>
      <c r="G143" s="71">
        <f t="shared" si="86"/>
        <v>0</v>
      </c>
      <c r="H143" s="71">
        <v>0</v>
      </c>
      <c r="I143" s="71">
        <v>0</v>
      </c>
      <c r="J143" s="71">
        <v>0</v>
      </c>
      <c r="K143" s="63" t="s">
        <v>32</v>
      </c>
      <c r="L143" s="71">
        <f t="shared" si="87"/>
        <v>0</v>
      </c>
      <c r="M143" s="71">
        <v>0</v>
      </c>
      <c r="N143" s="71">
        <v>0</v>
      </c>
      <c r="O143" s="71">
        <v>0</v>
      </c>
      <c r="P143" s="63" t="s">
        <v>32</v>
      </c>
      <c r="Q143" s="30" t="s">
        <v>1621</v>
      </c>
    </row>
    <row r="144" spans="1:17" s="1" customFormat="1" ht="78.75">
      <c r="A144" s="75" t="s">
        <v>1004</v>
      </c>
      <c r="B144" s="40" t="s">
        <v>1351</v>
      </c>
      <c r="C144" s="71">
        <f t="shared" si="85"/>
        <v>0</v>
      </c>
      <c r="D144" s="71">
        <v>0</v>
      </c>
      <c r="E144" s="71">
        <v>0</v>
      </c>
      <c r="F144" s="71">
        <v>0</v>
      </c>
      <c r="G144" s="71">
        <f t="shared" si="86"/>
        <v>0</v>
      </c>
      <c r="H144" s="71">
        <v>0</v>
      </c>
      <c r="I144" s="71">
        <v>0</v>
      </c>
      <c r="J144" s="71">
        <v>0</v>
      </c>
      <c r="K144" s="63" t="s">
        <v>32</v>
      </c>
      <c r="L144" s="71">
        <f t="shared" si="87"/>
        <v>0</v>
      </c>
      <c r="M144" s="71">
        <v>0</v>
      </c>
      <c r="N144" s="71">
        <v>0</v>
      </c>
      <c r="O144" s="71">
        <v>0</v>
      </c>
      <c r="P144" s="63" t="s">
        <v>32</v>
      </c>
      <c r="Q144" s="30" t="s">
        <v>1621</v>
      </c>
    </row>
    <row r="145" spans="1:17" s="1" customFormat="1" ht="105">
      <c r="A145" s="75" t="s">
        <v>1005</v>
      </c>
      <c r="B145" s="40" t="s">
        <v>1352</v>
      </c>
      <c r="C145" s="71">
        <f t="shared" si="85"/>
        <v>0</v>
      </c>
      <c r="D145" s="71">
        <v>0</v>
      </c>
      <c r="E145" s="71">
        <v>0</v>
      </c>
      <c r="F145" s="71">
        <v>0</v>
      </c>
      <c r="G145" s="71">
        <f t="shared" si="86"/>
        <v>0</v>
      </c>
      <c r="H145" s="71">
        <v>0</v>
      </c>
      <c r="I145" s="71">
        <v>0</v>
      </c>
      <c r="J145" s="71">
        <v>0</v>
      </c>
      <c r="K145" s="63" t="s">
        <v>32</v>
      </c>
      <c r="L145" s="71">
        <f t="shared" si="87"/>
        <v>0</v>
      </c>
      <c r="M145" s="71">
        <v>0</v>
      </c>
      <c r="N145" s="71">
        <v>0</v>
      </c>
      <c r="O145" s="71">
        <v>0</v>
      </c>
      <c r="P145" s="63" t="s">
        <v>32</v>
      </c>
      <c r="Q145" s="30" t="s">
        <v>1621</v>
      </c>
    </row>
    <row r="146" spans="1:17" s="1" customFormat="1" ht="78.75">
      <c r="A146" s="75" t="s">
        <v>1007</v>
      </c>
      <c r="B146" s="40" t="s">
        <v>1353</v>
      </c>
      <c r="C146" s="71">
        <f t="shared" si="85"/>
        <v>0</v>
      </c>
      <c r="D146" s="71">
        <v>0</v>
      </c>
      <c r="E146" s="71">
        <v>0</v>
      </c>
      <c r="F146" s="71">
        <v>0</v>
      </c>
      <c r="G146" s="71">
        <f t="shared" si="86"/>
        <v>0</v>
      </c>
      <c r="H146" s="71">
        <v>0</v>
      </c>
      <c r="I146" s="71">
        <v>0</v>
      </c>
      <c r="J146" s="71">
        <v>0</v>
      </c>
      <c r="K146" s="63" t="s">
        <v>32</v>
      </c>
      <c r="L146" s="71">
        <f t="shared" si="87"/>
        <v>0</v>
      </c>
      <c r="M146" s="71">
        <v>0</v>
      </c>
      <c r="N146" s="71">
        <v>0</v>
      </c>
      <c r="O146" s="71">
        <v>0</v>
      </c>
      <c r="P146" s="63" t="s">
        <v>32</v>
      </c>
      <c r="Q146" s="30" t="s">
        <v>1621</v>
      </c>
    </row>
    <row r="147" spans="1:17" s="1" customFormat="1" ht="131.25">
      <c r="A147" s="75" t="s">
        <v>1049</v>
      </c>
      <c r="B147" s="40" t="s">
        <v>1354</v>
      </c>
      <c r="C147" s="71">
        <f t="shared" si="85"/>
        <v>0</v>
      </c>
      <c r="D147" s="71">
        <v>0</v>
      </c>
      <c r="E147" s="71">
        <v>0</v>
      </c>
      <c r="F147" s="71">
        <v>0</v>
      </c>
      <c r="G147" s="71">
        <f t="shared" si="86"/>
        <v>0</v>
      </c>
      <c r="H147" s="71">
        <v>0</v>
      </c>
      <c r="I147" s="71">
        <v>0</v>
      </c>
      <c r="J147" s="71">
        <v>0</v>
      </c>
      <c r="K147" s="63" t="s">
        <v>32</v>
      </c>
      <c r="L147" s="71">
        <f t="shared" si="87"/>
        <v>0</v>
      </c>
      <c r="M147" s="71">
        <v>0</v>
      </c>
      <c r="N147" s="71">
        <v>0</v>
      </c>
      <c r="O147" s="71">
        <v>0</v>
      </c>
      <c r="P147" s="63" t="s">
        <v>32</v>
      </c>
      <c r="Q147" s="30" t="s">
        <v>1621</v>
      </c>
    </row>
    <row r="148" spans="1:17" s="1" customFormat="1" ht="78.75">
      <c r="A148" s="75" t="s">
        <v>1034</v>
      </c>
      <c r="B148" s="40" t="s">
        <v>1355</v>
      </c>
      <c r="C148" s="71">
        <f t="shared" si="85"/>
        <v>0</v>
      </c>
      <c r="D148" s="71">
        <v>0</v>
      </c>
      <c r="E148" s="71">
        <v>0</v>
      </c>
      <c r="F148" s="71">
        <v>0</v>
      </c>
      <c r="G148" s="71">
        <f t="shared" si="86"/>
        <v>0</v>
      </c>
      <c r="H148" s="71">
        <v>0</v>
      </c>
      <c r="I148" s="71">
        <v>0</v>
      </c>
      <c r="J148" s="71">
        <v>0</v>
      </c>
      <c r="K148" s="63" t="s">
        <v>32</v>
      </c>
      <c r="L148" s="71">
        <f t="shared" si="87"/>
        <v>0</v>
      </c>
      <c r="M148" s="71">
        <v>0</v>
      </c>
      <c r="N148" s="71">
        <v>0</v>
      </c>
      <c r="O148" s="71">
        <v>0</v>
      </c>
      <c r="P148" s="63" t="s">
        <v>32</v>
      </c>
      <c r="Q148" s="30" t="s">
        <v>1621</v>
      </c>
    </row>
    <row r="149" spans="1:17" s="1" customFormat="1" ht="105">
      <c r="A149" s="75" t="s">
        <v>1035</v>
      </c>
      <c r="B149" s="40" t="s">
        <v>1356</v>
      </c>
      <c r="C149" s="71">
        <f t="shared" si="85"/>
        <v>0</v>
      </c>
      <c r="D149" s="71">
        <v>0</v>
      </c>
      <c r="E149" s="71">
        <v>0</v>
      </c>
      <c r="F149" s="71">
        <v>0</v>
      </c>
      <c r="G149" s="71">
        <f t="shared" si="86"/>
        <v>0</v>
      </c>
      <c r="H149" s="71">
        <v>0</v>
      </c>
      <c r="I149" s="71">
        <v>0</v>
      </c>
      <c r="J149" s="71">
        <v>0</v>
      </c>
      <c r="K149" s="63" t="s">
        <v>32</v>
      </c>
      <c r="L149" s="71">
        <f t="shared" si="87"/>
        <v>0</v>
      </c>
      <c r="M149" s="71">
        <v>0</v>
      </c>
      <c r="N149" s="71">
        <v>0</v>
      </c>
      <c r="O149" s="71">
        <v>0</v>
      </c>
      <c r="P149" s="63" t="s">
        <v>32</v>
      </c>
      <c r="Q149" s="30" t="s">
        <v>1621</v>
      </c>
    </row>
    <row r="150" spans="1:17" s="1" customFormat="1" ht="52.5">
      <c r="A150" s="75" t="s">
        <v>1036</v>
      </c>
      <c r="B150" s="40" t="s">
        <v>1357</v>
      </c>
      <c r="C150" s="71">
        <f t="shared" si="85"/>
        <v>0</v>
      </c>
      <c r="D150" s="71">
        <v>0</v>
      </c>
      <c r="E150" s="71">
        <v>0</v>
      </c>
      <c r="F150" s="71">
        <v>0</v>
      </c>
      <c r="G150" s="71">
        <f t="shared" ref="G150:G163" si="88">H150+I150+J150</f>
        <v>0</v>
      </c>
      <c r="H150" s="71">
        <v>0</v>
      </c>
      <c r="I150" s="71">
        <v>0</v>
      </c>
      <c r="J150" s="71">
        <v>0</v>
      </c>
      <c r="K150" s="63" t="s">
        <v>32</v>
      </c>
      <c r="L150" s="71">
        <f t="shared" ref="L150:L163" si="89">M150+N150+O150</f>
        <v>0</v>
      </c>
      <c r="M150" s="71">
        <v>0</v>
      </c>
      <c r="N150" s="71">
        <v>0</v>
      </c>
      <c r="O150" s="71">
        <v>0</v>
      </c>
      <c r="P150" s="63" t="s">
        <v>32</v>
      </c>
      <c r="Q150" s="30" t="s">
        <v>1621</v>
      </c>
    </row>
    <row r="151" spans="1:17" s="1" customFormat="1" ht="78.75">
      <c r="A151" s="75" t="s">
        <v>1037</v>
      </c>
      <c r="B151" s="40" t="s">
        <v>1358</v>
      </c>
      <c r="C151" s="71">
        <f t="shared" si="85"/>
        <v>0</v>
      </c>
      <c r="D151" s="71">
        <v>0</v>
      </c>
      <c r="E151" s="71">
        <v>0</v>
      </c>
      <c r="F151" s="71">
        <v>0</v>
      </c>
      <c r="G151" s="71">
        <f t="shared" si="88"/>
        <v>0</v>
      </c>
      <c r="H151" s="71">
        <v>0</v>
      </c>
      <c r="I151" s="71">
        <v>0</v>
      </c>
      <c r="J151" s="71">
        <v>0</v>
      </c>
      <c r="K151" s="63" t="s">
        <v>32</v>
      </c>
      <c r="L151" s="71">
        <f t="shared" si="89"/>
        <v>0</v>
      </c>
      <c r="M151" s="71">
        <v>0</v>
      </c>
      <c r="N151" s="71">
        <v>0</v>
      </c>
      <c r="O151" s="71">
        <v>0</v>
      </c>
      <c r="P151" s="63" t="s">
        <v>32</v>
      </c>
      <c r="Q151" s="30" t="s">
        <v>1621</v>
      </c>
    </row>
    <row r="152" spans="1:17" s="1" customFormat="1" ht="78.75">
      <c r="A152" s="75" t="s">
        <v>1038</v>
      </c>
      <c r="B152" s="40" t="s">
        <v>1359</v>
      </c>
      <c r="C152" s="71">
        <f t="shared" si="85"/>
        <v>0</v>
      </c>
      <c r="D152" s="71">
        <v>0</v>
      </c>
      <c r="E152" s="71">
        <v>0</v>
      </c>
      <c r="F152" s="71">
        <v>0</v>
      </c>
      <c r="G152" s="71">
        <f t="shared" si="88"/>
        <v>0</v>
      </c>
      <c r="H152" s="71">
        <v>0</v>
      </c>
      <c r="I152" s="71">
        <v>0</v>
      </c>
      <c r="J152" s="71">
        <v>0</v>
      </c>
      <c r="K152" s="63" t="s">
        <v>32</v>
      </c>
      <c r="L152" s="71">
        <f t="shared" si="89"/>
        <v>0</v>
      </c>
      <c r="M152" s="71">
        <v>0</v>
      </c>
      <c r="N152" s="71">
        <v>0</v>
      </c>
      <c r="O152" s="71">
        <v>0</v>
      </c>
      <c r="P152" s="63" t="s">
        <v>32</v>
      </c>
      <c r="Q152" s="30" t="s">
        <v>1621</v>
      </c>
    </row>
    <row r="153" spans="1:17" s="1" customFormat="1" ht="78.75">
      <c r="A153" s="75" t="s">
        <v>1039</v>
      </c>
      <c r="B153" s="40" t="s">
        <v>1360</v>
      </c>
      <c r="C153" s="71">
        <f t="shared" si="85"/>
        <v>0</v>
      </c>
      <c r="D153" s="71">
        <v>0</v>
      </c>
      <c r="E153" s="71">
        <v>0</v>
      </c>
      <c r="F153" s="71">
        <v>0</v>
      </c>
      <c r="G153" s="71">
        <f t="shared" si="88"/>
        <v>0</v>
      </c>
      <c r="H153" s="71">
        <v>0</v>
      </c>
      <c r="I153" s="71">
        <v>0</v>
      </c>
      <c r="J153" s="71">
        <v>0</v>
      </c>
      <c r="K153" s="63" t="s">
        <v>32</v>
      </c>
      <c r="L153" s="71">
        <f t="shared" si="89"/>
        <v>0</v>
      </c>
      <c r="M153" s="71">
        <v>0</v>
      </c>
      <c r="N153" s="71">
        <v>0</v>
      </c>
      <c r="O153" s="71">
        <v>0</v>
      </c>
      <c r="P153" s="63" t="s">
        <v>32</v>
      </c>
      <c r="Q153" s="30" t="s">
        <v>1621</v>
      </c>
    </row>
    <row r="154" spans="1:17" s="1" customFormat="1" ht="52.5">
      <c r="A154" s="75" t="s">
        <v>1040</v>
      </c>
      <c r="B154" s="40" t="s">
        <v>1361</v>
      </c>
      <c r="C154" s="71">
        <f t="shared" si="85"/>
        <v>0</v>
      </c>
      <c r="D154" s="71">
        <v>0</v>
      </c>
      <c r="E154" s="71">
        <v>0</v>
      </c>
      <c r="F154" s="71">
        <v>0</v>
      </c>
      <c r="G154" s="71">
        <f t="shared" si="88"/>
        <v>0</v>
      </c>
      <c r="H154" s="71">
        <v>0</v>
      </c>
      <c r="I154" s="71">
        <v>0</v>
      </c>
      <c r="J154" s="71">
        <v>0</v>
      </c>
      <c r="K154" s="63" t="s">
        <v>32</v>
      </c>
      <c r="L154" s="71">
        <f t="shared" si="89"/>
        <v>0</v>
      </c>
      <c r="M154" s="71">
        <v>0</v>
      </c>
      <c r="N154" s="71">
        <v>0</v>
      </c>
      <c r="O154" s="71">
        <v>0</v>
      </c>
      <c r="P154" s="63" t="s">
        <v>32</v>
      </c>
      <c r="Q154" s="30" t="s">
        <v>1621</v>
      </c>
    </row>
    <row r="155" spans="1:17" s="1" customFormat="1" ht="78.75">
      <c r="A155" s="75" t="s">
        <v>1393</v>
      </c>
      <c r="B155" s="40" t="s">
        <v>1362</v>
      </c>
      <c r="C155" s="71">
        <f t="shared" ref="C155:C159" si="90">D155+E155+F155</f>
        <v>0</v>
      </c>
      <c r="D155" s="71">
        <v>0</v>
      </c>
      <c r="E155" s="71">
        <v>0</v>
      </c>
      <c r="F155" s="71">
        <v>0</v>
      </c>
      <c r="G155" s="71">
        <f t="shared" si="88"/>
        <v>0</v>
      </c>
      <c r="H155" s="71">
        <v>0</v>
      </c>
      <c r="I155" s="71">
        <v>0</v>
      </c>
      <c r="J155" s="71">
        <v>0</v>
      </c>
      <c r="K155" s="63" t="s">
        <v>32</v>
      </c>
      <c r="L155" s="71">
        <f t="shared" si="89"/>
        <v>0</v>
      </c>
      <c r="M155" s="71">
        <v>0</v>
      </c>
      <c r="N155" s="71">
        <v>0</v>
      </c>
      <c r="O155" s="71">
        <v>0</v>
      </c>
      <c r="P155" s="63" t="s">
        <v>32</v>
      </c>
      <c r="Q155" s="30" t="s">
        <v>1621</v>
      </c>
    </row>
    <row r="156" spans="1:17" s="1" customFormat="1" ht="52.5">
      <c r="A156" s="75" t="s">
        <v>1394</v>
      </c>
      <c r="B156" s="40" t="s">
        <v>1363</v>
      </c>
      <c r="C156" s="71">
        <f t="shared" si="90"/>
        <v>0</v>
      </c>
      <c r="D156" s="71">
        <v>0</v>
      </c>
      <c r="E156" s="71">
        <v>0</v>
      </c>
      <c r="F156" s="71">
        <v>0</v>
      </c>
      <c r="G156" s="71">
        <f t="shared" si="88"/>
        <v>0</v>
      </c>
      <c r="H156" s="71">
        <v>0</v>
      </c>
      <c r="I156" s="71">
        <v>0</v>
      </c>
      <c r="J156" s="71">
        <v>0</v>
      </c>
      <c r="K156" s="63" t="s">
        <v>32</v>
      </c>
      <c r="L156" s="71">
        <f t="shared" si="89"/>
        <v>0</v>
      </c>
      <c r="M156" s="71">
        <v>0</v>
      </c>
      <c r="N156" s="71">
        <v>0</v>
      </c>
      <c r="O156" s="71">
        <v>0</v>
      </c>
      <c r="P156" s="63" t="s">
        <v>32</v>
      </c>
      <c r="Q156" s="30" t="s">
        <v>1621</v>
      </c>
    </row>
    <row r="157" spans="1:17" s="1" customFormat="1" ht="78.75">
      <c r="A157" s="75" t="s">
        <v>1395</v>
      </c>
      <c r="B157" s="40" t="s">
        <v>1364</v>
      </c>
      <c r="C157" s="71">
        <f t="shared" si="90"/>
        <v>0</v>
      </c>
      <c r="D157" s="71">
        <v>0</v>
      </c>
      <c r="E157" s="71">
        <v>0</v>
      </c>
      <c r="F157" s="71">
        <v>0</v>
      </c>
      <c r="G157" s="71">
        <f t="shared" si="88"/>
        <v>0</v>
      </c>
      <c r="H157" s="71">
        <v>0</v>
      </c>
      <c r="I157" s="71">
        <v>0</v>
      </c>
      <c r="J157" s="71">
        <v>0</v>
      </c>
      <c r="K157" s="63" t="s">
        <v>32</v>
      </c>
      <c r="L157" s="71">
        <f t="shared" si="89"/>
        <v>0</v>
      </c>
      <c r="M157" s="71">
        <v>0</v>
      </c>
      <c r="N157" s="71">
        <v>0</v>
      </c>
      <c r="O157" s="71">
        <v>0</v>
      </c>
      <c r="P157" s="63" t="s">
        <v>32</v>
      </c>
      <c r="Q157" s="30" t="s">
        <v>1621</v>
      </c>
    </row>
    <row r="158" spans="1:17" s="1" customFormat="1" ht="78.75">
      <c r="A158" s="75" t="s">
        <v>1396</v>
      </c>
      <c r="B158" s="40" t="s">
        <v>1365</v>
      </c>
      <c r="C158" s="71">
        <f t="shared" si="90"/>
        <v>0</v>
      </c>
      <c r="D158" s="71">
        <v>0</v>
      </c>
      <c r="E158" s="71">
        <v>0</v>
      </c>
      <c r="F158" s="71">
        <v>0</v>
      </c>
      <c r="G158" s="71">
        <f t="shared" si="88"/>
        <v>0</v>
      </c>
      <c r="H158" s="71">
        <v>0</v>
      </c>
      <c r="I158" s="71">
        <v>0</v>
      </c>
      <c r="J158" s="71">
        <v>0</v>
      </c>
      <c r="K158" s="63" t="s">
        <v>32</v>
      </c>
      <c r="L158" s="71">
        <f t="shared" si="89"/>
        <v>0</v>
      </c>
      <c r="M158" s="71">
        <v>0</v>
      </c>
      <c r="N158" s="71">
        <v>0</v>
      </c>
      <c r="O158" s="71">
        <v>0</v>
      </c>
      <c r="P158" s="63" t="s">
        <v>32</v>
      </c>
      <c r="Q158" s="30" t="s">
        <v>1621</v>
      </c>
    </row>
    <row r="159" spans="1:17" s="1" customFormat="1" ht="78.75">
      <c r="A159" s="75" t="s">
        <v>1397</v>
      </c>
      <c r="B159" s="40" t="s">
        <v>1366</v>
      </c>
      <c r="C159" s="71">
        <f t="shared" si="90"/>
        <v>0</v>
      </c>
      <c r="D159" s="71">
        <v>0</v>
      </c>
      <c r="E159" s="71">
        <v>0</v>
      </c>
      <c r="F159" s="71">
        <v>0</v>
      </c>
      <c r="G159" s="71">
        <f t="shared" si="88"/>
        <v>0</v>
      </c>
      <c r="H159" s="71">
        <v>0</v>
      </c>
      <c r="I159" s="71">
        <v>0</v>
      </c>
      <c r="J159" s="71">
        <v>0</v>
      </c>
      <c r="K159" s="63" t="s">
        <v>32</v>
      </c>
      <c r="L159" s="71">
        <f t="shared" si="89"/>
        <v>0</v>
      </c>
      <c r="M159" s="71">
        <v>0</v>
      </c>
      <c r="N159" s="71">
        <v>0</v>
      </c>
      <c r="O159" s="71">
        <v>0</v>
      </c>
      <c r="P159" s="63" t="s">
        <v>32</v>
      </c>
      <c r="Q159" s="30" t="s">
        <v>1621</v>
      </c>
    </row>
    <row r="160" spans="1:17" s="1" customFormat="1" ht="105">
      <c r="A160" s="75" t="s">
        <v>1398</v>
      </c>
      <c r="B160" s="40" t="s">
        <v>1367</v>
      </c>
      <c r="C160" s="71">
        <f t="shared" ref="C160:C161" si="91">D160+E160+F160</f>
        <v>0</v>
      </c>
      <c r="D160" s="71">
        <v>0</v>
      </c>
      <c r="E160" s="71">
        <v>0</v>
      </c>
      <c r="F160" s="71">
        <v>0</v>
      </c>
      <c r="G160" s="71">
        <f t="shared" si="88"/>
        <v>0</v>
      </c>
      <c r="H160" s="71">
        <v>0</v>
      </c>
      <c r="I160" s="71">
        <v>0</v>
      </c>
      <c r="J160" s="71">
        <v>0</v>
      </c>
      <c r="K160" s="63" t="s">
        <v>32</v>
      </c>
      <c r="L160" s="71">
        <f t="shared" si="89"/>
        <v>0</v>
      </c>
      <c r="M160" s="71">
        <v>0</v>
      </c>
      <c r="N160" s="71">
        <v>0</v>
      </c>
      <c r="O160" s="71">
        <v>0</v>
      </c>
      <c r="P160" s="63" t="s">
        <v>32</v>
      </c>
      <c r="Q160" s="30" t="s">
        <v>1621</v>
      </c>
    </row>
    <row r="161" spans="1:17" s="1" customFormat="1" ht="105">
      <c r="A161" s="75" t="s">
        <v>1399</v>
      </c>
      <c r="B161" s="40" t="s">
        <v>1368</v>
      </c>
      <c r="C161" s="71">
        <f t="shared" si="91"/>
        <v>0</v>
      </c>
      <c r="D161" s="71">
        <v>0</v>
      </c>
      <c r="E161" s="71">
        <v>0</v>
      </c>
      <c r="F161" s="71">
        <v>0</v>
      </c>
      <c r="G161" s="71">
        <f t="shared" si="88"/>
        <v>0</v>
      </c>
      <c r="H161" s="71">
        <v>0</v>
      </c>
      <c r="I161" s="71">
        <v>0</v>
      </c>
      <c r="J161" s="71">
        <v>0</v>
      </c>
      <c r="K161" s="63" t="s">
        <v>32</v>
      </c>
      <c r="L161" s="71">
        <f t="shared" si="89"/>
        <v>0</v>
      </c>
      <c r="M161" s="71">
        <v>0</v>
      </c>
      <c r="N161" s="71">
        <v>0</v>
      </c>
      <c r="O161" s="71">
        <v>0</v>
      </c>
      <c r="P161" s="63" t="s">
        <v>32</v>
      </c>
      <c r="Q161" s="30" t="s">
        <v>1621</v>
      </c>
    </row>
    <row r="162" spans="1:17" s="1" customFormat="1" ht="105">
      <c r="A162" s="75" t="s">
        <v>1400</v>
      </c>
      <c r="B162" s="40" t="s">
        <v>1369</v>
      </c>
      <c r="C162" s="71">
        <f t="shared" ref="C162" si="92">D162+E162+F162</f>
        <v>0</v>
      </c>
      <c r="D162" s="71">
        <v>0</v>
      </c>
      <c r="E162" s="71">
        <v>0</v>
      </c>
      <c r="F162" s="71">
        <v>0</v>
      </c>
      <c r="G162" s="71">
        <f t="shared" si="88"/>
        <v>0</v>
      </c>
      <c r="H162" s="71">
        <v>0</v>
      </c>
      <c r="I162" s="71">
        <v>0</v>
      </c>
      <c r="J162" s="71">
        <v>0</v>
      </c>
      <c r="K162" s="63" t="s">
        <v>32</v>
      </c>
      <c r="L162" s="71">
        <f t="shared" si="89"/>
        <v>0</v>
      </c>
      <c r="M162" s="71">
        <v>0</v>
      </c>
      <c r="N162" s="71">
        <v>0</v>
      </c>
      <c r="O162" s="71">
        <v>0</v>
      </c>
      <c r="P162" s="63" t="s">
        <v>32</v>
      </c>
      <c r="Q162" s="30" t="s">
        <v>1621</v>
      </c>
    </row>
    <row r="163" spans="1:17" s="1" customFormat="1" ht="52.5">
      <c r="A163" s="75" t="s">
        <v>1401</v>
      </c>
      <c r="B163" s="40" t="s">
        <v>1370</v>
      </c>
      <c r="C163" s="71">
        <f t="shared" ref="C163:C165" si="93">D163+E163+F163</f>
        <v>0</v>
      </c>
      <c r="D163" s="71">
        <v>0</v>
      </c>
      <c r="E163" s="71">
        <v>0</v>
      </c>
      <c r="F163" s="71">
        <v>0</v>
      </c>
      <c r="G163" s="71">
        <f t="shared" si="88"/>
        <v>0</v>
      </c>
      <c r="H163" s="71">
        <v>0</v>
      </c>
      <c r="I163" s="71">
        <v>0</v>
      </c>
      <c r="J163" s="71">
        <v>0</v>
      </c>
      <c r="K163" s="63" t="s">
        <v>32</v>
      </c>
      <c r="L163" s="71">
        <f t="shared" si="89"/>
        <v>0</v>
      </c>
      <c r="M163" s="71">
        <v>0</v>
      </c>
      <c r="N163" s="71">
        <v>0</v>
      </c>
      <c r="O163" s="71">
        <v>0</v>
      </c>
      <c r="P163" s="63" t="s">
        <v>32</v>
      </c>
      <c r="Q163" s="30" t="s">
        <v>1621</v>
      </c>
    </row>
    <row r="164" spans="1:17" s="1" customFormat="1" ht="120.75" customHeight="1">
      <c r="A164" s="75" t="s">
        <v>1402</v>
      </c>
      <c r="B164" s="40" t="s">
        <v>1371</v>
      </c>
      <c r="C164" s="71">
        <f t="shared" si="93"/>
        <v>1569.5</v>
      </c>
      <c r="D164" s="71">
        <v>1569.5</v>
      </c>
      <c r="E164" s="71">
        <v>0</v>
      </c>
      <c r="F164" s="71">
        <v>0</v>
      </c>
      <c r="G164" s="71">
        <f>H164+I164+J164</f>
        <v>1390</v>
      </c>
      <c r="H164" s="71">
        <v>1390</v>
      </c>
      <c r="I164" s="71">
        <v>0</v>
      </c>
      <c r="J164" s="71">
        <v>0</v>
      </c>
      <c r="K164" s="63">
        <f t="shared" si="7"/>
        <v>0.88563236699585857</v>
      </c>
      <c r="L164" s="71">
        <f>M164+N164+O164</f>
        <v>1390</v>
      </c>
      <c r="M164" s="71">
        <v>1390</v>
      </c>
      <c r="N164" s="71">
        <v>0</v>
      </c>
      <c r="O164" s="71">
        <v>0</v>
      </c>
      <c r="P164" s="63">
        <f t="shared" si="3"/>
        <v>0.88563236699585857</v>
      </c>
      <c r="Q164" s="80" t="s">
        <v>1669</v>
      </c>
    </row>
    <row r="165" spans="1:17" s="1" customFormat="1" ht="52.5">
      <c r="A165" s="75" t="s">
        <v>1403</v>
      </c>
      <c r="B165" s="40" t="s">
        <v>1372</v>
      </c>
      <c r="C165" s="71">
        <f t="shared" si="93"/>
        <v>3359</v>
      </c>
      <c r="D165" s="71">
        <v>3359</v>
      </c>
      <c r="E165" s="71">
        <v>0</v>
      </c>
      <c r="F165" s="71">
        <v>0</v>
      </c>
      <c r="G165" s="71">
        <f>H165+I165+J165</f>
        <v>3359</v>
      </c>
      <c r="H165" s="71">
        <v>3359</v>
      </c>
      <c r="I165" s="71">
        <v>0</v>
      </c>
      <c r="J165" s="71">
        <v>0</v>
      </c>
      <c r="K165" s="63">
        <f t="shared" si="7"/>
        <v>1</v>
      </c>
      <c r="L165" s="71">
        <f>M165+N165+O165</f>
        <v>3359</v>
      </c>
      <c r="M165" s="71">
        <v>3359</v>
      </c>
      <c r="N165" s="71">
        <v>0</v>
      </c>
      <c r="O165" s="71">
        <v>0</v>
      </c>
      <c r="P165" s="63">
        <f t="shared" si="3"/>
        <v>1</v>
      </c>
      <c r="Q165" s="30"/>
    </row>
    <row r="166" spans="1:17" s="1" customFormat="1" ht="52.5">
      <c r="A166" s="75" t="s">
        <v>930</v>
      </c>
      <c r="B166" s="77" t="s">
        <v>1373</v>
      </c>
      <c r="C166" s="71">
        <f>C167+C168+C169+C170+C171+C172+C173+C174+C175+C176+C177+C178+C179+C180</f>
        <v>26558.6</v>
      </c>
      <c r="D166" s="71">
        <f t="shared" ref="D166:O166" si="94">D167+D168+D169+D170+D171+D172+D173+D174+D175+D176+D177+D178+D179+D180</f>
        <v>26558.6</v>
      </c>
      <c r="E166" s="71">
        <f t="shared" si="94"/>
        <v>0</v>
      </c>
      <c r="F166" s="71">
        <f t="shared" si="94"/>
        <v>0</v>
      </c>
      <c r="G166" s="71">
        <f t="shared" si="94"/>
        <v>128.1</v>
      </c>
      <c r="H166" s="71">
        <f t="shared" si="94"/>
        <v>128.1</v>
      </c>
      <c r="I166" s="71">
        <f t="shared" si="94"/>
        <v>0</v>
      </c>
      <c r="J166" s="71">
        <f t="shared" si="94"/>
        <v>0</v>
      </c>
      <c r="K166" s="63">
        <f t="shared" si="7"/>
        <v>4.8232964086962413E-3</v>
      </c>
      <c r="L166" s="71">
        <f t="shared" si="94"/>
        <v>128.1</v>
      </c>
      <c r="M166" s="71">
        <f t="shared" si="94"/>
        <v>128.1</v>
      </c>
      <c r="N166" s="71">
        <f t="shared" si="94"/>
        <v>0</v>
      </c>
      <c r="O166" s="71">
        <f t="shared" si="94"/>
        <v>0</v>
      </c>
      <c r="P166" s="63">
        <f t="shared" si="3"/>
        <v>4.8232964086962413E-3</v>
      </c>
      <c r="Q166" s="30"/>
    </row>
    <row r="167" spans="1:17" s="1" customFormat="1" ht="52.5">
      <c r="A167" s="75" t="s">
        <v>1041</v>
      </c>
      <c r="B167" s="40" t="s">
        <v>1374</v>
      </c>
      <c r="C167" s="71">
        <f>D167+E167+F167</f>
        <v>0</v>
      </c>
      <c r="D167" s="71">
        <v>0</v>
      </c>
      <c r="E167" s="71">
        <v>0</v>
      </c>
      <c r="F167" s="71">
        <v>0</v>
      </c>
      <c r="G167" s="71">
        <f>H167+I167+J167</f>
        <v>0</v>
      </c>
      <c r="H167" s="71">
        <v>0</v>
      </c>
      <c r="I167" s="71">
        <v>0</v>
      </c>
      <c r="J167" s="71">
        <v>0</v>
      </c>
      <c r="K167" s="63" t="s">
        <v>32</v>
      </c>
      <c r="L167" s="71">
        <f>M167+N167+O167</f>
        <v>0</v>
      </c>
      <c r="M167" s="71">
        <v>0</v>
      </c>
      <c r="N167" s="71">
        <v>0</v>
      </c>
      <c r="O167" s="71">
        <v>0</v>
      </c>
      <c r="P167" s="63" t="s">
        <v>32</v>
      </c>
      <c r="Q167" s="30" t="s">
        <v>1621</v>
      </c>
    </row>
    <row r="168" spans="1:17" s="1" customFormat="1" ht="78.75">
      <c r="A168" s="75" t="s">
        <v>1008</v>
      </c>
      <c r="B168" s="40" t="s">
        <v>1375</v>
      </c>
      <c r="C168" s="71">
        <f t="shared" ref="C168:C180" si="95">D168+E168+F168</f>
        <v>0</v>
      </c>
      <c r="D168" s="71">
        <v>0</v>
      </c>
      <c r="E168" s="71">
        <v>0</v>
      </c>
      <c r="F168" s="71">
        <v>0</v>
      </c>
      <c r="G168" s="71">
        <f t="shared" ref="G168:G176" si="96">H168+I168+J168</f>
        <v>0</v>
      </c>
      <c r="H168" s="71">
        <v>0</v>
      </c>
      <c r="I168" s="71">
        <v>0</v>
      </c>
      <c r="J168" s="71">
        <v>0</v>
      </c>
      <c r="K168" s="63" t="s">
        <v>32</v>
      </c>
      <c r="L168" s="71">
        <f t="shared" ref="L168:L172" si="97">M168+N168+O168</f>
        <v>0</v>
      </c>
      <c r="M168" s="71">
        <v>0</v>
      </c>
      <c r="N168" s="71">
        <v>0</v>
      </c>
      <c r="O168" s="71">
        <v>0</v>
      </c>
      <c r="P168" s="63" t="s">
        <v>32</v>
      </c>
      <c r="Q168" s="30" t="s">
        <v>1621</v>
      </c>
    </row>
    <row r="169" spans="1:17" s="1" customFormat="1" ht="52.5">
      <c r="A169" s="75" t="s">
        <v>1009</v>
      </c>
      <c r="B169" s="40" t="s">
        <v>1376</v>
      </c>
      <c r="C169" s="71">
        <f t="shared" si="95"/>
        <v>0</v>
      </c>
      <c r="D169" s="71">
        <v>0</v>
      </c>
      <c r="E169" s="71">
        <v>0</v>
      </c>
      <c r="F169" s="71">
        <v>0</v>
      </c>
      <c r="G169" s="71">
        <f t="shared" si="96"/>
        <v>0</v>
      </c>
      <c r="H169" s="71">
        <v>0</v>
      </c>
      <c r="I169" s="71">
        <v>0</v>
      </c>
      <c r="J169" s="71">
        <v>0</v>
      </c>
      <c r="K169" s="63" t="s">
        <v>32</v>
      </c>
      <c r="L169" s="71">
        <f t="shared" si="97"/>
        <v>0</v>
      </c>
      <c r="M169" s="71">
        <v>0</v>
      </c>
      <c r="N169" s="71">
        <v>0</v>
      </c>
      <c r="O169" s="71">
        <v>0</v>
      </c>
      <c r="P169" s="63" t="s">
        <v>32</v>
      </c>
      <c r="Q169" s="30" t="s">
        <v>1621</v>
      </c>
    </row>
    <row r="170" spans="1:17" s="1" customFormat="1" ht="52.5">
      <c r="A170" s="75" t="s">
        <v>1042</v>
      </c>
      <c r="B170" s="40" t="s">
        <v>1377</v>
      </c>
      <c r="C170" s="71">
        <f t="shared" si="95"/>
        <v>0</v>
      </c>
      <c r="D170" s="71">
        <v>0</v>
      </c>
      <c r="E170" s="71">
        <v>0</v>
      </c>
      <c r="F170" s="71">
        <v>0</v>
      </c>
      <c r="G170" s="71">
        <f t="shared" si="96"/>
        <v>0</v>
      </c>
      <c r="H170" s="71">
        <v>0</v>
      </c>
      <c r="I170" s="71">
        <v>0</v>
      </c>
      <c r="J170" s="71">
        <v>0</v>
      </c>
      <c r="K170" s="63" t="s">
        <v>32</v>
      </c>
      <c r="L170" s="71">
        <f t="shared" si="97"/>
        <v>0</v>
      </c>
      <c r="M170" s="71">
        <v>0</v>
      </c>
      <c r="N170" s="71">
        <v>0</v>
      </c>
      <c r="O170" s="71">
        <v>0</v>
      </c>
      <c r="P170" s="63" t="s">
        <v>32</v>
      </c>
      <c r="Q170" s="30" t="s">
        <v>1621</v>
      </c>
    </row>
    <row r="171" spans="1:17" s="1" customFormat="1" ht="52.5">
      <c r="A171" s="75" t="s">
        <v>1043</v>
      </c>
      <c r="B171" s="40" t="s">
        <v>1378</v>
      </c>
      <c r="C171" s="71">
        <f t="shared" si="95"/>
        <v>0</v>
      </c>
      <c r="D171" s="71">
        <v>0</v>
      </c>
      <c r="E171" s="71">
        <v>0</v>
      </c>
      <c r="F171" s="71">
        <v>0</v>
      </c>
      <c r="G171" s="71">
        <f t="shared" si="96"/>
        <v>0</v>
      </c>
      <c r="H171" s="71">
        <v>0</v>
      </c>
      <c r="I171" s="71">
        <v>0</v>
      </c>
      <c r="J171" s="71">
        <v>0</v>
      </c>
      <c r="K171" s="63" t="s">
        <v>32</v>
      </c>
      <c r="L171" s="71">
        <f t="shared" si="97"/>
        <v>0</v>
      </c>
      <c r="M171" s="71">
        <v>0</v>
      </c>
      <c r="N171" s="71">
        <v>0</v>
      </c>
      <c r="O171" s="71">
        <v>0</v>
      </c>
      <c r="P171" s="63" t="s">
        <v>32</v>
      </c>
      <c r="Q171" s="30" t="s">
        <v>1621</v>
      </c>
    </row>
    <row r="172" spans="1:17" s="1" customFormat="1" ht="194.25" customHeight="1">
      <c r="A172" s="75" t="s">
        <v>1050</v>
      </c>
      <c r="B172" s="40" t="s">
        <v>1379</v>
      </c>
      <c r="C172" s="71">
        <f t="shared" si="95"/>
        <v>0</v>
      </c>
      <c r="D172" s="71">
        <v>0</v>
      </c>
      <c r="E172" s="71">
        <v>0</v>
      </c>
      <c r="F172" s="71">
        <v>0</v>
      </c>
      <c r="G172" s="71">
        <f t="shared" si="96"/>
        <v>0</v>
      </c>
      <c r="H172" s="71">
        <v>0</v>
      </c>
      <c r="I172" s="71">
        <v>0</v>
      </c>
      <c r="J172" s="71">
        <v>0</v>
      </c>
      <c r="K172" s="63" t="s">
        <v>32</v>
      </c>
      <c r="L172" s="71">
        <f t="shared" si="97"/>
        <v>0</v>
      </c>
      <c r="M172" s="71">
        <v>0</v>
      </c>
      <c r="N172" s="71">
        <v>0</v>
      </c>
      <c r="O172" s="71">
        <v>0</v>
      </c>
      <c r="P172" s="63" t="s">
        <v>32</v>
      </c>
      <c r="Q172" s="30" t="s">
        <v>1621</v>
      </c>
    </row>
    <row r="173" spans="1:17" s="1" customFormat="1" ht="52.5">
      <c r="A173" s="75" t="s">
        <v>1044</v>
      </c>
      <c r="B173" s="40" t="s">
        <v>1380</v>
      </c>
      <c r="C173" s="71">
        <f t="shared" si="95"/>
        <v>14522.9</v>
      </c>
      <c r="D173" s="71">
        <v>14522.9</v>
      </c>
      <c r="E173" s="71">
        <v>0</v>
      </c>
      <c r="F173" s="71">
        <v>0</v>
      </c>
      <c r="G173" s="71">
        <f t="shared" si="96"/>
        <v>0</v>
      </c>
      <c r="H173" s="71">
        <v>0</v>
      </c>
      <c r="I173" s="71">
        <v>0</v>
      </c>
      <c r="J173" s="71">
        <v>0</v>
      </c>
      <c r="K173" s="63">
        <f t="shared" si="7"/>
        <v>0</v>
      </c>
      <c r="L173" s="71">
        <f t="shared" ref="L173:L174" si="98">M173+N173+O173</f>
        <v>0</v>
      </c>
      <c r="M173" s="71">
        <v>0</v>
      </c>
      <c r="N173" s="71">
        <v>0</v>
      </c>
      <c r="O173" s="71">
        <v>0</v>
      </c>
      <c r="P173" s="63">
        <f t="shared" si="3"/>
        <v>0</v>
      </c>
      <c r="Q173" s="30" t="s">
        <v>1626</v>
      </c>
    </row>
    <row r="174" spans="1:17" s="1" customFormat="1" ht="78.75">
      <c r="A174" s="75" t="s">
        <v>1045</v>
      </c>
      <c r="B174" s="40" t="s">
        <v>1381</v>
      </c>
      <c r="C174" s="71">
        <f t="shared" si="95"/>
        <v>0</v>
      </c>
      <c r="D174" s="71">
        <v>0</v>
      </c>
      <c r="E174" s="71">
        <v>0</v>
      </c>
      <c r="F174" s="71">
        <v>0</v>
      </c>
      <c r="G174" s="71">
        <f t="shared" si="96"/>
        <v>0</v>
      </c>
      <c r="H174" s="71">
        <v>0</v>
      </c>
      <c r="I174" s="71">
        <v>0</v>
      </c>
      <c r="J174" s="71">
        <v>0</v>
      </c>
      <c r="K174" s="63" t="s">
        <v>32</v>
      </c>
      <c r="L174" s="71">
        <f t="shared" si="98"/>
        <v>0</v>
      </c>
      <c r="M174" s="71">
        <v>0</v>
      </c>
      <c r="N174" s="71">
        <v>0</v>
      </c>
      <c r="O174" s="71">
        <v>0</v>
      </c>
      <c r="P174" s="63" t="s">
        <v>32</v>
      </c>
      <c r="Q174" s="30" t="s">
        <v>1621</v>
      </c>
    </row>
    <row r="175" spans="1:17" s="1" customFormat="1" ht="52.5">
      <c r="A175" s="75" t="s">
        <v>1046</v>
      </c>
      <c r="B175" s="40" t="s">
        <v>1382</v>
      </c>
      <c r="C175" s="71">
        <f t="shared" si="95"/>
        <v>0</v>
      </c>
      <c r="D175" s="71">
        <v>0</v>
      </c>
      <c r="E175" s="71">
        <v>0</v>
      </c>
      <c r="F175" s="71">
        <v>0</v>
      </c>
      <c r="G175" s="71">
        <f t="shared" si="96"/>
        <v>0</v>
      </c>
      <c r="H175" s="71">
        <v>0</v>
      </c>
      <c r="I175" s="71">
        <v>0</v>
      </c>
      <c r="J175" s="71">
        <v>0</v>
      </c>
      <c r="K175" s="63" t="s">
        <v>32</v>
      </c>
      <c r="L175" s="71">
        <f t="shared" ref="L175:L176" si="99">M175+N175+O175</f>
        <v>0</v>
      </c>
      <c r="M175" s="71">
        <v>0</v>
      </c>
      <c r="N175" s="71">
        <v>0</v>
      </c>
      <c r="O175" s="71">
        <v>0</v>
      </c>
      <c r="P175" s="63" t="s">
        <v>32</v>
      </c>
      <c r="Q175" s="30" t="s">
        <v>1621</v>
      </c>
    </row>
    <row r="176" spans="1:17" s="1" customFormat="1" ht="105">
      <c r="A176" s="75" t="s">
        <v>1047</v>
      </c>
      <c r="B176" s="40" t="s">
        <v>1383</v>
      </c>
      <c r="C176" s="71">
        <f t="shared" si="95"/>
        <v>0</v>
      </c>
      <c r="D176" s="71">
        <v>0</v>
      </c>
      <c r="E176" s="71">
        <v>0</v>
      </c>
      <c r="F176" s="71">
        <v>0</v>
      </c>
      <c r="G176" s="71">
        <f t="shared" si="96"/>
        <v>0</v>
      </c>
      <c r="H176" s="71">
        <v>0</v>
      </c>
      <c r="I176" s="71">
        <v>0</v>
      </c>
      <c r="J176" s="71">
        <v>0</v>
      </c>
      <c r="K176" s="63" t="s">
        <v>32</v>
      </c>
      <c r="L176" s="71">
        <f t="shared" si="99"/>
        <v>0</v>
      </c>
      <c r="M176" s="71">
        <v>0</v>
      </c>
      <c r="N176" s="71">
        <v>0</v>
      </c>
      <c r="O176" s="71">
        <v>0</v>
      </c>
      <c r="P176" s="63" t="s">
        <v>32</v>
      </c>
      <c r="Q176" s="30" t="s">
        <v>1621</v>
      </c>
    </row>
    <row r="177" spans="1:17" s="1" customFormat="1" ht="105">
      <c r="A177" s="75" t="s">
        <v>1388</v>
      </c>
      <c r="B177" s="40" t="s">
        <v>1385</v>
      </c>
      <c r="C177" s="71">
        <f t="shared" si="95"/>
        <v>0</v>
      </c>
      <c r="D177" s="71">
        <v>0</v>
      </c>
      <c r="E177" s="71">
        <v>0</v>
      </c>
      <c r="F177" s="71">
        <v>0</v>
      </c>
      <c r="G177" s="71">
        <f t="shared" ref="G177" si="100">H177+I177+J177</f>
        <v>0</v>
      </c>
      <c r="H177" s="71">
        <v>0</v>
      </c>
      <c r="I177" s="71">
        <v>0</v>
      </c>
      <c r="J177" s="71">
        <v>0</v>
      </c>
      <c r="K177" s="63" t="s">
        <v>32</v>
      </c>
      <c r="L177" s="71">
        <f t="shared" ref="L177" si="101">M177+N177+O177</f>
        <v>0</v>
      </c>
      <c r="M177" s="71">
        <v>0</v>
      </c>
      <c r="N177" s="71">
        <v>0</v>
      </c>
      <c r="O177" s="71">
        <v>0</v>
      </c>
      <c r="P177" s="63" t="s">
        <v>32</v>
      </c>
      <c r="Q177" s="30" t="s">
        <v>1621</v>
      </c>
    </row>
    <row r="178" spans="1:17" s="1" customFormat="1" ht="78.75">
      <c r="A178" s="75" t="s">
        <v>1389</v>
      </c>
      <c r="B178" s="40" t="s">
        <v>1384</v>
      </c>
      <c r="C178" s="71">
        <f t="shared" si="95"/>
        <v>128.1</v>
      </c>
      <c r="D178" s="71">
        <v>128.1</v>
      </c>
      <c r="E178" s="71">
        <v>0</v>
      </c>
      <c r="F178" s="71">
        <v>0</v>
      </c>
      <c r="G178" s="71">
        <f>H178+I178+J178</f>
        <v>128.1</v>
      </c>
      <c r="H178" s="71">
        <v>128.1</v>
      </c>
      <c r="I178" s="71">
        <v>0</v>
      </c>
      <c r="J178" s="71">
        <v>0</v>
      </c>
      <c r="K178" s="63">
        <f t="shared" si="7"/>
        <v>1</v>
      </c>
      <c r="L178" s="71">
        <f>M178+N178+O178</f>
        <v>128.1</v>
      </c>
      <c r="M178" s="71">
        <v>128.1</v>
      </c>
      <c r="N178" s="71">
        <v>0</v>
      </c>
      <c r="O178" s="71">
        <v>0</v>
      </c>
      <c r="P178" s="63">
        <f t="shared" si="3"/>
        <v>1</v>
      </c>
      <c r="Q178" s="30"/>
    </row>
    <row r="179" spans="1:17" s="1" customFormat="1" ht="78.75">
      <c r="A179" s="75" t="s">
        <v>1390</v>
      </c>
      <c r="B179" s="40" t="s">
        <v>1386</v>
      </c>
      <c r="C179" s="71">
        <f t="shared" si="95"/>
        <v>9907.6</v>
      </c>
      <c r="D179" s="71">
        <v>9907.6</v>
      </c>
      <c r="E179" s="71">
        <v>0</v>
      </c>
      <c r="F179" s="71">
        <v>0</v>
      </c>
      <c r="G179" s="71">
        <f t="shared" ref="G179:G180" si="102">H179+I179+J179</f>
        <v>0</v>
      </c>
      <c r="H179" s="71">
        <v>0</v>
      </c>
      <c r="I179" s="71">
        <v>0</v>
      </c>
      <c r="J179" s="71">
        <v>0</v>
      </c>
      <c r="K179" s="63">
        <f t="shared" si="7"/>
        <v>0</v>
      </c>
      <c r="L179" s="71">
        <f t="shared" ref="L179:L180" si="103">M179+N179+O179</f>
        <v>0</v>
      </c>
      <c r="M179" s="71">
        <v>0</v>
      </c>
      <c r="N179" s="71">
        <v>0</v>
      </c>
      <c r="O179" s="71">
        <v>0</v>
      </c>
      <c r="P179" s="63">
        <f t="shared" si="3"/>
        <v>0</v>
      </c>
      <c r="Q179" s="30" t="s">
        <v>1627</v>
      </c>
    </row>
    <row r="180" spans="1:17" s="1" customFormat="1" ht="78.75">
      <c r="A180" s="75" t="s">
        <v>1391</v>
      </c>
      <c r="B180" s="40" t="s">
        <v>1387</v>
      </c>
      <c r="C180" s="71">
        <f t="shared" si="95"/>
        <v>2000</v>
      </c>
      <c r="D180" s="71">
        <v>2000</v>
      </c>
      <c r="E180" s="71">
        <v>0</v>
      </c>
      <c r="F180" s="71">
        <v>0</v>
      </c>
      <c r="G180" s="71">
        <f t="shared" si="102"/>
        <v>0</v>
      </c>
      <c r="H180" s="71">
        <v>0</v>
      </c>
      <c r="I180" s="71">
        <v>0</v>
      </c>
      <c r="J180" s="71">
        <v>0</v>
      </c>
      <c r="K180" s="63">
        <f t="shared" si="7"/>
        <v>0</v>
      </c>
      <c r="L180" s="71">
        <f t="shared" si="103"/>
        <v>0</v>
      </c>
      <c r="M180" s="71">
        <v>0</v>
      </c>
      <c r="N180" s="71">
        <v>0</v>
      </c>
      <c r="O180" s="71">
        <v>0</v>
      </c>
      <c r="P180" s="63">
        <f t="shared" si="3"/>
        <v>0</v>
      </c>
      <c r="Q180" s="30" t="s">
        <v>1627</v>
      </c>
    </row>
    <row r="181" spans="1:17" s="1" customFormat="1" ht="51">
      <c r="A181" s="75" t="s">
        <v>929</v>
      </c>
      <c r="B181" s="78" t="s">
        <v>131</v>
      </c>
      <c r="C181" s="74">
        <f>C182+C184</f>
        <v>10105</v>
      </c>
      <c r="D181" s="74">
        <f t="shared" ref="D181:O181" si="104">D182+D184</f>
        <v>3459</v>
      </c>
      <c r="E181" s="74">
        <f t="shared" si="104"/>
        <v>6646</v>
      </c>
      <c r="F181" s="74">
        <f t="shared" si="104"/>
        <v>0</v>
      </c>
      <c r="G181" s="74">
        <f t="shared" si="104"/>
        <v>10093.700000000001</v>
      </c>
      <c r="H181" s="74">
        <f t="shared" si="104"/>
        <v>3447.7</v>
      </c>
      <c r="I181" s="74">
        <f t="shared" si="104"/>
        <v>6646</v>
      </c>
      <c r="J181" s="74">
        <f t="shared" si="104"/>
        <v>0</v>
      </c>
      <c r="K181" s="63">
        <f t="shared" si="7"/>
        <v>0.99888174171202382</v>
      </c>
      <c r="L181" s="74">
        <f t="shared" si="104"/>
        <v>10093.700000000001</v>
      </c>
      <c r="M181" s="74">
        <f t="shared" si="104"/>
        <v>3447.7</v>
      </c>
      <c r="N181" s="74">
        <f t="shared" si="104"/>
        <v>6646</v>
      </c>
      <c r="O181" s="74">
        <f t="shared" si="104"/>
        <v>0</v>
      </c>
      <c r="P181" s="63">
        <f t="shared" si="3"/>
        <v>0.99888174171202382</v>
      </c>
      <c r="Q181" s="30"/>
    </row>
    <row r="182" spans="1:17" s="1" customFormat="1" ht="121.5" customHeight="1">
      <c r="A182" s="75" t="s">
        <v>998</v>
      </c>
      <c r="B182" s="78" t="s">
        <v>132</v>
      </c>
      <c r="C182" s="74">
        <f>C183</f>
        <v>3459</v>
      </c>
      <c r="D182" s="74">
        <f t="shared" ref="D182:O182" si="105">D183</f>
        <v>3459</v>
      </c>
      <c r="E182" s="74">
        <f t="shared" si="105"/>
        <v>0</v>
      </c>
      <c r="F182" s="74">
        <f t="shared" si="105"/>
        <v>0</v>
      </c>
      <c r="G182" s="74">
        <f t="shared" si="105"/>
        <v>3447.7</v>
      </c>
      <c r="H182" s="74">
        <f t="shared" si="105"/>
        <v>3447.7</v>
      </c>
      <c r="I182" s="74">
        <f t="shared" si="105"/>
        <v>0</v>
      </c>
      <c r="J182" s="74">
        <f t="shared" si="105"/>
        <v>0</v>
      </c>
      <c r="K182" s="63">
        <f t="shared" si="7"/>
        <v>0.99673315987279554</v>
      </c>
      <c r="L182" s="74">
        <f t="shared" si="105"/>
        <v>3447.7</v>
      </c>
      <c r="M182" s="74">
        <f t="shared" si="105"/>
        <v>3447.7</v>
      </c>
      <c r="N182" s="74">
        <f t="shared" si="105"/>
        <v>0</v>
      </c>
      <c r="O182" s="74">
        <f t="shared" si="105"/>
        <v>0</v>
      </c>
      <c r="P182" s="63">
        <f t="shared" si="3"/>
        <v>0.99673315987279554</v>
      </c>
      <c r="Q182" s="30"/>
    </row>
    <row r="183" spans="1:17" s="1" customFormat="1" ht="110.25" customHeight="1">
      <c r="A183" s="75" t="s">
        <v>828</v>
      </c>
      <c r="B183" s="40" t="s">
        <v>133</v>
      </c>
      <c r="C183" s="71">
        <f>D183+E183+F183</f>
        <v>3459</v>
      </c>
      <c r="D183" s="71">
        <v>3459</v>
      </c>
      <c r="E183" s="71">
        <v>0</v>
      </c>
      <c r="F183" s="71">
        <v>0</v>
      </c>
      <c r="G183" s="71">
        <f>H183+J183+I183</f>
        <v>3447.7</v>
      </c>
      <c r="H183" s="71">
        <v>3447.7</v>
      </c>
      <c r="I183" s="71">
        <v>0</v>
      </c>
      <c r="J183" s="71">
        <v>0</v>
      </c>
      <c r="K183" s="63">
        <f t="shared" si="7"/>
        <v>0.99673315987279554</v>
      </c>
      <c r="L183" s="71">
        <f>M183+N183+O183</f>
        <v>3447.7</v>
      </c>
      <c r="M183" s="71">
        <v>3447.7</v>
      </c>
      <c r="N183" s="71">
        <v>0</v>
      </c>
      <c r="O183" s="71">
        <v>0</v>
      </c>
      <c r="P183" s="63">
        <f t="shared" si="3"/>
        <v>0.99673315987279554</v>
      </c>
      <c r="Q183" s="30"/>
    </row>
    <row r="184" spans="1:17" s="1" customFormat="1" ht="231" customHeight="1">
      <c r="A184" s="75" t="s">
        <v>803</v>
      </c>
      <c r="B184" s="78" t="s">
        <v>134</v>
      </c>
      <c r="C184" s="74">
        <f>C185</f>
        <v>6646</v>
      </c>
      <c r="D184" s="74">
        <f t="shared" ref="D184:O184" si="106">D185</f>
        <v>0</v>
      </c>
      <c r="E184" s="74">
        <f t="shared" si="106"/>
        <v>6646</v>
      </c>
      <c r="F184" s="74">
        <f t="shared" si="106"/>
        <v>0</v>
      </c>
      <c r="G184" s="74">
        <f t="shared" si="106"/>
        <v>6646</v>
      </c>
      <c r="H184" s="74">
        <f t="shared" si="106"/>
        <v>0</v>
      </c>
      <c r="I184" s="74">
        <f t="shared" si="106"/>
        <v>6646</v>
      </c>
      <c r="J184" s="74">
        <f t="shared" si="106"/>
        <v>0</v>
      </c>
      <c r="K184" s="63">
        <f t="shared" si="7"/>
        <v>1</v>
      </c>
      <c r="L184" s="74">
        <f t="shared" si="106"/>
        <v>6646</v>
      </c>
      <c r="M184" s="74">
        <f t="shared" si="106"/>
        <v>0</v>
      </c>
      <c r="N184" s="74">
        <f t="shared" si="106"/>
        <v>6646</v>
      </c>
      <c r="O184" s="74">
        <f t="shared" si="106"/>
        <v>0</v>
      </c>
      <c r="P184" s="63">
        <f t="shared" si="3"/>
        <v>1</v>
      </c>
      <c r="Q184" s="30"/>
    </row>
    <row r="185" spans="1:17" s="1" customFormat="1" ht="157.5">
      <c r="A185" s="75" t="s">
        <v>804</v>
      </c>
      <c r="B185" s="40" t="s">
        <v>135</v>
      </c>
      <c r="C185" s="71">
        <f>D185+E185+F185</f>
        <v>6646</v>
      </c>
      <c r="D185" s="71">
        <v>0</v>
      </c>
      <c r="E185" s="71">
        <v>6646</v>
      </c>
      <c r="F185" s="71">
        <v>0</v>
      </c>
      <c r="G185" s="71">
        <f>H185+I185+J185</f>
        <v>6646</v>
      </c>
      <c r="H185" s="71">
        <v>0</v>
      </c>
      <c r="I185" s="71">
        <v>6646</v>
      </c>
      <c r="J185" s="71">
        <v>0</v>
      </c>
      <c r="K185" s="63">
        <f t="shared" si="7"/>
        <v>1</v>
      </c>
      <c r="L185" s="71">
        <f>M185+N185+O185</f>
        <v>6646</v>
      </c>
      <c r="M185" s="71">
        <v>0</v>
      </c>
      <c r="N185" s="71">
        <v>6646</v>
      </c>
      <c r="O185" s="71">
        <v>0</v>
      </c>
      <c r="P185" s="63">
        <f t="shared" si="3"/>
        <v>1</v>
      </c>
      <c r="Q185" s="30"/>
    </row>
    <row r="186" spans="1:17" s="1" customFormat="1" ht="51">
      <c r="A186" s="75" t="s">
        <v>1051</v>
      </c>
      <c r="B186" s="78" t="s">
        <v>136</v>
      </c>
      <c r="C186" s="74">
        <f>C187</f>
        <v>17391.7</v>
      </c>
      <c r="D186" s="74">
        <f t="shared" ref="D186:O188" si="107">D187</f>
        <v>17391.7</v>
      </c>
      <c r="E186" s="74">
        <f t="shared" si="107"/>
        <v>0</v>
      </c>
      <c r="F186" s="74">
        <f t="shared" si="107"/>
        <v>0</v>
      </c>
      <c r="G186" s="74">
        <f t="shared" si="107"/>
        <v>16799.600000000002</v>
      </c>
      <c r="H186" s="74">
        <f t="shared" si="107"/>
        <v>16799.600000000002</v>
      </c>
      <c r="I186" s="74">
        <f t="shared" si="107"/>
        <v>0</v>
      </c>
      <c r="J186" s="74">
        <f t="shared" si="107"/>
        <v>0</v>
      </c>
      <c r="K186" s="63">
        <f t="shared" si="7"/>
        <v>0.96595502452319215</v>
      </c>
      <c r="L186" s="74">
        <f t="shared" si="107"/>
        <v>16799.600000000002</v>
      </c>
      <c r="M186" s="74">
        <f t="shared" si="107"/>
        <v>16799.600000000002</v>
      </c>
      <c r="N186" s="74">
        <f t="shared" si="107"/>
        <v>0</v>
      </c>
      <c r="O186" s="74">
        <f t="shared" si="107"/>
        <v>0</v>
      </c>
      <c r="P186" s="63">
        <f t="shared" si="3"/>
        <v>0.96595502452319215</v>
      </c>
      <c r="Q186" s="30"/>
    </row>
    <row r="187" spans="1:17" s="1" customFormat="1" ht="124.5" customHeight="1">
      <c r="A187" s="75" t="s">
        <v>998</v>
      </c>
      <c r="B187" s="78" t="s">
        <v>137</v>
      </c>
      <c r="C187" s="74">
        <f>C188+C190</f>
        <v>17391.7</v>
      </c>
      <c r="D187" s="74">
        <f t="shared" ref="D187:O187" si="108">D188+D190</f>
        <v>17391.7</v>
      </c>
      <c r="E187" s="74">
        <f t="shared" si="108"/>
        <v>0</v>
      </c>
      <c r="F187" s="74">
        <f t="shared" si="108"/>
        <v>0</v>
      </c>
      <c r="G187" s="74">
        <f t="shared" si="108"/>
        <v>16799.600000000002</v>
      </c>
      <c r="H187" s="74">
        <f t="shared" si="108"/>
        <v>16799.600000000002</v>
      </c>
      <c r="I187" s="74">
        <f t="shared" si="108"/>
        <v>0</v>
      </c>
      <c r="J187" s="74">
        <f t="shared" si="108"/>
        <v>0</v>
      </c>
      <c r="K187" s="63">
        <f t="shared" si="7"/>
        <v>0.96595502452319215</v>
      </c>
      <c r="L187" s="74">
        <f t="shared" si="108"/>
        <v>16799.600000000002</v>
      </c>
      <c r="M187" s="74">
        <f t="shared" si="108"/>
        <v>16799.600000000002</v>
      </c>
      <c r="N187" s="74">
        <f t="shared" si="108"/>
        <v>0</v>
      </c>
      <c r="O187" s="74">
        <f t="shared" si="108"/>
        <v>0</v>
      </c>
      <c r="P187" s="63">
        <f t="shared" ref="P187:P204" si="109">L187/C187</f>
        <v>0.96595502452319215</v>
      </c>
      <c r="Q187" s="30"/>
    </row>
    <row r="188" spans="1:17" s="1" customFormat="1" ht="78.75">
      <c r="A188" s="75" t="s">
        <v>799</v>
      </c>
      <c r="B188" s="40" t="s">
        <v>138</v>
      </c>
      <c r="C188" s="74">
        <f>C189</f>
        <v>17230</v>
      </c>
      <c r="D188" s="74">
        <f t="shared" si="107"/>
        <v>17230</v>
      </c>
      <c r="E188" s="74">
        <f t="shared" si="107"/>
        <v>0</v>
      </c>
      <c r="F188" s="74">
        <f t="shared" si="107"/>
        <v>0</v>
      </c>
      <c r="G188" s="74">
        <f t="shared" si="107"/>
        <v>16637.900000000001</v>
      </c>
      <c r="H188" s="74">
        <f t="shared" si="107"/>
        <v>16637.900000000001</v>
      </c>
      <c r="I188" s="74">
        <f t="shared" si="107"/>
        <v>0</v>
      </c>
      <c r="J188" s="74">
        <f t="shared" si="107"/>
        <v>0</v>
      </c>
      <c r="K188" s="63">
        <f t="shared" si="7"/>
        <v>0.96563551944283232</v>
      </c>
      <c r="L188" s="74">
        <f t="shared" si="107"/>
        <v>16637.900000000001</v>
      </c>
      <c r="M188" s="74">
        <f t="shared" si="107"/>
        <v>16637.900000000001</v>
      </c>
      <c r="N188" s="74">
        <f t="shared" si="107"/>
        <v>0</v>
      </c>
      <c r="O188" s="74">
        <f t="shared" si="107"/>
        <v>0</v>
      </c>
      <c r="P188" s="63">
        <f t="shared" si="109"/>
        <v>0.96563551944283232</v>
      </c>
      <c r="Q188" s="30"/>
    </row>
    <row r="189" spans="1:17" s="1" customFormat="1" ht="78.75">
      <c r="A189" s="75" t="s">
        <v>907</v>
      </c>
      <c r="B189" s="40" t="s">
        <v>139</v>
      </c>
      <c r="C189" s="71">
        <f>D189+E189+F189</f>
        <v>17230</v>
      </c>
      <c r="D189" s="71">
        <v>17230</v>
      </c>
      <c r="E189" s="71">
        <v>0</v>
      </c>
      <c r="F189" s="71">
        <v>0</v>
      </c>
      <c r="G189" s="71">
        <f>H189+I189+J189</f>
        <v>16637.900000000001</v>
      </c>
      <c r="H189" s="71">
        <v>16637.900000000001</v>
      </c>
      <c r="I189" s="71">
        <v>0</v>
      </c>
      <c r="J189" s="71">
        <v>0</v>
      </c>
      <c r="K189" s="63">
        <f t="shared" si="7"/>
        <v>0.96563551944283232</v>
      </c>
      <c r="L189" s="71">
        <f>M189+N189+O189</f>
        <v>16637.900000000001</v>
      </c>
      <c r="M189" s="71">
        <v>16637.900000000001</v>
      </c>
      <c r="N189" s="71">
        <v>0</v>
      </c>
      <c r="O189" s="71">
        <v>0</v>
      </c>
      <c r="P189" s="63">
        <f t="shared" si="109"/>
        <v>0.96563551944283232</v>
      </c>
      <c r="Q189" s="30" t="s">
        <v>1656</v>
      </c>
    </row>
    <row r="190" spans="1:17" s="1" customFormat="1" ht="26.25">
      <c r="A190" s="75" t="s">
        <v>800</v>
      </c>
      <c r="B190" s="40" t="s">
        <v>140</v>
      </c>
      <c r="C190" s="74">
        <f>C191</f>
        <v>161.69999999999999</v>
      </c>
      <c r="D190" s="74">
        <f t="shared" ref="D190:O190" si="110">D191</f>
        <v>161.69999999999999</v>
      </c>
      <c r="E190" s="74">
        <f t="shared" si="110"/>
        <v>0</v>
      </c>
      <c r="F190" s="74">
        <f t="shared" si="110"/>
        <v>0</v>
      </c>
      <c r="G190" s="74">
        <f t="shared" si="110"/>
        <v>161.69999999999999</v>
      </c>
      <c r="H190" s="74">
        <f t="shared" si="110"/>
        <v>161.69999999999999</v>
      </c>
      <c r="I190" s="74">
        <f t="shared" si="110"/>
        <v>0</v>
      </c>
      <c r="J190" s="74">
        <f t="shared" si="110"/>
        <v>0</v>
      </c>
      <c r="K190" s="63">
        <f t="shared" si="7"/>
        <v>1</v>
      </c>
      <c r="L190" s="74">
        <f t="shared" si="110"/>
        <v>161.69999999999999</v>
      </c>
      <c r="M190" s="74">
        <f t="shared" si="110"/>
        <v>161.69999999999999</v>
      </c>
      <c r="N190" s="74">
        <f t="shared" si="110"/>
        <v>0</v>
      </c>
      <c r="O190" s="74">
        <f t="shared" si="110"/>
        <v>0</v>
      </c>
      <c r="P190" s="63">
        <f t="shared" si="109"/>
        <v>1</v>
      </c>
      <c r="Q190" s="30"/>
    </row>
    <row r="191" spans="1:17" s="1" customFormat="1" ht="78.75">
      <c r="A191" s="75" t="s">
        <v>919</v>
      </c>
      <c r="B191" s="40" t="s">
        <v>141</v>
      </c>
      <c r="C191" s="71">
        <f>D191+E191+F191</f>
        <v>161.69999999999999</v>
      </c>
      <c r="D191" s="71">
        <v>161.69999999999999</v>
      </c>
      <c r="E191" s="71">
        <v>0</v>
      </c>
      <c r="F191" s="71">
        <v>0</v>
      </c>
      <c r="G191" s="71">
        <f>H191+I191+J191</f>
        <v>161.69999999999999</v>
      </c>
      <c r="H191" s="71">
        <v>161.69999999999999</v>
      </c>
      <c r="I191" s="71">
        <v>0</v>
      </c>
      <c r="J191" s="71">
        <v>0</v>
      </c>
      <c r="K191" s="63">
        <f t="shared" si="7"/>
        <v>1</v>
      </c>
      <c r="L191" s="71">
        <f>M191+N191+O191</f>
        <v>161.69999999999999</v>
      </c>
      <c r="M191" s="71">
        <v>161.69999999999999</v>
      </c>
      <c r="N191" s="71">
        <v>0</v>
      </c>
      <c r="O191" s="71">
        <v>0</v>
      </c>
      <c r="P191" s="63">
        <f t="shared" si="109"/>
        <v>1</v>
      </c>
      <c r="Q191" s="30"/>
    </row>
    <row r="192" spans="1:17" s="1" customFormat="1" ht="73.5" customHeight="1">
      <c r="A192" s="75" t="s">
        <v>1052</v>
      </c>
      <c r="B192" s="78" t="s">
        <v>142</v>
      </c>
      <c r="C192" s="74">
        <f>C193</f>
        <v>1944.4</v>
      </c>
      <c r="D192" s="74">
        <f t="shared" ref="D192:O192" si="111">D193</f>
        <v>1944.4</v>
      </c>
      <c r="E192" s="74">
        <f t="shared" si="111"/>
        <v>0</v>
      </c>
      <c r="F192" s="74">
        <f t="shared" si="111"/>
        <v>0</v>
      </c>
      <c r="G192" s="74">
        <f t="shared" si="111"/>
        <v>1394.4</v>
      </c>
      <c r="H192" s="74">
        <f t="shared" si="111"/>
        <v>1394.4</v>
      </c>
      <c r="I192" s="74">
        <f t="shared" si="111"/>
        <v>0</v>
      </c>
      <c r="J192" s="74">
        <f t="shared" si="111"/>
        <v>0</v>
      </c>
      <c r="K192" s="63">
        <f t="shared" si="7"/>
        <v>0.71713639168895293</v>
      </c>
      <c r="L192" s="74">
        <f t="shared" si="111"/>
        <v>1394.4</v>
      </c>
      <c r="M192" s="74">
        <f t="shared" si="111"/>
        <v>1394.4</v>
      </c>
      <c r="N192" s="74">
        <f t="shared" si="111"/>
        <v>0</v>
      </c>
      <c r="O192" s="74">
        <f t="shared" si="111"/>
        <v>0</v>
      </c>
      <c r="P192" s="63">
        <f t="shared" si="109"/>
        <v>0.71713639168895293</v>
      </c>
      <c r="Q192" s="30"/>
    </row>
    <row r="193" spans="1:17" s="1" customFormat="1" ht="97.5" customHeight="1">
      <c r="A193" s="75" t="s">
        <v>998</v>
      </c>
      <c r="B193" s="78" t="s">
        <v>1392</v>
      </c>
      <c r="C193" s="74">
        <f>C196+C194</f>
        <v>1944.4</v>
      </c>
      <c r="D193" s="74">
        <f t="shared" ref="D193:O193" si="112">D196+D194</f>
        <v>1944.4</v>
      </c>
      <c r="E193" s="74">
        <f t="shared" si="112"/>
        <v>0</v>
      </c>
      <c r="F193" s="74">
        <f t="shared" si="112"/>
        <v>0</v>
      </c>
      <c r="G193" s="74">
        <f t="shared" si="112"/>
        <v>1394.4</v>
      </c>
      <c r="H193" s="74">
        <f t="shared" si="112"/>
        <v>1394.4</v>
      </c>
      <c r="I193" s="74">
        <f t="shared" si="112"/>
        <v>0</v>
      </c>
      <c r="J193" s="74">
        <f t="shared" si="112"/>
        <v>0</v>
      </c>
      <c r="K193" s="63">
        <f t="shared" si="7"/>
        <v>0.71713639168895293</v>
      </c>
      <c r="L193" s="74">
        <f t="shared" si="112"/>
        <v>1394.4</v>
      </c>
      <c r="M193" s="74">
        <f t="shared" si="112"/>
        <v>1394.4</v>
      </c>
      <c r="N193" s="74">
        <f t="shared" si="112"/>
        <v>0</v>
      </c>
      <c r="O193" s="74">
        <f t="shared" si="112"/>
        <v>0</v>
      </c>
      <c r="P193" s="63">
        <f t="shared" si="109"/>
        <v>0.71713639168895293</v>
      </c>
      <c r="Q193" s="30"/>
    </row>
    <row r="194" spans="1:17" s="1" customFormat="1" ht="97.5" customHeight="1">
      <c r="A194" s="75" t="s">
        <v>799</v>
      </c>
      <c r="B194" s="40" t="s">
        <v>1404</v>
      </c>
      <c r="C194" s="71">
        <f>C195</f>
        <v>1394.4</v>
      </c>
      <c r="D194" s="71">
        <f t="shared" ref="D194:O194" si="113">D195</f>
        <v>1394.4</v>
      </c>
      <c r="E194" s="71">
        <f t="shared" si="113"/>
        <v>0</v>
      </c>
      <c r="F194" s="71">
        <f t="shared" si="113"/>
        <v>0</v>
      </c>
      <c r="G194" s="71">
        <f t="shared" si="113"/>
        <v>1394.4</v>
      </c>
      <c r="H194" s="71">
        <f t="shared" si="113"/>
        <v>1394.4</v>
      </c>
      <c r="I194" s="71">
        <f t="shared" si="113"/>
        <v>0</v>
      </c>
      <c r="J194" s="71">
        <f t="shared" si="113"/>
        <v>0</v>
      </c>
      <c r="K194" s="63">
        <f t="shared" si="7"/>
        <v>1</v>
      </c>
      <c r="L194" s="71">
        <f t="shared" si="113"/>
        <v>1394.4</v>
      </c>
      <c r="M194" s="71">
        <f t="shared" si="113"/>
        <v>1394.4</v>
      </c>
      <c r="N194" s="71">
        <f t="shared" si="113"/>
        <v>0</v>
      </c>
      <c r="O194" s="71">
        <f t="shared" si="113"/>
        <v>0</v>
      </c>
      <c r="P194" s="63">
        <f t="shared" si="109"/>
        <v>1</v>
      </c>
      <c r="Q194" s="30"/>
    </row>
    <row r="195" spans="1:17" s="1" customFormat="1" ht="97.5" customHeight="1">
      <c r="A195" s="75" t="s">
        <v>907</v>
      </c>
      <c r="B195" s="40" t="s">
        <v>1405</v>
      </c>
      <c r="C195" s="71">
        <f>D195+E195+F195</f>
        <v>1394.4</v>
      </c>
      <c r="D195" s="71">
        <v>1394.4</v>
      </c>
      <c r="E195" s="71">
        <v>0</v>
      </c>
      <c r="F195" s="71">
        <v>0</v>
      </c>
      <c r="G195" s="71">
        <f>H195+I195+J195</f>
        <v>1394.4</v>
      </c>
      <c r="H195" s="71">
        <v>1394.4</v>
      </c>
      <c r="I195" s="71">
        <v>0</v>
      </c>
      <c r="J195" s="71">
        <v>0</v>
      </c>
      <c r="K195" s="63">
        <f t="shared" si="7"/>
        <v>1</v>
      </c>
      <c r="L195" s="71">
        <f>M195+N195+O195</f>
        <v>1394.4</v>
      </c>
      <c r="M195" s="71">
        <v>1394.4</v>
      </c>
      <c r="N195" s="71">
        <v>0</v>
      </c>
      <c r="O195" s="71">
        <v>0</v>
      </c>
      <c r="P195" s="63">
        <f t="shared" si="109"/>
        <v>1</v>
      </c>
      <c r="Q195" s="30"/>
    </row>
    <row r="196" spans="1:17" s="1" customFormat="1" ht="52.5">
      <c r="A196" s="75" t="s">
        <v>800</v>
      </c>
      <c r="B196" s="40" t="s">
        <v>143</v>
      </c>
      <c r="C196" s="74">
        <f>C197+C198+C199+C200+C201+C202</f>
        <v>550</v>
      </c>
      <c r="D196" s="74">
        <f t="shared" ref="D196:O196" si="114">D197+D198+D199+D200+D201+D202</f>
        <v>550</v>
      </c>
      <c r="E196" s="74">
        <f t="shared" si="114"/>
        <v>0</v>
      </c>
      <c r="F196" s="74">
        <f t="shared" si="114"/>
        <v>0</v>
      </c>
      <c r="G196" s="74">
        <f t="shared" si="114"/>
        <v>0</v>
      </c>
      <c r="H196" s="74">
        <f t="shared" si="114"/>
        <v>0</v>
      </c>
      <c r="I196" s="74">
        <f t="shared" si="114"/>
        <v>0</v>
      </c>
      <c r="J196" s="74">
        <f t="shared" si="114"/>
        <v>0</v>
      </c>
      <c r="K196" s="63">
        <f t="shared" ref="K196:K204" si="115">G196/C196</f>
        <v>0</v>
      </c>
      <c r="L196" s="74">
        <f t="shared" si="114"/>
        <v>0</v>
      </c>
      <c r="M196" s="74">
        <f t="shared" si="114"/>
        <v>0</v>
      </c>
      <c r="N196" s="74">
        <f t="shared" si="114"/>
        <v>0</v>
      </c>
      <c r="O196" s="74">
        <f t="shared" si="114"/>
        <v>0</v>
      </c>
      <c r="P196" s="63">
        <f t="shared" si="109"/>
        <v>0</v>
      </c>
      <c r="Q196" s="30"/>
    </row>
    <row r="197" spans="1:17" s="1" customFormat="1" ht="52.5">
      <c r="A197" s="75" t="s">
        <v>919</v>
      </c>
      <c r="B197" s="40" t="s">
        <v>144</v>
      </c>
      <c r="C197" s="71">
        <f t="shared" ref="C197:C198" si="116">D197+E197+F197</f>
        <v>0</v>
      </c>
      <c r="D197" s="71">
        <v>0</v>
      </c>
      <c r="E197" s="71">
        <v>0</v>
      </c>
      <c r="F197" s="71">
        <v>0</v>
      </c>
      <c r="G197" s="71">
        <v>0</v>
      </c>
      <c r="H197" s="71">
        <v>0</v>
      </c>
      <c r="I197" s="71">
        <v>0</v>
      </c>
      <c r="J197" s="71">
        <v>0</v>
      </c>
      <c r="K197" s="63" t="s">
        <v>32</v>
      </c>
      <c r="L197" s="71">
        <f t="shared" ref="L197" si="117">M197+N197+O197</f>
        <v>0</v>
      </c>
      <c r="M197" s="71">
        <v>0</v>
      </c>
      <c r="N197" s="71">
        <v>0</v>
      </c>
      <c r="O197" s="71">
        <v>0</v>
      </c>
      <c r="P197" s="63" t="s">
        <v>32</v>
      </c>
      <c r="Q197" s="30" t="s">
        <v>1621</v>
      </c>
    </row>
    <row r="198" spans="1:17" s="1" customFormat="1" ht="52.5">
      <c r="A198" s="75" t="s">
        <v>930</v>
      </c>
      <c r="B198" s="40" t="s">
        <v>145</v>
      </c>
      <c r="C198" s="71">
        <f t="shared" si="116"/>
        <v>0</v>
      </c>
      <c r="D198" s="71">
        <v>0</v>
      </c>
      <c r="E198" s="71">
        <v>0</v>
      </c>
      <c r="F198" s="71">
        <v>0</v>
      </c>
      <c r="G198" s="71">
        <v>0</v>
      </c>
      <c r="H198" s="71">
        <v>0</v>
      </c>
      <c r="I198" s="71">
        <v>0</v>
      </c>
      <c r="J198" s="71">
        <v>0</v>
      </c>
      <c r="K198" s="63" t="s">
        <v>32</v>
      </c>
      <c r="L198" s="71">
        <f t="shared" ref="L198:L200" si="118">M198+N198+O198</f>
        <v>0</v>
      </c>
      <c r="M198" s="71">
        <v>0</v>
      </c>
      <c r="N198" s="71">
        <v>0</v>
      </c>
      <c r="O198" s="71">
        <v>0</v>
      </c>
      <c r="P198" s="63" t="s">
        <v>32</v>
      </c>
      <c r="Q198" s="30" t="s">
        <v>1621</v>
      </c>
    </row>
    <row r="199" spans="1:17" s="1" customFormat="1" ht="113.25" customHeight="1">
      <c r="A199" s="75" t="s">
        <v>920</v>
      </c>
      <c r="B199" s="40" t="s">
        <v>146</v>
      </c>
      <c r="C199" s="71">
        <f>D199+E199+F199</f>
        <v>0</v>
      </c>
      <c r="D199" s="71">
        <v>0</v>
      </c>
      <c r="E199" s="71">
        <v>0</v>
      </c>
      <c r="F199" s="71">
        <v>0</v>
      </c>
      <c r="G199" s="71">
        <v>0</v>
      </c>
      <c r="H199" s="71">
        <v>0</v>
      </c>
      <c r="I199" s="71">
        <v>0</v>
      </c>
      <c r="J199" s="71">
        <v>0</v>
      </c>
      <c r="K199" s="63" t="s">
        <v>32</v>
      </c>
      <c r="L199" s="71">
        <f t="shared" si="118"/>
        <v>0</v>
      </c>
      <c r="M199" s="71">
        <v>0</v>
      </c>
      <c r="N199" s="71">
        <v>0</v>
      </c>
      <c r="O199" s="71">
        <v>0</v>
      </c>
      <c r="P199" s="63" t="s">
        <v>32</v>
      </c>
      <c r="Q199" s="30" t="s">
        <v>1621</v>
      </c>
    </row>
    <row r="200" spans="1:17" s="1" customFormat="1" ht="113.25" customHeight="1">
      <c r="A200" s="75" t="s">
        <v>1010</v>
      </c>
      <c r="B200" s="40" t="s">
        <v>1406</v>
      </c>
      <c r="C200" s="71">
        <f t="shared" ref="C200:C202" si="119">D200+E200+F200</f>
        <v>0</v>
      </c>
      <c r="D200" s="71">
        <v>0</v>
      </c>
      <c r="E200" s="71">
        <v>0</v>
      </c>
      <c r="F200" s="71">
        <v>0</v>
      </c>
      <c r="G200" s="71">
        <v>0</v>
      </c>
      <c r="H200" s="71">
        <v>0</v>
      </c>
      <c r="I200" s="71">
        <v>0</v>
      </c>
      <c r="J200" s="71">
        <v>0</v>
      </c>
      <c r="K200" s="63" t="s">
        <v>32</v>
      </c>
      <c r="L200" s="71">
        <f t="shared" si="118"/>
        <v>0</v>
      </c>
      <c r="M200" s="71">
        <v>0</v>
      </c>
      <c r="N200" s="71">
        <v>0</v>
      </c>
      <c r="O200" s="71">
        <v>0</v>
      </c>
      <c r="P200" s="63" t="s">
        <v>32</v>
      </c>
      <c r="Q200" s="30" t="s">
        <v>1621</v>
      </c>
    </row>
    <row r="201" spans="1:17" s="1" customFormat="1" ht="113.25" customHeight="1">
      <c r="A201" s="75" t="s">
        <v>1257</v>
      </c>
      <c r="B201" s="40" t="s">
        <v>1407</v>
      </c>
      <c r="C201" s="71">
        <f t="shared" si="119"/>
        <v>400</v>
      </c>
      <c r="D201" s="71">
        <v>400</v>
      </c>
      <c r="E201" s="71">
        <v>0</v>
      </c>
      <c r="F201" s="71">
        <v>0</v>
      </c>
      <c r="G201" s="71">
        <f>H201+I201+J201</f>
        <v>0</v>
      </c>
      <c r="H201" s="71">
        <v>0</v>
      </c>
      <c r="I201" s="71">
        <v>0</v>
      </c>
      <c r="J201" s="71">
        <v>0</v>
      </c>
      <c r="K201" s="63">
        <f t="shared" si="115"/>
        <v>0</v>
      </c>
      <c r="L201" s="71">
        <f>M201+N201+O201</f>
        <v>0</v>
      </c>
      <c r="M201" s="71">
        <v>0</v>
      </c>
      <c r="N201" s="71">
        <v>0</v>
      </c>
      <c r="O201" s="71">
        <v>0</v>
      </c>
      <c r="P201" s="63">
        <f t="shared" si="109"/>
        <v>0</v>
      </c>
      <c r="Q201" s="30" t="s">
        <v>1773</v>
      </c>
    </row>
    <row r="202" spans="1:17" s="1" customFormat="1" ht="113.25" customHeight="1">
      <c r="A202" s="75" t="s">
        <v>1413</v>
      </c>
      <c r="B202" s="40" t="s">
        <v>1412</v>
      </c>
      <c r="C202" s="71">
        <f t="shared" si="119"/>
        <v>150</v>
      </c>
      <c r="D202" s="71">
        <v>150</v>
      </c>
      <c r="E202" s="71">
        <v>0</v>
      </c>
      <c r="F202" s="71">
        <v>0</v>
      </c>
      <c r="G202" s="71">
        <f>H202+I202+J202</f>
        <v>0</v>
      </c>
      <c r="H202" s="71">
        <v>0</v>
      </c>
      <c r="I202" s="71">
        <v>0</v>
      </c>
      <c r="J202" s="71">
        <v>0</v>
      </c>
      <c r="K202" s="63">
        <f t="shared" si="115"/>
        <v>0</v>
      </c>
      <c r="L202" s="71">
        <f>M202+N202+O202</f>
        <v>0</v>
      </c>
      <c r="M202" s="71">
        <v>0</v>
      </c>
      <c r="N202" s="71">
        <v>0</v>
      </c>
      <c r="O202" s="71">
        <v>0</v>
      </c>
      <c r="P202" s="63">
        <f t="shared" si="109"/>
        <v>0</v>
      </c>
      <c r="Q202" s="30" t="s">
        <v>1773</v>
      </c>
    </row>
    <row r="203" spans="1:17" s="1" customFormat="1" ht="72" customHeight="1">
      <c r="A203" s="42" t="s">
        <v>9</v>
      </c>
      <c r="B203" s="73" t="s">
        <v>46</v>
      </c>
      <c r="C203" s="74">
        <f t="shared" ref="C203:J203" si="120">C204+C234+C290+C339+C343</f>
        <v>4859640</v>
      </c>
      <c r="D203" s="74">
        <f t="shared" si="120"/>
        <v>1564581.9000000001</v>
      </c>
      <c r="E203" s="74">
        <f t="shared" si="120"/>
        <v>3128679.0999999996</v>
      </c>
      <c r="F203" s="74">
        <f t="shared" si="120"/>
        <v>166379</v>
      </c>
      <c r="G203" s="74">
        <f t="shared" si="120"/>
        <v>4716897.0999999996</v>
      </c>
      <c r="H203" s="74">
        <f t="shared" si="120"/>
        <v>1543355.2000000002</v>
      </c>
      <c r="I203" s="74">
        <f t="shared" si="120"/>
        <v>3048923.1</v>
      </c>
      <c r="J203" s="74">
        <f t="shared" si="120"/>
        <v>124618.79999999999</v>
      </c>
      <c r="K203" s="63">
        <f t="shared" si="115"/>
        <v>0.97062685713345009</v>
      </c>
      <c r="L203" s="74">
        <f>L204+L234+L290+L339+L343</f>
        <v>4716897.0999999996</v>
      </c>
      <c r="M203" s="74">
        <f>M204+M234+M290+M339+M343</f>
        <v>1543355.2000000002</v>
      </c>
      <c r="N203" s="74">
        <f>N204+N234+N290+N339+N343</f>
        <v>3048923.1</v>
      </c>
      <c r="O203" s="74">
        <f>O204+O234+O290+O339+O343</f>
        <v>124618.79999999999</v>
      </c>
      <c r="P203" s="63">
        <f t="shared" si="109"/>
        <v>0.97062685713345009</v>
      </c>
      <c r="Q203" s="30"/>
    </row>
    <row r="204" spans="1:17" s="1" customFormat="1" ht="26.25">
      <c r="A204" s="75" t="s">
        <v>6</v>
      </c>
      <c r="B204" s="81" t="s">
        <v>147</v>
      </c>
      <c r="C204" s="74">
        <f t="shared" ref="C204:J204" si="121">C205+C209+C232</f>
        <v>1636795.9</v>
      </c>
      <c r="D204" s="74">
        <f t="shared" si="121"/>
        <v>507393.9</v>
      </c>
      <c r="E204" s="74">
        <f t="shared" si="121"/>
        <v>1097832</v>
      </c>
      <c r="F204" s="74">
        <f t="shared" si="121"/>
        <v>31570</v>
      </c>
      <c r="G204" s="74">
        <f t="shared" si="121"/>
        <v>1606863.9</v>
      </c>
      <c r="H204" s="74">
        <f t="shared" si="121"/>
        <v>507129.1</v>
      </c>
      <c r="I204" s="74">
        <f t="shared" si="121"/>
        <v>1079169.5</v>
      </c>
      <c r="J204" s="74">
        <f t="shared" si="121"/>
        <v>20565.3</v>
      </c>
      <c r="K204" s="63">
        <f t="shared" si="115"/>
        <v>0.98171305292248101</v>
      </c>
      <c r="L204" s="74">
        <f>L205+L209+L232</f>
        <v>1606863.9</v>
      </c>
      <c r="M204" s="74">
        <f>M205+M209+M232</f>
        <v>507129.1</v>
      </c>
      <c r="N204" s="74">
        <f>N205+N209+N232</f>
        <v>1079169.5</v>
      </c>
      <c r="O204" s="74">
        <f>O205+O209+O232</f>
        <v>20565.3</v>
      </c>
      <c r="P204" s="63">
        <f t="shared" si="109"/>
        <v>0.98171305292248101</v>
      </c>
      <c r="Q204" s="30"/>
    </row>
    <row r="205" spans="1:17" s="1" customFormat="1" ht="76.5">
      <c r="A205" s="75" t="s">
        <v>998</v>
      </c>
      <c r="B205" s="81" t="s">
        <v>152</v>
      </c>
      <c r="C205" s="74">
        <f>C206+C207+C208</f>
        <v>0</v>
      </c>
      <c r="D205" s="74">
        <f>D206+D207+D208</f>
        <v>0</v>
      </c>
      <c r="E205" s="74">
        <f>E206+E207+E208</f>
        <v>0</v>
      </c>
      <c r="F205" s="74">
        <f>F206+F207+F208</f>
        <v>0</v>
      </c>
      <c r="G205" s="74">
        <f>G206+G207+G208</f>
        <v>0</v>
      </c>
      <c r="H205" s="74">
        <f t="shared" ref="H205:O205" si="122">H206+H207+H208</f>
        <v>0</v>
      </c>
      <c r="I205" s="74">
        <f t="shared" si="122"/>
        <v>0</v>
      </c>
      <c r="J205" s="74">
        <f t="shared" si="122"/>
        <v>0</v>
      </c>
      <c r="K205" s="63" t="s">
        <v>32</v>
      </c>
      <c r="L205" s="74">
        <f t="shared" si="122"/>
        <v>0</v>
      </c>
      <c r="M205" s="74">
        <f t="shared" si="122"/>
        <v>0</v>
      </c>
      <c r="N205" s="74">
        <f t="shared" si="122"/>
        <v>0</v>
      </c>
      <c r="O205" s="74">
        <f t="shared" si="122"/>
        <v>0</v>
      </c>
      <c r="P205" s="63" t="s">
        <v>32</v>
      </c>
      <c r="Q205" s="30"/>
    </row>
    <row r="206" spans="1:17" s="1" customFormat="1" ht="105">
      <c r="A206" s="75" t="s">
        <v>799</v>
      </c>
      <c r="B206" s="41" t="s">
        <v>153</v>
      </c>
      <c r="C206" s="71">
        <f>D206+E206+F206</f>
        <v>0</v>
      </c>
      <c r="D206" s="71">
        <v>0</v>
      </c>
      <c r="E206" s="71">
        <v>0</v>
      </c>
      <c r="F206" s="71">
        <v>0</v>
      </c>
      <c r="G206" s="71">
        <f>H206+I206+J206</f>
        <v>0</v>
      </c>
      <c r="H206" s="71">
        <v>0</v>
      </c>
      <c r="I206" s="71">
        <v>0</v>
      </c>
      <c r="J206" s="71">
        <v>0</v>
      </c>
      <c r="K206" s="63" t="s">
        <v>32</v>
      </c>
      <c r="L206" s="71">
        <f>M206+N206+O206</f>
        <v>0</v>
      </c>
      <c r="M206" s="71">
        <v>0</v>
      </c>
      <c r="N206" s="71">
        <v>0</v>
      </c>
      <c r="O206" s="71">
        <v>0</v>
      </c>
      <c r="P206" s="63" t="s">
        <v>32</v>
      </c>
      <c r="Q206" s="30" t="s">
        <v>1621</v>
      </c>
    </row>
    <row r="207" spans="1:17" s="1" customFormat="1" ht="157.5">
      <c r="A207" s="75" t="s">
        <v>800</v>
      </c>
      <c r="B207" s="41" t="s">
        <v>154</v>
      </c>
      <c r="C207" s="71">
        <f t="shared" ref="C207:C208" si="123">D207+E207+F207</f>
        <v>0</v>
      </c>
      <c r="D207" s="71">
        <v>0</v>
      </c>
      <c r="E207" s="71">
        <v>0</v>
      </c>
      <c r="F207" s="71">
        <v>0</v>
      </c>
      <c r="G207" s="71">
        <f t="shared" ref="G207:G208" si="124">H207+I207+J207</f>
        <v>0</v>
      </c>
      <c r="H207" s="71">
        <v>0</v>
      </c>
      <c r="I207" s="71">
        <v>0</v>
      </c>
      <c r="J207" s="71">
        <v>0</v>
      </c>
      <c r="K207" s="63" t="s">
        <v>32</v>
      </c>
      <c r="L207" s="71">
        <f t="shared" ref="L207:L208" si="125">M207+N207+O207</f>
        <v>0</v>
      </c>
      <c r="M207" s="71">
        <v>0</v>
      </c>
      <c r="N207" s="71">
        <v>0</v>
      </c>
      <c r="O207" s="71">
        <v>0</v>
      </c>
      <c r="P207" s="63" t="s">
        <v>32</v>
      </c>
      <c r="Q207" s="30" t="s">
        <v>1621</v>
      </c>
    </row>
    <row r="208" spans="1:17" s="1" customFormat="1" ht="105">
      <c r="A208" s="75" t="s">
        <v>802</v>
      </c>
      <c r="B208" s="41" t="s">
        <v>155</v>
      </c>
      <c r="C208" s="71">
        <f t="shared" si="123"/>
        <v>0</v>
      </c>
      <c r="D208" s="71">
        <v>0</v>
      </c>
      <c r="E208" s="71">
        <v>0</v>
      </c>
      <c r="F208" s="71">
        <v>0</v>
      </c>
      <c r="G208" s="71">
        <f t="shared" si="124"/>
        <v>0</v>
      </c>
      <c r="H208" s="71">
        <v>0</v>
      </c>
      <c r="I208" s="71">
        <v>0</v>
      </c>
      <c r="J208" s="71">
        <v>0</v>
      </c>
      <c r="K208" s="63" t="s">
        <v>32</v>
      </c>
      <c r="L208" s="71">
        <f t="shared" si="125"/>
        <v>0</v>
      </c>
      <c r="M208" s="71">
        <v>0</v>
      </c>
      <c r="N208" s="71">
        <v>0</v>
      </c>
      <c r="O208" s="71">
        <v>0</v>
      </c>
      <c r="P208" s="63" t="s">
        <v>32</v>
      </c>
      <c r="Q208" s="30" t="s">
        <v>1621</v>
      </c>
    </row>
    <row r="209" spans="1:17" s="1" customFormat="1" ht="102">
      <c r="A209" s="75" t="s">
        <v>1000</v>
      </c>
      <c r="B209" s="81" t="s">
        <v>156</v>
      </c>
      <c r="C209" s="74">
        <f>C210+C211+C212+C213+C217+C219+C220+C221</f>
        <v>1624794.4</v>
      </c>
      <c r="D209" s="74">
        <f t="shared" ref="D209:O209" si="126">D210+D211+D212+D213+D217+D219+D220+D221</f>
        <v>506793.4</v>
      </c>
      <c r="E209" s="74">
        <f t="shared" si="126"/>
        <v>1086431</v>
      </c>
      <c r="F209" s="74">
        <f t="shared" si="126"/>
        <v>31570</v>
      </c>
      <c r="G209" s="74">
        <f t="shared" si="126"/>
        <v>1595925</v>
      </c>
      <c r="H209" s="74">
        <f t="shared" si="126"/>
        <v>506581.8</v>
      </c>
      <c r="I209" s="74">
        <f t="shared" si="126"/>
        <v>1068777.8999999999</v>
      </c>
      <c r="J209" s="74">
        <f t="shared" si="126"/>
        <v>20565.3</v>
      </c>
      <c r="K209" s="63">
        <f t="shared" si="7"/>
        <v>0.98223196731844975</v>
      </c>
      <c r="L209" s="74">
        <f t="shared" si="126"/>
        <v>1595925</v>
      </c>
      <c r="M209" s="74">
        <f t="shared" si="126"/>
        <v>506581.8</v>
      </c>
      <c r="N209" s="74">
        <f t="shared" si="126"/>
        <v>1068777.8999999999</v>
      </c>
      <c r="O209" s="74">
        <f t="shared" si="126"/>
        <v>20565.3</v>
      </c>
      <c r="P209" s="63">
        <f t="shared" si="3"/>
        <v>0.98223196731844975</v>
      </c>
      <c r="Q209" s="30"/>
    </row>
    <row r="210" spans="1:17" s="1" customFormat="1" ht="135" customHeight="1">
      <c r="A210" s="75" t="s">
        <v>804</v>
      </c>
      <c r="B210" s="41" t="s">
        <v>157</v>
      </c>
      <c r="C210" s="71">
        <f t="shared" ref="C210:C211" si="127">D210+E210+F210</f>
        <v>0</v>
      </c>
      <c r="D210" s="71">
        <v>0</v>
      </c>
      <c r="E210" s="71">
        <v>0</v>
      </c>
      <c r="F210" s="71">
        <v>0</v>
      </c>
      <c r="G210" s="71">
        <f t="shared" ref="G210:G211" si="128">H210+I210+J210</f>
        <v>0</v>
      </c>
      <c r="H210" s="71">
        <v>0</v>
      </c>
      <c r="I210" s="71">
        <v>0</v>
      </c>
      <c r="J210" s="71">
        <v>0</v>
      </c>
      <c r="K210" s="63" t="s">
        <v>32</v>
      </c>
      <c r="L210" s="71">
        <f t="shared" ref="L210:L211" si="129">M210+N210+O210</f>
        <v>0</v>
      </c>
      <c r="M210" s="71">
        <v>0</v>
      </c>
      <c r="N210" s="71">
        <v>0</v>
      </c>
      <c r="O210" s="71">
        <v>0</v>
      </c>
      <c r="P210" s="63" t="s">
        <v>32</v>
      </c>
      <c r="Q210" s="30" t="s">
        <v>1621</v>
      </c>
    </row>
    <row r="211" spans="1:17" s="1" customFormat="1" ht="297.75" customHeight="1">
      <c r="A211" s="75" t="s">
        <v>805</v>
      </c>
      <c r="B211" s="41" t="s">
        <v>158</v>
      </c>
      <c r="C211" s="71">
        <f t="shared" si="127"/>
        <v>1011587</v>
      </c>
      <c r="D211" s="71">
        <v>0</v>
      </c>
      <c r="E211" s="71">
        <v>1011587</v>
      </c>
      <c r="F211" s="71">
        <v>0</v>
      </c>
      <c r="G211" s="71">
        <f t="shared" si="128"/>
        <v>1007054.6</v>
      </c>
      <c r="H211" s="71">
        <v>0</v>
      </c>
      <c r="I211" s="71">
        <v>1007054.6</v>
      </c>
      <c r="J211" s="71">
        <v>0</v>
      </c>
      <c r="K211" s="63">
        <f t="shared" ref="K211:K287" si="130">G211/C211</f>
        <v>0.99551951537534589</v>
      </c>
      <c r="L211" s="71">
        <f t="shared" si="129"/>
        <v>1007054.6</v>
      </c>
      <c r="M211" s="71">
        <v>0</v>
      </c>
      <c r="N211" s="71">
        <v>1007054.6</v>
      </c>
      <c r="O211" s="71">
        <v>0</v>
      </c>
      <c r="P211" s="63">
        <f t="shared" ref="P211:P333" si="131">L211/C211</f>
        <v>0.99551951537534589</v>
      </c>
      <c r="Q211" s="30"/>
    </row>
    <row r="212" spans="1:17" s="1" customFormat="1" ht="242.25" customHeight="1">
      <c r="A212" s="75" t="s">
        <v>806</v>
      </c>
      <c r="B212" s="41" t="s">
        <v>159</v>
      </c>
      <c r="C212" s="71">
        <f>D212+E212+F212</f>
        <v>12786</v>
      </c>
      <c r="D212" s="71">
        <v>0</v>
      </c>
      <c r="E212" s="71">
        <v>12786</v>
      </c>
      <c r="F212" s="71">
        <v>0</v>
      </c>
      <c r="G212" s="71">
        <f>H212+I212+J212</f>
        <v>11119.8</v>
      </c>
      <c r="H212" s="71">
        <v>0</v>
      </c>
      <c r="I212" s="71">
        <v>11119.8</v>
      </c>
      <c r="J212" s="71">
        <v>0</v>
      </c>
      <c r="K212" s="63">
        <f t="shared" si="130"/>
        <v>0.86968559361801967</v>
      </c>
      <c r="L212" s="71">
        <f>M212+N212+O212</f>
        <v>11119.8</v>
      </c>
      <c r="M212" s="71">
        <v>0</v>
      </c>
      <c r="N212" s="71">
        <v>11119.8</v>
      </c>
      <c r="O212" s="71">
        <v>0</v>
      </c>
      <c r="P212" s="63">
        <f t="shared" si="131"/>
        <v>0.86968559361801967</v>
      </c>
      <c r="Q212" s="30" t="s">
        <v>1673</v>
      </c>
    </row>
    <row r="213" spans="1:17" s="1" customFormat="1" ht="157.5">
      <c r="A213" s="75" t="s">
        <v>807</v>
      </c>
      <c r="B213" s="41" t="s">
        <v>160</v>
      </c>
      <c r="C213" s="71">
        <f>C214+C215+C216</f>
        <v>62058</v>
      </c>
      <c r="D213" s="71">
        <f t="shared" ref="D213:O213" si="132">D214+D215+D216</f>
        <v>0</v>
      </c>
      <c r="E213" s="71">
        <f t="shared" si="132"/>
        <v>62058</v>
      </c>
      <c r="F213" s="71">
        <f t="shared" si="132"/>
        <v>0</v>
      </c>
      <c r="G213" s="71">
        <f t="shared" si="132"/>
        <v>50603.5</v>
      </c>
      <c r="H213" s="71">
        <f t="shared" si="132"/>
        <v>0</v>
      </c>
      <c r="I213" s="71">
        <f t="shared" si="132"/>
        <v>50603.5</v>
      </c>
      <c r="J213" s="71">
        <f t="shared" si="132"/>
        <v>0</v>
      </c>
      <c r="K213" s="63">
        <f t="shared" si="130"/>
        <v>0.81542266911598826</v>
      </c>
      <c r="L213" s="71">
        <f t="shared" si="132"/>
        <v>50603.5</v>
      </c>
      <c r="M213" s="71">
        <f t="shared" si="132"/>
        <v>0</v>
      </c>
      <c r="N213" s="71">
        <f t="shared" si="132"/>
        <v>50603.5</v>
      </c>
      <c r="O213" s="71">
        <f t="shared" si="132"/>
        <v>0</v>
      </c>
      <c r="P213" s="63">
        <f t="shared" si="131"/>
        <v>0.81542266911598826</v>
      </c>
      <c r="Q213" s="30" t="s">
        <v>1628</v>
      </c>
    </row>
    <row r="214" spans="1:17" s="1" customFormat="1" ht="241.5" customHeight="1">
      <c r="A214" s="75" t="s">
        <v>808</v>
      </c>
      <c r="B214" s="82" t="s">
        <v>161</v>
      </c>
      <c r="C214" s="71">
        <f t="shared" ref="C214:C215" si="133">D214+E214+F214</f>
        <v>58158</v>
      </c>
      <c r="D214" s="71">
        <v>0</v>
      </c>
      <c r="E214" s="71">
        <v>58158</v>
      </c>
      <c r="F214" s="71">
        <v>0</v>
      </c>
      <c r="G214" s="71">
        <f t="shared" ref="G214:G215" si="134">H214+I214+J214</f>
        <v>46809.1</v>
      </c>
      <c r="H214" s="71">
        <v>0</v>
      </c>
      <c r="I214" s="71">
        <v>46809.1</v>
      </c>
      <c r="J214" s="71">
        <v>0</v>
      </c>
      <c r="K214" s="63">
        <f t="shared" si="130"/>
        <v>0.8048608961793734</v>
      </c>
      <c r="L214" s="71">
        <f t="shared" ref="L214:L215" si="135">M214+N214+O214</f>
        <v>46809.1</v>
      </c>
      <c r="M214" s="71">
        <v>0</v>
      </c>
      <c r="N214" s="71">
        <v>46809.1</v>
      </c>
      <c r="O214" s="71">
        <v>0</v>
      </c>
      <c r="P214" s="63">
        <f t="shared" si="131"/>
        <v>0.8048608961793734</v>
      </c>
      <c r="Q214" s="30" t="s">
        <v>1628</v>
      </c>
    </row>
    <row r="215" spans="1:17" s="1" customFormat="1" ht="282.75" customHeight="1">
      <c r="A215" s="75" t="s">
        <v>809</v>
      </c>
      <c r="B215" s="82" t="s">
        <v>162</v>
      </c>
      <c r="C215" s="71">
        <f t="shared" si="133"/>
        <v>3318</v>
      </c>
      <c r="D215" s="71">
        <v>0</v>
      </c>
      <c r="E215" s="71">
        <v>3318</v>
      </c>
      <c r="F215" s="71">
        <v>0</v>
      </c>
      <c r="G215" s="71">
        <f t="shared" si="134"/>
        <v>3318</v>
      </c>
      <c r="H215" s="71">
        <v>0</v>
      </c>
      <c r="I215" s="71">
        <v>3318</v>
      </c>
      <c r="J215" s="71">
        <v>0</v>
      </c>
      <c r="K215" s="63">
        <f t="shared" si="130"/>
        <v>1</v>
      </c>
      <c r="L215" s="71">
        <f t="shared" si="135"/>
        <v>3318</v>
      </c>
      <c r="M215" s="71">
        <v>0</v>
      </c>
      <c r="N215" s="71">
        <v>3318</v>
      </c>
      <c r="O215" s="71">
        <v>0</v>
      </c>
      <c r="P215" s="63">
        <f t="shared" si="131"/>
        <v>1</v>
      </c>
      <c r="Q215" s="30"/>
    </row>
    <row r="216" spans="1:17" s="1" customFormat="1" ht="272.25" customHeight="1">
      <c r="A216" s="75" t="s">
        <v>810</v>
      </c>
      <c r="B216" s="82" t="s">
        <v>163</v>
      </c>
      <c r="C216" s="71">
        <f>D216+E216+F216</f>
        <v>582</v>
      </c>
      <c r="D216" s="71">
        <v>0</v>
      </c>
      <c r="E216" s="71">
        <v>582</v>
      </c>
      <c r="F216" s="71">
        <v>0</v>
      </c>
      <c r="G216" s="71">
        <f>H216+I216+J216</f>
        <v>476.4</v>
      </c>
      <c r="H216" s="71">
        <v>0</v>
      </c>
      <c r="I216" s="71">
        <v>476.4</v>
      </c>
      <c r="J216" s="71">
        <v>0</v>
      </c>
      <c r="K216" s="63">
        <f t="shared" si="130"/>
        <v>0.81855670103092781</v>
      </c>
      <c r="L216" s="71">
        <f>M216+N216+O216</f>
        <v>476.4</v>
      </c>
      <c r="M216" s="71">
        <v>0</v>
      </c>
      <c r="N216" s="71">
        <v>476.4</v>
      </c>
      <c r="O216" s="71">
        <v>0</v>
      </c>
      <c r="P216" s="63">
        <f t="shared" si="131"/>
        <v>0.81855670103092781</v>
      </c>
      <c r="Q216" s="30" t="s">
        <v>1674</v>
      </c>
    </row>
    <row r="217" spans="1:17" s="1" customFormat="1" ht="150.75" customHeight="1">
      <c r="A217" s="75" t="s">
        <v>811</v>
      </c>
      <c r="B217" s="41" t="s">
        <v>164</v>
      </c>
      <c r="C217" s="71">
        <f>C218</f>
        <v>469337.8</v>
      </c>
      <c r="D217" s="71">
        <f t="shared" ref="D217:O217" si="136">D218</f>
        <v>437767.8</v>
      </c>
      <c r="E217" s="71">
        <f t="shared" si="136"/>
        <v>0</v>
      </c>
      <c r="F217" s="71">
        <f t="shared" si="136"/>
        <v>31570</v>
      </c>
      <c r="G217" s="71">
        <f t="shared" si="136"/>
        <v>458312.1</v>
      </c>
      <c r="H217" s="71">
        <f t="shared" si="136"/>
        <v>437746.8</v>
      </c>
      <c r="I217" s="71">
        <f t="shared" si="136"/>
        <v>0</v>
      </c>
      <c r="J217" s="71">
        <f t="shared" si="136"/>
        <v>20565.3</v>
      </c>
      <c r="K217" s="63">
        <f t="shared" si="130"/>
        <v>0.97650796505203707</v>
      </c>
      <c r="L217" s="71">
        <f t="shared" si="136"/>
        <v>458312.1</v>
      </c>
      <c r="M217" s="71">
        <f t="shared" si="136"/>
        <v>437746.8</v>
      </c>
      <c r="N217" s="71">
        <f t="shared" si="136"/>
        <v>0</v>
      </c>
      <c r="O217" s="71">
        <f t="shared" si="136"/>
        <v>20565.3</v>
      </c>
      <c r="P217" s="63">
        <f t="shared" si="131"/>
        <v>0.97650796505203707</v>
      </c>
      <c r="Q217" s="30"/>
    </row>
    <row r="218" spans="1:17" s="1" customFormat="1" ht="150.75" customHeight="1">
      <c r="A218" s="75" t="s">
        <v>812</v>
      </c>
      <c r="B218" s="82" t="s">
        <v>165</v>
      </c>
      <c r="C218" s="71">
        <f>D218+E218+F218</f>
        <v>469337.8</v>
      </c>
      <c r="D218" s="71">
        <v>437767.8</v>
      </c>
      <c r="E218" s="71">
        <v>0</v>
      </c>
      <c r="F218" s="71">
        <v>31570</v>
      </c>
      <c r="G218" s="71">
        <f>H218+I218+J218</f>
        <v>458312.1</v>
      </c>
      <c r="H218" s="71">
        <v>437746.8</v>
      </c>
      <c r="I218" s="71">
        <v>0</v>
      </c>
      <c r="J218" s="71">
        <v>20565.3</v>
      </c>
      <c r="K218" s="63">
        <f t="shared" si="130"/>
        <v>0.97650796505203707</v>
      </c>
      <c r="L218" s="71">
        <f>M218+N218+O218</f>
        <v>458312.1</v>
      </c>
      <c r="M218" s="71">
        <v>437746.8</v>
      </c>
      <c r="N218" s="71">
        <v>0</v>
      </c>
      <c r="O218" s="71">
        <v>20565.3</v>
      </c>
      <c r="P218" s="63">
        <f t="shared" si="131"/>
        <v>0.97650796505203707</v>
      </c>
      <c r="Q218" s="30" t="s">
        <v>1675</v>
      </c>
    </row>
    <row r="219" spans="1:17" s="1" customFormat="1" ht="126" customHeight="1">
      <c r="A219" s="75" t="s">
        <v>813</v>
      </c>
      <c r="B219" s="41" t="s">
        <v>166</v>
      </c>
      <c r="C219" s="71">
        <f>D219+E219+F219</f>
        <v>17571.900000000001</v>
      </c>
      <c r="D219" s="71">
        <v>17571.900000000001</v>
      </c>
      <c r="E219" s="71">
        <v>0</v>
      </c>
      <c r="F219" s="71">
        <v>0</v>
      </c>
      <c r="G219" s="71">
        <f>H219+I219+J219</f>
        <v>17381.3</v>
      </c>
      <c r="H219" s="71">
        <v>17381.3</v>
      </c>
      <c r="I219" s="71">
        <v>0</v>
      </c>
      <c r="J219" s="71">
        <v>0</v>
      </c>
      <c r="K219" s="63">
        <f t="shared" si="130"/>
        <v>0.98915313654186499</v>
      </c>
      <c r="L219" s="71">
        <f>M219+N219+O219</f>
        <v>17381.3</v>
      </c>
      <c r="M219" s="71">
        <v>17381.3</v>
      </c>
      <c r="N219" s="71">
        <v>0</v>
      </c>
      <c r="O219" s="71">
        <v>0</v>
      </c>
      <c r="P219" s="63">
        <f t="shared" si="131"/>
        <v>0.98915313654186499</v>
      </c>
      <c r="Q219" s="30"/>
    </row>
    <row r="220" spans="1:17" s="1" customFormat="1" ht="96.75" customHeight="1">
      <c r="A220" s="75" t="s">
        <v>814</v>
      </c>
      <c r="B220" s="41" t="s">
        <v>167</v>
      </c>
      <c r="C220" s="71">
        <f>D220+E220+F220</f>
        <v>51340</v>
      </c>
      <c r="D220" s="71">
        <v>51340</v>
      </c>
      <c r="E220" s="71">
        <v>0</v>
      </c>
      <c r="F220" s="71">
        <v>0</v>
      </c>
      <c r="G220" s="71">
        <f>H220+I220+J220</f>
        <v>51340</v>
      </c>
      <c r="H220" s="71">
        <v>51340</v>
      </c>
      <c r="I220" s="71">
        <v>0</v>
      </c>
      <c r="J220" s="71">
        <v>0</v>
      </c>
      <c r="K220" s="63">
        <f t="shared" si="130"/>
        <v>1</v>
      </c>
      <c r="L220" s="71">
        <f>M220+N220+O220</f>
        <v>51340</v>
      </c>
      <c r="M220" s="71">
        <v>51340</v>
      </c>
      <c r="N220" s="71">
        <v>0</v>
      </c>
      <c r="O220" s="71">
        <v>0</v>
      </c>
      <c r="P220" s="63">
        <f t="shared" si="131"/>
        <v>1</v>
      </c>
      <c r="Q220" s="30"/>
    </row>
    <row r="221" spans="1:17" s="1" customFormat="1" ht="78" customHeight="1">
      <c r="A221" s="75" t="s">
        <v>815</v>
      </c>
      <c r="B221" s="41" t="s">
        <v>168</v>
      </c>
      <c r="C221" s="71">
        <f>C222</f>
        <v>113.7</v>
      </c>
      <c r="D221" s="71">
        <f t="shared" ref="D221:O221" si="137">D222</f>
        <v>113.7</v>
      </c>
      <c r="E221" s="71">
        <f t="shared" si="137"/>
        <v>0</v>
      </c>
      <c r="F221" s="71">
        <f t="shared" si="137"/>
        <v>0</v>
      </c>
      <c r="G221" s="71">
        <f t="shared" si="137"/>
        <v>113.7</v>
      </c>
      <c r="H221" s="71">
        <f t="shared" si="137"/>
        <v>113.7</v>
      </c>
      <c r="I221" s="71">
        <f t="shared" si="137"/>
        <v>0</v>
      </c>
      <c r="J221" s="71">
        <f t="shared" si="137"/>
        <v>0</v>
      </c>
      <c r="K221" s="63">
        <f t="shared" si="130"/>
        <v>1</v>
      </c>
      <c r="L221" s="71">
        <f t="shared" si="137"/>
        <v>113.7</v>
      </c>
      <c r="M221" s="71">
        <f t="shared" si="137"/>
        <v>113.7</v>
      </c>
      <c r="N221" s="71">
        <f t="shared" si="137"/>
        <v>0</v>
      </c>
      <c r="O221" s="71">
        <f t="shared" si="137"/>
        <v>0</v>
      </c>
      <c r="P221" s="63">
        <f t="shared" si="131"/>
        <v>1</v>
      </c>
      <c r="Q221" s="30"/>
    </row>
    <row r="222" spans="1:17" s="1" customFormat="1" ht="169.5" customHeight="1">
      <c r="A222" s="75" t="s">
        <v>816</v>
      </c>
      <c r="B222" s="82" t="s">
        <v>169</v>
      </c>
      <c r="C222" s="71">
        <f>C223+C224+C225+C226+C227+C228+C229+C230</f>
        <v>113.7</v>
      </c>
      <c r="D222" s="71">
        <f t="shared" ref="D222:O222" si="138">D223+D224+D225+D226+D227+D228+D229+D230</f>
        <v>113.7</v>
      </c>
      <c r="E222" s="71">
        <f t="shared" si="138"/>
        <v>0</v>
      </c>
      <c r="F222" s="71">
        <f t="shared" si="138"/>
        <v>0</v>
      </c>
      <c r="G222" s="71">
        <f t="shared" si="138"/>
        <v>113.7</v>
      </c>
      <c r="H222" s="71">
        <f t="shared" si="138"/>
        <v>113.7</v>
      </c>
      <c r="I222" s="71">
        <f t="shared" si="138"/>
        <v>0</v>
      </c>
      <c r="J222" s="71">
        <f t="shared" si="138"/>
        <v>0</v>
      </c>
      <c r="K222" s="63">
        <f t="shared" si="130"/>
        <v>1</v>
      </c>
      <c r="L222" s="71">
        <f t="shared" si="138"/>
        <v>113.7</v>
      </c>
      <c r="M222" s="71">
        <f t="shared" si="138"/>
        <v>113.7</v>
      </c>
      <c r="N222" s="71">
        <f t="shared" si="138"/>
        <v>0</v>
      </c>
      <c r="O222" s="71">
        <f t="shared" si="138"/>
        <v>0</v>
      </c>
      <c r="P222" s="63">
        <f t="shared" si="131"/>
        <v>1</v>
      </c>
      <c r="Q222" s="30"/>
    </row>
    <row r="223" spans="1:17" s="1" customFormat="1" ht="72" customHeight="1">
      <c r="A223" s="75" t="s">
        <v>817</v>
      </c>
      <c r="B223" s="41" t="s">
        <v>170</v>
      </c>
      <c r="C223" s="71">
        <f t="shared" ref="C223:C229" si="139">D223+E223+F223</f>
        <v>0</v>
      </c>
      <c r="D223" s="71">
        <v>0</v>
      </c>
      <c r="E223" s="71">
        <v>0</v>
      </c>
      <c r="F223" s="71">
        <v>0</v>
      </c>
      <c r="G223" s="71">
        <f t="shared" ref="G223:G228" si="140">H223+I223+J223</f>
        <v>0</v>
      </c>
      <c r="H223" s="71">
        <v>0</v>
      </c>
      <c r="I223" s="71">
        <v>0</v>
      </c>
      <c r="J223" s="71">
        <v>0</v>
      </c>
      <c r="K223" s="63" t="s">
        <v>32</v>
      </c>
      <c r="L223" s="71">
        <f t="shared" ref="L223:L228" si="141">M223+N223+O223</f>
        <v>0</v>
      </c>
      <c r="M223" s="71">
        <v>0</v>
      </c>
      <c r="N223" s="71">
        <v>0</v>
      </c>
      <c r="O223" s="71">
        <v>0</v>
      </c>
      <c r="P223" s="63" t="s">
        <v>32</v>
      </c>
      <c r="Q223" s="30" t="s">
        <v>1621</v>
      </c>
    </row>
    <row r="224" spans="1:17" s="1" customFormat="1" ht="52.5">
      <c r="A224" s="75" t="s">
        <v>818</v>
      </c>
      <c r="B224" s="41" t="s">
        <v>171</v>
      </c>
      <c r="C224" s="71">
        <f t="shared" si="139"/>
        <v>0</v>
      </c>
      <c r="D224" s="71">
        <v>0</v>
      </c>
      <c r="E224" s="71">
        <v>0</v>
      </c>
      <c r="F224" s="71">
        <v>0</v>
      </c>
      <c r="G224" s="71">
        <f t="shared" si="140"/>
        <v>0</v>
      </c>
      <c r="H224" s="71">
        <v>0</v>
      </c>
      <c r="I224" s="71">
        <v>0</v>
      </c>
      <c r="J224" s="71">
        <v>0</v>
      </c>
      <c r="K224" s="63" t="s">
        <v>32</v>
      </c>
      <c r="L224" s="71">
        <f t="shared" si="141"/>
        <v>0</v>
      </c>
      <c r="M224" s="71">
        <v>0</v>
      </c>
      <c r="N224" s="71">
        <v>0</v>
      </c>
      <c r="O224" s="71">
        <v>0</v>
      </c>
      <c r="P224" s="63" t="s">
        <v>32</v>
      </c>
      <c r="Q224" s="30" t="s">
        <v>1621</v>
      </c>
    </row>
    <row r="225" spans="1:17" s="1" customFormat="1" ht="117" customHeight="1">
      <c r="A225" s="75" t="s">
        <v>823</v>
      </c>
      <c r="B225" s="41" t="s">
        <v>172</v>
      </c>
      <c r="C225" s="71">
        <f t="shared" si="139"/>
        <v>0</v>
      </c>
      <c r="D225" s="71">
        <v>0</v>
      </c>
      <c r="E225" s="71">
        <v>0</v>
      </c>
      <c r="F225" s="71">
        <v>0</v>
      </c>
      <c r="G225" s="71">
        <f t="shared" ref="G225" si="142">H225+I225+J225</f>
        <v>0</v>
      </c>
      <c r="H225" s="71">
        <v>0</v>
      </c>
      <c r="I225" s="71">
        <v>0</v>
      </c>
      <c r="J225" s="71">
        <v>0</v>
      </c>
      <c r="K225" s="63" t="s">
        <v>32</v>
      </c>
      <c r="L225" s="71">
        <f t="shared" ref="L225" si="143">M225+N225+O225</f>
        <v>0</v>
      </c>
      <c r="M225" s="71">
        <v>0</v>
      </c>
      <c r="N225" s="71">
        <v>0</v>
      </c>
      <c r="O225" s="71">
        <v>0</v>
      </c>
      <c r="P225" s="63" t="s">
        <v>32</v>
      </c>
      <c r="Q225" s="30" t="s">
        <v>1621</v>
      </c>
    </row>
    <row r="226" spans="1:17" s="1" customFormat="1" ht="52.5">
      <c r="A226" s="75" t="s">
        <v>819</v>
      </c>
      <c r="B226" s="41" t="s">
        <v>173</v>
      </c>
      <c r="C226" s="71">
        <f t="shared" si="139"/>
        <v>0</v>
      </c>
      <c r="D226" s="71">
        <v>0</v>
      </c>
      <c r="E226" s="71">
        <v>0</v>
      </c>
      <c r="F226" s="71">
        <v>0</v>
      </c>
      <c r="G226" s="71">
        <f t="shared" si="140"/>
        <v>0</v>
      </c>
      <c r="H226" s="71">
        <v>0</v>
      </c>
      <c r="I226" s="71">
        <v>0</v>
      </c>
      <c r="J226" s="71">
        <v>0</v>
      </c>
      <c r="K226" s="63" t="s">
        <v>32</v>
      </c>
      <c r="L226" s="71">
        <f t="shared" si="141"/>
        <v>0</v>
      </c>
      <c r="M226" s="71">
        <v>0</v>
      </c>
      <c r="N226" s="71">
        <v>0</v>
      </c>
      <c r="O226" s="71">
        <v>0</v>
      </c>
      <c r="P226" s="63" t="s">
        <v>32</v>
      </c>
      <c r="Q226" s="30" t="s">
        <v>1621</v>
      </c>
    </row>
    <row r="227" spans="1:17" s="1" customFormat="1" ht="52.5">
      <c r="A227" s="75" t="s">
        <v>820</v>
      </c>
      <c r="B227" s="41" t="s">
        <v>174</v>
      </c>
      <c r="C227" s="71">
        <f t="shared" si="139"/>
        <v>113.7</v>
      </c>
      <c r="D227" s="71">
        <v>113.7</v>
      </c>
      <c r="E227" s="71">
        <v>0</v>
      </c>
      <c r="F227" s="71">
        <v>0</v>
      </c>
      <c r="G227" s="71">
        <f t="shared" si="140"/>
        <v>113.7</v>
      </c>
      <c r="H227" s="71">
        <v>113.7</v>
      </c>
      <c r="I227" s="71">
        <v>0</v>
      </c>
      <c r="J227" s="71">
        <v>0</v>
      </c>
      <c r="K227" s="63">
        <f t="shared" si="130"/>
        <v>1</v>
      </c>
      <c r="L227" s="71">
        <f t="shared" si="141"/>
        <v>113.7</v>
      </c>
      <c r="M227" s="71">
        <v>113.7</v>
      </c>
      <c r="N227" s="71">
        <v>0</v>
      </c>
      <c r="O227" s="71">
        <v>0</v>
      </c>
      <c r="P227" s="63">
        <f t="shared" si="131"/>
        <v>1</v>
      </c>
      <c r="Q227" s="30"/>
    </row>
    <row r="228" spans="1:17" s="1" customFormat="1" ht="105">
      <c r="A228" s="75" t="s">
        <v>821</v>
      </c>
      <c r="B228" s="41" t="s">
        <v>175</v>
      </c>
      <c r="C228" s="71">
        <f t="shared" si="139"/>
        <v>0</v>
      </c>
      <c r="D228" s="71">
        <v>0</v>
      </c>
      <c r="E228" s="71">
        <v>0</v>
      </c>
      <c r="F228" s="71">
        <v>0</v>
      </c>
      <c r="G228" s="71">
        <f t="shared" si="140"/>
        <v>0</v>
      </c>
      <c r="H228" s="71">
        <v>0</v>
      </c>
      <c r="I228" s="71">
        <v>0</v>
      </c>
      <c r="J228" s="71">
        <v>0</v>
      </c>
      <c r="K228" s="63" t="s">
        <v>32</v>
      </c>
      <c r="L228" s="71">
        <f t="shared" si="141"/>
        <v>0</v>
      </c>
      <c r="M228" s="71">
        <v>0</v>
      </c>
      <c r="N228" s="71">
        <v>0</v>
      </c>
      <c r="O228" s="71">
        <v>0</v>
      </c>
      <c r="P228" s="63" t="s">
        <v>32</v>
      </c>
      <c r="Q228" s="30" t="s">
        <v>1621</v>
      </c>
    </row>
    <row r="229" spans="1:17" s="1" customFormat="1" ht="182.25" customHeight="1">
      <c r="A229" s="75" t="s">
        <v>822</v>
      </c>
      <c r="B229" s="41" t="s">
        <v>176</v>
      </c>
      <c r="C229" s="71">
        <f t="shared" si="139"/>
        <v>0</v>
      </c>
      <c r="D229" s="71">
        <v>0</v>
      </c>
      <c r="E229" s="71">
        <v>0</v>
      </c>
      <c r="F229" s="71">
        <v>0</v>
      </c>
      <c r="G229" s="71">
        <f t="shared" ref="G229" si="144">H229+I229+J229</f>
        <v>0</v>
      </c>
      <c r="H229" s="71">
        <v>0</v>
      </c>
      <c r="I229" s="71">
        <v>0</v>
      </c>
      <c r="J229" s="71">
        <v>0</v>
      </c>
      <c r="K229" s="63" t="s">
        <v>32</v>
      </c>
      <c r="L229" s="71">
        <f t="shared" ref="L229" si="145">M229+N229+O229</f>
        <v>0</v>
      </c>
      <c r="M229" s="71">
        <v>0</v>
      </c>
      <c r="N229" s="71">
        <v>0</v>
      </c>
      <c r="O229" s="71">
        <v>0</v>
      </c>
      <c r="P229" s="63" t="s">
        <v>32</v>
      </c>
      <c r="Q229" s="30" t="s">
        <v>1621</v>
      </c>
    </row>
    <row r="230" spans="1:17" s="1" customFormat="1" ht="169.5" customHeight="1">
      <c r="A230" s="75" t="s">
        <v>824</v>
      </c>
      <c r="B230" s="41" t="s">
        <v>177</v>
      </c>
      <c r="C230" s="71">
        <f>D230+E230+F230</f>
        <v>0</v>
      </c>
      <c r="D230" s="71">
        <v>0</v>
      </c>
      <c r="E230" s="71">
        <v>0</v>
      </c>
      <c r="F230" s="71">
        <v>0</v>
      </c>
      <c r="G230" s="71">
        <f>H230+I230+J230</f>
        <v>0</v>
      </c>
      <c r="H230" s="71">
        <v>0</v>
      </c>
      <c r="I230" s="71">
        <v>0</v>
      </c>
      <c r="J230" s="71">
        <v>0</v>
      </c>
      <c r="K230" s="63" t="s">
        <v>32</v>
      </c>
      <c r="L230" s="71">
        <f>M230+N230+O230</f>
        <v>0</v>
      </c>
      <c r="M230" s="71">
        <v>0</v>
      </c>
      <c r="N230" s="71">
        <v>0</v>
      </c>
      <c r="O230" s="71">
        <v>0</v>
      </c>
      <c r="P230" s="63" t="s">
        <v>32</v>
      </c>
      <c r="Q230" s="30" t="s">
        <v>1621</v>
      </c>
    </row>
    <row r="231" spans="1:17" s="1" customFormat="1" ht="169.5" customHeight="1">
      <c r="A231" s="75" t="s">
        <v>1212</v>
      </c>
      <c r="B231" s="41" t="s">
        <v>1211</v>
      </c>
      <c r="C231" s="71">
        <f>D231+E231+F231</f>
        <v>0</v>
      </c>
      <c r="D231" s="71">
        <v>0</v>
      </c>
      <c r="E231" s="71">
        <v>0</v>
      </c>
      <c r="F231" s="71">
        <v>0</v>
      </c>
      <c r="G231" s="71">
        <f>H231+I231+J231</f>
        <v>0</v>
      </c>
      <c r="H231" s="71">
        <v>0</v>
      </c>
      <c r="I231" s="71">
        <v>0</v>
      </c>
      <c r="J231" s="71">
        <v>0</v>
      </c>
      <c r="K231" s="63" t="s">
        <v>32</v>
      </c>
      <c r="L231" s="71">
        <f>M231+N231+O231</f>
        <v>0</v>
      </c>
      <c r="M231" s="71">
        <v>0</v>
      </c>
      <c r="N231" s="71">
        <v>0</v>
      </c>
      <c r="O231" s="71">
        <v>0</v>
      </c>
      <c r="P231" s="63" t="s">
        <v>32</v>
      </c>
      <c r="Q231" s="30" t="s">
        <v>1621</v>
      </c>
    </row>
    <row r="232" spans="1:17" s="1" customFormat="1" ht="26.25">
      <c r="A232" s="75" t="s">
        <v>999</v>
      </c>
      <c r="B232" s="81" t="s">
        <v>1213</v>
      </c>
      <c r="C232" s="74">
        <f>C233</f>
        <v>12001.5</v>
      </c>
      <c r="D232" s="74">
        <f t="shared" ref="D232:O232" si="146">D233</f>
        <v>600.5</v>
      </c>
      <c r="E232" s="74">
        <f t="shared" si="146"/>
        <v>11401</v>
      </c>
      <c r="F232" s="74">
        <f t="shared" si="146"/>
        <v>0</v>
      </c>
      <c r="G232" s="74">
        <f t="shared" si="146"/>
        <v>10938.9</v>
      </c>
      <c r="H232" s="74">
        <f t="shared" si="146"/>
        <v>547.29999999999995</v>
      </c>
      <c r="I232" s="74">
        <f t="shared" si="146"/>
        <v>10391.6</v>
      </c>
      <c r="J232" s="74">
        <f t="shared" si="146"/>
        <v>0</v>
      </c>
      <c r="K232" s="63">
        <f t="shared" si="130"/>
        <v>0.91146106736657917</v>
      </c>
      <c r="L232" s="74">
        <f t="shared" si="146"/>
        <v>10938.9</v>
      </c>
      <c r="M232" s="74">
        <f t="shared" si="146"/>
        <v>547.29999999999995</v>
      </c>
      <c r="N232" s="74">
        <f t="shared" si="146"/>
        <v>10391.6</v>
      </c>
      <c r="O232" s="74">
        <f t="shared" si="146"/>
        <v>0</v>
      </c>
      <c r="P232" s="63">
        <f t="shared" si="131"/>
        <v>0.91146106736657917</v>
      </c>
      <c r="Q232" s="30"/>
    </row>
    <row r="233" spans="1:17" s="1" customFormat="1" ht="131.25">
      <c r="A233" s="75" t="s">
        <v>825</v>
      </c>
      <c r="B233" s="41" t="s">
        <v>178</v>
      </c>
      <c r="C233" s="71">
        <f>D233+E233+F233</f>
        <v>12001.5</v>
      </c>
      <c r="D233" s="71">
        <v>600.5</v>
      </c>
      <c r="E233" s="71">
        <v>11401</v>
      </c>
      <c r="F233" s="71">
        <v>0</v>
      </c>
      <c r="G233" s="71">
        <f>H233+I233+J233</f>
        <v>10938.9</v>
      </c>
      <c r="H233" s="71">
        <v>547.29999999999995</v>
      </c>
      <c r="I233" s="71">
        <v>10391.6</v>
      </c>
      <c r="J233" s="71">
        <v>0</v>
      </c>
      <c r="K233" s="63">
        <f t="shared" si="130"/>
        <v>0.91146106736657917</v>
      </c>
      <c r="L233" s="71">
        <f>M233+N233+O233</f>
        <v>10938.9</v>
      </c>
      <c r="M233" s="71">
        <v>547.29999999999995</v>
      </c>
      <c r="N233" s="71">
        <v>10391.6</v>
      </c>
      <c r="O233" s="71">
        <v>0</v>
      </c>
      <c r="P233" s="63">
        <f t="shared" si="131"/>
        <v>0.91146106736657917</v>
      </c>
      <c r="Q233" s="30" t="s">
        <v>1676</v>
      </c>
    </row>
    <row r="234" spans="1:17" s="1" customFormat="1" ht="69" customHeight="1">
      <c r="A234" s="75" t="s">
        <v>23</v>
      </c>
      <c r="B234" s="81" t="s">
        <v>148</v>
      </c>
      <c r="C234" s="74">
        <f>C235+C268+C277+C282+C288+C279</f>
        <v>2573324.6</v>
      </c>
      <c r="D234" s="74">
        <f>D235+D268+D277+D282+D288+D279</f>
        <v>474847.5</v>
      </c>
      <c r="E234" s="74">
        <f>E235+E268+E277+E282+E288+E279</f>
        <v>2030847.0999999999</v>
      </c>
      <c r="F234" s="74">
        <f>F235+F268+F277+F282+F288+F279</f>
        <v>67630</v>
      </c>
      <c r="G234" s="74">
        <f>G235+G268+G277+G282+G288</f>
        <v>2472797.1000000006</v>
      </c>
      <c r="H234" s="74">
        <f>H235+H268+H277+H282+H288</f>
        <v>459081.4</v>
      </c>
      <c r="I234" s="74">
        <f>I235+I268+I277+I282+I288</f>
        <v>1969753.6</v>
      </c>
      <c r="J234" s="74">
        <f>J235+J268+J277+J282+J288</f>
        <v>43962.1</v>
      </c>
      <c r="K234" s="63">
        <f t="shared" si="130"/>
        <v>0.96093477674755856</v>
      </c>
      <c r="L234" s="74">
        <f>L235+L268+L277+L282+L288</f>
        <v>2472797.1000000006</v>
      </c>
      <c r="M234" s="74">
        <f>M235+M268+M277+M282+M288</f>
        <v>459081.4</v>
      </c>
      <c r="N234" s="74">
        <f>N235+N268+N277+N282+N288</f>
        <v>1969753.6</v>
      </c>
      <c r="O234" s="74">
        <f>O235+O268+O277+O282+O288</f>
        <v>43962.1</v>
      </c>
      <c r="P234" s="63">
        <f t="shared" si="131"/>
        <v>0.96093477674755856</v>
      </c>
      <c r="Q234" s="30"/>
    </row>
    <row r="235" spans="1:17" s="1" customFormat="1" ht="76.5">
      <c r="A235" s="75" t="s">
        <v>998</v>
      </c>
      <c r="B235" s="81" t="s">
        <v>179</v>
      </c>
      <c r="C235" s="74">
        <f t="shared" ref="C235:J235" si="147">C236+C237+C240+C241+C242+C243+C244+C265+C264</f>
        <v>2326433.5</v>
      </c>
      <c r="D235" s="74">
        <f t="shared" si="147"/>
        <v>426031.5</v>
      </c>
      <c r="E235" s="74">
        <f t="shared" si="147"/>
        <v>1832772</v>
      </c>
      <c r="F235" s="74">
        <f t="shared" si="147"/>
        <v>67630</v>
      </c>
      <c r="G235" s="74">
        <f t="shared" si="147"/>
        <v>2276109.2000000002</v>
      </c>
      <c r="H235" s="74">
        <f t="shared" si="147"/>
        <v>418051.4</v>
      </c>
      <c r="I235" s="74">
        <f t="shared" si="147"/>
        <v>1814095.7000000002</v>
      </c>
      <c r="J235" s="74">
        <f t="shared" si="147"/>
        <v>43962.1</v>
      </c>
      <c r="K235" s="63">
        <f t="shared" si="130"/>
        <v>0.97836847689822215</v>
      </c>
      <c r="L235" s="74">
        <f>L236+L237+L240+L241+L242+L243+L244+L265+L264</f>
        <v>2276109.2000000002</v>
      </c>
      <c r="M235" s="74">
        <f>M236+M237+M240+M241+M242+M243+M244+M265+M264</f>
        <v>418051.4</v>
      </c>
      <c r="N235" s="74">
        <f>N236+N237+N240+N241+N242+N243+N244+N265+N264</f>
        <v>1814095.7000000002</v>
      </c>
      <c r="O235" s="74">
        <f>O236+O237+O240+O241+O242+O243+O244+O265+O264</f>
        <v>43962.1</v>
      </c>
      <c r="P235" s="63">
        <f t="shared" si="131"/>
        <v>0.97836847689822215</v>
      </c>
      <c r="Q235" s="30"/>
    </row>
    <row r="236" spans="1:17" s="1" customFormat="1" ht="409.6" customHeight="1">
      <c r="A236" s="75" t="s">
        <v>799</v>
      </c>
      <c r="B236" s="41" t="s">
        <v>180</v>
      </c>
      <c r="C236" s="71">
        <f t="shared" ref="C236:C264" si="148">D236+E236+F236</f>
        <v>1707220</v>
      </c>
      <c r="D236" s="71">
        <v>0</v>
      </c>
      <c r="E236" s="71">
        <v>1707220</v>
      </c>
      <c r="F236" s="71">
        <v>0</v>
      </c>
      <c r="G236" s="71">
        <f t="shared" ref="G236:G264" si="149">H236+I236+J236</f>
        <v>1704150.1</v>
      </c>
      <c r="H236" s="71">
        <v>0</v>
      </c>
      <c r="I236" s="71">
        <v>1704150.1</v>
      </c>
      <c r="J236" s="71">
        <v>0</v>
      </c>
      <c r="K236" s="63">
        <f t="shared" si="130"/>
        <v>0.99820181347453762</v>
      </c>
      <c r="L236" s="71">
        <f t="shared" ref="L236:L264" si="150">M236+N236+O236</f>
        <v>1704150.1</v>
      </c>
      <c r="M236" s="71">
        <v>0</v>
      </c>
      <c r="N236" s="71">
        <v>1704150.1</v>
      </c>
      <c r="O236" s="71">
        <v>0</v>
      </c>
      <c r="P236" s="63">
        <f t="shared" si="131"/>
        <v>0.99820181347453762</v>
      </c>
      <c r="Q236" s="30"/>
    </row>
    <row r="237" spans="1:17" s="1" customFormat="1" ht="315">
      <c r="A237" s="75" t="s">
        <v>800</v>
      </c>
      <c r="B237" s="41" t="s">
        <v>181</v>
      </c>
      <c r="C237" s="71">
        <f>C238+C239</f>
        <v>58863</v>
      </c>
      <c r="D237" s="71">
        <f t="shared" ref="D237:F237" si="151">D238+D239</f>
        <v>0</v>
      </c>
      <c r="E237" s="71">
        <f t="shared" si="151"/>
        <v>58863</v>
      </c>
      <c r="F237" s="71">
        <f t="shared" si="151"/>
        <v>0</v>
      </c>
      <c r="G237" s="71">
        <f t="shared" si="149"/>
        <v>43256.6</v>
      </c>
      <c r="H237" s="71">
        <v>0</v>
      </c>
      <c r="I237" s="71">
        <v>43256.6</v>
      </c>
      <c r="J237" s="71">
        <v>0</v>
      </c>
      <c r="K237" s="63">
        <f t="shared" si="130"/>
        <v>0.73486910283199969</v>
      </c>
      <c r="L237" s="71">
        <f t="shared" si="150"/>
        <v>43256.6</v>
      </c>
      <c r="M237" s="71">
        <v>0</v>
      </c>
      <c r="N237" s="71">
        <v>43256.6</v>
      </c>
      <c r="O237" s="71">
        <v>0</v>
      </c>
      <c r="P237" s="63">
        <f t="shared" si="131"/>
        <v>0.73486910283199969</v>
      </c>
      <c r="Q237" s="30" t="s">
        <v>1677</v>
      </c>
    </row>
    <row r="238" spans="1:17" s="1" customFormat="1" ht="408.75" customHeight="1">
      <c r="A238" s="75" t="s">
        <v>1216</v>
      </c>
      <c r="B238" s="82" t="s">
        <v>1214</v>
      </c>
      <c r="C238" s="71">
        <f>D238+E238+F238</f>
        <v>54659</v>
      </c>
      <c r="D238" s="71">
        <v>0</v>
      </c>
      <c r="E238" s="71">
        <v>54659</v>
      </c>
      <c r="F238" s="71">
        <v>0</v>
      </c>
      <c r="G238" s="71">
        <f>H238+I238+J238</f>
        <v>40694.400000000001</v>
      </c>
      <c r="H238" s="71">
        <v>0</v>
      </c>
      <c r="I238" s="71">
        <v>40694.400000000001</v>
      </c>
      <c r="J238" s="71">
        <v>0</v>
      </c>
      <c r="K238" s="63">
        <f t="shared" si="130"/>
        <v>0.74451416967013673</v>
      </c>
      <c r="L238" s="71">
        <f>M238+N238+O238</f>
        <v>40694.400000000001</v>
      </c>
      <c r="M238" s="71">
        <v>0</v>
      </c>
      <c r="N238" s="71">
        <v>40694.400000000001</v>
      </c>
      <c r="O238" s="71">
        <v>0</v>
      </c>
      <c r="P238" s="63">
        <f t="shared" si="131"/>
        <v>0.74451416967013673</v>
      </c>
      <c r="Q238" s="30" t="s">
        <v>1677</v>
      </c>
    </row>
    <row r="239" spans="1:17" s="1" customFormat="1" ht="236.25">
      <c r="A239" s="75" t="s">
        <v>930</v>
      </c>
      <c r="B239" s="82" t="s">
        <v>1215</v>
      </c>
      <c r="C239" s="71">
        <f>D239+E239+F239</f>
        <v>4204</v>
      </c>
      <c r="D239" s="71">
        <v>0</v>
      </c>
      <c r="E239" s="71">
        <v>4204</v>
      </c>
      <c r="F239" s="71">
        <v>0</v>
      </c>
      <c r="G239" s="71">
        <f>H239+I239+J239</f>
        <v>2562.1999999999998</v>
      </c>
      <c r="H239" s="71">
        <v>0</v>
      </c>
      <c r="I239" s="71">
        <v>2562.1999999999998</v>
      </c>
      <c r="J239" s="71">
        <v>0</v>
      </c>
      <c r="K239" s="63">
        <f t="shared" si="130"/>
        <v>0.60946717411988582</v>
      </c>
      <c r="L239" s="71">
        <f>M239+N239+O239</f>
        <v>2562.1999999999998</v>
      </c>
      <c r="M239" s="71">
        <v>0</v>
      </c>
      <c r="N239" s="71">
        <v>2562.1999999999998</v>
      </c>
      <c r="O239" s="71">
        <v>0</v>
      </c>
      <c r="P239" s="63">
        <f t="shared" si="131"/>
        <v>0.60946717411988582</v>
      </c>
      <c r="Q239" s="30" t="s">
        <v>1678</v>
      </c>
    </row>
    <row r="240" spans="1:17" s="1" customFormat="1" ht="78.75">
      <c r="A240" s="75" t="s">
        <v>801</v>
      </c>
      <c r="B240" s="41" t="s">
        <v>182</v>
      </c>
      <c r="C240" s="71">
        <f t="shared" si="148"/>
        <v>356476.3</v>
      </c>
      <c r="D240" s="71">
        <v>288846.3</v>
      </c>
      <c r="E240" s="71">
        <v>0</v>
      </c>
      <c r="F240" s="71">
        <v>67630</v>
      </c>
      <c r="G240" s="71">
        <f t="shared" si="149"/>
        <v>331840</v>
      </c>
      <c r="H240" s="71">
        <v>287877.90000000002</v>
      </c>
      <c r="I240" s="71">
        <v>0</v>
      </c>
      <c r="J240" s="71">
        <v>43962.1</v>
      </c>
      <c r="K240" s="63">
        <f t="shared" si="130"/>
        <v>0.93088937469335276</v>
      </c>
      <c r="L240" s="71">
        <f t="shared" si="150"/>
        <v>331840</v>
      </c>
      <c r="M240" s="71">
        <v>287877.90000000002</v>
      </c>
      <c r="N240" s="71">
        <v>0</v>
      </c>
      <c r="O240" s="71">
        <v>43962.1</v>
      </c>
      <c r="P240" s="63">
        <f t="shared" si="131"/>
        <v>0.93088937469335276</v>
      </c>
      <c r="Q240" s="30" t="s">
        <v>1679</v>
      </c>
    </row>
    <row r="241" spans="1:17" s="1" customFormat="1" ht="78.75">
      <c r="A241" s="75" t="s">
        <v>802</v>
      </c>
      <c r="B241" s="41" t="s">
        <v>183</v>
      </c>
      <c r="C241" s="71">
        <f t="shared" si="148"/>
        <v>87305.5</v>
      </c>
      <c r="D241" s="71">
        <v>87305.5</v>
      </c>
      <c r="E241" s="71">
        <v>0</v>
      </c>
      <c r="F241" s="71">
        <v>0</v>
      </c>
      <c r="G241" s="71">
        <f t="shared" si="149"/>
        <v>80957.8</v>
      </c>
      <c r="H241" s="71">
        <v>80957.8</v>
      </c>
      <c r="I241" s="71">
        <v>0</v>
      </c>
      <c r="J241" s="71">
        <v>0</v>
      </c>
      <c r="K241" s="63">
        <f t="shared" si="130"/>
        <v>0.92729324040295291</v>
      </c>
      <c r="L241" s="71">
        <f t="shared" si="150"/>
        <v>80957.8</v>
      </c>
      <c r="M241" s="71">
        <v>80957.8</v>
      </c>
      <c r="N241" s="71">
        <v>0</v>
      </c>
      <c r="O241" s="71">
        <v>0</v>
      </c>
      <c r="P241" s="63">
        <f t="shared" si="131"/>
        <v>0.92729324040295291</v>
      </c>
      <c r="Q241" s="30" t="s">
        <v>1680</v>
      </c>
    </row>
    <row r="242" spans="1:17" s="1" customFormat="1" ht="78.75">
      <c r="A242" s="75" t="s">
        <v>828</v>
      </c>
      <c r="B242" s="41" t="s">
        <v>184</v>
      </c>
      <c r="C242" s="71">
        <f t="shared" si="148"/>
        <v>48219</v>
      </c>
      <c r="D242" s="71">
        <v>48219</v>
      </c>
      <c r="E242" s="71">
        <v>0</v>
      </c>
      <c r="F242" s="71">
        <v>0</v>
      </c>
      <c r="G242" s="71">
        <f t="shared" si="149"/>
        <v>47855</v>
      </c>
      <c r="H242" s="71">
        <v>47855</v>
      </c>
      <c r="I242" s="71">
        <v>0</v>
      </c>
      <c r="J242" s="71">
        <v>0</v>
      </c>
      <c r="K242" s="63">
        <f t="shared" si="130"/>
        <v>0.99245110848420748</v>
      </c>
      <c r="L242" s="71">
        <f t="shared" si="150"/>
        <v>47855</v>
      </c>
      <c r="M242" s="71">
        <v>47855</v>
      </c>
      <c r="N242" s="71">
        <v>0</v>
      </c>
      <c r="O242" s="71">
        <v>0</v>
      </c>
      <c r="P242" s="63">
        <f t="shared" si="131"/>
        <v>0.99245110848420748</v>
      </c>
      <c r="Q242" s="30"/>
    </row>
    <row r="243" spans="1:17" s="1" customFormat="1" ht="78.75">
      <c r="A243" s="75" t="s">
        <v>829</v>
      </c>
      <c r="B243" s="41" t="s">
        <v>185</v>
      </c>
      <c r="C243" s="71">
        <f t="shared" si="148"/>
        <v>0</v>
      </c>
      <c r="D243" s="71">
        <v>0</v>
      </c>
      <c r="E243" s="71">
        <v>0</v>
      </c>
      <c r="F243" s="71">
        <v>0</v>
      </c>
      <c r="G243" s="71">
        <f t="shared" si="149"/>
        <v>0</v>
      </c>
      <c r="H243" s="71">
        <v>0</v>
      </c>
      <c r="I243" s="71">
        <v>0</v>
      </c>
      <c r="J243" s="71">
        <v>0</v>
      </c>
      <c r="K243" s="63" t="s">
        <v>32</v>
      </c>
      <c r="L243" s="71">
        <f t="shared" si="150"/>
        <v>0</v>
      </c>
      <c r="M243" s="71">
        <v>0</v>
      </c>
      <c r="N243" s="71">
        <v>0</v>
      </c>
      <c r="O243" s="71">
        <v>0</v>
      </c>
      <c r="P243" s="63" t="s">
        <v>32</v>
      </c>
      <c r="Q243" s="30" t="s">
        <v>1621</v>
      </c>
    </row>
    <row r="244" spans="1:17" s="1" customFormat="1" ht="52.5">
      <c r="A244" s="75" t="s">
        <v>830</v>
      </c>
      <c r="B244" s="41" t="s">
        <v>186</v>
      </c>
      <c r="C244" s="71">
        <f>C245+C256+C257</f>
        <v>1660.7</v>
      </c>
      <c r="D244" s="71">
        <f t="shared" ref="D244:O244" si="152">D245+D256+D257</f>
        <v>1660.7</v>
      </c>
      <c r="E244" s="71">
        <f t="shared" si="152"/>
        <v>0</v>
      </c>
      <c r="F244" s="71">
        <f t="shared" si="152"/>
        <v>0</v>
      </c>
      <c r="G244" s="71">
        <f t="shared" si="152"/>
        <v>1360.7</v>
      </c>
      <c r="H244" s="71">
        <f t="shared" si="152"/>
        <v>1360.7</v>
      </c>
      <c r="I244" s="71">
        <f t="shared" si="152"/>
        <v>0</v>
      </c>
      <c r="J244" s="71">
        <f t="shared" si="152"/>
        <v>0</v>
      </c>
      <c r="K244" s="63">
        <f t="shared" ref="K244:K249" si="153">G244/C244</f>
        <v>0.8193532847594388</v>
      </c>
      <c r="L244" s="71">
        <f t="shared" si="152"/>
        <v>1360.7</v>
      </c>
      <c r="M244" s="71">
        <f t="shared" si="152"/>
        <v>1360.7</v>
      </c>
      <c r="N244" s="71">
        <f t="shared" si="152"/>
        <v>0</v>
      </c>
      <c r="O244" s="71">
        <f t="shared" si="152"/>
        <v>0</v>
      </c>
      <c r="P244" s="63">
        <f t="shared" si="131"/>
        <v>0.8193532847594388</v>
      </c>
      <c r="Q244" s="30" t="s">
        <v>1681</v>
      </c>
    </row>
    <row r="245" spans="1:17" s="1" customFormat="1" ht="131.25">
      <c r="A245" s="75" t="s">
        <v>831</v>
      </c>
      <c r="B245" s="82" t="s">
        <v>199</v>
      </c>
      <c r="C245" s="71">
        <f>C246+C247+C248+C249+C250+C251+C252+C253+C254+C255</f>
        <v>1072.5</v>
      </c>
      <c r="D245" s="71">
        <f t="shared" ref="D245:J245" si="154">D246+D247+D248+D249+D250+D251+D252+D253+D254+D255</f>
        <v>1072.5</v>
      </c>
      <c r="E245" s="71">
        <f t="shared" si="154"/>
        <v>0</v>
      </c>
      <c r="F245" s="71">
        <f t="shared" si="154"/>
        <v>0</v>
      </c>
      <c r="G245" s="71">
        <f t="shared" si="154"/>
        <v>1072.5</v>
      </c>
      <c r="H245" s="71">
        <f t="shared" si="154"/>
        <v>1072.5</v>
      </c>
      <c r="I245" s="71">
        <f t="shared" si="154"/>
        <v>0</v>
      </c>
      <c r="J245" s="71">
        <f t="shared" si="154"/>
        <v>0</v>
      </c>
      <c r="K245" s="63">
        <f t="shared" si="153"/>
        <v>1</v>
      </c>
      <c r="L245" s="71">
        <f t="shared" ref="L245:O245" si="155">L246+L247+L248+L249+L250+L251+L252+L253+L254+L255</f>
        <v>1072.5</v>
      </c>
      <c r="M245" s="71">
        <f t="shared" si="155"/>
        <v>1072.5</v>
      </c>
      <c r="N245" s="71">
        <f t="shared" si="155"/>
        <v>0</v>
      </c>
      <c r="O245" s="71">
        <f t="shared" si="155"/>
        <v>0</v>
      </c>
      <c r="P245" s="63">
        <f t="shared" ref="P245:P249" si="156">L245/C245</f>
        <v>1</v>
      </c>
      <c r="Q245" s="30"/>
    </row>
    <row r="246" spans="1:17" s="1" customFormat="1" ht="150" customHeight="1">
      <c r="A246" s="75" t="s">
        <v>837</v>
      </c>
      <c r="B246" s="41" t="s">
        <v>200</v>
      </c>
      <c r="C246" s="71">
        <f>D246+E246+F246</f>
        <v>25</v>
      </c>
      <c r="D246" s="71">
        <v>25</v>
      </c>
      <c r="E246" s="71">
        <v>0</v>
      </c>
      <c r="F246" s="71">
        <v>0</v>
      </c>
      <c r="G246" s="71">
        <f>H246+I246+J246</f>
        <v>25</v>
      </c>
      <c r="H246" s="71">
        <v>25</v>
      </c>
      <c r="I246" s="71">
        <v>0</v>
      </c>
      <c r="J246" s="71">
        <v>0</v>
      </c>
      <c r="K246" s="63">
        <f t="shared" si="153"/>
        <v>1</v>
      </c>
      <c r="L246" s="71">
        <f>M246+N246+O246</f>
        <v>25</v>
      </c>
      <c r="M246" s="71">
        <v>25</v>
      </c>
      <c r="N246" s="71">
        <v>0</v>
      </c>
      <c r="O246" s="71">
        <v>0</v>
      </c>
      <c r="P246" s="63">
        <f t="shared" si="156"/>
        <v>1</v>
      </c>
      <c r="Q246" s="30"/>
    </row>
    <row r="247" spans="1:17" s="1" customFormat="1" ht="52.5">
      <c r="A247" s="75" t="s">
        <v>832</v>
      </c>
      <c r="B247" s="41" t="s">
        <v>1217</v>
      </c>
      <c r="C247" s="71">
        <f t="shared" ref="C247:C255" si="157">D247+E247+F247</f>
        <v>70</v>
      </c>
      <c r="D247" s="71">
        <v>70</v>
      </c>
      <c r="E247" s="71">
        <v>0</v>
      </c>
      <c r="F247" s="71">
        <v>0</v>
      </c>
      <c r="G247" s="71">
        <f t="shared" ref="G247:G255" si="158">H247+I247+J247</f>
        <v>70</v>
      </c>
      <c r="H247" s="71">
        <v>70</v>
      </c>
      <c r="I247" s="71">
        <v>0</v>
      </c>
      <c r="J247" s="71">
        <v>0</v>
      </c>
      <c r="K247" s="63">
        <f t="shared" si="153"/>
        <v>1</v>
      </c>
      <c r="L247" s="71">
        <f t="shared" ref="L247:L255" si="159">M247+N247+O247</f>
        <v>70</v>
      </c>
      <c r="M247" s="71">
        <v>70</v>
      </c>
      <c r="N247" s="71">
        <v>0</v>
      </c>
      <c r="O247" s="71">
        <v>0</v>
      </c>
      <c r="P247" s="63">
        <f t="shared" si="156"/>
        <v>1</v>
      </c>
      <c r="Q247" s="30"/>
    </row>
    <row r="248" spans="1:17" s="1" customFormat="1" ht="78.75">
      <c r="A248" s="75" t="s">
        <v>833</v>
      </c>
      <c r="B248" s="41" t="s">
        <v>201</v>
      </c>
      <c r="C248" s="71">
        <f t="shared" si="157"/>
        <v>65</v>
      </c>
      <c r="D248" s="71">
        <v>65</v>
      </c>
      <c r="E248" s="71">
        <v>0</v>
      </c>
      <c r="F248" s="71">
        <v>0</v>
      </c>
      <c r="G248" s="71">
        <f t="shared" si="158"/>
        <v>65</v>
      </c>
      <c r="H248" s="71">
        <v>65</v>
      </c>
      <c r="I248" s="71">
        <v>0</v>
      </c>
      <c r="J248" s="71">
        <v>0</v>
      </c>
      <c r="K248" s="63">
        <f t="shared" si="153"/>
        <v>1</v>
      </c>
      <c r="L248" s="71">
        <f t="shared" si="159"/>
        <v>65</v>
      </c>
      <c r="M248" s="71">
        <v>65</v>
      </c>
      <c r="N248" s="71">
        <v>0</v>
      </c>
      <c r="O248" s="71">
        <v>0</v>
      </c>
      <c r="P248" s="63">
        <f t="shared" si="156"/>
        <v>1</v>
      </c>
      <c r="Q248" s="30"/>
    </row>
    <row r="249" spans="1:17" s="1" customFormat="1" ht="78.75">
      <c r="A249" s="75" t="s">
        <v>839</v>
      </c>
      <c r="B249" s="41" t="s">
        <v>1218</v>
      </c>
      <c r="C249" s="71">
        <f t="shared" si="157"/>
        <v>25</v>
      </c>
      <c r="D249" s="71">
        <v>25</v>
      </c>
      <c r="E249" s="71">
        <v>0</v>
      </c>
      <c r="F249" s="71">
        <v>0</v>
      </c>
      <c r="G249" s="71">
        <f t="shared" si="158"/>
        <v>25</v>
      </c>
      <c r="H249" s="71">
        <v>25</v>
      </c>
      <c r="I249" s="71">
        <v>0</v>
      </c>
      <c r="J249" s="71">
        <v>0</v>
      </c>
      <c r="K249" s="63">
        <f t="shared" si="153"/>
        <v>1</v>
      </c>
      <c r="L249" s="71">
        <f t="shared" si="159"/>
        <v>25</v>
      </c>
      <c r="M249" s="71">
        <v>25</v>
      </c>
      <c r="N249" s="71">
        <v>0</v>
      </c>
      <c r="O249" s="71">
        <v>0</v>
      </c>
      <c r="P249" s="63">
        <f t="shared" si="156"/>
        <v>1</v>
      </c>
      <c r="Q249" s="30"/>
    </row>
    <row r="250" spans="1:17" s="1" customFormat="1" ht="26.25">
      <c r="A250" s="75" t="s">
        <v>834</v>
      </c>
      <c r="B250" s="41" t="s">
        <v>1219</v>
      </c>
      <c r="C250" s="71">
        <f t="shared" si="157"/>
        <v>0</v>
      </c>
      <c r="D250" s="71">
        <v>0</v>
      </c>
      <c r="E250" s="71">
        <v>0</v>
      </c>
      <c r="F250" s="71">
        <v>0</v>
      </c>
      <c r="G250" s="71">
        <f t="shared" si="158"/>
        <v>0</v>
      </c>
      <c r="H250" s="71">
        <v>0</v>
      </c>
      <c r="I250" s="71">
        <v>0</v>
      </c>
      <c r="J250" s="71">
        <v>0</v>
      </c>
      <c r="K250" s="63" t="s">
        <v>32</v>
      </c>
      <c r="L250" s="71">
        <f t="shared" si="159"/>
        <v>0</v>
      </c>
      <c r="M250" s="71">
        <v>0</v>
      </c>
      <c r="N250" s="71">
        <v>0</v>
      </c>
      <c r="O250" s="71">
        <v>0</v>
      </c>
      <c r="P250" s="63" t="s">
        <v>32</v>
      </c>
      <c r="Q250" s="30" t="s">
        <v>1621</v>
      </c>
    </row>
    <row r="251" spans="1:17" s="1" customFormat="1" ht="78.75">
      <c r="A251" s="75" t="s">
        <v>835</v>
      </c>
      <c r="B251" s="41" t="s">
        <v>1220</v>
      </c>
      <c r="C251" s="71">
        <f t="shared" si="157"/>
        <v>0</v>
      </c>
      <c r="D251" s="71">
        <v>0</v>
      </c>
      <c r="E251" s="71">
        <v>0</v>
      </c>
      <c r="F251" s="71">
        <v>0</v>
      </c>
      <c r="G251" s="71">
        <f t="shared" si="158"/>
        <v>0</v>
      </c>
      <c r="H251" s="71">
        <v>0</v>
      </c>
      <c r="I251" s="71">
        <v>0</v>
      </c>
      <c r="J251" s="71">
        <v>0</v>
      </c>
      <c r="K251" s="63" t="s">
        <v>32</v>
      </c>
      <c r="L251" s="71">
        <f t="shared" si="159"/>
        <v>0</v>
      </c>
      <c r="M251" s="71">
        <v>0</v>
      </c>
      <c r="N251" s="71">
        <v>0</v>
      </c>
      <c r="O251" s="71">
        <v>0</v>
      </c>
      <c r="P251" s="63" t="s">
        <v>32</v>
      </c>
      <c r="Q251" s="30" t="s">
        <v>1621</v>
      </c>
    </row>
    <row r="252" spans="1:17" s="1" customFormat="1" ht="52.5">
      <c r="A252" s="75" t="s">
        <v>836</v>
      </c>
      <c r="B252" s="41" t="s">
        <v>202</v>
      </c>
      <c r="C252" s="71">
        <f t="shared" si="157"/>
        <v>488.1</v>
      </c>
      <c r="D252" s="71">
        <v>488.1</v>
      </c>
      <c r="E252" s="71">
        <v>0</v>
      </c>
      <c r="F252" s="71">
        <v>0</v>
      </c>
      <c r="G252" s="71">
        <f t="shared" si="158"/>
        <v>488.1</v>
      </c>
      <c r="H252" s="71">
        <v>488.1</v>
      </c>
      <c r="I252" s="71">
        <v>0</v>
      </c>
      <c r="J252" s="71">
        <v>0</v>
      </c>
      <c r="K252" s="63">
        <f t="shared" ref="K252:K253" si="160">G252/C252</f>
        <v>1</v>
      </c>
      <c r="L252" s="71">
        <f t="shared" si="159"/>
        <v>488.1</v>
      </c>
      <c r="M252" s="71">
        <v>488.1</v>
      </c>
      <c r="N252" s="71">
        <v>0</v>
      </c>
      <c r="O252" s="71">
        <v>0</v>
      </c>
      <c r="P252" s="63">
        <f t="shared" ref="P252:P253" si="161">L252/C252</f>
        <v>1</v>
      </c>
      <c r="Q252" s="30"/>
    </row>
    <row r="253" spans="1:17" s="1" customFormat="1" ht="105">
      <c r="A253" s="75" t="s">
        <v>838</v>
      </c>
      <c r="B253" s="41" t="s">
        <v>1221</v>
      </c>
      <c r="C253" s="71">
        <f t="shared" si="157"/>
        <v>399.4</v>
      </c>
      <c r="D253" s="71">
        <v>399.4</v>
      </c>
      <c r="E253" s="71">
        <v>0</v>
      </c>
      <c r="F253" s="71">
        <v>0</v>
      </c>
      <c r="G253" s="71">
        <f t="shared" si="158"/>
        <v>399.4</v>
      </c>
      <c r="H253" s="71">
        <v>399.4</v>
      </c>
      <c r="I253" s="71">
        <v>0</v>
      </c>
      <c r="J253" s="71">
        <v>0</v>
      </c>
      <c r="K253" s="63">
        <f t="shared" si="160"/>
        <v>1</v>
      </c>
      <c r="L253" s="71">
        <f t="shared" si="159"/>
        <v>399.4</v>
      </c>
      <c r="M253" s="71">
        <v>399.4</v>
      </c>
      <c r="N253" s="71">
        <v>0</v>
      </c>
      <c r="O253" s="71">
        <v>0</v>
      </c>
      <c r="P253" s="63">
        <f t="shared" si="161"/>
        <v>1</v>
      </c>
      <c r="Q253" s="30"/>
    </row>
    <row r="254" spans="1:17" s="1" customFormat="1" ht="52.5">
      <c r="A254" s="75" t="s">
        <v>845</v>
      </c>
      <c r="B254" s="41" t="s">
        <v>1222</v>
      </c>
      <c r="C254" s="71">
        <f t="shared" si="157"/>
        <v>0</v>
      </c>
      <c r="D254" s="71">
        <v>0</v>
      </c>
      <c r="E254" s="71">
        <v>0</v>
      </c>
      <c r="F254" s="71">
        <v>0</v>
      </c>
      <c r="G254" s="71">
        <f t="shared" si="158"/>
        <v>0</v>
      </c>
      <c r="H254" s="71">
        <v>0</v>
      </c>
      <c r="I254" s="71">
        <v>0</v>
      </c>
      <c r="J254" s="71">
        <v>0</v>
      </c>
      <c r="K254" s="63" t="s">
        <v>32</v>
      </c>
      <c r="L254" s="71">
        <f t="shared" si="159"/>
        <v>0</v>
      </c>
      <c r="M254" s="71">
        <v>0</v>
      </c>
      <c r="N254" s="71">
        <v>0</v>
      </c>
      <c r="O254" s="71">
        <v>0</v>
      </c>
      <c r="P254" s="63" t="s">
        <v>32</v>
      </c>
      <c r="Q254" s="30" t="s">
        <v>1621</v>
      </c>
    </row>
    <row r="255" spans="1:17" s="1" customFormat="1" ht="174" customHeight="1">
      <c r="A255" s="75" t="s">
        <v>846</v>
      </c>
      <c r="B255" s="41" t="s">
        <v>1223</v>
      </c>
      <c r="C255" s="71">
        <f t="shared" si="157"/>
        <v>0</v>
      </c>
      <c r="D255" s="71">
        <v>0</v>
      </c>
      <c r="E255" s="71">
        <v>0</v>
      </c>
      <c r="F255" s="71">
        <v>0</v>
      </c>
      <c r="G255" s="71">
        <f t="shared" si="158"/>
        <v>0</v>
      </c>
      <c r="H255" s="71">
        <v>0</v>
      </c>
      <c r="I255" s="71">
        <v>0</v>
      </c>
      <c r="J255" s="71">
        <v>0</v>
      </c>
      <c r="K255" s="63" t="s">
        <v>32</v>
      </c>
      <c r="L255" s="71">
        <f t="shared" si="159"/>
        <v>0</v>
      </c>
      <c r="M255" s="71">
        <v>0</v>
      </c>
      <c r="N255" s="71">
        <v>0</v>
      </c>
      <c r="O255" s="71">
        <v>0</v>
      </c>
      <c r="P255" s="63" t="s">
        <v>32</v>
      </c>
      <c r="Q255" s="30" t="s">
        <v>1621</v>
      </c>
    </row>
    <row r="256" spans="1:17" s="1" customFormat="1" ht="105">
      <c r="A256" s="75" t="s">
        <v>841</v>
      </c>
      <c r="B256" s="82" t="s">
        <v>203</v>
      </c>
      <c r="C256" s="71">
        <f>D256+E256+F256</f>
        <v>0</v>
      </c>
      <c r="D256" s="71">
        <v>0</v>
      </c>
      <c r="E256" s="71">
        <v>0</v>
      </c>
      <c r="F256" s="71">
        <v>0</v>
      </c>
      <c r="G256" s="71">
        <f>H256+I256+J256</f>
        <v>0</v>
      </c>
      <c r="H256" s="71">
        <v>0</v>
      </c>
      <c r="I256" s="71">
        <v>0</v>
      </c>
      <c r="J256" s="71">
        <v>0</v>
      </c>
      <c r="K256" s="63" t="s">
        <v>32</v>
      </c>
      <c r="L256" s="71">
        <f>M256+N256+O256</f>
        <v>0</v>
      </c>
      <c r="M256" s="71">
        <v>0</v>
      </c>
      <c r="N256" s="71">
        <v>0</v>
      </c>
      <c r="O256" s="71">
        <v>0</v>
      </c>
      <c r="P256" s="63" t="s">
        <v>32</v>
      </c>
      <c r="Q256" s="30" t="s">
        <v>1621</v>
      </c>
    </row>
    <row r="257" spans="1:17" s="1" customFormat="1" ht="78.75">
      <c r="A257" s="75" t="s">
        <v>842</v>
      </c>
      <c r="B257" s="82" t="s">
        <v>204</v>
      </c>
      <c r="C257" s="71">
        <f>C258+C259+C260+C261+C262+C263</f>
        <v>588.20000000000005</v>
      </c>
      <c r="D257" s="71">
        <f t="shared" ref="D257:J257" si="162">D258+D259+D260+D261+D262+D263</f>
        <v>588.20000000000005</v>
      </c>
      <c r="E257" s="71">
        <f t="shared" si="162"/>
        <v>0</v>
      </c>
      <c r="F257" s="71">
        <f t="shared" si="162"/>
        <v>0</v>
      </c>
      <c r="G257" s="71">
        <f t="shared" si="162"/>
        <v>288.2</v>
      </c>
      <c r="H257" s="71">
        <f t="shared" si="162"/>
        <v>288.2</v>
      </c>
      <c r="I257" s="71">
        <f t="shared" si="162"/>
        <v>0</v>
      </c>
      <c r="J257" s="71">
        <f t="shared" si="162"/>
        <v>0</v>
      </c>
      <c r="K257" s="63">
        <f t="shared" ref="K257:K259" si="163">G257/C257</f>
        <v>0.48996939816388979</v>
      </c>
      <c r="L257" s="71">
        <f t="shared" ref="L257:O257" si="164">L258+L259+L260+L261+L262+L263</f>
        <v>288.2</v>
      </c>
      <c r="M257" s="71">
        <f t="shared" si="164"/>
        <v>288.2</v>
      </c>
      <c r="N257" s="71">
        <f t="shared" si="164"/>
        <v>0</v>
      </c>
      <c r="O257" s="71">
        <f t="shared" si="164"/>
        <v>0</v>
      </c>
      <c r="P257" s="63">
        <f t="shared" ref="P257:P259" si="165">L257/C257</f>
        <v>0.48996939816388979</v>
      </c>
      <c r="Q257" s="30" t="s">
        <v>1681</v>
      </c>
    </row>
    <row r="258" spans="1:17" s="1" customFormat="1" ht="105">
      <c r="A258" s="75" t="s">
        <v>847</v>
      </c>
      <c r="B258" s="41" t="s">
        <v>205</v>
      </c>
      <c r="C258" s="71">
        <f>D258+E258+F258</f>
        <v>20</v>
      </c>
      <c r="D258" s="71">
        <v>20</v>
      </c>
      <c r="E258" s="71">
        <v>0</v>
      </c>
      <c r="F258" s="71">
        <v>0</v>
      </c>
      <c r="G258" s="71">
        <f>H258+I258+J258</f>
        <v>20</v>
      </c>
      <c r="H258" s="71">
        <v>20</v>
      </c>
      <c r="I258" s="71">
        <v>0</v>
      </c>
      <c r="J258" s="71">
        <v>0</v>
      </c>
      <c r="K258" s="63">
        <f t="shared" si="163"/>
        <v>1</v>
      </c>
      <c r="L258" s="71">
        <f>M258+N258+O258</f>
        <v>20</v>
      </c>
      <c r="M258" s="71">
        <v>20</v>
      </c>
      <c r="N258" s="71">
        <v>0</v>
      </c>
      <c r="O258" s="71">
        <v>0</v>
      </c>
      <c r="P258" s="63">
        <f t="shared" si="165"/>
        <v>1</v>
      </c>
      <c r="Q258" s="30"/>
    </row>
    <row r="259" spans="1:17" s="1" customFormat="1" ht="78.75">
      <c r="A259" s="75" t="s">
        <v>843</v>
      </c>
      <c r="B259" s="41" t="s">
        <v>206</v>
      </c>
      <c r="C259" s="71">
        <f t="shared" ref="C259:C263" si="166">D259+E259+F259</f>
        <v>70</v>
      </c>
      <c r="D259" s="71">
        <v>70</v>
      </c>
      <c r="E259" s="71">
        <v>0</v>
      </c>
      <c r="F259" s="71">
        <v>0</v>
      </c>
      <c r="G259" s="71">
        <f t="shared" ref="G259:G263" si="167">H259+I259+J259</f>
        <v>70</v>
      </c>
      <c r="H259" s="71">
        <v>70</v>
      </c>
      <c r="I259" s="71">
        <v>0</v>
      </c>
      <c r="J259" s="71">
        <v>0</v>
      </c>
      <c r="K259" s="63">
        <f t="shared" si="163"/>
        <v>1</v>
      </c>
      <c r="L259" s="71">
        <f t="shared" ref="L259:L263" si="168">M259+N259+O259</f>
        <v>70</v>
      </c>
      <c r="M259" s="71">
        <v>70</v>
      </c>
      <c r="N259" s="71">
        <v>0</v>
      </c>
      <c r="O259" s="71">
        <v>0</v>
      </c>
      <c r="P259" s="63">
        <f t="shared" si="165"/>
        <v>1</v>
      </c>
      <c r="Q259" s="30"/>
    </row>
    <row r="260" spans="1:17" s="1" customFormat="1" ht="157.5">
      <c r="A260" s="75" t="s">
        <v>844</v>
      </c>
      <c r="B260" s="41" t="s">
        <v>207</v>
      </c>
      <c r="C260" s="71">
        <f t="shared" si="166"/>
        <v>0</v>
      </c>
      <c r="D260" s="71">
        <v>0</v>
      </c>
      <c r="E260" s="71">
        <v>0</v>
      </c>
      <c r="F260" s="71">
        <v>0</v>
      </c>
      <c r="G260" s="71">
        <f t="shared" si="167"/>
        <v>0</v>
      </c>
      <c r="H260" s="71">
        <v>0</v>
      </c>
      <c r="I260" s="71">
        <v>0</v>
      </c>
      <c r="J260" s="71">
        <v>0</v>
      </c>
      <c r="K260" s="63" t="s">
        <v>32</v>
      </c>
      <c r="L260" s="71">
        <f t="shared" si="168"/>
        <v>0</v>
      </c>
      <c r="M260" s="71">
        <v>0</v>
      </c>
      <c r="N260" s="71">
        <v>0</v>
      </c>
      <c r="O260" s="71">
        <v>0</v>
      </c>
      <c r="P260" s="63" t="s">
        <v>32</v>
      </c>
      <c r="Q260" s="30" t="s">
        <v>1621</v>
      </c>
    </row>
    <row r="261" spans="1:17" s="1" customFormat="1" ht="78.75">
      <c r="A261" s="75" t="s">
        <v>848</v>
      </c>
      <c r="B261" s="41" t="s">
        <v>208</v>
      </c>
      <c r="C261" s="71">
        <f t="shared" si="166"/>
        <v>0</v>
      </c>
      <c r="D261" s="71">
        <v>0</v>
      </c>
      <c r="E261" s="71">
        <v>0</v>
      </c>
      <c r="F261" s="71">
        <v>0</v>
      </c>
      <c r="G261" s="71">
        <f t="shared" si="167"/>
        <v>0</v>
      </c>
      <c r="H261" s="71">
        <v>0</v>
      </c>
      <c r="I261" s="71">
        <v>0</v>
      </c>
      <c r="J261" s="71">
        <v>0</v>
      </c>
      <c r="K261" s="63" t="s">
        <v>32</v>
      </c>
      <c r="L261" s="71">
        <f t="shared" si="168"/>
        <v>0</v>
      </c>
      <c r="M261" s="71">
        <v>0</v>
      </c>
      <c r="N261" s="71">
        <v>0</v>
      </c>
      <c r="O261" s="71">
        <v>0</v>
      </c>
      <c r="P261" s="63" t="s">
        <v>32</v>
      </c>
      <c r="Q261" s="30" t="s">
        <v>1621</v>
      </c>
    </row>
    <row r="262" spans="1:17" s="1" customFormat="1" ht="131.25">
      <c r="A262" s="75" t="s">
        <v>849</v>
      </c>
      <c r="B262" s="41" t="s">
        <v>209</v>
      </c>
      <c r="C262" s="71">
        <f t="shared" si="166"/>
        <v>20</v>
      </c>
      <c r="D262" s="71">
        <v>20</v>
      </c>
      <c r="E262" s="71">
        <v>0</v>
      </c>
      <c r="F262" s="71">
        <v>0</v>
      </c>
      <c r="G262" s="71">
        <f t="shared" si="167"/>
        <v>20</v>
      </c>
      <c r="H262" s="71">
        <v>20</v>
      </c>
      <c r="I262" s="71">
        <v>0</v>
      </c>
      <c r="J262" s="71">
        <v>0</v>
      </c>
      <c r="K262" s="63">
        <f t="shared" ref="K262:K263" si="169">G262/C262</f>
        <v>1</v>
      </c>
      <c r="L262" s="71">
        <f t="shared" si="168"/>
        <v>20</v>
      </c>
      <c r="M262" s="71">
        <v>20</v>
      </c>
      <c r="N262" s="71">
        <v>0</v>
      </c>
      <c r="O262" s="71">
        <v>0</v>
      </c>
      <c r="P262" s="63">
        <f t="shared" ref="P262:P263" si="170">L262/C262</f>
        <v>1</v>
      </c>
      <c r="Q262" s="30"/>
    </row>
    <row r="263" spans="1:17" s="1" customFormat="1" ht="189" customHeight="1">
      <c r="A263" s="75" t="s">
        <v>840</v>
      </c>
      <c r="B263" s="41" t="s">
        <v>210</v>
      </c>
      <c r="C263" s="71">
        <f t="shared" si="166"/>
        <v>478.2</v>
      </c>
      <c r="D263" s="71">
        <v>478.2</v>
      </c>
      <c r="E263" s="71">
        <v>0</v>
      </c>
      <c r="F263" s="71">
        <v>0</v>
      </c>
      <c r="G263" s="71">
        <f t="shared" si="167"/>
        <v>178.2</v>
      </c>
      <c r="H263" s="71">
        <v>178.2</v>
      </c>
      <c r="I263" s="71">
        <v>0</v>
      </c>
      <c r="J263" s="71">
        <v>0</v>
      </c>
      <c r="K263" s="63">
        <f t="shared" si="169"/>
        <v>0.37264742785445421</v>
      </c>
      <c r="L263" s="71">
        <f t="shared" si="168"/>
        <v>178.2</v>
      </c>
      <c r="M263" s="71">
        <v>178.2</v>
      </c>
      <c r="N263" s="71">
        <v>0</v>
      </c>
      <c r="O263" s="71">
        <v>0</v>
      </c>
      <c r="P263" s="63">
        <f t="shared" si="170"/>
        <v>0.37264742785445421</v>
      </c>
      <c r="Q263" s="30" t="s">
        <v>1681</v>
      </c>
    </row>
    <row r="264" spans="1:17" s="1" customFormat="1" ht="78.75">
      <c r="A264" s="75" t="s">
        <v>850</v>
      </c>
      <c r="B264" s="41" t="s">
        <v>187</v>
      </c>
      <c r="C264" s="71">
        <f t="shared" si="148"/>
        <v>0</v>
      </c>
      <c r="D264" s="71">
        <v>0</v>
      </c>
      <c r="E264" s="71">
        <v>0</v>
      </c>
      <c r="F264" s="71">
        <v>0</v>
      </c>
      <c r="G264" s="71">
        <f t="shared" si="149"/>
        <v>0</v>
      </c>
      <c r="H264" s="71">
        <v>0</v>
      </c>
      <c r="I264" s="71">
        <v>0</v>
      </c>
      <c r="J264" s="71">
        <v>0</v>
      </c>
      <c r="K264" s="63" t="s">
        <v>32</v>
      </c>
      <c r="L264" s="71">
        <f t="shared" si="150"/>
        <v>0</v>
      </c>
      <c r="M264" s="71">
        <v>0</v>
      </c>
      <c r="N264" s="71">
        <v>0</v>
      </c>
      <c r="O264" s="71">
        <v>0</v>
      </c>
      <c r="P264" s="63" t="s">
        <v>32</v>
      </c>
      <c r="Q264" s="30" t="s">
        <v>1621</v>
      </c>
    </row>
    <row r="265" spans="1:17" s="1" customFormat="1" ht="359.25" customHeight="1">
      <c r="A265" s="75" t="s">
        <v>851</v>
      </c>
      <c r="B265" s="41" t="s">
        <v>188</v>
      </c>
      <c r="C265" s="71">
        <f>D265+E265+F265</f>
        <v>66689</v>
      </c>
      <c r="D265" s="71">
        <v>0</v>
      </c>
      <c r="E265" s="71">
        <v>66689</v>
      </c>
      <c r="F265" s="71">
        <v>0</v>
      </c>
      <c r="G265" s="71">
        <f>H265+I265+J265</f>
        <v>66689</v>
      </c>
      <c r="H265" s="71">
        <v>0</v>
      </c>
      <c r="I265" s="71">
        <v>66689</v>
      </c>
      <c r="J265" s="71">
        <v>0</v>
      </c>
      <c r="K265" s="63">
        <f t="shared" si="130"/>
        <v>1</v>
      </c>
      <c r="L265" s="71">
        <f>M265+N265+O265</f>
        <v>66689</v>
      </c>
      <c r="M265" s="71">
        <v>0</v>
      </c>
      <c r="N265" s="71">
        <v>66689</v>
      </c>
      <c r="O265" s="71">
        <v>0</v>
      </c>
      <c r="P265" s="63">
        <f t="shared" si="131"/>
        <v>1</v>
      </c>
      <c r="Q265" s="30"/>
    </row>
    <row r="266" spans="1:17" s="1" customFormat="1" ht="125.25" customHeight="1">
      <c r="A266" s="75" t="s">
        <v>1226</v>
      </c>
      <c r="B266" s="41" t="s">
        <v>1224</v>
      </c>
      <c r="C266" s="71">
        <f>D266+E266+F266</f>
        <v>0</v>
      </c>
      <c r="D266" s="71">
        <v>0</v>
      </c>
      <c r="E266" s="71">
        <v>0</v>
      </c>
      <c r="F266" s="71">
        <v>0</v>
      </c>
      <c r="G266" s="71">
        <f>H266+I266+J266</f>
        <v>0</v>
      </c>
      <c r="H266" s="71">
        <v>0</v>
      </c>
      <c r="I266" s="71">
        <v>0</v>
      </c>
      <c r="J266" s="71">
        <v>0</v>
      </c>
      <c r="K266" s="63" t="s">
        <v>32</v>
      </c>
      <c r="L266" s="71">
        <f>M266+N266+O266</f>
        <v>0</v>
      </c>
      <c r="M266" s="71">
        <v>0</v>
      </c>
      <c r="N266" s="71">
        <v>0</v>
      </c>
      <c r="O266" s="71">
        <v>0</v>
      </c>
      <c r="P266" s="63" t="s">
        <v>32</v>
      </c>
      <c r="Q266" s="30" t="s">
        <v>1621</v>
      </c>
    </row>
    <row r="267" spans="1:17" s="1" customFormat="1" ht="124.5" customHeight="1">
      <c r="A267" s="75" t="s">
        <v>1227</v>
      </c>
      <c r="B267" s="41" t="s">
        <v>1225</v>
      </c>
      <c r="C267" s="71">
        <f>D267+E267+F267</f>
        <v>0</v>
      </c>
      <c r="D267" s="71">
        <v>0</v>
      </c>
      <c r="E267" s="71">
        <v>0</v>
      </c>
      <c r="F267" s="71">
        <v>0</v>
      </c>
      <c r="G267" s="71">
        <f>H267+I267+J267</f>
        <v>0</v>
      </c>
      <c r="H267" s="71">
        <v>0</v>
      </c>
      <c r="I267" s="71">
        <v>0</v>
      </c>
      <c r="J267" s="71">
        <v>0</v>
      </c>
      <c r="K267" s="63" t="s">
        <v>32</v>
      </c>
      <c r="L267" s="71">
        <f>M267+N267+O267</f>
        <v>0</v>
      </c>
      <c r="M267" s="71">
        <v>0</v>
      </c>
      <c r="N267" s="71">
        <v>0</v>
      </c>
      <c r="O267" s="71">
        <v>0</v>
      </c>
      <c r="P267" s="63" t="s">
        <v>32</v>
      </c>
      <c r="Q267" s="30" t="s">
        <v>1621</v>
      </c>
    </row>
    <row r="268" spans="1:17" s="1" customFormat="1" ht="204" customHeight="1">
      <c r="A268" s="75" t="s">
        <v>904</v>
      </c>
      <c r="B268" s="81" t="s">
        <v>189</v>
      </c>
      <c r="C268" s="74">
        <f>C269+C270+C271+C272+C273+C274+C275+C276</f>
        <v>241829</v>
      </c>
      <c r="D268" s="74">
        <f t="shared" ref="D268:G268" si="171">D269+D270+D271+D272+D273+D274+D275+D276</f>
        <v>47741.299999999996</v>
      </c>
      <c r="E268" s="74">
        <f t="shared" si="171"/>
        <v>194087.7</v>
      </c>
      <c r="F268" s="74">
        <f t="shared" si="171"/>
        <v>0</v>
      </c>
      <c r="G268" s="74">
        <f t="shared" si="171"/>
        <v>192081.19999999998</v>
      </c>
      <c r="H268" s="74">
        <f t="shared" ref="H268" si="172">H269+H270+H271+H272+H273+H274+H275+H276</f>
        <v>40183</v>
      </c>
      <c r="I268" s="74">
        <f t="shared" ref="I268" si="173">I269+I270+I271+I272+I273+I274+I275+I276</f>
        <v>151898.19999999998</v>
      </c>
      <c r="J268" s="74">
        <f t="shared" ref="J268" si="174">J269+J270+J271+J272+J273+J274+J275+J276</f>
        <v>0</v>
      </c>
      <c r="K268" s="63">
        <f t="shared" si="130"/>
        <v>0.794285218067312</v>
      </c>
      <c r="L268" s="74">
        <f t="shared" ref="L268" si="175">L269+L270+L271+L272+L273+L274+L275+L276</f>
        <v>192081.19999999998</v>
      </c>
      <c r="M268" s="74">
        <f t="shared" ref="M268" si="176">M269+M270+M271+M272+M273+M274+M275+M276</f>
        <v>40183</v>
      </c>
      <c r="N268" s="74">
        <f t="shared" ref="N268:O268" si="177">N269+N270+N271+N272+N273+N274+N275+N276</f>
        <v>151898.19999999998</v>
      </c>
      <c r="O268" s="74">
        <f t="shared" si="177"/>
        <v>0</v>
      </c>
      <c r="P268" s="63">
        <f t="shared" si="131"/>
        <v>0.794285218067312</v>
      </c>
      <c r="Q268" s="30"/>
    </row>
    <row r="269" spans="1:17" s="1" customFormat="1" ht="131.25">
      <c r="A269" s="75" t="s">
        <v>826</v>
      </c>
      <c r="B269" s="41" t="s">
        <v>190</v>
      </c>
      <c r="C269" s="71">
        <f t="shared" ref="C269:C274" si="178">D269+E269+F269</f>
        <v>9807</v>
      </c>
      <c r="D269" s="71">
        <v>0</v>
      </c>
      <c r="E269" s="71">
        <v>9807</v>
      </c>
      <c r="F269" s="71">
        <v>0</v>
      </c>
      <c r="G269" s="71">
        <f t="shared" ref="G269:G274" si="179">H269+I269+J269</f>
        <v>9807</v>
      </c>
      <c r="H269" s="71">
        <v>0</v>
      </c>
      <c r="I269" s="71">
        <v>9807</v>
      </c>
      <c r="J269" s="71">
        <v>0</v>
      </c>
      <c r="K269" s="63">
        <f t="shared" si="130"/>
        <v>1</v>
      </c>
      <c r="L269" s="71">
        <f t="shared" ref="L269:L274" si="180">M269+N269+O269</f>
        <v>9807</v>
      </c>
      <c r="M269" s="71">
        <v>0</v>
      </c>
      <c r="N269" s="71">
        <v>9807</v>
      </c>
      <c r="O269" s="71">
        <v>0</v>
      </c>
      <c r="P269" s="63">
        <f t="shared" si="131"/>
        <v>1</v>
      </c>
      <c r="Q269" s="30"/>
    </row>
    <row r="270" spans="1:17" s="1" customFormat="1" ht="289.5" customHeight="1">
      <c r="A270" s="75" t="s">
        <v>852</v>
      </c>
      <c r="B270" s="41" t="s">
        <v>191</v>
      </c>
      <c r="C270" s="71">
        <f t="shared" si="178"/>
        <v>8097.3</v>
      </c>
      <c r="D270" s="71">
        <v>8097.3</v>
      </c>
      <c r="E270" s="71">
        <v>0</v>
      </c>
      <c r="F270" s="71">
        <v>0</v>
      </c>
      <c r="G270" s="71">
        <f t="shared" si="179"/>
        <v>6317</v>
      </c>
      <c r="H270" s="71">
        <v>6317</v>
      </c>
      <c r="I270" s="71">
        <v>0</v>
      </c>
      <c r="J270" s="71">
        <v>0</v>
      </c>
      <c r="K270" s="63">
        <f t="shared" si="130"/>
        <v>0.78013658873945635</v>
      </c>
      <c r="L270" s="71">
        <f t="shared" si="180"/>
        <v>6317</v>
      </c>
      <c r="M270" s="71">
        <v>6317</v>
      </c>
      <c r="N270" s="71">
        <v>0</v>
      </c>
      <c r="O270" s="71">
        <v>0</v>
      </c>
      <c r="P270" s="63">
        <f t="shared" si="131"/>
        <v>0.78013658873945635</v>
      </c>
      <c r="Q270" s="30" t="s">
        <v>1682</v>
      </c>
    </row>
    <row r="271" spans="1:17" s="1" customFormat="1" ht="131.25">
      <c r="A271" s="75" t="s">
        <v>853</v>
      </c>
      <c r="B271" s="41" t="s">
        <v>192</v>
      </c>
      <c r="C271" s="71">
        <f t="shared" si="178"/>
        <v>58</v>
      </c>
      <c r="D271" s="71">
        <v>0</v>
      </c>
      <c r="E271" s="71">
        <v>58</v>
      </c>
      <c r="F271" s="71">
        <v>0</v>
      </c>
      <c r="G271" s="71">
        <f t="shared" si="179"/>
        <v>7.5</v>
      </c>
      <c r="H271" s="71">
        <v>0</v>
      </c>
      <c r="I271" s="71">
        <v>7.5</v>
      </c>
      <c r="J271" s="71">
        <v>0</v>
      </c>
      <c r="K271" s="63">
        <f t="shared" si="130"/>
        <v>0.12931034482758622</v>
      </c>
      <c r="L271" s="71">
        <f t="shared" si="180"/>
        <v>7.5</v>
      </c>
      <c r="M271" s="71">
        <v>0</v>
      </c>
      <c r="N271" s="71">
        <v>7.5</v>
      </c>
      <c r="O271" s="71">
        <v>0</v>
      </c>
      <c r="P271" s="63">
        <f t="shared" si="131"/>
        <v>0.12931034482758622</v>
      </c>
      <c r="Q271" s="30" t="s">
        <v>1683</v>
      </c>
    </row>
    <row r="272" spans="1:17" s="1" customFormat="1" ht="105">
      <c r="A272" s="75" t="s">
        <v>854</v>
      </c>
      <c r="B272" s="41" t="s">
        <v>193</v>
      </c>
      <c r="C272" s="71">
        <f t="shared" si="178"/>
        <v>2320</v>
      </c>
      <c r="D272" s="71">
        <v>464</v>
      </c>
      <c r="E272" s="71">
        <v>1856</v>
      </c>
      <c r="F272" s="71">
        <v>0</v>
      </c>
      <c r="G272" s="71">
        <f t="shared" si="179"/>
        <v>2225.1999999999998</v>
      </c>
      <c r="H272" s="71">
        <v>445</v>
      </c>
      <c r="I272" s="71">
        <v>1780.2</v>
      </c>
      <c r="J272" s="71">
        <v>0</v>
      </c>
      <c r="K272" s="63">
        <f t="shared" si="130"/>
        <v>0.95913793103448264</v>
      </c>
      <c r="L272" s="71">
        <f t="shared" si="180"/>
        <v>2225.1999999999998</v>
      </c>
      <c r="M272" s="71">
        <v>445</v>
      </c>
      <c r="N272" s="71">
        <v>1780.2</v>
      </c>
      <c r="O272" s="71">
        <v>0</v>
      </c>
      <c r="P272" s="63">
        <f t="shared" si="131"/>
        <v>0.95913793103448264</v>
      </c>
      <c r="Q272" s="30" t="s">
        <v>1629</v>
      </c>
    </row>
    <row r="273" spans="1:17" s="1" customFormat="1" ht="131.25">
      <c r="A273" s="75" t="s">
        <v>855</v>
      </c>
      <c r="B273" s="41" t="s">
        <v>194</v>
      </c>
      <c r="C273" s="71">
        <f t="shared" si="178"/>
        <v>12063</v>
      </c>
      <c r="D273" s="71">
        <v>8411</v>
      </c>
      <c r="E273" s="71">
        <v>3652</v>
      </c>
      <c r="F273" s="71">
        <v>0</v>
      </c>
      <c r="G273" s="71">
        <f t="shared" si="179"/>
        <v>9989.0999999999985</v>
      </c>
      <c r="H273" s="71">
        <v>6949.4</v>
      </c>
      <c r="I273" s="71">
        <v>3039.7</v>
      </c>
      <c r="J273" s="71">
        <v>0</v>
      </c>
      <c r="K273" s="63">
        <f t="shared" si="130"/>
        <v>0.828077592638647</v>
      </c>
      <c r="L273" s="71">
        <f t="shared" si="180"/>
        <v>9989.0999999999985</v>
      </c>
      <c r="M273" s="71">
        <v>6949.4</v>
      </c>
      <c r="N273" s="71">
        <v>3039.7</v>
      </c>
      <c r="O273" s="71">
        <v>0</v>
      </c>
      <c r="P273" s="63">
        <f t="shared" si="131"/>
        <v>0.828077592638647</v>
      </c>
      <c r="Q273" s="30" t="s">
        <v>1683</v>
      </c>
    </row>
    <row r="274" spans="1:17" s="1" customFormat="1" ht="367.5">
      <c r="A274" s="75" t="s">
        <v>857</v>
      </c>
      <c r="B274" s="41" t="s">
        <v>195</v>
      </c>
      <c r="C274" s="71">
        <f t="shared" si="178"/>
        <v>0</v>
      </c>
      <c r="D274" s="71">
        <v>0</v>
      </c>
      <c r="E274" s="71">
        <v>0</v>
      </c>
      <c r="F274" s="71">
        <v>0</v>
      </c>
      <c r="G274" s="71">
        <f t="shared" si="179"/>
        <v>0</v>
      </c>
      <c r="H274" s="71">
        <v>0</v>
      </c>
      <c r="I274" s="71">
        <v>0</v>
      </c>
      <c r="J274" s="71">
        <v>0</v>
      </c>
      <c r="K274" s="63" t="s">
        <v>32</v>
      </c>
      <c r="L274" s="71">
        <f t="shared" si="180"/>
        <v>0</v>
      </c>
      <c r="M274" s="71">
        <v>0</v>
      </c>
      <c r="N274" s="71">
        <v>0</v>
      </c>
      <c r="O274" s="71">
        <v>0</v>
      </c>
      <c r="P274" s="63" t="s">
        <v>32</v>
      </c>
      <c r="Q274" s="30" t="s">
        <v>1621</v>
      </c>
    </row>
    <row r="275" spans="1:17" s="1" customFormat="1" ht="136.5" customHeight="1">
      <c r="A275" s="75" t="s">
        <v>856</v>
      </c>
      <c r="B275" s="41" t="s">
        <v>196</v>
      </c>
      <c r="C275" s="71">
        <f>D275+E275+F275</f>
        <v>123555.1</v>
      </c>
      <c r="D275" s="71">
        <v>13253.4</v>
      </c>
      <c r="E275" s="71">
        <f>66719.8+43581.9</f>
        <v>110301.70000000001</v>
      </c>
      <c r="F275" s="71">
        <v>0</v>
      </c>
      <c r="G275" s="71">
        <f>H275+I275+J275</f>
        <v>98223.499999999985</v>
      </c>
      <c r="H275" s="71">
        <v>10536.2</v>
      </c>
      <c r="I275" s="71">
        <f>53040.7+34646.6</f>
        <v>87687.299999999988</v>
      </c>
      <c r="J275" s="71">
        <v>0</v>
      </c>
      <c r="K275" s="63">
        <f t="shared" si="130"/>
        <v>0.79497730162494284</v>
      </c>
      <c r="L275" s="71">
        <f>M275+N275+O275</f>
        <v>98223.499999999985</v>
      </c>
      <c r="M275" s="71">
        <v>10536.2</v>
      </c>
      <c r="N275" s="71">
        <f>53040.7+34646.6</f>
        <v>87687.299999999988</v>
      </c>
      <c r="O275" s="71">
        <v>0</v>
      </c>
      <c r="P275" s="63">
        <f t="shared" si="131"/>
        <v>0.79497730162494284</v>
      </c>
      <c r="Q275" s="30" t="s">
        <v>1684</v>
      </c>
    </row>
    <row r="276" spans="1:17" s="1" customFormat="1" ht="195" customHeight="1">
      <c r="A276" s="75" t="s">
        <v>1228</v>
      </c>
      <c r="B276" s="41" t="s">
        <v>1229</v>
      </c>
      <c r="C276" s="71">
        <f>D276+E276+F276</f>
        <v>85928.6</v>
      </c>
      <c r="D276" s="71">
        <v>17515.599999999999</v>
      </c>
      <c r="E276" s="71">
        <v>68413</v>
      </c>
      <c r="F276" s="71">
        <v>0</v>
      </c>
      <c r="G276" s="71">
        <f>H276+I276+J276</f>
        <v>65511.9</v>
      </c>
      <c r="H276" s="71">
        <v>15935.4</v>
      </c>
      <c r="I276" s="71">
        <v>49576.5</v>
      </c>
      <c r="J276" s="71">
        <v>0</v>
      </c>
      <c r="K276" s="63">
        <f t="shared" si="130"/>
        <v>0.76239924774754853</v>
      </c>
      <c r="L276" s="71">
        <f>M276+N276+O276</f>
        <v>65511.9</v>
      </c>
      <c r="M276" s="71">
        <v>15935.4</v>
      </c>
      <c r="N276" s="71">
        <v>49576.5</v>
      </c>
      <c r="O276" s="71">
        <v>0</v>
      </c>
      <c r="P276" s="63">
        <f t="shared" si="131"/>
        <v>0.76239924774754853</v>
      </c>
      <c r="Q276" s="30" t="s">
        <v>1682</v>
      </c>
    </row>
    <row r="277" spans="1:17" s="1" customFormat="1" ht="172.5" customHeight="1">
      <c r="A277" s="75" t="s">
        <v>898</v>
      </c>
      <c r="B277" s="81" t="s">
        <v>197</v>
      </c>
      <c r="C277" s="74">
        <f>C278</f>
        <v>0</v>
      </c>
      <c r="D277" s="74">
        <f t="shared" ref="D277:O277" si="181">D278</f>
        <v>0</v>
      </c>
      <c r="E277" s="74">
        <f t="shared" si="181"/>
        <v>0</v>
      </c>
      <c r="F277" s="74">
        <f t="shared" si="181"/>
        <v>0</v>
      </c>
      <c r="G277" s="74">
        <f t="shared" si="181"/>
        <v>0</v>
      </c>
      <c r="H277" s="74">
        <f t="shared" si="181"/>
        <v>0</v>
      </c>
      <c r="I277" s="74">
        <f t="shared" si="181"/>
        <v>0</v>
      </c>
      <c r="J277" s="74">
        <f t="shared" si="181"/>
        <v>0</v>
      </c>
      <c r="K277" s="63" t="s">
        <v>32</v>
      </c>
      <c r="L277" s="74">
        <f t="shared" si="181"/>
        <v>0</v>
      </c>
      <c r="M277" s="74">
        <f t="shared" si="181"/>
        <v>0</v>
      </c>
      <c r="N277" s="74">
        <f t="shared" si="181"/>
        <v>0</v>
      </c>
      <c r="O277" s="74">
        <f t="shared" si="181"/>
        <v>0</v>
      </c>
      <c r="P277" s="63" t="s">
        <v>32</v>
      </c>
      <c r="Q277" s="30" t="s">
        <v>1621</v>
      </c>
    </row>
    <row r="278" spans="1:17" s="1" customFormat="1" ht="98.25" customHeight="1">
      <c r="A278" s="75" t="s">
        <v>858</v>
      </c>
      <c r="B278" s="41" t="s">
        <v>198</v>
      </c>
      <c r="C278" s="71">
        <f>D278+E278+F278</f>
        <v>0</v>
      </c>
      <c r="D278" s="71">
        <v>0</v>
      </c>
      <c r="E278" s="71">
        <v>0</v>
      </c>
      <c r="F278" s="71">
        <v>0</v>
      </c>
      <c r="G278" s="71">
        <f>H278+I278+J278</f>
        <v>0</v>
      </c>
      <c r="H278" s="71">
        <v>0</v>
      </c>
      <c r="I278" s="71">
        <v>0</v>
      </c>
      <c r="J278" s="71">
        <v>0</v>
      </c>
      <c r="K278" s="63" t="s">
        <v>32</v>
      </c>
      <c r="L278" s="71">
        <f>M278+N278+O278</f>
        <v>0</v>
      </c>
      <c r="M278" s="71">
        <v>0</v>
      </c>
      <c r="N278" s="71">
        <v>0</v>
      </c>
      <c r="O278" s="71">
        <v>0</v>
      </c>
      <c r="P278" s="63" t="s">
        <v>32</v>
      </c>
      <c r="Q278" s="30" t="s">
        <v>1621</v>
      </c>
    </row>
    <row r="279" spans="1:17" s="1" customFormat="1" ht="136.5" customHeight="1">
      <c r="A279" s="75" t="s">
        <v>827</v>
      </c>
      <c r="B279" s="81" t="s">
        <v>1230</v>
      </c>
      <c r="C279" s="74">
        <f>C280+C281</f>
        <v>0</v>
      </c>
      <c r="D279" s="74">
        <f t="shared" ref="D279:O279" si="182">D280+D281</f>
        <v>0</v>
      </c>
      <c r="E279" s="74">
        <f t="shared" si="182"/>
        <v>0</v>
      </c>
      <c r="F279" s="74">
        <f t="shared" si="182"/>
        <v>0</v>
      </c>
      <c r="G279" s="74">
        <f t="shared" si="182"/>
        <v>0</v>
      </c>
      <c r="H279" s="74">
        <f t="shared" si="182"/>
        <v>0</v>
      </c>
      <c r="I279" s="74">
        <f t="shared" si="182"/>
        <v>0</v>
      </c>
      <c r="J279" s="74">
        <f t="shared" si="182"/>
        <v>0</v>
      </c>
      <c r="K279" s="63" t="s">
        <v>32</v>
      </c>
      <c r="L279" s="74">
        <f t="shared" si="182"/>
        <v>0</v>
      </c>
      <c r="M279" s="74">
        <f t="shared" si="182"/>
        <v>0</v>
      </c>
      <c r="N279" s="74">
        <f t="shared" si="182"/>
        <v>0</v>
      </c>
      <c r="O279" s="74">
        <f t="shared" si="182"/>
        <v>0</v>
      </c>
      <c r="P279" s="63" t="s">
        <v>32</v>
      </c>
      <c r="Q279" s="30" t="s">
        <v>1621</v>
      </c>
    </row>
    <row r="280" spans="1:17" s="1" customFormat="1" ht="126.75" customHeight="1">
      <c r="A280" s="75" t="s">
        <v>1233</v>
      </c>
      <c r="B280" s="41" t="s">
        <v>1231</v>
      </c>
      <c r="C280" s="71">
        <f>D280+E280+F280</f>
        <v>0</v>
      </c>
      <c r="D280" s="71">
        <v>0</v>
      </c>
      <c r="E280" s="71">
        <v>0</v>
      </c>
      <c r="F280" s="71">
        <v>0</v>
      </c>
      <c r="G280" s="71">
        <f>H280+I280+J280</f>
        <v>0</v>
      </c>
      <c r="H280" s="71">
        <v>0</v>
      </c>
      <c r="I280" s="71">
        <v>0</v>
      </c>
      <c r="J280" s="71">
        <v>0</v>
      </c>
      <c r="K280" s="63" t="s">
        <v>32</v>
      </c>
      <c r="L280" s="71">
        <f>M280+N280+O280</f>
        <v>0</v>
      </c>
      <c r="M280" s="71">
        <v>0</v>
      </c>
      <c r="N280" s="71">
        <v>0</v>
      </c>
      <c r="O280" s="71">
        <v>0</v>
      </c>
      <c r="P280" s="63" t="s">
        <v>32</v>
      </c>
      <c r="Q280" s="30" t="s">
        <v>1621</v>
      </c>
    </row>
    <row r="281" spans="1:17" s="1" customFormat="1" ht="151.5" customHeight="1">
      <c r="A281" s="75" t="s">
        <v>1234</v>
      </c>
      <c r="B281" s="41" t="s">
        <v>1232</v>
      </c>
      <c r="C281" s="71">
        <f>D281+E281+F281</f>
        <v>0</v>
      </c>
      <c r="D281" s="71">
        <v>0</v>
      </c>
      <c r="E281" s="71">
        <v>0</v>
      </c>
      <c r="F281" s="71">
        <v>0</v>
      </c>
      <c r="G281" s="71">
        <f>H281+I281+J281</f>
        <v>0</v>
      </c>
      <c r="H281" s="71">
        <v>0</v>
      </c>
      <c r="I281" s="71">
        <v>0</v>
      </c>
      <c r="J281" s="71">
        <v>0</v>
      </c>
      <c r="K281" s="63" t="s">
        <v>32</v>
      </c>
      <c r="L281" s="71">
        <f>M281+N281+O281</f>
        <v>0</v>
      </c>
      <c r="M281" s="71">
        <v>0</v>
      </c>
      <c r="N281" s="71">
        <v>0</v>
      </c>
      <c r="O281" s="71">
        <v>0</v>
      </c>
      <c r="P281" s="63" t="s">
        <v>32</v>
      </c>
      <c r="Q281" s="30" t="s">
        <v>1621</v>
      </c>
    </row>
    <row r="282" spans="1:17" s="1" customFormat="1" ht="60" customHeight="1">
      <c r="A282" s="75" t="s">
        <v>860</v>
      </c>
      <c r="B282" s="81" t="s">
        <v>211</v>
      </c>
      <c r="C282" s="74">
        <f>C283+C284+C285+C286+C287</f>
        <v>5062.1000000000004</v>
      </c>
      <c r="D282" s="74">
        <f t="shared" ref="D282:O282" si="183">D283+D284+D285+D286+D287</f>
        <v>1074.7</v>
      </c>
      <c r="E282" s="74">
        <f t="shared" si="183"/>
        <v>3987.4</v>
      </c>
      <c r="F282" s="74">
        <f t="shared" si="183"/>
        <v>0</v>
      </c>
      <c r="G282" s="74">
        <f t="shared" si="183"/>
        <v>4606.7</v>
      </c>
      <c r="H282" s="74">
        <f t="shared" si="183"/>
        <v>847</v>
      </c>
      <c r="I282" s="74">
        <f t="shared" si="183"/>
        <v>3759.7</v>
      </c>
      <c r="J282" s="74">
        <f t="shared" si="183"/>
        <v>0</v>
      </c>
      <c r="K282" s="63">
        <f t="shared" si="130"/>
        <v>0.91003733628336059</v>
      </c>
      <c r="L282" s="74">
        <f t="shared" si="183"/>
        <v>4606.7</v>
      </c>
      <c r="M282" s="74">
        <f t="shared" si="183"/>
        <v>847</v>
      </c>
      <c r="N282" s="74">
        <f t="shared" si="183"/>
        <v>3759.7</v>
      </c>
      <c r="O282" s="74">
        <f t="shared" si="183"/>
        <v>0</v>
      </c>
      <c r="P282" s="63">
        <f t="shared" si="131"/>
        <v>0.91003733628336059</v>
      </c>
      <c r="Q282" s="30"/>
    </row>
    <row r="283" spans="1:17" s="1" customFormat="1" ht="131.25">
      <c r="A283" s="75" t="s">
        <v>859</v>
      </c>
      <c r="B283" s="41" t="s">
        <v>212</v>
      </c>
      <c r="C283" s="71">
        <f>D283+E283+F283</f>
        <v>0</v>
      </c>
      <c r="D283" s="71">
        <v>0</v>
      </c>
      <c r="E283" s="71">
        <v>0</v>
      </c>
      <c r="F283" s="71">
        <v>0</v>
      </c>
      <c r="G283" s="71">
        <f>H283+I283+J283</f>
        <v>0</v>
      </c>
      <c r="H283" s="71">
        <v>0</v>
      </c>
      <c r="I283" s="71">
        <v>0</v>
      </c>
      <c r="J283" s="71">
        <v>0</v>
      </c>
      <c r="K283" s="63" t="s">
        <v>32</v>
      </c>
      <c r="L283" s="71">
        <f>M283+N283+O283</f>
        <v>0</v>
      </c>
      <c r="M283" s="71">
        <v>0</v>
      </c>
      <c r="N283" s="71">
        <v>0</v>
      </c>
      <c r="O283" s="71">
        <v>0</v>
      </c>
      <c r="P283" s="63" t="s">
        <v>32</v>
      </c>
      <c r="Q283" s="30" t="s">
        <v>1621</v>
      </c>
    </row>
    <row r="284" spans="1:17" s="1" customFormat="1" ht="78.75">
      <c r="A284" s="75" t="s">
        <v>861</v>
      </c>
      <c r="B284" s="41" t="s">
        <v>1235</v>
      </c>
      <c r="C284" s="71">
        <f t="shared" ref="C284:C287" si="184">D284+E284+F284</f>
        <v>2000</v>
      </c>
      <c r="D284" s="71">
        <v>1000</v>
      </c>
      <c r="E284" s="71">
        <v>1000</v>
      </c>
      <c r="F284" s="71">
        <v>0</v>
      </c>
      <c r="G284" s="71">
        <f t="shared" ref="G284:G287" si="185">H284+I284+J284</f>
        <v>1544.6</v>
      </c>
      <c r="H284" s="71">
        <v>772.3</v>
      </c>
      <c r="I284" s="71">
        <v>772.3</v>
      </c>
      <c r="J284" s="71">
        <v>0</v>
      </c>
      <c r="K284" s="63">
        <f t="shared" si="130"/>
        <v>0.77229999999999999</v>
      </c>
      <c r="L284" s="71">
        <f t="shared" ref="L284:L287" si="186">M284+N284+O284</f>
        <v>1544.6</v>
      </c>
      <c r="M284" s="71">
        <v>772.3</v>
      </c>
      <c r="N284" s="71">
        <v>772.3</v>
      </c>
      <c r="O284" s="71">
        <v>0</v>
      </c>
      <c r="P284" s="63">
        <f t="shared" si="131"/>
        <v>0.77229999999999999</v>
      </c>
      <c r="Q284" s="30" t="s">
        <v>1681</v>
      </c>
    </row>
    <row r="285" spans="1:17" s="1" customFormat="1" ht="78.75">
      <c r="A285" s="75" t="s">
        <v>862</v>
      </c>
      <c r="B285" s="41" t="s">
        <v>213</v>
      </c>
      <c r="C285" s="71">
        <f t="shared" si="184"/>
        <v>0</v>
      </c>
      <c r="D285" s="71">
        <v>0</v>
      </c>
      <c r="E285" s="71">
        <v>0</v>
      </c>
      <c r="F285" s="71">
        <v>0</v>
      </c>
      <c r="G285" s="71">
        <f t="shared" si="185"/>
        <v>0</v>
      </c>
      <c r="H285" s="71">
        <v>0</v>
      </c>
      <c r="I285" s="71">
        <v>0</v>
      </c>
      <c r="J285" s="71">
        <v>0</v>
      </c>
      <c r="K285" s="63" t="s">
        <v>32</v>
      </c>
      <c r="L285" s="71">
        <f t="shared" si="186"/>
        <v>0</v>
      </c>
      <c r="M285" s="71">
        <v>0</v>
      </c>
      <c r="N285" s="71">
        <v>0</v>
      </c>
      <c r="O285" s="71">
        <v>0</v>
      </c>
      <c r="P285" s="63" t="s">
        <v>32</v>
      </c>
      <c r="Q285" s="30" t="s">
        <v>1621</v>
      </c>
    </row>
    <row r="286" spans="1:17" s="1" customFormat="1" ht="105">
      <c r="A286" s="75" t="s">
        <v>863</v>
      </c>
      <c r="B286" s="41" t="s">
        <v>214</v>
      </c>
      <c r="C286" s="71">
        <f t="shared" si="184"/>
        <v>0</v>
      </c>
      <c r="D286" s="71">
        <v>0</v>
      </c>
      <c r="E286" s="71">
        <v>0</v>
      </c>
      <c r="F286" s="71">
        <v>0</v>
      </c>
      <c r="G286" s="71">
        <f t="shared" si="185"/>
        <v>0</v>
      </c>
      <c r="H286" s="71">
        <v>0</v>
      </c>
      <c r="I286" s="71">
        <v>0</v>
      </c>
      <c r="J286" s="71">
        <v>0</v>
      </c>
      <c r="K286" s="63" t="s">
        <v>32</v>
      </c>
      <c r="L286" s="71">
        <f t="shared" si="186"/>
        <v>0</v>
      </c>
      <c r="M286" s="71">
        <v>0</v>
      </c>
      <c r="N286" s="71">
        <v>0</v>
      </c>
      <c r="O286" s="71">
        <v>0</v>
      </c>
      <c r="P286" s="63" t="s">
        <v>32</v>
      </c>
      <c r="Q286" s="30" t="s">
        <v>1621</v>
      </c>
    </row>
    <row r="287" spans="1:17" s="1" customFormat="1" ht="131.25">
      <c r="A287" s="75" t="s">
        <v>864</v>
      </c>
      <c r="B287" s="41" t="s">
        <v>1236</v>
      </c>
      <c r="C287" s="71">
        <f t="shared" si="184"/>
        <v>3062.1</v>
      </c>
      <c r="D287" s="71">
        <v>74.7</v>
      </c>
      <c r="E287" s="71">
        <f>2240.5+746.9</f>
        <v>2987.4</v>
      </c>
      <c r="F287" s="71">
        <v>0</v>
      </c>
      <c r="G287" s="71">
        <f t="shared" si="185"/>
        <v>3062.1</v>
      </c>
      <c r="H287" s="71">
        <v>74.7</v>
      </c>
      <c r="I287" s="71">
        <f>2240.5+746.9</f>
        <v>2987.4</v>
      </c>
      <c r="J287" s="71">
        <v>0</v>
      </c>
      <c r="K287" s="63">
        <f t="shared" si="130"/>
        <v>1</v>
      </c>
      <c r="L287" s="71">
        <f t="shared" si="186"/>
        <v>3062.1</v>
      </c>
      <c r="M287" s="71">
        <v>74.7</v>
      </c>
      <c r="N287" s="71">
        <f>2240.5+746.9</f>
        <v>2987.4</v>
      </c>
      <c r="O287" s="71">
        <v>0</v>
      </c>
      <c r="P287" s="63">
        <f t="shared" si="131"/>
        <v>1</v>
      </c>
      <c r="Q287" s="30"/>
    </row>
    <row r="288" spans="1:17" s="1" customFormat="1" ht="51">
      <c r="A288" s="75" t="s">
        <v>929</v>
      </c>
      <c r="B288" s="81" t="s">
        <v>215</v>
      </c>
      <c r="C288" s="74">
        <f>C289</f>
        <v>0</v>
      </c>
      <c r="D288" s="74">
        <f t="shared" ref="D288:O288" si="187">D289</f>
        <v>0</v>
      </c>
      <c r="E288" s="74">
        <f t="shared" si="187"/>
        <v>0</v>
      </c>
      <c r="F288" s="74">
        <f t="shared" si="187"/>
        <v>0</v>
      </c>
      <c r="G288" s="74">
        <f t="shared" si="187"/>
        <v>0</v>
      </c>
      <c r="H288" s="74">
        <f t="shared" si="187"/>
        <v>0</v>
      </c>
      <c r="I288" s="74">
        <f t="shared" si="187"/>
        <v>0</v>
      </c>
      <c r="J288" s="74">
        <f t="shared" si="187"/>
        <v>0</v>
      </c>
      <c r="K288" s="63" t="s">
        <v>32</v>
      </c>
      <c r="L288" s="74">
        <f t="shared" si="187"/>
        <v>0</v>
      </c>
      <c r="M288" s="74">
        <f t="shared" si="187"/>
        <v>0</v>
      </c>
      <c r="N288" s="74">
        <f t="shared" si="187"/>
        <v>0</v>
      </c>
      <c r="O288" s="74">
        <f t="shared" si="187"/>
        <v>0</v>
      </c>
      <c r="P288" s="63" t="s">
        <v>32</v>
      </c>
      <c r="Q288" s="30"/>
    </row>
    <row r="289" spans="1:17" s="1" customFormat="1" ht="105">
      <c r="A289" s="75" t="s">
        <v>865</v>
      </c>
      <c r="B289" s="41" t="s">
        <v>216</v>
      </c>
      <c r="C289" s="71">
        <f>D289+E289+F289</f>
        <v>0</v>
      </c>
      <c r="D289" s="71">
        <v>0</v>
      </c>
      <c r="E289" s="71">
        <v>0</v>
      </c>
      <c r="F289" s="71">
        <v>0</v>
      </c>
      <c r="G289" s="71">
        <f>H289+I289+J289</f>
        <v>0</v>
      </c>
      <c r="H289" s="71">
        <v>0</v>
      </c>
      <c r="I289" s="71">
        <v>0</v>
      </c>
      <c r="J289" s="71">
        <v>0</v>
      </c>
      <c r="K289" s="63" t="s">
        <v>32</v>
      </c>
      <c r="L289" s="71">
        <f>M289+N289+O289</f>
        <v>0</v>
      </c>
      <c r="M289" s="71">
        <v>0</v>
      </c>
      <c r="N289" s="71">
        <v>0</v>
      </c>
      <c r="O289" s="71">
        <v>0</v>
      </c>
      <c r="P289" s="63" t="s">
        <v>32</v>
      </c>
      <c r="Q289" s="30" t="s">
        <v>1621</v>
      </c>
    </row>
    <row r="290" spans="1:17" s="1" customFormat="1" ht="76.5">
      <c r="A290" s="42" t="s">
        <v>904</v>
      </c>
      <c r="B290" s="81" t="s">
        <v>149</v>
      </c>
      <c r="C290" s="74">
        <f t="shared" ref="C290:J290" si="188">C293+C332+C334+C337</f>
        <v>603730.69999999995</v>
      </c>
      <c r="D290" s="74">
        <f t="shared" si="188"/>
        <v>536551.69999999995</v>
      </c>
      <c r="E290" s="74">
        <f t="shared" si="188"/>
        <v>0</v>
      </c>
      <c r="F290" s="74">
        <f t="shared" si="188"/>
        <v>67179</v>
      </c>
      <c r="G290" s="74">
        <f t="shared" si="188"/>
        <v>594422.5</v>
      </c>
      <c r="H290" s="74">
        <f t="shared" si="188"/>
        <v>534331.1</v>
      </c>
      <c r="I290" s="74">
        <f t="shared" si="188"/>
        <v>0</v>
      </c>
      <c r="J290" s="74">
        <f t="shared" si="188"/>
        <v>60091.4</v>
      </c>
      <c r="K290" s="63">
        <f t="shared" ref="K290:K333" si="189">G290/C290</f>
        <v>0.98458219865247876</v>
      </c>
      <c r="L290" s="74">
        <f>L293+L332+L334+L337</f>
        <v>594422.5</v>
      </c>
      <c r="M290" s="74">
        <f>M293+M332+M334+M337</f>
        <v>534331.1</v>
      </c>
      <c r="N290" s="74">
        <f>N293+N332+N334+N337</f>
        <v>0</v>
      </c>
      <c r="O290" s="74">
        <f>O293+O332+O334+O337</f>
        <v>60091.4</v>
      </c>
      <c r="P290" s="63">
        <f t="shared" si="131"/>
        <v>0.98458219865247876</v>
      </c>
      <c r="Q290" s="30"/>
    </row>
    <row r="291" spans="1:17" s="1" customFormat="1" ht="146.25" customHeight="1">
      <c r="A291" s="42" t="s">
        <v>803</v>
      </c>
      <c r="B291" s="81" t="s">
        <v>1237</v>
      </c>
      <c r="C291" s="74">
        <f>C292</f>
        <v>0</v>
      </c>
      <c r="D291" s="74">
        <f t="shared" ref="D291:O291" si="190">D292</f>
        <v>0</v>
      </c>
      <c r="E291" s="74">
        <f t="shared" si="190"/>
        <v>0</v>
      </c>
      <c r="F291" s="74">
        <f t="shared" si="190"/>
        <v>0</v>
      </c>
      <c r="G291" s="74">
        <f t="shared" si="190"/>
        <v>0</v>
      </c>
      <c r="H291" s="74">
        <f t="shared" si="190"/>
        <v>0</v>
      </c>
      <c r="I291" s="74">
        <f t="shared" si="190"/>
        <v>0</v>
      </c>
      <c r="J291" s="74">
        <f t="shared" si="190"/>
        <v>0</v>
      </c>
      <c r="K291" s="63" t="s">
        <v>32</v>
      </c>
      <c r="L291" s="74">
        <f t="shared" si="190"/>
        <v>0</v>
      </c>
      <c r="M291" s="74">
        <f t="shared" si="190"/>
        <v>0</v>
      </c>
      <c r="N291" s="74">
        <f t="shared" si="190"/>
        <v>0</v>
      </c>
      <c r="O291" s="74">
        <f t="shared" si="190"/>
        <v>0</v>
      </c>
      <c r="P291" s="63" t="s">
        <v>32</v>
      </c>
      <c r="Q291" s="30"/>
    </row>
    <row r="292" spans="1:17" s="1" customFormat="1" ht="78.75">
      <c r="A292" s="75" t="s">
        <v>804</v>
      </c>
      <c r="B292" s="41" t="s">
        <v>1238</v>
      </c>
      <c r="C292" s="71">
        <f t="shared" ref="C292" si="191">D292+E292+F292</f>
        <v>0</v>
      </c>
      <c r="D292" s="71">
        <v>0</v>
      </c>
      <c r="E292" s="71">
        <v>0</v>
      </c>
      <c r="F292" s="71">
        <v>0</v>
      </c>
      <c r="G292" s="71">
        <f t="shared" ref="G292" si="192">H292+I292+J292</f>
        <v>0</v>
      </c>
      <c r="H292" s="71">
        <v>0</v>
      </c>
      <c r="I292" s="71">
        <v>0</v>
      </c>
      <c r="J292" s="71">
        <v>0</v>
      </c>
      <c r="K292" s="63" t="s">
        <v>32</v>
      </c>
      <c r="L292" s="71">
        <f t="shared" ref="L292" si="193">M292+N292+O292</f>
        <v>0</v>
      </c>
      <c r="M292" s="71">
        <v>0</v>
      </c>
      <c r="N292" s="71">
        <v>0</v>
      </c>
      <c r="O292" s="71">
        <v>0</v>
      </c>
      <c r="P292" s="63" t="s">
        <v>32</v>
      </c>
      <c r="Q292" s="30" t="s">
        <v>1621</v>
      </c>
    </row>
    <row r="293" spans="1:17" s="1" customFormat="1" ht="115.5" customHeight="1">
      <c r="A293" s="42" t="s">
        <v>900</v>
      </c>
      <c r="B293" s="81" t="s">
        <v>217</v>
      </c>
      <c r="C293" s="74">
        <f>C294+C295+C296+C297</f>
        <v>579365.19999999995</v>
      </c>
      <c r="D293" s="74">
        <f t="shared" ref="D293:L293" si="194">D294+D295+D296+D297</f>
        <v>512186.2</v>
      </c>
      <c r="E293" s="74">
        <f t="shared" si="194"/>
        <v>0</v>
      </c>
      <c r="F293" s="74">
        <f t="shared" si="194"/>
        <v>67179</v>
      </c>
      <c r="G293" s="74">
        <f t="shared" si="194"/>
        <v>570077</v>
      </c>
      <c r="H293" s="74">
        <f t="shared" si="194"/>
        <v>509985.6</v>
      </c>
      <c r="I293" s="74">
        <f t="shared" si="194"/>
        <v>0</v>
      </c>
      <c r="J293" s="74">
        <f t="shared" si="194"/>
        <v>60091.4</v>
      </c>
      <c r="K293" s="63">
        <f t="shared" si="189"/>
        <v>0.98396831566687137</v>
      </c>
      <c r="L293" s="74">
        <f t="shared" si="194"/>
        <v>570077</v>
      </c>
      <c r="M293" s="74">
        <f t="shared" ref="M293" si="195">M294+M295+M296+M297</f>
        <v>509985.6</v>
      </c>
      <c r="N293" s="74">
        <f t="shared" ref="N293" si="196">N294+N295+N296+N297</f>
        <v>0</v>
      </c>
      <c r="O293" s="74">
        <f t="shared" ref="O293" si="197">O294+O295+O296+O297</f>
        <v>60091.4</v>
      </c>
      <c r="P293" s="63">
        <f t="shared" si="131"/>
        <v>0.98396831566687137</v>
      </c>
      <c r="Q293" s="30"/>
    </row>
    <row r="294" spans="1:17" s="1" customFormat="1" ht="105">
      <c r="A294" s="75" t="s">
        <v>825</v>
      </c>
      <c r="B294" s="41" t="s">
        <v>218</v>
      </c>
      <c r="C294" s="71">
        <f t="shared" ref="C294" si="198">D294+E294+F294</f>
        <v>556050.69999999995</v>
      </c>
      <c r="D294" s="71">
        <v>488871.7</v>
      </c>
      <c r="E294" s="71">
        <v>0</v>
      </c>
      <c r="F294" s="71">
        <v>67179</v>
      </c>
      <c r="G294" s="71">
        <f t="shared" ref="G294" si="199">H294+I294+J294</f>
        <v>547446.80000000005</v>
      </c>
      <c r="H294" s="71">
        <v>487355.4</v>
      </c>
      <c r="I294" s="71">
        <v>0</v>
      </c>
      <c r="J294" s="71">
        <v>60091.4</v>
      </c>
      <c r="K294" s="63">
        <f t="shared" ref="K294" si="200">G294/C294</f>
        <v>0.98452677067037253</v>
      </c>
      <c r="L294" s="71">
        <f t="shared" ref="L294" si="201">M294+N294+O294</f>
        <v>547446.80000000005</v>
      </c>
      <c r="M294" s="71">
        <v>487355.4</v>
      </c>
      <c r="N294" s="71">
        <v>0</v>
      </c>
      <c r="O294" s="71">
        <v>60091.4</v>
      </c>
      <c r="P294" s="63">
        <f t="shared" si="131"/>
        <v>0.98452677067037253</v>
      </c>
      <c r="Q294" s="30" t="s">
        <v>1657</v>
      </c>
    </row>
    <row r="295" spans="1:17" s="1" customFormat="1" ht="78.75">
      <c r="A295" s="75" t="s">
        <v>826</v>
      </c>
      <c r="B295" s="41" t="s">
        <v>219</v>
      </c>
      <c r="C295" s="71">
        <f t="shared" ref="C295" si="202">D295+E295+F295</f>
        <v>4121.7</v>
      </c>
      <c r="D295" s="71">
        <v>4121.7</v>
      </c>
      <c r="E295" s="71">
        <v>0</v>
      </c>
      <c r="F295" s="71">
        <v>0</v>
      </c>
      <c r="G295" s="71">
        <f t="shared" ref="G295" si="203">H295+I295+J295</f>
        <v>4050.6</v>
      </c>
      <c r="H295" s="71">
        <v>4050.6</v>
      </c>
      <c r="I295" s="71">
        <v>0</v>
      </c>
      <c r="J295" s="71">
        <v>0</v>
      </c>
      <c r="K295" s="63">
        <f t="shared" ref="K295" si="204">G295/C295</f>
        <v>0.98274983623262246</v>
      </c>
      <c r="L295" s="71">
        <f t="shared" ref="L295" si="205">M295+N295+O295</f>
        <v>4050.6</v>
      </c>
      <c r="M295" s="71">
        <v>4050.6</v>
      </c>
      <c r="N295" s="71">
        <v>0</v>
      </c>
      <c r="O295" s="71">
        <v>0</v>
      </c>
      <c r="P295" s="63">
        <f t="shared" si="131"/>
        <v>0.98274983623262246</v>
      </c>
      <c r="Q295" s="30" t="s">
        <v>1657</v>
      </c>
    </row>
    <row r="296" spans="1:17" s="1" customFormat="1" ht="78.75">
      <c r="A296" s="75" t="s">
        <v>866</v>
      </c>
      <c r="B296" s="41" t="s">
        <v>220</v>
      </c>
      <c r="C296" s="71">
        <f t="shared" ref="C296" si="206">D296+E296+F296</f>
        <v>16490</v>
      </c>
      <c r="D296" s="71">
        <v>16490</v>
      </c>
      <c r="E296" s="71">
        <v>0</v>
      </c>
      <c r="F296" s="71">
        <v>0</v>
      </c>
      <c r="G296" s="71">
        <f t="shared" ref="G296" si="207">H296+I296+J296</f>
        <v>16490</v>
      </c>
      <c r="H296" s="71">
        <v>16490</v>
      </c>
      <c r="I296" s="71">
        <v>0</v>
      </c>
      <c r="J296" s="71">
        <v>0</v>
      </c>
      <c r="K296" s="63">
        <f t="shared" si="189"/>
        <v>1</v>
      </c>
      <c r="L296" s="71">
        <f t="shared" ref="L296" si="208">M296+N296+O296</f>
        <v>16490</v>
      </c>
      <c r="M296" s="71">
        <v>16490</v>
      </c>
      <c r="N296" s="71">
        <v>0</v>
      </c>
      <c r="O296" s="71">
        <v>0</v>
      </c>
      <c r="P296" s="63">
        <f t="shared" si="131"/>
        <v>1</v>
      </c>
      <c r="Q296" s="30"/>
    </row>
    <row r="297" spans="1:17" s="1" customFormat="1" ht="52.5">
      <c r="A297" s="75" t="s">
        <v>867</v>
      </c>
      <c r="B297" s="41" t="s">
        <v>221</v>
      </c>
      <c r="C297" s="71">
        <f>C298+C303+C310+C321+C322+C323+C324+C325+C326</f>
        <v>2702.8</v>
      </c>
      <c r="D297" s="71">
        <f t="shared" ref="D297:O297" si="209">D298+D303+D310+D321+D322+D323+D324+D325+D326</f>
        <v>2702.8</v>
      </c>
      <c r="E297" s="71">
        <f t="shared" si="209"/>
        <v>0</v>
      </c>
      <c r="F297" s="71">
        <f t="shared" si="209"/>
        <v>0</v>
      </c>
      <c r="G297" s="71">
        <f t="shared" si="209"/>
        <v>2089.6</v>
      </c>
      <c r="H297" s="71">
        <f t="shared" si="209"/>
        <v>2089.6</v>
      </c>
      <c r="I297" s="71">
        <f t="shared" si="209"/>
        <v>0</v>
      </c>
      <c r="J297" s="71">
        <f t="shared" si="209"/>
        <v>0</v>
      </c>
      <c r="K297" s="63">
        <f t="shared" si="189"/>
        <v>0.77312416752996882</v>
      </c>
      <c r="L297" s="71">
        <f t="shared" si="209"/>
        <v>2089.6</v>
      </c>
      <c r="M297" s="71">
        <f t="shared" si="209"/>
        <v>2089.6</v>
      </c>
      <c r="N297" s="71">
        <f t="shared" si="209"/>
        <v>0</v>
      </c>
      <c r="O297" s="71">
        <f t="shared" si="209"/>
        <v>0</v>
      </c>
      <c r="P297" s="63">
        <f t="shared" si="131"/>
        <v>0.77312416752996882</v>
      </c>
      <c r="Q297" s="30" t="s">
        <v>1681</v>
      </c>
    </row>
    <row r="298" spans="1:17" s="1" customFormat="1" ht="78.75">
      <c r="A298" s="75" t="s">
        <v>868</v>
      </c>
      <c r="B298" s="41" t="s">
        <v>222</v>
      </c>
      <c r="C298" s="71">
        <f>C299+C300+C301+C302</f>
        <v>384.6</v>
      </c>
      <c r="D298" s="71">
        <f t="shared" ref="D298:L298" si="210">D299+D300+D301+D302</f>
        <v>384.6</v>
      </c>
      <c r="E298" s="71">
        <f t="shared" si="210"/>
        <v>0</v>
      </c>
      <c r="F298" s="71">
        <f t="shared" si="210"/>
        <v>0</v>
      </c>
      <c r="G298" s="71">
        <f t="shared" si="210"/>
        <v>384.6</v>
      </c>
      <c r="H298" s="71">
        <f t="shared" si="210"/>
        <v>384.6</v>
      </c>
      <c r="I298" s="71">
        <f t="shared" si="210"/>
        <v>0</v>
      </c>
      <c r="J298" s="71">
        <f t="shared" si="210"/>
        <v>0</v>
      </c>
      <c r="K298" s="63">
        <f t="shared" ref="K298:K300" si="211">G298/C298</f>
        <v>1</v>
      </c>
      <c r="L298" s="71">
        <f t="shared" si="210"/>
        <v>384.6</v>
      </c>
      <c r="M298" s="71">
        <f t="shared" ref="M298" si="212">M299+M300+M301+M302</f>
        <v>384.6</v>
      </c>
      <c r="N298" s="71">
        <f t="shared" ref="N298" si="213">N299+N300+N301+N302</f>
        <v>0</v>
      </c>
      <c r="O298" s="71">
        <f t="shared" ref="O298" si="214">O299+O300+O301+O302</f>
        <v>0</v>
      </c>
      <c r="P298" s="63">
        <f t="shared" si="131"/>
        <v>1</v>
      </c>
      <c r="Q298" s="30"/>
    </row>
    <row r="299" spans="1:17" s="1" customFormat="1" ht="78.75">
      <c r="A299" s="75" t="s">
        <v>869</v>
      </c>
      <c r="B299" s="41" t="s">
        <v>223</v>
      </c>
      <c r="C299" s="71">
        <f t="shared" ref="C299:C301" si="215">D299+E299+F299</f>
        <v>224.6</v>
      </c>
      <c r="D299" s="71">
        <v>224.6</v>
      </c>
      <c r="E299" s="71">
        <v>0</v>
      </c>
      <c r="F299" s="71">
        <v>0</v>
      </c>
      <c r="G299" s="71">
        <f t="shared" ref="G299:G301" si="216">H299+I299+J299</f>
        <v>224.6</v>
      </c>
      <c r="H299" s="71">
        <v>224.6</v>
      </c>
      <c r="I299" s="71">
        <v>0</v>
      </c>
      <c r="J299" s="71">
        <v>0</v>
      </c>
      <c r="K299" s="63">
        <f t="shared" si="211"/>
        <v>1</v>
      </c>
      <c r="L299" s="71">
        <f t="shared" ref="L299:L301" si="217">M299+N299+O299</f>
        <v>224.6</v>
      </c>
      <c r="M299" s="71">
        <v>224.6</v>
      </c>
      <c r="N299" s="71">
        <v>0</v>
      </c>
      <c r="O299" s="71">
        <v>0</v>
      </c>
      <c r="P299" s="63">
        <f t="shared" si="131"/>
        <v>1</v>
      </c>
      <c r="Q299" s="30"/>
    </row>
    <row r="300" spans="1:17" s="1" customFormat="1" ht="105">
      <c r="A300" s="75" t="s">
        <v>870</v>
      </c>
      <c r="B300" s="41" t="s">
        <v>224</v>
      </c>
      <c r="C300" s="71">
        <f t="shared" si="215"/>
        <v>100</v>
      </c>
      <c r="D300" s="71">
        <v>100</v>
      </c>
      <c r="E300" s="71">
        <v>0</v>
      </c>
      <c r="F300" s="71">
        <v>0</v>
      </c>
      <c r="G300" s="71">
        <f t="shared" si="216"/>
        <v>100</v>
      </c>
      <c r="H300" s="71">
        <v>100</v>
      </c>
      <c r="I300" s="71">
        <v>0</v>
      </c>
      <c r="J300" s="71">
        <v>0</v>
      </c>
      <c r="K300" s="63">
        <f t="shared" si="211"/>
        <v>1</v>
      </c>
      <c r="L300" s="71">
        <f t="shared" si="217"/>
        <v>100</v>
      </c>
      <c r="M300" s="71">
        <v>100</v>
      </c>
      <c r="N300" s="71">
        <v>0</v>
      </c>
      <c r="O300" s="71">
        <v>0</v>
      </c>
      <c r="P300" s="63">
        <f t="shared" si="131"/>
        <v>1</v>
      </c>
      <c r="Q300" s="30"/>
    </row>
    <row r="301" spans="1:17" s="1" customFormat="1" ht="78.75">
      <c r="A301" s="75" t="s">
        <v>871</v>
      </c>
      <c r="B301" s="41" t="s">
        <v>225</v>
      </c>
      <c r="C301" s="71">
        <f t="shared" si="215"/>
        <v>0</v>
      </c>
      <c r="D301" s="71">
        <v>0</v>
      </c>
      <c r="E301" s="71">
        <v>0</v>
      </c>
      <c r="F301" s="71">
        <v>0</v>
      </c>
      <c r="G301" s="71">
        <f t="shared" si="216"/>
        <v>0</v>
      </c>
      <c r="H301" s="71">
        <v>0</v>
      </c>
      <c r="I301" s="71">
        <v>0</v>
      </c>
      <c r="J301" s="71">
        <v>0</v>
      </c>
      <c r="K301" s="63" t="s">
        <v>32</v>
      </c>
      <c r="L301" s="71">
        <f t="shared" si="217"/>
        <v>0</v>
      </c>
      <c r="M301" s="71">
        <v>0</v>
      </c>
      <c r="N301" s="71">
        <v>0</v>
      </c>
      <c r="O301" s="71">
        <v>0</v>
      </c>
      <c r="P301" s="63" t="s">
        <v>32</v>
      </c>
      <c r="Q301" s="30" t="s">
        <v>1621</v>
      </c>
    </row>
    <row r="302" spans="1:17" s="1" customFormat="1" ht="236.25">
      <c r="A302" s="75" t="s">
        <v>876</v>
      </c>
      <c r="B302" s="41" t="s">
        <v>226</v>
      </c>
      <c r="C302" s="71">
        <f t="shared" ref="C302" si="218">D302+E302+F302</f>
        <v>60</v>
      </c>
      <c r="D302" s="71">
        <v>60</v>
      </c>
      <c r="E302" s="71">
        <v>0</v>
      </c>
      <c r="F302" s="71">
        <v>0</v>
      </c>
      <c r="G302" s="71">
        <f t="shared" ref="G302" si="219">H302+I302+J302</f>
        <v>60</v>
      </c>
      <c r="H302" s="71">
        <v>60</v>
      </c>
      <c r="I302" s="71">
        <v>0</v>
      </c>
      <c r="J302" s="71">
        <v>0</v>
      </c>
      <c r="K302" s="63">
        <f t="shared" si="189"/>
        <v>1</v>
      </c>
      <c r="L302" s="71">
        <f t="shared" ref="L302" si="220">M302+N302+O302</f>
        <v>60</v>
      </c>
      <c r="M302" s="71">
        <v>60</v>
      </c>
      <c r="N302" s="71">
        <v>0</v>
      </c>
      <c r="O302" s="71">
        <v>0</v>
      </c>
      <c r="P302" s="63">
        <f t="shared" si="131"/>
        <v>1</v>
      </c>
      <c r="Q302" s="30"/>
    </row>
    <row r="303" spans="1:17" s="1" customFormat="1" ht="78.75">
      <c r="A303" s="75" t="s">
        <v>872</v>
      </c>
      <c r="B303" s="41" t="s">
        <v>227</v>
      </c>
      <c r="C303" s="71">
        <f>C304+C305+C306+C307+C308+C309</f>
        <v>760</v>
      </c>
      <c r="D303" s="71">
        <f t="shared" ref="D303:L303" si="221">D304+D305+D306+D307+D308+D309</f>
        <v>760</v>
      </c>
      <c r="E303" s="71">
        <f t="shared" si="221"/>
        <v>0</v>
      </c>
      <c r="F303" s="71">
        <f t="shared" si="221"/>
        <v>0</v>
      </c>
      <c r="G303" s="71">
        <f t="shared" si="221"/>
        <v>490</v>
      </c>
      <c r="H303" s="71">
        <f t="shared" si="221"/>
        <v>490</v>
      </c>
      <c r="I303" s="71">
        <f t="shared" si="221"/>
        <v>0</v>
      </c>
      <c r="J303" s="71">
        <f t="shared" si="221"/>
        <v>0</v>
      </c>
      <c r="K303" s="63">
        <f t="shared" si="189"/>
        <v>0.64473684210526316</v>
      </c>
      <c r="L303" s="71">
        <f t="shared" si="221"/>
        <v>490</v>
      </c>
      <c r="M303" s="71">
        <f t="shared" ref="M303" si="222">M304+M305+M306+M307+M308+M309</f>
        <v>490</v>
      </c>
      <c r="N303" s="71">
        <f t="shared" ref="N303" si="223">N304+N305+N306+N307+N308+N309</f>
        <v>0</v>
      </c>
      <c r="O303" s="71">
        <f t="shared" ref="O303" si="224">O304+O305+O306+O307+O308+O309</f>
        <v>0</v>
      </c>
      <c r="P303" s="63">
        <f t="shared" si="131"/>
        <v>0.64473684210526316</v>
      </c>
      <c r="Q303" s="30" t="s">
        <v>1681</v>
      </c>
    </row>
    <row r="304" spans="1:17" s="1" customFormat="1" ht="105">
      <c r="A304" s="75" t="s">
        <v>873</v>
      </c>
      <c r="B304" s="41" t="s">
        <v>228</v>
      </c>
      <c r="C304" s="71">
        <f t="shared" ref="C304:C308" si="225">D304+E304+F304</f>
        <v>80</v>
      </c>
      <c r="D304" s="71">
        <v>80</v>
      </c>
      <c r="E304" s="71">
        <v>0</v>
      </c>
      <c r="F304" s="71">
        <v>0</v>
      </c>
      <c r="G304" s="71">
        <f t="shared" ref="G304:G308" si="226">H304+I304+J304</f>
        <v>80</v>
      </c>
      <c r="H304" s="71">
        <v>80</v>
      </c>
      <c r="I304" s="71">
        <v>0</v>
      </c>
      <c r="J304" s="71">
        <v>0</v>
      </c>
      <c r="K304" s="63">
        <f t="shared" ref="K304" si="227">G304/C304</f>
        <v>1</v>
      </c>
      <c r="L304" s="71">
        <f t="shared" ref="L304:L308" si="228">M304+N304+O304</f>
        <v>80</v>
      </c>
      <c r="M304" s="71">
        <v>80</v>
      </c>
      <c r="N304" s="71">
        <v>0</v>
      </c>
      <c r="O304" s="71">
        <v>0</v>
      </c>
      <c r="P304" s="63">
        <f t="shared" si="131"/>
        <v>1</v>
      </c>
      <c r="Q304" s="30"/>
    </row>
    <row r="305" spans="1:17" s="1" customFormat="1" ht="78.75">
      <c r="A305" s="75" t="s">
        <v>874</v>
      </c>
      <c r="B305" s="41" t="s">
        <v>229</v>
      </c>
      <c r="C305" s="71">
        <f t="shared" si="225"/>
        <v>0</v>
      </c>
      <c r="D305" s="71">
        <v>0</v>
      </c>
      <c r="E305" s="71">
        <v>0</v>
      </c>
      <c r="F305" s="71">
        <v>0</v>
      </c>
      <c r="G305" s="71">
        <f t="shared" si="226"/>
        <v>0</v>
      </c>
      <c r="H305" s="71">
        <v>0</v>
      </c>
      <c r="I305" s="71">
        <v>0</v>
      </c>
      <c r="J305" s="71">
        <v>0</v>
      </c>
      <c r="K305" s="63" t="s">
        <v>32</v>
      </c>
      <c r="L305" s="71">
        <f t="shared" si="228"/>
        <v>0</v>
      </c>
      <c r="M305" s="71">
        <v>0</v>
      </c>
      <c r="N305" s="71">
        <v>0</v>
      </c>
      <c r="O305" s="71">
        <v>0</v>
      </c>
      <c r="P305" s="63" t="s">
        <v>32</v>
      </c>
      <c r="Q305" s="30" t="s">
        <v>1621</v>
      </c>
    </row>
    <row r="306" spans="1:17" s="1" customFormat="1" ht="105">
      <c r="A306" s="75" t="s">
        <v>875</v>
      </c>
      <c r="B306" s="41" t="s">
        <v>230</v>
      </c>
      <c r="C306" s="71">
        <f t="shared" si="225"/>
        <v>0</v>
      </c>
      <c r="D306" s="71">
        <v>0</v>
      </c>
      <c r="E306" s="71">
        <v>0</v>
      </c>
      <c r="F306" s="71">
        <v>0</v>
      </c>
      <c r="G306" s="71">
        <f t="shared" si="226"/>
        <v>0</v>
      </c>
      <c r="H306" s="71">
        <v>0</v>
      </c>
      <c r="I306" s="71">
        <v>0</v>
      </c>
      <c r="J306" s="71">
        <v>0</v>
      </c>
      <c r="K306" s="63" t="s">
        <v>32</v>
      </c>
      <c r="L306" s="71">
        <f t="shared" si="228"/>
        <v>0</v>
      </c>
      <c r="M306" s="71">
        <v>0</v>
      </c>
      <c r="N306" s="71">
        <v>0</v>
      </c>
      <c r="O306" s="71">
        <v>0</v>
      </c>
      <c r="P306" s="63" t="s">
        <v>32</v>
      </c>
      <c r="Q306" s="30" t="s">
        <v>1621</v>
      </c>
    </row>
    <row r="307" spans="1:17" s="1" customFormat="1" ht="78.75">
      <c r="A307" s="75" t="s">
        <v>877</v>
      </c>
      <c r="B307" s="41" t="s">
        <v>231</v>
      </c>
      <c r="C307" s="71">
        <f t="shared" ref="C307" si="229">D307+E307+F307</f>
        <v>0</v>
      </c>
      <c r="D307" s="71">
        <v>0</v>
      </c>
      <c r="E307" s="71">
        <v>0</v>
      </c>
      <c r="F307" s="71">
        <v>0</v>
      </c>
      <c r="G307" s="71">
        <f t="shared" ref="G307" si="230">H307+I307+J307</f>
        <v>0</v>
      </c>
      <c r="H307" s="71">
        <v>0</v>
      </c>
      <c r="I307" s="71">
        <v>0</v>
      </c>
      <c r="J307" s="71">
        <v>0</v>
      </c>
      <c r="K307" s="63" t="s">
        <v>32</v>
      </c>
      <c r="L307" s="71">
        <f t="shared" ref="L307" si="231">M307+N307+O307</f>
        <v>0</v>
      </c>
      <c r="M307" s="71">
        <v>0</v>
      </c>
      <c r="N307" s="71">
        <v>0</v>
      </c>
      <c r="O307" s="71">
        <v>0</v>
      </c>
      <c r="P307" s="63" t="s">
        <v>32</v>
      </c>
      <c r="Q307" s="30" t="s">
        <v>1621</v>
      </c>
    </row>
    <row r="308" spans="1:17" s="1" customFormat="1" ht="157.5">
      <c r="A308" s="75" t="s">
        <v>878</v>
      </c>
      <c r="B308" s="41" t="s">
        <v>232</v>
      </c>
      <c r="C308" s="71">
        <f t="shared" si="225"/>
        <v>360</v>
      </c>
      <c r="D308" s="71">
        <v>360</v>
      </c>
      <c r="E308" s="71">
        <v>0</v>
      </c>
      <c r="F308" s="71">
        <v>0</v>
      </c>
      <c r="G308" s="71">
        <f t="shared" si="226"/>
        <v>340</v>
      </c>
      <c r="H308" s="71">
        <v>340</v>
      </c>
      <c r="I308" s="71">
        <v>0</v>
      </c>
      <c r="J308" s="71">
        <v>0</v>
      </c>
      <c r="K308" s="63">
        <f t="shared" si="189"/>
        <v>0.94444444444444442</v>
      </c>
      <c r="L308" s="71">
        <f t="shared" si="228"/>
        <v>340</v>
      </c>
      <c r="M308" s="71">
        <v>340</v>
      </c>
      <c r="N308" s="71">
        <v>0</v>
      </c>
      <c r="O308" s="71">
        <v>0</v>
      </c>
      <c r="P308" s="63">
        <f t="shared" si="131"/>
        <v>0.94444444444444442</v>
      </c>
      <c r="Q308" s="30" t="s">
        <v>1681</v>
      </c>
    </row>
    <row r="309" spans="1:17" s="1" customFormat="1" ht="177" customHeight="1">
      <c r="A309" s="75" t="s">
        <v>879</v>
      </c>
      <c r="B309" s="41" t="s">
        <v>233</v>
      </c>
      <c r="C309" s="71">
        <f t="shared" ref="C309" si="232">D309+E309+F309</f>
        <v>320</v>
      </c>
      <c r="D309" s="71">
        <v>320</v>
      </c>
      <c r="E309" s="71">
        <v>0</v>
      </c>
      <c r="F309" s="71">
        <v>0</v>
      </c>
      <c r="G309" s="71">
        <f t="shared" ref="G309" si="233">H309+I309+J309</f>
        <v>70</v>
      </c>
      <c r="H309" s="71">
        <v>70</v>
      </c>
      <c r="I309" s="71">
        <v>0</v>
      </c>
      <c r="J309" s="71">
        <v>0</v>
      </c>
      <c r="K309" s="63">
        <f t="shared" si="189"/>
        <v>0.21875</v>
      </c>
      <c r="L309" s="71">
        <f t="shared" ref="L309" si="234">M309+N309+O309</f>
        <v>70</v>
      </c>
      <c r="M309" s="71">
        <v>70</v>
      </c>
      <c r="N309" s="71">
        <v>0</v>
      </c>
      <c r="O309" s="71">
        <v>0</v>
      </c>
      <c r="P309" s="63">
        <f t="shared" si="131"/>
        <v>0.21875</v>
      </c>
      <c r="Q309" s="30" t="s">
        <v>1681</v>
      </c>
    </row>
    <row r="310" spans="1:17" s="1" customFormat="1" ht="52.5">
      <c r="A310" s="75" t="s">
        <v>880</v>
      </c>
      <c r="B310" s="41" t="s">
        <v>234</v>
      </c>
      <c r="C310" s="71">
        <f>C311+C312+C314++C313+C315+C316+C317+C318+C319+C320</f>
        <v>508.2</v>
      </c>
      <c r="D310" s="71">
        <f t="shared" ref="D310:L310" si="235">D311+D312+D314++D313+D315+D316+D317+D318+D319+D320</f>
        <v>508.2</v>
      </c>
      <c r="E310" s="71">
        <f t="shared" si="235"/>
        <v>0</v>
      </c>
      <c r="F310" s="71">
        <f t="shared" si="235"/>
        <v>0</v>
      </c>
      <c r="G310" s="71">
        <f t="shared" si="235"/>
        <v>198.2</v>
      </c>
      <c r="H310" s="71">
        <f t="shared" si="235"/>
        <v>198.2</v>
      </c>
      <c r="I310" s="71">
        <f t="shared" si="235"/>
        <v>0</v>
      </c>
      <c r="J310" s="71">
        <f t="shared" si="235"/>
        <v>0</v>
      </c>
      <c r="K310" s="63">
        <f t="shared" si="189"/>
        <v>0.39000393545848089</v>
      </c>
      <c r="L310" s="71">
        <f t="shared" si="235"/>
        <v>198.2</v>
      </c>
      <c r="M310" s="71">
        <f t="shared" ref="M310" si="236">M311+M312+M314++M313+M315+M316+M317+M318+M319+M320</f>
        <v>198.2</v>
      </c>
      <c r="N310" s="71">
        <f t="shared" ref="N310" si="237">N311+N312+N314++N313+N315+N316+N317+N318+N319+N320</f>
        <v>0</v>
      </c>
      <c r="O310" s="71">
        <v>0</v>
      </c>
      <c r="P310" s="63">
        <f t="shared" si="131"/>
        <v>0.39000393545848089</v>
      </c>
      <c r="Q310" s="30" t="s">
        <v>1681</v>
      </c>
    </row>
    <row r="311" spans="1:17" s="1" customFormat="1" ht="78.75">
      <c r="A311" s="75" t="s">
        <v>881</v>
      </c>
      <c r="B311" s="41" t="s">
        <v>235</v>
      </c>
      <c r="C311" s="71">
        <f t="shared" ref="C311:C319" si="238">D311+E311+F311</f>
        <v>0</v>
      </c>
      <c r="D311" s="71">
        <v>0</v>
      </c>
      <c r="E311" s="71">
        <v>0</v>
      </c>
      <c r="F311" s="71">
        <v>0</v>
      </c>
      <c r="G311" s="71">
        <f t="shared" ref="G311:G319" si="239">H311+I311+J311</f>
        <v>0</v>
      </c>
      <c r="H311" s="71">
        <v>0</v>
      </c>
      <c r="I311" s="71">
        <v>0</v>
      </c>
      <c r="J311" s="71">
        <v>0</v>
      </c>
      <c r="K311" s="63" t="s">
        <v>32</v>
      </c>
      <c r="L311" s="71">
        <f t="shared" ref="L311:L319" si="240">M311+N311+O311</f>
        <v>0</v>
      </c>
      <c r="M311" s="71">
        <v>0</v>
      </c>
      <c r="N311" s="71">
        <v>0</v>
      </c>
      <c r="O311" s="71">
        <v>0</v>
      </c>
      <c r="P311" s="63" t="s">
        <v>32</v>
      </c>
      <c r="Q311" s="30" t="s">
        <v>1621</v>
      </c>
    </row>
    <row r="312" spans="1:17" s="1" customFormat="1" ht="315">
      <c r="A312" s="75" t="s">
        <v>1239</v>
      </c>
      <c r="B312" s="41" t="s">
        <v>236</v>
      </c>
      <c r="C312" s="71">
        <f t="shared" si="238"/>
        <v>208.2</v>
      </c>
      <c r="D312" s="71">
        <v>208.2</v>
      </c>
      <c r="E312" s="71">
        <v>0</v>
      </c>
      <c r="F312" s="71">
        <v>0</v>
      </c>
      <c r="G312" s="71">
        <f t="shared" si="239"/>
        <v>198.2</v>
      </c>
      <c r="H312" s="71">
        <v>198.2</v>
      </c>
      <c r="I312" s="71">
        <v>0</v>
      </c>
      <c r="J312" s="71">
        <v>0</v>
      </c>
      <c r="K312" s="63">
        <f t="shared" ref="K312:K317" si="241">G312/C312</f>
        <v>0.951969260326609</v>
      </c>
      <c r="L312" s="71">
        <f t="shared" si="240"/>
        <v>198.2</v>
      </c>
      <c r="M312" s="71">
        <v>198.2</v>
      </c>
      <c r="N312" s="71">
        <v>0</v>
      </c>
      <c r="O312" s="71">
        <v>0</v>
      </c>
      <c r="P312" s="63">
        <f t="shared" si="131"/>
        <v>0.951969260326609</v>
      </c>
      <c r="Q312" s="30" t="s">
        <v>1681</v>
      </c>
    </row>
    <row r="313" spans="1:17" s="1" customFormat="1" ht="105">
      <c r="A313" s="75" t="s">
        <v>882</v>
      </c>
      <c r="B313" s="41" t="s">
        <v>237</v>
      </c>
      <c r="C313" s="71">
        <f t="shared" si="238"/>
        <v>0</v>
      </c>
      <c r="D313" s="71">
        <v>0</v>
      </c>
      <c r="E313" s="71">
        <v>0</v>
      </c>
      <c r="F313" s="71">
        <v>0</v>
      </c>
      <c r="G313" s="71">
        <f t="shared" ref="G313" si="242">H313+I313+J313</f>
        <v>0</v>
      </c>
      <c r="H313" s="71">
        <v>0</v>
      </c>
      <c r="I313" s="71">
        <v>0</v>
      </c>
      <c r="J313" s="71">
        <v>0</v>
      </c>
      <c r="K313" s="63" t="s">
        <v>32</v>
      </c>
      <c r="L313" s="71">
        <f t="shared" ref="L313" si="243">M313+N313+O313</f>
        <v>0</v>
      </c>
      <c r="M313" s="71">
        <v>0</v>
      </c>
      <c r="N313" s="71">
        <v>0</v>
      </c>
      <c r="O313" s="71">
        <v>0</v>
      </c>
      <c r="P313" s="63" t="s">
        <v>32</v>
      </c>
      <c r="Q313" s="30" t="s">
        <v>1621</v>
      </c>
    </row>
    <row r="314" spans="1:17" s="1" customFormat="1" ht="52.5">
      <c r="A314" s="75" t="s">
        <v>883</v>
      </c>
      <c r="B314" s="41" t="s">
        <v>238</v>
      </c>
      <c r="C314" s="71">
        <f t="shared" si="238"/>
        <v>0</v>
      </c>
      <c r="D314" s="71">
        <v>0</v>
      </c>
      <c r="E314" s="71">
        <v>0</v>
      </c>
      <c r="F314" s="71">
        <v>0</v>
      </c>
      <c r="G314" s="71">
        <f t="shared" si="239"/>
        <v>0</v>
      </c>
      <c r="H314" s="71">
        <v>0</v>
      </c>
      <c r="I314" s="71">
        <v>0</v>
      </c>
      <c r="J314" s="71">
        <v>0</v>
      </c>
      <c r="K314" s="63" t="s">
        <v>32</v>
      </c>
      <c r="L314" s="71">
        <f t="shared" si="240"/>
        <v>0</v>
      </c>
      <c r="M314" s="71">
        <v>0</v>
      </c>
      <c r="N314" s="71">
        <v>0</v>
      </c>
      <c r="O314" s="71">
        <v>0</v>
      </c>
      <c r="P314" s="63" t="s">
        <v>32</v>
      </c>
      <c r="Q314" s="30" t="s">
        <v>1621</v>
      </c>
    </row>
    <row r="315" spans="1:17" s="1" customFormat="1" ht="52.5">
      <c r="A315" s="75" t="s">
        <v>884</v>
      </c>
      <c r="B315" s="41" t="s">
        <v>239</v>
      </c>
      <c r="C315" s="71">
        <f t="shared" si="238"/>
        <v>0</v>
      </c>
      <c r="D315" s="71">
        <v>0</v>
      </c>
      <c r="E315" s="71">
        <v>0</v>
      </c>
      <c r="F315" s="71">
        <v>0</v>
      </c>
      <c r="G315" s="71">
        <f t="shared" ref="G315" si="244">H315+I315+J315</f>
        <v>0</v>
      </c>
      <c r="H315" s="71">
        <v>0</v>
      </c>
      <c r="I315" s="71">
        <v>0</v>
      </c>
      <c r="J315" s="71">
        <v>0</v>
      </c>
      <c r="K315" s="63" t="s">
        <v>32</v>
      </c>
      <c r="L315" s="71">
        <f t="shared" ref="L315" si="245">M315+N315+O315</f>
        <v>0</v>
      </c>
      <c r="M315" s="71">
        <v>0</v>
      </c>
      <c r="N315" s="71">
        <v>0</v>
      </c>
      <c r="O315" s="71">
        <v>0</v>
      </c>
      <c r="P315" s="63" t="s">
        <v>32</v>
      </c>
      <c r="Q315" s="30" t="s">
        <v>1621</v>
      </c>
    </row>
    <row r="316" spans="1:17" s="1" customFormat="1" ht="131.25">
      <c r="A316" s="75" t="s">
        <v>885</v>
      </c>
      <c r="B316" s="41" t="s">
        <v>240</v>
      </c>
      <c r="C316" s="71">
        <f t="shared" si="238"/>
        <v>0</v>
      </c>
      <c r="D316" s="71">
        <v>0</v>
      </c>
      <c r="E316" s="71">
        <v>0</v>
      </c>
      <c r="F316" s="71">
        <v>0</v>
      </c>
      <c r="G316" s="71">
        <f t="shared" si="239"/>
        <v>0</v>
      </c>
      <c r="H316" s="71">
        <v>0</v>
      </c>
      <c r="I316" s="71">
        <v>0</v>
      </c>
      <c r="J316" s="71">
        <v>0</v>
      </c>
      <c r="K316" s="63" t="s">
        <v>32</v>
      </c>
      <c r="L316" s="71">
        <f t="shared" si="240"/>
        <v>0</v>
      </c>
      <c r="M316" s="71">
        <v>0</v>
      </c>
      <c r="N316" s="71">
        <v>0</v>
      </c>
      <c r="O316" s="71">
        <v>0</v>
      </c>
      <c r="P316" s="63" t="s">
        <v>32</v>
      </c>
      <c r="Q316" s="30" t="s">
        <v>1621</v>
      </c>
    </row>
    <row r="317" spans="1:17" s="1" customFormat="1" ht="105">
      <c r="A317" s="75" t="s">
        <v>886</v>
      </c>
      <c r="B317" s="41" t="s">
        <v>241</v>
      </c>
      <c r="C317" s="71">
        <f t="shared" si="238"/>
        <v>300</v>
      </c>
      <c r="D317" s="71">
        <v>300</v>
      </c>
      <c r="E317" s="71">
        <v>0</v>
      </c>
      <c r="F317" s="71">
        <v>0</v>
      </c>
      <c r="G317" s="71">
        <f t="shared" si="239"/>
        <v>0</v>
      </c>
      <c r="H317" s="71">
        <v>0</v>
      </c>
      <c r="I317" s="71">
        <v>0</v>
      </c>
      <c r="J317" s="71">
        <v>0</v>
      </c>
      <c r="K317" s="63">
        <f t="shared" si="241"/>
        <v>0</v>
      </c>
      <c r="L317" s="71">
        <f t="shared" si="240"/>
        <v>0</v>
      </c>
      <c r="M317" s="71">
        <v>0</v>
      </c>
      <c r="N317" s="71">
        <v>0</v>
      </c>
      <c r="O317" s="71">
        <v>0</v>
      </c>
      <c r="P317" s="63">
        <f t="shared" si="131"/>
        <v>0</v>
      </c>
      <c r="Q317" s="30" t="s">
        <v>1752</v>
      </c>
    </row>
    <row r="318" spans="1:17" s="1" customFormat="1" ht="105">
      <c r="A318" s="75" t="s">
        <v>887</v>
      </c>
      <c r="B318" s="41" t="s">
        <v>242</v>
      </c>
      <c r="C318" s="71">
        <f t="shared" si="238"/>
        <v>0</v>
      </c>
      <c r="D318" s="71">
        <v>0</v>
      </c>
      <c r="E318" s="71">
        <v>0</v>
      </c>
      <c r="F318" s="71">
        <v>0</v>
      </c>
      <c r="G318" s="71">
        <f t="shared" si="239"/>
        <v>0</v>
      </c>
      <c r="H318" s="71">
        <v>0</v>
      </c>
      <c r="I318" s="71">
        <v>0</v>
      </c>
      <c r="J318" s="71">
        <v>0</v>
      </c>
      <c r="K318" s="63" t="s">
        <v>32</v>
      </c>
      <c r="L318" s="71">
        <f t="shared" si="240"/>
        <v>0</v>
      </c>
      <c r="M318" s="71">
        <v>0</v>
      </c>
      <c r="N318" s="71">
        <v>0</v>
      </c>
      <c r="O318" s="71">
        <v>0</v>
      </c>
      <c r="P318" s="63" t="s">
        <v>32</v>
      </c>
      <c r="Q318" s="30" t="s">
        <v>1621</v>
      </c>
    </row>
    <row r="319" spans="1:17" s="1" customFormat="1" ht="131.25">
      <c r="A319" s="75" t="s">
        <v>888</v>
      </c>
      <c r="B319" s="41" t="s">
        <v>243</v>
      </c>
      <c r="C319" s="71">
        <f t="shared" si="238"/>
        <v>0</v>
      </c>
      <c r="D319" s="71">
        <v>0</v>
      </c>
      <c r="E319" s="71">
        <v>0</v>
      </c>
      <c r="F319" s="71">
        <v>0</v>
      </c>
      <c r="G319" s="71">
        <f t="shared" si="239"/>
        <v>0</v>
      </c>
      <c r="H319" s="71">
        <v>0</v>
      </c>
      <c r="I319" s="71">
        <v>0</v>
      </c>
      <c r="J319" s="71">
        <v>0</v>
      </c>
      <c r="K319" s="63" t="s">
        <v>32</v>
      </c>
      <c r="L319" s="71">
        <f t="shared" si="240"/>
        <v>0</v>
      </c>
      <c r="M319" s="71">
        <v>0</v>
      </c>
      <c r="N319" s="71">
        <v>0</v>
      </c>
      <c r="O319" s="71">
        <v>0</v>
      </c>
      <c r="P319" s="63" t="s">
        <v>32</v>
      </c>
      <c r="Q319" s="30" t="s">
        <v>1621</v>
      </c>
    </row>
    <row r="320" spans="1:17" s="1" customFormat="1" ht="78.75">
      <c r="A320" s="75" t="s">
        <v>889</v>
      </c>
      <c r="B320" s="41" t="s">
        <v>244</v>
      </c>
      <c r="C320" s="71">
        <f t="shared" ref="C320" si="246">D320+E320+F320</f>
        <v>0</v>
      </c>
      <c r="D320" s="71">
        <v>0</v>
      </c>
      <c r="E320" s="71">
        <v>0</v>
      </c>
      <c r="F320" s="71">
        <v>0</v>
      </c>
      <c r="G320" s="71">
        <f t="shared" ref="G320" si="247">H320+I320+J320</f>
        <v>0</v>
      </c>
      <c r="H320" s="71">
        <v>0</v>
      </c>
      <c r="I320" s="71">
        <v>0</v>
      </c>
      <c r="J320" s="71">
        <v>0</v>
      </c>
      <c r="K320" s="63" t="s">
        <v>32</v>
      </c>
      <c r="L320" s="71">
        <f t="shared" ref="L320" si="248">M320+N320+O320</f>
        <v>0</v>
      </c>
      <c r="M320" s="71">
        <v>0</v>
      </c>
      <c r="N320" s="71">
        <v>0</v>
      </c>
      <c r="O320" s="71">
        <v>0</v>
      </c>
      <c r="P320" s="63" t="s">
        <v>32</v>
      </c>
      <c r="Q320" s="30" t="s">
        <v>1621</v>
      </c>
    </row>
    <row r="321" spans="1:17" s="1" customFormat="1" ht="105">
      <c r="A321" s="75" t="s">
        <v>890</v>
      </c>
      <c r="B321" s="41" t="s">
        <v>245</v>
      </c>
      <c r="C321" s="71">
        <f t="shared" ref="C321:C325" si="249">D321+E321+F321</f>
        <v>60</v>
      </c>
      <c r="D321" s="71">
        <v>60</v>
      </c>
      <c r="E321" s="71">
        <v>0</v>
      </c>
      <c r="F321" s="71">
        <v>0</v>
      </c>
      <c r="G321" s="71">
        <f t="shared" ref="G321:G325" si="250">H321+I321+J321</f>
        <v>60</v>
      </c>
      <c r="H321" s="71">
        <v>60</v>
      </c>
      <c r="I321" s="71">
        <v>0</v>
      </c>
      <c r="J321" s="71">
        <v>0</v>
      </c>
      <c r="K321" s="63">
        <f t="shared" ref="K321:K325" si="251">G321/C321</f>
        <v>1</v>
      </c>
      <c r="L321" s="71">
        <f t="shared" ref="L321:L325" si="252">M321+N321+O321</f>
        <v>60</v>
      </c>
      <c r="M321" s="71">
        <v>60</v>
      </c>
      <c r="N321" s="71">
        <v>0</v>
      </c>
      <c r="O321" s="71">
        <v>0</v>
      </c>
      <c r="P321" s="63">
        <f t="shared" si="131"/>
        <v>1</v>
      </c>
      <c r="Q321" s="30"/>
    </row>
    <row r="322" spans="1:17" s="1" customFormat="1" ht="78.75">
      <c r="A322" s="75" t="s">
        <v>891</v>
      </c>
      <c r="B322" s="41" t="s">
        <v>246</v>
      </c>
      <c r="C322" s="71">
        <f t="shared" si="249"/>
        <v>0</v>
      </c>
      <c r="D322" s="71">
        <v>0</v>
      </c>
      <c r="E322" s="71">
        <v>0</v>
      </c>
      <c r="F322" s="71">
        <v>0</v>
      </c>
      <c r="G322" s="71">
        <f t="shared" si="250"/>
        <v>0</v>
      </c>
      <c r="H322" s="71">
        <v>0</v>
      </c>
      <c r="I322" s="71">
        <v>0</v>
      </c>
      <c r="J322" s="71">
        <v>0</v>
      </c>
      <c r="K322" s="63" t="s">
        <v>32</v>
      </c>
      <c r="L322" s="71">
        <f t="shared" si="252"/>
        <v>0</v>
      </c>
      <c r="M322" s="71">
        <v>0</v>
      </c>
      <c r="N322" s="71">
        <v>0</v>
      </c>
      <c r="O322" s="71">
        <v>0</v>
      </c>
      <c r="P322" s="63" t="s">
        <v>32</v>
      </c>
      <c r="Q322" s="30" t="s">
        <v>1621</v>
      </c>
    </row>
    <row r="323" spans="1:17" s="1" customFormat="1" ht="105">
      <c r="A323" s="75" t="s">
        <v>892</v>
      </c>
      <c r="B323" s="41" t="s">
        <v>247</v>
      </c>
      <c r="C323" s="71">
        <f t="shared" si="249"/>
        <v>0</v>
      </c>
      <c r="D323" s="71">
        <v>0</v>
      </c>
      <c r="E323" s="71">
        <v>0</v>
      </c>
      <c r="F323" s="71">
        <v>0</v>
      </c>
      <c r="G323" s="71">
        <f t="shared" si="250"/>
        <v>0</v>
      </c>
      <c r="H323" s="71">
        <v>0</v>
      </c>
      <c r="I323" s="71">
        <v>0</v>
      </c>
      <c r="J323" s="71">
        <v>0</v>
      </c>
      <c r="K323" s="63" t="s">
        <v>32</v>
      </c>
      <c r="L323" s="71">
        <f t="shared" si="252"/>
        <v>0</v>
      </c>
      <c r="M323" s="71">
        <v>0</v>
      </c>
      <c r="N323" s="71">
        <v>0</v>
      </c>
      <c r="O323" s="71">
        <v>0</v>
      </c>
      <c r="P323" s="63" t="s">
        <v>32</v>
      </c>
      <c r="Q323" s="30" t="s">
        <v>1621</v>
      </c>
    </row>
    <row r="324" spans="1:17" s="1" customFormat="1" ht="78.75">
      <c r="A324" s="75" t="s">
        <v>893</v>
      </c>
      <c r="B324" s="41" t="s">
        <v>248</v>
      </c>
      <c r="C324" s="71">
        <f t="shared" si="249"/>
        <v>110</v>
      </c>
      <c r="D324" s="71">
        <v>110</v>
      </c>
      <c r="E324" s="71">
        <v>0</v>
      </c>
      <c r="F324" s="71">
        <v>0</v>
      </c>
      <c r="G324" s="71">
        <f t="shared" si="250"/>
        <v>76.8</v>
      </c>
      <c r="H324" s="71">
        <v>76.8</v>
      </c>
      <c r="I324" s="71">
        <v>0</v>
      </c>
      <c r="J324" s="71">
        <v>0</v>
      </c>
      <c r="K324" s="63">
        <f t="shared" si="251"/>
        <v>0.69818181818181813</v>
      </c>
      <c r="L324" s="71">
        <f t="shared" si="252"/>
        <v>76.8</v>
      </c>
      <c r="M324" s="71">
        <v>76.8</v>
      </c>
      <c r="N324" s="71">
        <v>0</v>
      </c>
      <c r="O324" s="71">
        <v>0</v>
      </c>
      <c r="P324" s="63">
        <f t="shared" si="131"/>
        <v>0.69818181818181813</v>
      </c>
      <c r="Q324" s="30" t="s">
        <v>1752</v>
      </c>
    </row>
    <row r="325" spans="1:17" s="1" customFormat="1" ht="105">
      <c r="A325" s="75" t="s">
        <v>894</v>
      </c>
      <c r="B325" s="41" t="s">
        <v>1240</v>
      </c>
      <c r="C325" s="71">
        <f t="shared" si="249"/>
        <v>200</v>
      </c>
      <c r="D325" s="71">
        <v>200</v>
      </c>
      <c r="E325" s="71">
        <v>0</v>
      </c>
      <c r="F325" s="71">
        <v>0</v>
      </c>
      <c r="G325" s="71">
        <f t="shared" si="250"/>
        <v>200</v>
      </c>
      <c r="H325" s="71">
        <v>200</v>
      </c>
      <c r="I325" s="71">
        <v>0</v>
      </c>
      <c r="J325" s="71">
        <v>0</v>
      </c>
      <c r="K325" s="63">
        <f t="shared" si="251"/>
        <v>1</v>
      </c>
      <c r="L325" s="71">
        <f t="shared" si="252"/>
        <v>200</v>
      </c>
      <c r="M325" s="71">
        <v>200</v>
      </c>
      <c r="N325" s="71">
        <v>0</v>
      </c>
      <c r="O325" s="71">
        <v>0</v>
      </c>
      <c r="P325" s="63">
        <f t="shared" si="131"/>
        <v>1</v>
      </c>
      <c r="Q325" s="30"/>
    </row>
    <row r="326" spans="1:17" s="1" customFormat="1" ht="183.75">
      <c r="A326" s="75" t="s">
        <v>1241</v>
      </c>
      <c r="B326" s="41" t="s">
        <v>249</v>
      </c>
      <c r="C326" s="71">
        <f t="shared" ref="C326" si="253">D326+E326+F326</f>
        <v>680</v>
      </c>
      <c r="D326" s="71">
        <v>680</v>
      </c>
      <c r="E326" s="71">
        <v>0</v>
      </c>
      <c r="F326" s="71">
        <v>0</v>
      </c>
      <c r="G326" s="71">
        <f t="shared" ref="G326" si="254">H326+I326+J326</f>
        <v>680</v>
      </c>
      <c r="H326" s="71">
        <v>680</v>
      </c>
      <c r="I326" s="71">
        <v>0</v>
      </c>
      <c r="J326" s="71">
        <v>0</v>
      </c>
      <c r="K326" s="63">
        <f t="shared" si="189"/>
        <v>1</v>
      </c>
      <c r="L326" s="71">
        <f t="shared" ref="L326" si="255">M326+N326+O326</f>
        <v>680</v>
      </c>
      <c r="M326" s="71">
        <v>680</v>
      </c>
      <c r="N326" s="71">
        <v>0</v>
      </c>
      <c r="O326" s="71">
        <v>0</v>
      </c>
      <c r="P326" s="63">
        <f t="shared" si="131"/>
        <v>1</v>
      </c>
      <c r="Q326" s="30"/>
    </row>
    <row r="327" spans="1:17" s="1" customFormat="1" ht="105">
      <c r="A327" s="75" t="s">
        <v>853</v>
      </c>
      <c r="B327" s="41" t="s">
        <v>1242</v>
      </c>
      <c r="C327" s="71">
        <f>D327+E327+F327</f>
        <v>0</v>
      </c>
      <c r="D327" s="71">
        <v>0</v>
      </c>
      <c r="E327" s="71">
        <v>0</v>
      </c>
      <c r="F327" s="71">
        <v>0</v>
      </c>
      <c r="G327" s="71">
        <f>H327+I327+J327</f>
        <v>0</v>
      </c>
      <c r="H327" s="71">
        <v>0</v>
      </c>
      <c r="I327" s="71">
        <v>0</v>
      </c>
      <c r="J327" s="71">
        <v>0</v>
      </c>
      <c r="K327" s="63" t="s">
        <v>32</v>
      </c>
      <c r="L327" s="71">
        <f>M327+N327+O327</f>
        <v>0</v>
      </c>
      <c r="M327" s="71">
        <v>0</v>
      </c>
      <c r="N327" s="71">
        <v>0</v>
      </c>
      <c r="O327" s="71">
        <v>0</v>
      </c>
      <c r="P327" s="63" t="s">
        <v>32</v>
      </c>
      <c r="Q327" s="30" t="s">
        <v>1621</v>
      </c>
    </row>
    <row r="328" spans="1:17" s="1" customFormat="1" ht="78.75">
      <c r="A328" s="75" t="s">
        <v>854</v>
      </c>
      <c r="B328" s="41" t="s">
        <v>1243</v>
      </c>
      <c r="C328" s="71">
        <f>D328+E328+F328</f>
        <v>0</v>
      </c>
      <c r="D328" s="71">
        <v>0</v>
      </c>
      <c r="E328" s="71">
        <v>0</v>
      </c>
      <c r="F328" s="71">
        <v>0</v>
      </c>
      <c r="G328" s="71">
        <f>H328+I328+J328</f>
        <v>0</v>
      </c>
      <c r="H328" s="71">
        <v>0</v>
      </c>
      <c r="I328" s="71">
        <v>0</v>
      </c>
      <c r="J328" s="71">
        <v>0</v>
      </c>
      <c r="K328" s="63" t="s">
        <v>32</v>
      </c>
      <c r="L328" s="71">
        <f>M328+N328+O328</f>
        <v>0</v>
      </c>
      <c r="M328" s="71">
        <v>0</v>
      </c>
      <c r="N328" s="71">
        <v>0</v>
      </c>
      <c r="O328" s="71">
        <v>0</v>
      </c>
      <c r="P328" s="63" t="s">
        <v>32</v>
      </c>
      <c r="Q328" s="30" t="s">
        <v>1621</v>
      </c>
    </row>
    <row r="329" spans="1:17" s="1" customFormat="1" ht="177" customHeight="1">
      <c r="A329" s="75" t="s">
        <v>943</v>
      </c>
      <c r="B329" s="81" t="s">
        <v>1244</v>
      </c>
      <c r="C329" s="74">
        <f>C330</f>
        <v>0</v>
      </c>
      <c r="D329" s="74">
        <f t="shared" ref="D329:O332" si="256">D330</f>
        <v>0</v>
      </c>
      <c r="E329" s="74">
        <f t="shared" si="256"/>
        <v>0</v>
      </c>
      <c r="F329" s="74">
        <f t="shared" si="256"/>
        <v>0</v>
      </c>
      <c r="G329" s="74">
        <f t="shared" si="256"/>
        <v>0</v>
      </c>
      <c r="H329" s="74">
        <f t="shared" si="256"/>
        <v>0</v>
      </c>
      <c r="I329" s="74">
        <f t="shared" si="256"/>
        <v>0</v>
      </c>
      <c r="J329" s="74">
        <f t="shared" si="256"/>
        <v>0</v>
      </c>
      <c r="K329" s="74" t="s">
        <v>32</v>
      </c>
      <c r="L329" s="74">
        <f t="shared" si="256"/>
        <v>0</v>
      </c>
      <c r="M329" s="74">
        <f t="shared" si="256"/>
        <v>0</v>
      </c>
      <c r="N329" s="74">
        <f t="shared" si="256"/>
        <v>0</v>
      </c>
      <c r="O329" s="74">
        <f t="shared" si="256"/>
        <v>0</v>
      </c>
      <c r="P329" s="74" t="s">
        <v>32</v>
      </c>
      <c r="Q329" s="30"/>
    </row>
    <row r="330" spans="1:17" s="1" customFormat="1" ht="157.5">
      <c r="A330" s="75" t="s">
        <v>897</v>
      </c>
      <c r="B330" s="41" t="s">
        <v>1245</v>
      </c>
      <c r="C330" s="71">
        <f t="shared" ref="C330" si="257">D330+E330+F330</f>
        <v>0</v>
      </c>
      <c r="D330" s="71">
        <v>0</v>
      </c>
      <c r="E330" s="71">
        <v>0</v>
      </c>
      <c r="F330" s="71">
        <v>0</v>
      </c>
      <c r="G330" s="71">
        <f>H330+I330+J330</f>
        <v>0</v>
      </c>
      <c r="H330" s="71">
        <v>0</v>
      </c>
      <c r="I330" s="71">
        <v>0</v>
      </c>
      <c r="J330" s="71">
        <v>0</v>
      </c>
      <c r="K330" s="63" t="s">
        <v>32</v>
      </c>
      <c r="L330" s="71">
        <f>M330+N330+O330</f>
        <v>0</v>
      </c>
      <c r="M330" s="71">
        <v>0</v>
      </c>
      <c r="N330" s="71">
        <v>0</v>
      </c>
      <c r="O330" s="71">
        <v>0</v>
      </c>
      <c r="P330" s="63" t="s">
        <v>32</v>
      </c>
      <c r="Q330" s="30" t="s">
        <v>1621</v>
      </c>
    </row>
    <row r="331" spans="1:17" s="1" customFormat="1" ht="78.75" customHeight="1">
      <c r="A331" s="75" t="s">
        <v>905</v>
      </c>
      <c r="B331" s="81" t="s">
        <v>1246</v>
      </c>
      <c r="C331" s="74">
        <f>D331+E331+F331</f>
        <v>0</v>
      </c>
      <c r="D331" s="74">
        <v>0</v>
      </c>
      <c r="E331" s="74">
        <v>0</v>
      </c>
      <c r="F331" s="74">
        <v>0</v>
      </c>
      <c r="G331" s="74">
        <f>H331+I331+J331</f>
        <v>0</v>
      </c>
      <c r="H331" s="74">
        <v>0</v>
      </c>
      <c r="I331" s="74">
        <v>0</v>
      </c>
      <c r="J331" s="74">
        <v>0</v>
      </c>
      <c r="K331" s="63" t="s">
        <v>32</v>
      </c>
      <c r="L331" s="74">
        <f>M331+N331+O331</f>
        <v>0</v>
      </c>
      <c r="M331" s="74">
        <v>0</v>
      </c>
      <c r="N331" s="74">
        <v>0</v>
      </c>
      <c r="O331" s="74">
        <v>0</v>
      </c>
      <c r="P331" s="63" t="s">
        <v>32</v>
      </c>
      <c r="Q331" s="30" t="s">
        <v>1621</v>
      </c>
    </row>
    <row r="332" spans="1:17" s="1" customFormat="1" ht="120" customHeight="1">
      <c r="A332" s="75" t="s">
        <v>895</v>
      </c>
      <c r="B332" s="81" t="s">
        <v>250</v>
      </c>
      <c r="C332" s="74">
        <f>C333</f>
        <v>24365.5</v>
      </c>
      <c r="D332" s="74">
        <f t="shared" si="256"/>
        <v>24365.5</v>
      </c>
      <c r="E332" s="74">
        <f t="shared" si="256"/>
        <v>0</v>
      </c>
      <c r="F332" s="74">
        <f t="shared" si="256"/>
        <v>0</v>
      </c>
      <c r="G332" s="74">
        <f t="shared" si="256"/>
        <v>24345.5</v>
      </c>
      <c r="H332" s="74">
        <f t="shared" si="256"/>
        <v>24345.5</v>
      </c>
      <c r="I332" s="74">
        <f t="shared" si="256"/>
        <v>0</v>
      </c>
      <c r="J332" s="74">
        <f t="shared" si="256"/>
        <v>0</v>
      </c>
      <c r="K332" s="63">
        <f t="shared" si="189"/>
        <v>0.99917916726519052</v>
      </c>
      <c r="L332" s="74">
        <f>L333</f>
        <v>24345.5</v>
      </c>
      <c r="M332" s="74">
        <f t="shared" ref="M332:O332" si="258">M333</f>
        <v>24345.5</v>
      </c>
      <c r="N332" s="74">
        <f t="shared" si="258"/>
        <v>0</v>
      </c>
      <c r="O332" s="74">
        <f t="shared" si="258"/>
        <v>0</v>
      </c>
      <c r="P332" s="63">
        <f t="shared" si="131"/>
        <v>0.99917916726519052</v>
      </c>
      <c r="Q332" s="30"/>
    </row>
    <row r="333" spans="1:17" s="1" customFormat="1" ht="105">
      <c r="A333" s="75" t="s">
        <v>859</v>
      </c>
      <c r="B333" s="41" t="s">
        <v>251</v>
      </c>
      <c r="C333" s="71">
        <f t="shared" ref="C333" si="259">D333+E333+F333</f>
        <v>24365.5</v>
      </c>
      <c r="D333" s="71">
        <v>24365.5</v>
      </c>
      <c r="E333" s="71">
        <v>0</v>
      </c>
      <c r="F333" s="71">
        <v>0</v>
      </c>
      <c r="G333" s="71">
        <f t="shared" ref="G333" si="260">H333+I333+J333</f>
        <v>24345.5</v>
      </c>
      <c r="H333" s="71">
        <v>24345.5</v>
      </c>
      <c r="I333" s="71">
        <v>0</v>
      </c>
      <c r="J333" s="71">
        <v>0</v>
      </c>
      <c r="K333" s="63">
        <f t="shared" si="189"/>
        <v>0.99917916726519052</v>
      </c>
      <c r="L333" s="71">
        <f t="shared" ref="L333" si="261">M333+N333+O333</f>
        <v>24345.5</v>
      </c>
      <c r="M333" s="71">
        <v>24345.5</v>
      </c>
      <c r="N333" s="71">
        <v>0</v>
      </c>
      <c r="O333" s="71">
        <v>0</v>
      </c>
      <c r="P333" s="63">
        <f t="shared" si="131"/>
        <v>0.99917916726519052</v>
      </c>
      <c r="Q333" s="30"/>
    </row>
    <row r="334" spans="1:17" s="1" customFormat="1" ht="51">
      <c r="A334" s="75" t="s">
        <v>803</v>
      </c>
      <c r="B334" s="81" t="s">
        <v>215</v>
      </c>
      <c r="C334" s="74">
        <f>D334+E334+F334</f>
        <v>0</v>
      </c>
      <c r="D334" s="74">
        <v>0</v>
      </c>
      <c r="E334" s="74">
        <v>0</v>
      </c>
      <c r="F334" s="74">
        <v>0</v>
      </c>
      <c r="G334" s="74">
        <f>H334+I334+J334</f>
        <v>0</v>
      </c>
      <c r="H334" s="74">
        <v>0</v>
      </c>
      <c r="I334" s="74">
        <v>0</v>
      </c>
      <c r="J334" s="74">
        <v>0</v>
      </c>
      <c r="K334" s="63" t="s">
        <v>32</v>
      </c>
      <c r="L334" s="74">
        <f>M334+N334+O334</f>
        <v>0</v>
      </c>
      <c r="M334" s="74">
        <v>0</v>
      </c>
      <c r="N334" s="74">
        <v>0</v>
      </c>
      <c r="O334" s="74">
        <v>0</v>
      </c>
      <c r="P334" s="63" t="s">
        <v>32</v>
      </c>
      <c r="Q334" s="30"/>
    </row>
    <row r="335" spans="1:17" s="1" customFormat="1" ht="26.25">
      <c r="A335" s="75" t="s">
        <v>900</v>
      </c>
      <c r="B335" s="81" t="s">
        <v>1247</v>
      </c>
      <c r="C335" s="74">
        <f t="shared" ref="C335:C336" si="262">D335+E335+F335</f>
        <v>0</v>
      </c>
      <c r="D335" s="74">
        <v>0</v>
      </c>
      <c r="E335" s="74">
        <v>0</v>
      </c>
      <c r="F335" s="74">
        <v>0</v>
      </c>
      <c r="G335" s="74">
        <f t="shared" ref="G335:G336" si="263">H335+I335+J335</f>
        <v>0</v>
      </c>
      <c r="H335" s="74">
        <v>0</v>
      </c>
      <c r="I335" s="74">
        <v>0</v>
      </c>
      <c r="J335" s="74">
        <v>0</v>
      </c>
      <c r="K335" s="63" t="s">
        <v>32</v>
      </c>
      <c r="L335" s="74">
        <f t="shared" ref="L335:L336" si="264">M335+N335+O335</f>
        <v>0</v>
      </c>
      <c r="M335" s="74">
        <v>0</v>
      </c>
      <c r="N335" s="74">
        <v>0</v>
      </c>
      <c r="O335" s="74">
        <v>0</v>
      </c>
      <c r="P335" s="63" t="s">
        <v>32</v>
      </c>
      <c r="Q335" s="30" t="s">
        <v>1621</v>
      </c>
    </row>
    <row r="336" spans="1:17" s="1" customFormat="1" ht="26.25">
      <c r="A336" s="75" t="s">
        <v>943</v>
      </c>
      <c r="B336" s="81" t="s">
        <v>1248</v>
      </c>
      <c r="C336" s="74">
        <f t="shared" si="262"/>
        <v>0</v>
      </c>
      <c r="D336" s="74">
        <v>0</v>
      </c>
      <c r="E336" s="74">
        <v>0</v>
      </c>
      <c r="F336" s="74">
        <v>0</v>
      </c>
      <c r="G336" s="74">
        <f t="shared" si="263"/>
        <v>0</v>
      </c>
      <c r="H336" s="74">
        <v>0</v>
      </c>
      <c r="I336" s="74">
        <v>0</v>
      </c>
      <c r="J336" s="74">
        <v>0</v>
      </c>
      <c r="K336" s="63" t="s">
        <v>32</v>
      </c>
      <c r="L336" s="74">
        <f t="shared" si="264"/>
        <v>0</v>
      </c>
      <c r="M336" s="74">
        <v>0</v>
      </c>
      <c r="N336" s="74">
        <v>0</v>
      </c>
      <c r="O336" s="74">
        <v>0</v>
      </c>
      <c r="P336" s="63" t="s">
        <v>32</v>
      </c>
      <c r="Q336" s="30" t="s">
        <v>1621</v>
      </c>
    </row>
    <row r="337" spans="1:17" s="1" customFormat="1" ht="51">
      <c r="A337" s="75" t="s">
        <v>905</v>
      </c>
      <c r="B337" s="81" t="s">
        <v>252</v>
      </c>
      <c r="C337" s="74">
        <f>D337+E337+F337</f>
        <v>0</v>
      </c>
      <c r="D337" s="74">
        <f t="shared" ref="D337:J337" si="265">D338</f>
        <v>0</v>
      </c>
      <c r="E337" s="74">
        <f t="shared" si="265"/>
        <v>0</v>
      </c>
      <c r="F337" s="74">
        <f t="shared" si="265"/>
        <v>0</v>
      </c>
      <c r="G337" s="74">
        <f t="shared" si="265"/>
        <v>0</v>
      </c>
      <c r="H337" s="74">
        <f t="shared" si="265"/>
        <v>0</v>
      </c>
      <c r="I337" s="74">
        <f t="shared" si="265"/>
        <v>0</v>
      </c>
      <c r="J337" s="74">
        <f t="shared" si="265"/>
        <v>0</v>
      </c>
      <c r="K337" s="63" t="s">
        <v>32</v>
      </c>
      <c r="L337" s="74">
        <f>L338</f>
        <v>0</v>
      </c>
      <c r="M337" s="74">
        <f>M338</f>
        <v>0</v>
      </c>
      <c r="N337" s="74">
        <f>N338</f>
        <v>0</v>
      </c>
      <c r="O337" s="74">
        <f>O338</f>
        <v>0</v>
      </c>
      <c r="P337" s="63" t="s">
        <v>32</v>
      </c>
      <c r="Q337" s="30"/>
    </row>
    <row r="338" spans="1:17" s="1" customFormat="1" ht="52.5">
      <c r="A338" s="75" t="s">
        <v>1249</v>
      </c>
      <c r="B338" s="41" t="s">
        <v>253</v>
      </c>
      <c r="C338" s="71">
        <f t="shared" ref="C338" si="266">D338+E338+F338</f>
        <v>0</v>
      </c>
      <c r="D338" s="71">
        <v>0</v>
      </c>
      <c r="E338" s="71">
        <v>0</v>
      </c>
      <c r="F338" s="71">
        <v>0</v>
      </c>
      <c r="G338" s="71">
        <f t="shared" ref="G338" si="267">H338+I338+J338</f>
        <v>0</v>
      </c>
      <c r="H338" s="71">
        <v>0</v>
      </c>
      <c r="I338" s="71">
        <v>0</v>
      </c>
      <c r="J338" s="71">
        <v>0</v>
      </c>
      <c r="K338" s="63" t="s">
        <v>32</v>
      </c>
      <c r="L338" s="71">
        <f t="shared" ref="L338" si="268">M338+N338+O338</f>
        <v>0</v>
      </c>
      <c r="M338" s="71">
        <v>0</v>
      </c>
      <c r="N338" s="71">
        <v>0</v>
      </c>
      <c r="O338" s="71">
        <v>0</v>
      </c>
      <c r="P338" s="63" t="s">
        <v>32</v>
      </c>
      <c r="Q338" s="30" t="s">
        <v>1621</v>
      </c>
    </row>
    <row r="339" spans="1:17" s="1" customFormat="1" ht="26.25">
      <c r="A339" s="75" t="s">
        <v>896</v>
      </c>
      <c r="B339" s="81" t="s">
        <v>150</v>
      </c>
      <c r="C339" s="74">
        <f t="shared" ref="C339:J339" si="269">C341</f>
        <v>0</v>
      </c>
      <c r="D339" s="74">
        <f t="shared" si="269"/>
        <v>0</v>
      </c>
      <c r="E339" s="74">
        <f t="shared" si="269"/>
        <v>0</v>
      </c>
      <c r="F339" s="74">
        <f t="shared" si="269"/>
        <v>0</v>
      </c>
      <c r="G339" s="74">
        <f t="shared" si="269"/>
        <v>0</v>
      </c>
      <c r="H339" s="74">
        <f t="shared" si="269"/>
        <v>0</v>
      </c>
      <c r="I339" s="74">
        <f t="shared" si="269"/>
        <v>0</v>
      </c>
      <c r="J339" s="74">
        <f t="shared" si="269"/>
        <v>0</v>
      </c>
      <c r="K339" s="63" t="s">
        <v>32</v>
      </c>
      <c r="L339" s="74">
        <f>L341</f>
        <v>0</v>
      </c>
      <c r="M339" s="74">
        <f>M341</f>
        <v>0</v>
      </c>
      <c r="N339" s="74">
        <f>N341</f>
        <v>0</v>
      </c>
      <c r="O339" s="74">
        <f>O341</f>
        <v>0</v>
      </c>
      <c r="P339" s="63" t="s">
        <v>32</v>
      </c>
      <c r="Q339" s="30"/>
    </row>
    <row r="340" spans="1:17" s="1" customFormat="1" ht="178.5">
      <c r="A340" s="75" t="s">
        <v>905</v>
      </c>
      <c r="B340" s="81" t="s">
        <v>1250</v>
      </c>
      <c r="C340" s="74">
        <f>D340+E340+F340</f>
        <v>0</v>
      </c>
      <c r="D340" s="74">
        <v>0</v>
      </c>
      <c r="E340" s="74">
        <v>0</v>
      </c>
      <c r="F340" s="74">
        <v>0</v>
      </c>
      <c r="G340" s="74">
        <f>H340+I340+J340</f>
        <v>0</v>
      </c>
      <c r="H340" s="74">
        <v>0</v>
      </c>
      <c r="I340" s="74">
        <v>0</v>
      </c>
      <c r="J340" s="74">
        <v>0</v>
      </c>
      <c r="K340" s="63" t="s">
        <v>32</v>
      </c>
      <c r="L340" s="74">
        <f>M340+N340+O340</f>
        <v>0</v>
      </c>
      <c r="M340" s="74">
        <v>0</v>
      </c>
      <c r="N340" s="74">
        <v>0</v>
      </c>
      <c r="O340" s="74">
        <v>0</v>
      </c>
      <c r="P340" s="63" t="s">
        <v>32</v>
      </c>
      <c r="Q340" s="30" t="s">
        <v>1621</v>
      </c>
    </row>
    <row r="341" spans="1:17" s="1" customFormat="1" ht="26.25">
      <c r="A341" s="75" t="s">
        <v>905</v>
      </c>
      <c r="B341" s="81" t="s">
        <v>254</v>
      </c>
      <c r="C341" s="74">
        <f>C342</f>
        <v>0</v>
      </c>
      <c r="D341" s="74">
        <f t="shared" ref="D341:L341" si="270">D342</f>
        <v>0</v>
      </c>
      <c r="E341" s="74">
        <f t="shared" si="270"/>
        <v>0</v>
      </c>
      <c r="F341" s="74">
        <f t="shared" si="270"/>
        <v>0</v>
      </c>
      <c r="G341" s="74">
        <f t="shared" si="270"/>
        <v>0</v>
      </c>
      <c r="H341" s="74">
        <f t="shared" si="270"/>
        <v>0</v>
      </c>
      <c r="I341" s="74">
        <f t="shared" si="270"/>
        <v>0</v>
      </c>
      <c r="J341" s="74">
        <f t="shared" si="270"/>
        <v>0</v>
      </c>
      <c r="K341" s="63" t="s">
        <v>32</v>
      </c>
      <c r="L341" s="74">
        <f t="shared" si="270"/>
        <v>0</v>
      </c>
      <c r="M341" s="74">
        <f t="shared" ref="M341" si="271">M342</f>
        <v>0</v>
      </c>
      <c r="N341" s="74">
        <f t="shared" ref="N341" si="272">N342</f>
        <v>0</v>
      </c>
      <c r="O341" s="74">
        <f t="shared" ref="O341" si="273">O342</f>
        <v>0</v>
      </c>
      <c r="P341" s="63" t="s">
        <v>32</v>
      </c>
      <c r="Q341" s="30"/>
    </row>
    <row r="342" spans="1:17" s="1" customFormat="1" ht="78.75">
      <c r="A342" s="75" t="s">
        <v>858</v>
      </c>
      <c r="B342" s="41" t="s">
        <v>255</v>
      </c>
      <c r="C342" s="71">
        <f t="shared" ref="C342" si="274">D342+E342+F342</f>
        <v>0</v>
      </c>
      <c r="D342" s="71">
        <v>0</v>
      </c>
      <c r="E342" s="71">
        <v>0</v>
      </c>
      <c r="F342" s="71">
        <v>0</v>
      </c>
      <c r="G342" s="71">
        <f t="shared" ref="G342" si="275">H342+I342+J342</f>
        <v>0</v>
      </c>
      <c r="H342" s="71">
        <v>0</v>
      </c>
      <c r="I342" s="71">
        <v>0</v>
      </c>
      <c r="J342" s="71">
        <v>0</v>
      </c>
      <c r="K342" s="63" t="s">
        <v>32</v>
      </c>
      <c r="L342" s="71">
        <f t="shared" ref="L342" si="276">M342+N342+O342</f>
        <v>0</v>
      </c>
      <c r="M342" s="71">
        <v>0</v>
      </c>
      <c r="N342" s="71">
        <v>0</v>
      </c>
      <c r="O342" s="71">
        <v>0</v>
      </c>
      <c r="P342" s="63" t="s">
        <v>32</v>
      </c>
      <c r="Q342" s="30" t="s">
        <v>1621</v>
      </c>
    </row>
    <row r="343" spans="1:17" s="1" customFormat="1" ht="51">
      <c r="A343" s="75" t="s">
        <v>898</v>
      </c>
      <c r="B343" s="81" t="s">
        <v>151</v>
      </c>
      <c r="C343" s="74">
        <f>C344</f>
        <v>45788.800000000003</v>
      </c>
      <c r="D343" s="74">
        <f t="shared" ref="D343:L343" si="277">D344</f>
        <v>45788.800000000003</v>
      </c>
      <c r="E343" s="74">
        <f t="shared" si="277"/>
        <v>0</v>
      </c>
      <c r="F343" s="74">
        <f t="shared" si="277"/>
        <v>0</v>
      </c>
      <c r="G343" s="74">
        <f t="shared" si="277"/>
        <v>42813.599999999999</v>
      </c>
      <c r="H343" s="74">
        <f t="shared" si="277"/>
        <v>42813.599999999999</v>
      </c>
      <c r="I343" s="74">
        <f t="shared" si="277"/>
        <v>0</v>
      </c>
      <c r="J343" s="74">
        <f t="shared" si="277"/>
        <v>0</v>
      </c>
      <c r="K343" s="63">
        <f t="shared" si="7"/>
        <v>0.93502341183870286</v>
      </c>
      <c r="L343" s="74">
        <f t="shared" si="277"/>
        <v>42813.599999999999</v>
      </c>
      <c r="M343" s="74">
        <f t="shared" ref="M343" si="278">M344</f>
        <v>42813.599999999999</v>
      </c>
      <c r="N343" s="74">
        <f t="shared" ref="N343" si="279">N344</f>
        <v>0</v>
      </c>
      <c r="O343" s="74">
        <f t="shared" ref="O343" si="280">O344</f>
        <v>0</v>
      </c>
      <c r="P343" s="63">
        <f t="shared" si="3"/>
        <v>0.93502341183870286</v>
      </c>
      <c r="Q343" s="30"/>
    </row>
    <row r="344" spans="1:17" s="1" customFormat="1" ht="76.5">
      <c r="A344" s="75" t="s">
        <v>899</v>
      </c>
      <c r="B344" s="81" t="s">
        <v>137</v>
      </c>
      <c r="C344" s="74">
        <f>C345+C346+C347</f>
        <v>45788.800000000003</v>
      </c>
      <c r="D344" s="74">
        <f t="shared" ref="D344:L344" si="281">D345+D346+D347</f>
        <v>45788.800000000003</v>
      </c>
      <c r="E344" s="74">
        <f t="shared" si="281"/>
        <v>0</v>
      </c>
      <c r="F344" s="74">
        <f t="shared" si="281"/>
        <v>0</v>
      </c>
      <c r="G344" s="74">
        <f t="shared" si="281"/>
        <v>42813.599999999999</v>
      </c>
      <c r="H344" s="74">
        <f t="shared" si="281"/>
        <v>42813.599999999999</v>
      </c>
      <c r="I344" s="74">
        <f t="shared" si="281"/>
        <v>0</v>
      </c>
      <c r="J344" s="74">
        <f t="shared" si="281"/>
        <v>0</v>
      </c>
      <c r="K344" s="63">
        <f t="shared" ref="K344:K345" si="282">G344/C344</f>
        <v>0.93502341183870286</v>
      </c>
      <c r="L344" s="74">
        <f t="shared" si="281"/>
        <v>42813.599999999999</v>
      </c>
      <c r="M344" s="74">
        <f t="shared" ref="M344" si="283">M345+M346+M347</f>
        <v>42813.599999999999</v>
      </c>
      <c r="N344" s="74">
        <f t="shared" ref="N344" si="284">N345+N346+N347</f>
        <v>0</v>
      </c>
      <c r="O344" s="74">
        <f t="shared" ref="O344" si="285">O345+O346+O347</f>
        <v>0</v>
      </c>
      <c r="P344" s="63">
        <f t="shared" ref="P344:P345" si="286">L344/C344</f>
        <v>0.93502341183870286</v>
      </c>
      <c r="Q344" s="30"/>
    </row>
    <row r="345" spans="1:17" s="1" customFormat="1" ht="78.75">
      <c r="A345" s="75" t="s">
        <v>799</v>
      </c>
      <c r="B345" s="41" t="s">
        <v>256</v>
      </c>
      <c r="C345" s="71">
        <f t="shared" ref="C345" si="287">D345+E345+F345</f>
        <v>45788.800000000003</v>
      </c>
      <c r="D345" s="71">
        <v>45788.800000000003</v>
      </c>
      <c r="E345" s="71">
        <v>0</v>
      </c>
      <c r="F345" s="71">
        <v>0</v>
      </c>
      <c r="G345" s="71">
        <f t="shared" ref="G345:G346" si="288">H345+I345+J345</f>
        <v>42813.599999999999</v>
      </c>
      <c r="H345" s="71">
        <v>42813.599999999999</v>
      </c>
      <c r="I345" s="71">
        <v>0</v>
      </c>
      <c r="J345" s="71">
        <v>0</v>
      </c>
      <c r="K345" s="63">
        <f t="shared" si="282"/>
        <v>0.93502341183870286</v>
      </c>
      <c r="L345" s="71">
        <f t="shared" ref="L345:L346" si="289">M345+N345+O345</f>
        <v>42813.599999999999</v>
      </c>
      <c r="M345" s="71">
        <v>42813.599999999999</v>
      </c>
      <c r="N345" s="71">
        <v>0</v>
      </c>
      <c r="O345" s="71">
        <v>0</v>
      </c>
      <c r="P345" s="63">
        <f t="shared" si="286"/>
        <v>0.93502341183870286</v>
      </c>
      <c r="Q345" s="30" t="s">
        <v>1685</v>
      </c>
    </row>
    <row r="346" spans="1:17" s="1" customFormat="1" ht="105">
      <c r="A346" s="75" t="s">
        <v>800</v>
      </c>
      <c r="B346" s="41" t="s">
        <v>257</v>
      </c>
      <c r="C346" s="71">
        <f t="shared" ref="C346" si="290">D346+E346+F346</f>
        <v>0</v>
      </c>
      <c r="D346" s="71">
        <v>0</v>
      </c>
      <c r="E346" s="71">
        <v>0</v>
      </c>
      <c r="F346" s="71">
        <v>0</v>
      </c>
      <c r="G346" s="71">
        <f t="shared" si="288"/>
        <v>0</v>
      </c>
      <c r="H346" s="71">
        <v>0</v>
      </c>
      <c r="I346" s="71">
        <v>0</v>
      </c>
      <c r="J346" s="71">
        <v>0</v>
      </c>
      <c r="K346" s="63" t="s">
        <v>32</v>
      </c>
      <c r="L346" s="71">
        <f t="shared" si="289"/>
        <v>0</v>
      </c>
      <c r="M346" s="71">
        <v>0</v>
      </c>
      <c r="N346" s="71">
        <v>0</v>
      </c>
      <c r="O346" s="71">
        <v>0</v>
      </c>
      <c r="P346" s="63" t="s">
        <v>32</v>
      </c>
      <c r="Q346" s="30" t="s">
        <v>1621</v>
      </c>
    </row>
    <row r="347" spans="1:17" s="1" customFormat="1" ht="52.5">
      <c r="A347" s="75" t="s">
        <v>801</v>
      </c>
      <c r="B347" s="41" t="s">
        <v>258</v>
      </c>
      <c r="C347" s="71">
        <f t="shared" ref="C347" si="291">D347+E347+F347</f>
        <v>0</v>
      </c>
      <c r="D347" s="71">
        <v>0</v>
      </c>
      <c r="E347" s="71">
        <v>0</v>
      </c>
      <c r="F347" s="71">
        <v>0</v>
      </c>
      <c r="G347" s="71">
        <f t="shared" ref="G347" si="292">H347+I347+J347</f>
        <v>0</v>
      </c>
      <c r="H347" s="71">
        <v>0</v>
      </c>
      <c r="I347" s="71">
        <v>0</v>
      </c>
      <c r="J347" s="71">
        <v>0</v>
      </c>
      <c r="K347" s="63" t="s">
        <v>32</v>
      </c>
      <c r="L347" s="71">
        <f t="shared" ref="L347" si="293">M347+N347+O347</f>
        <v>0</v>
      </c>
      <c r="M347" s="71">
        <v>0</v>
      </c>
      <c r="N347" s="71">
        <v>0</v>
      </c>
      <c r="O347" s="71">
        <v>0</v>
      </c>
      <c r="P347" s="63" t="s">
        <v>32</v>
      </c>
      <c r="Q347" s="30" t="s">
        <v>1621</v>
      </c>
    </row>
    <row r="348" spans="1:17" s="1" customFormat="1" ht="88.5" customHeight="1">
      <c r="A348" s="42" t="s">
        <v>10</v>
      </c>
      <c r="B348" s="83" t="s">
        <v>47</v>
      </c>
      <c r="C348" s="74">
        <f>C349+C357+C364+C367+C370</f>
        <v>108319.8</v>
      </c>
      <c r="D348" s="74">
        <f t="shared" ref="D348:L348" si="294">D349+D357+D364+D367+D370</f>
        <v>40348.800000000003</v>
      </c>
      <c r="E348" s="74">
        <f t="shared" si="294"/>
        <v>67971</v>
      </c>
      <c r="F348" s="74">
        <f t="shared" si="294"/>
        <v>0</v>
      </c>
      <c r="G348" s="74">
        <f t="shared" si="294"/>
        <v>96725.3</v>
      </c>
      <c r="H348" s="74">
        <f t="shared" si="294"/>
        <v>39848.699999999997</v>
      </c>
      <c r="I348" s="74">
        <f t="shared" si="294"/>
        <v>56876.600000000006</v>
      </c>
      <c r="J348" s="74">
        <f t="shared" si="294"/>
        <v>0</v>
      </c>
      <c r="K348" s="63">
        <f t="shared" si="7"/>
        <v>0.89296047444696169</v>
      </c>
      <c r="L348" s="74">
        <f t="shared" si="294"/>
        <v>96725.3</v>
      </c>
      <c r="M348" s="74">
        <f t="shared" ref="M348" si="295">M349+M357+M364+M367+M370</f>
        <v>39848.699999999997</v>
      </c>
      <c r="N348" s="74">
        <f t="shared" ref="N348" si="296">N349+N357+N364+N367+N370</f>
        <v>56876.600000000006</v>
      </c>
      <c r="O348" s="74">
        <f t="shared" ref="O348" si="297">O349+O357+O364+O367+O370</f>
        <v>0</v>
      </c>
      <c r="P348" s="63">
        <f t="shared" si="3"/>
        <v>0.89296047444696169</v>
      </c>
      <c r="Q348" s="30"/>
    </row>
    <row r="349" spans="1:17" s="1" customFormat="1" ht="51">
      <c r="A349" s="75" t="s">
        <v>6</v>
      </c>
      <c r="B349" s="81" t="s">
        <v>259</v>
      </c>
      <c r="C349" s="74">
        <f>C350+C353+C355</f>
        <v>85046.8</v>
      </c>
      <c r="D349" s="74">
        <f t="shared" ref="D349:L349" si="298">D350+D353+D355</f>
        <v>25848.799999999999</v>
      </c>
      <c r="E349" s="74">
        <f t="shared" si="298"/>
        <v>59198</v>
      </c>
      <c r="F349" s="74">
        <f t="shared" si="298"/>
        <v>0</v>
      </c>
      <c r="G349" s="74">
        <f t="shared" si="298"/>
        <v>73954</v>
      </c>
      <c r="H349" s="74">
        <f t="shared" si="298"/>
        <v>25848.7</v>
      </c>
      <c r="I349" s="74">
        <f t="shared" si="298"/>
        <v>48105.3</v>
      </c>
      <c r="J349" s="74">
        <f t="shared" si="298"/>
        <v>0</v>
      </c>
      <c r="K349" s="63">
        <f t="shared" si="7"/>
        <v>0.86956828475615777</v>
      </c>
      <c r="L349" s="74">
        <f t="shared" si="298"/>
        <v>73954</v>
      </c>
      <c r="M349" s="74">
        <f t="shared" ref="M349" si="299">M350+M353+M355</f>
        <v>25848.7</v>
      </c>
      <c r="N349" s="74">
        <f t="shared" ref="N349" si="300">N350+N353+N355</f>
        <v>48105.3</v>
      </c>
      <c r="O349" s="74">
        <f t="shared" ref="O349" si="301">O350+O353+O355</f>
        <v>0</v>
      </c>
      <c r="P349" s="63">
        <f t="shared" si="3"/>
        <v>0.86956828475615777</v>
      </c>
      <c r="Q349" s="30"/>
    </row>
    <row r="350" spans="1:17" s="1" customFormat="1" ht="127.5">
      <c r="A350" s="75" t="s">
        <v>900</v>
      </c>
      <c r="B350" s="81" t="s">
        <v>260</v>
      </c>
      <c r="C350" s="74">
        <f>C351+C352</f>
        <v>59198</v>
      </c>
      <c r="D350" s="74">
        <f t="shared" ref="D350:L350" si="302">D351+D352</f>
        <v>0</v>
      </c>
      <c r="E350" s="74">
        <f t="shared" si="302"/>
        <v>59198</v>
      </c>
      <c r="F350" s="74">
        <f t="shared" si="302"/>
        <v>0</v>
      </c>
      <c r="G350" s="74">
        <f t="shared" si="302"/>
        <v>48105.3</v>
      </c>
      <c r="H350" s="74">
        <f t="shared" si="302"/>
        <v>0</v>
      </c>
      <c r="I350" s="74">
        <f t="shared" si="302"/>
        <v>48105.3</v>
      </c>
      <c r="J350" s="74">
        <f t="shared" si="302"/>
        <v>0</v>
      </c>
      <c r="K350" s="63">
        <f t="shared" si="7"/>
        <v>0.81261698030338869</v>
      </c>
      <c r="L350" s="74">
        <f t="shared" si="302"/>
        <v>48105.3</v>
      </c>
      <c r="M350" s="74">
        <f t="shared" ref="M350" si="303">M351+M352</f>
        <v>0</v>
      </c>
      <c r="N350" s="74">
        <f t="shared" ref="N350" si="304">N351+N352</f>
        <v>48105.3</v>
      </c>
      <c r="O350" s="74">
        <f t="shared" ref="O350" si="305">O351+O352</f>
        <v>0</v>
      </c>
      <c r="P350" s="63">
        <f t="shared" si="3"/>
        <v>0.81261698030338869</v>
      </c>
      <c r="Q350" s="30"/>
    </row>
    <row r="351" spans="1:17" s="1" customFormat="1" ht="119.25" customHeight="1">
      <c r="A351" s="75" t="s">
        <v>825</v>
      </c>
      <c r="B351" s="41" t="s">
        <v>261</v>
      </c>
      <c r="C351" s="71">
        <f t="shared" ref="C351" si="306">D351+E351+F351</f>
        <v>54901</v>
      </c>
      <c r="D351" s="71">
        <v>0</v>
      </c>
      <c r="E351" s="71">
        <v>54901</v>
      </c>
      <c r="F351" s="71">
        <v>0</v>
      </c>
      <c r="G351" s="71">
        <f t="shared" ref="G351" si="307">H351+I351+J351</f>
        <v>43808.3</v>
      </c>
      <c r="H351" s="71">
        <v>0</v>
      </c>
      <c r="I351" s="71">
        <v>43808.3</v>
      </c>
      <c r="J351" s="71">
        <v>0</v>
      </c>
      <c r="K351" s="63">
        <f t="shared" si="7"/>
        <v>0.79795085699714041</v>
      </c>
      <c r="L351" s="71">
        <f t="shared" ref="L351" si="308">M351+N351+O351</f>
        <v>43808.3</v>
      </c>
      <c r="M351" s="71">
        <v>0</v>
      </c>
      <c r="N351" s="71">
        <v>43808.3</v>
      </c>
      <c r="O351" s="71">
        <v>0</v>
      </c>
      <c r="P351" s="63">
        <f t="shared" si="3"/>
        <v>0.79795085699714041</v>
      </c>
      <c r="Q351" s="30" t="s">
        <v>1670</v>
      </c>
    </row>
    <row r="352" spans="1:17" s="1" customFormat="1" ht="78.75">
      <c r="A352" s="75" t="s">
        <v>826</v>
      </c>
      <c r="B352" s="41" t="s">
        <v>262</v>
      </c>
      <c r="C352" s="71">
        <f t="shared" ref="C352" si="309">D352+E352+F352</f>
        <v>4297</v>
      </c>
      <c r="D352" s="71">
        <v>0</v>
      </c>
      <c r="E352" s="71">
        <v>4297</v>
      </c>
      <c r="F352" s="71">
        <v>0</v>
      </c>
      <c r="G352" s="71">
        <f t="shared" ref="G352" si="310">H352+I352+J352</f>
        <v>4297</v>
      </c>
      <c r="H352" s="71">
        <v>0</v>
      </c>
      <c r="I352" s="71">
        <v>4297</v>
      </c>
      <c r="J352" s="71">
        <v>0</v>
      </c>
      <c r="K352" s="63">
        <f t="shared" si="7"/>
        <v>1</v>
      </c>
      <c r="L352" s="71">
        <f t="shared" ref="L352" si="311">M352+N352+O352</f>
        <v>4297</v>
      </c>
      <c r="M352" s="71">
        <v>0</v>
      </c>
      <c r="N352" s="71">
        <v>4297</v>
      </c>
      <c r="O352" s="71">
        <v>0</v>
      </c>
      <c r="P352" s="63">
        <f t="shared" si="3"/>
        <v>1</v>
      </c>
      <c r="Q352" s="30"/>
    </row>
    <row r="353" spans="1:17" s="1" customFormat="1" ht="102">
      <c r="A353" s="75" t="s">
        <v>901</v>
      </c>
      <c r="B353" s="81" t="s">
        <v>263</v>
      </c>
      <c r="C353" s="74">
        <f>C354</f>
        <v>25848.799999999999</v>
      </c>
      <c r="D353" s="74">
        <f t="shared" ref="D353:L353" si="312">D354</f>
        <v>25848.799999999999</v>
      </c>
      <c r="E353" s="74">
        <f t="shared" si="312"/>
        <v>0</v>
      </c>
      <c r="F353" s="74">
        <f t="shared" si="312"/>
        <v>0</v>
      </c>
      <c r="G353" s="74">
        <f t="shared" si="312"/>
        <v>25848.7</v>
      </c>
      <c r="H353" s="74">
        <f t="shared" si="312"/>
        <v>25848.7</v>
      </c>
      <c r="I353" s="74">
        <f t="shared" si="312"/>
        <v>0</v>
      </c>
      <c r="J353" s="74">
        <f t="shared" si="312"/>
        <v>0</v>
      </c>
      <c r="K353" s="63">
        <f t="shared" si="7"/>
        <v>0.99999613134845722</v>
      </c>
      <c r="L353" s="74">
        <f t="shared" si="312"/>
        <v>25848.7</v>
      </c>
      <c r="M353" s="74">
        <f t="shared" ref="M353" si="313">M354</f>
        <v>25848.7</v>
      </c>
      <c r="N353" s="74">
        <f t="shared" ref="N353" si="314">N354</f>
        <v>0</v>
      </c>
      <c r="O353" s="74">
        <f t="shared" ref="O353" si="315">O354</f>
        <v>0</v>
      </c>
      <c r="P353" s="63">
        <f t="shared" si="3"/>
        <v>0.99999613134845722</v>
      </c>
      <c r="Q353" s="30"/>
    </row>
    <row r="354" spans="1:17" s="1" customFormat="1" ht="105">
      <c r="A354" s="75" t="s">
        <v>902</v>
      </c>
      <c r="B354" s="41" t="s">
        <v>264</v>
      </c>
      <c r="C354" s="71">
        <f t="shared" ref="C354" si="316">D354+E354+F354</f>
        <v>25848.799999999999</v>
      </c>
      <c r="D354" s="71">
        <v>25848.799999999999</v>
      </c>
      <c r="E354" s="71">
        <v>0</v>
      </c>
      <c r="F354" s="71">
        <v>0</v>
      </c>
      <c r="G354" s="71">
        <f t="shared" ref="G354" si="317">H354+I354+J354</f>
        <v>25848.7</v>
      </c>
      <c r="H354" s="71">
        <v>25848.7</v>
      </c>
      <c r="I354" s="71">
        <v>0</v>
      </c>
      <c r="J354" s="71">
        <v>0</v>
      </c>
      <c r="K354" s="63">
        <f t="shared" si="7"/>
        <v>0.99999613134845722</v>
      </c>
      <c r="L354" s="71">
        <f t="shared" ref="L354" si="318">M354+N354+O354</f>
        <v>25848.7</v>
      </c>
      <c r="M354" s="71">
        <v>25848.7</v>
      </c>
      <c r="N354" s="71">
        <v>0</v>
      </c>
      <c r="O354" s="71">
        <v>0</v>
      </c>
      <c r="P354" s="63">
        <f t="shared" si="3"/>
        <v>0.99999613134845722</v>
      </c>
      <c r="Q354" s="30"/>
    </row>
    <row r="355" spans="1:17" s="1" customFormat="1" ht="51">
      <c r="A355" s="75" t="s">
        <v>903</v>
      </c>
      <c r="B355" s="81" t="s">
        <v>265</v>
      </c>
      <c r="C355" s="74">
        <f>C356</f>
        <v>0</v>
      </c>
      <c r="D355" s="74">
        <f t="shared" ref="D355:L355" si="319">D356</f>
        <v>0</v>
      </c>
      <c r="E355" s="74">
        <f t="shared" si="319"/>
        <v>0</v>
      </c>
      <c r="F355" s="74">
        <f t="shared" si="319"/>
        <v>0</v>
      </c>
      <c r="G355" s="74">
        <f t="shared" si="319"/>
        <v>0</v>
      </c>
      <c r="H355" s="74">
        <f t="shared" si="319"/>
        <v>0</v>
      </c>
      <c r="I355" s="74">
        <f t="shared" si="319"/>
        <v>0</v>
      </c>
      <c r="J355" s="74">
        <f t="shared" si="319"/>
        <v>0</v>
      </c>
      <c r="K355" s="63" t="s">
        <v>32</v>
      </c>
      <c r="L355" s="74">
        <f t="shared" si="319"/>
        <v>0</v>
      </c>
      <c r="M355" s="74">
        <f t="shared" ref="M355" si="320">M356</f>
        <v>0</v>
      </c>
      <c r="N355" s="74">
        <f t="shared" ref="N355" si="321">N356</f>
        <v>0</v>
      </c>
      <c r="O355" s="74">
        <f t="shared" ref="O355" si="322">O356</f>
        <v>0</v>
      </c>
      <c r="P355" s="63" t="s">
        <v>32</v>
      </c>
      <c r="Q355" s="30"/>
    </row>
    <row r="356" spans="1:17" s="1" customFormat="1" ht="105">
      <c r="A356" s="75" t="s">
        <v>1204</v>
      </c>
      <c r="B356" s="41" t="s">
        <v>1203</v>
      </c>
      <c r="C356" s="71">
        <f t="shared" ref="C356" si="323">D356+E356+F356</f>
        <v>0</v>
      </c>
      <c r="D356" s="71">
        <v>0</v>
      </c>
      <c r="E356" s="71">
        <v>0</v>
      </c>
      <c r="F356" s="71">
        <v>0</v>
      </c>
      <c r="G356" s="71">
        <f t="shared" ref="G356" si="324">H356+I356+J356</f>
        <v>0</v>
      </c>
      <c r="H356" s="71">
        <v>0</v>
      </c>
      <c r="I356" s="71">
        <v>0</v>
      </c>
      <c r="J356" s="71">
        <v>0</v>
      </c>
      <c r="K356" s="63" t="s">
        <v>32</v>
      </c>
      <c r="L356" s="71">
        <f t="shared" ref="L356" si="325">M356+N356+O356</f>
        <v>0</v>
      </c>
      <c r="M356" s="71">
        <v>0</v>
      </c>
      <c r="N356" s="71">
        <v>0</v>
      </c>
      <c r="O356" s="71">
        <v>0</v>
      </c>
      <c r="P356" s="63" t="s">
        <v>32</v>
      </c>
      <c r="Q356" s="30" t="s">
        <v>1621</v>
      </c>
    </row>
    <row r="357" spans="1:17" s="1" customFormat="1" ht="26.25">
      <c r="A357" s="75" t="s">
        <v>23</v>
      </c>
      <c r="B357" s="81" t="s">
        <v>266</v>
      </c>
      <c r="C357" s="74">
        <f>C358</f>
        <v>0</v>
      </c>
      <c r="D357" s="74">
        <f t="shared" ref="D357:L357" si="326">D358</f>
        <v>0</v>
      </c>
      <c r="E357" s="74">
        <f t="shared" si="326"/>
        <v>0</v>
      </c>
      <c r="F357" s="74">
        <f t="shared" si="326"/>
        <v>0</v>
      </c>
      <c r="G357" s="74">
        <f t="shared" si="326"/>
        <v>0</v>
      </c>
      <c r="H357" s="74">
        <f t="shared" si="326"/>
        <v>0</v>
      </c>
      <c r="I357" s="74">
        <f t="shared" si="326"/>
        <v>0</v>
      </c>
      <c r="J357" s="74">
        <f t="shared" si="326"/>
        <v>0</v>
      </c>
      <c r="K357" s="63" t="s">
        <v>32</v>
      </c>
      <c r="L357" s="74">
        <f t="shared" si="326"/>
        <v>0</v>
      </c>
      <c r="M357" s="74">
        <f t="shared" ref="M357" si="327">M358</f>
        <v>0</v>
      </c>
      <c r="N357" s="74">
        <f t="shared" ref="N357" si="328">N358</f>
        <v>0</v>
      </c>
      <c r="O357" s="74">
        <f t="shared" ref="O357" si="329">O358</f>
        <v>0</v>
      </c>
      <c r="P357" s="63" t="s">
        <v>32</v>
      </c>
      <c r="Q357" s="30"/>
    </row>
    <row r="358" spans="1:17" s="1" customFormat="1" ht="102">
      <c r="A358" s="75" t="s">
        <v>803</v>
      </c>
      <c r="B358" s="81" t="s">
        <v>267</v>
      </c>
      <c r="C358" s="74">
        <f>C359+C360+C361</f>
        <v>0</v>
      </c>
      <c r="D358" s="74">
        <f t="shared" ref="D358:L358" si="330">D359+D360+D361</f>
        <v>0</v>
      </c>
      <c r="E358" s="74">
        <f t="shared" si="330"/>
        <v>0</v>
      </c>
      <c r="F358" s="74">
        <f t="shared" si="330"/>
        <v>0</v>
      </c>
      <c r="G358" s="74">
        <f t="shared" si="330"/>
        <v>0</v>
      </c>
      <c r="H358" s="74">
        <f t="shared" si="330"/>
        <v>0</v>
      </c>
      <c r="I358" s="74">
        <f t="shared" si="330"/>
        <v>0</v>
      </c>
      <c r="J358" s="74">
        <f t="shared" si="330"/>
        <v>0</v>
      </c>
      <c r="K358" s="63" t="s">
        <v>32</v>
      </c>
      <c r="L358" s="74">
        <f t="shared" si="330"/>
        <v>0</v>
      </c>
      <c r="M358" s="74">
        <f t="shared" ref="M358" si="331">M359+M360+M361</f>
        <v>0</v>
      </c>
      <c r="N358" s="74">
        <f t="shared" ref="N358" si="332">N359+N360+N361</f>
        <v>0</v>
      </c>
      <c r="O358" s="74">
        <f t="shared" ref="O358" si="333">O359+O360+O361</f>
        <v>0</v>
      </c>
      <c r="P358" s="63" t="s">
        <v>32</v>
      </c>
      <c r="Q358" s="30"/>
    </row>
    <row r="359" spans="1:17" s="1" customFormat="1" ht="131.25">
      <c r="A359" s="75" t="s">
        <v>804</v>
      </c>
      <c r="B359" s="41" t="s">
        <v>268</v>
      </c>
      <c r="C359" s="71">
        <f t="shared" ref="C359" si="334">D359+E359+F359</f>
        <v>0</v>
      </c>
      <c r="D359" s="71">
        <v>0</v>
      </c>
      <c r="E359" s="71">
        <v>0</v>
      </c>
      <c r="F359" s="71">
        <v>0</v>
      </c>
      <c r="G359" s="71">
        <f t="shared" ref="G359" si="335">H359+I359+J359</f>
        <v>0</v>
      </c>
      <c r="H359" s="71">
        <v>0</v>
      </c>
      <c r="I359" s="71">
        <v>0</v>
      </c>
      <c r="J359" s="71">
        <v>0</v>
      </c>
      <c r="K359" s="63" t="s">
        <v>32</v>
      </c>
      <c r="L359" s="71">
        <f t="shared" ref="L359" si="336">M359+N359+O359</f>
        <v>0</v>
      </c>
      <c r="M359" s="71">
        <v>0</v>
      </c>
      <c r="N359" s="71">
        <v>0</v>
      </c>
      <c r="O359" s="71">
        <v>0</v>
      </c>
      <c r="P359" s="63" t="s">
        <v>32</v>
      </c>
      <c r="Q359" s="30" t="s">
        <v>1621</v>
      </c>
    </row>
    <row r="360" spans="1:17" s="1" customFormat="1" ht="236.25">
      <c r="A360" s="75" t="s">
        <v>960</v>
      </c>
      <c r="B360" s="41" t="s">
        <v>269</v>
      </c>
      <c r="C360" s="71">
        <f t="shared" ref="C360" si="337">D360+E360+F360</f>
        <v>0</v>
      </c>
      <c r="D360" s="71">
        <v>0</v>
      </c>
      <c r="E360" s="71">
        <v>0</v>
      </c>
      <c r="F360" s="71">
        <v>0</v>
      </c>
      <c r="G360" s="71">
        <f t="shared" ref="G360" si="338">H360+I360+J360</f>
        <v>0</v>
      </c>
      <c r="H360" s="71">
        <v>0</v>
      </c>
      <c r="I360" s="71">
        <v>0</v>
      </c>
      <c r="J360" s="71">
        <v>0</v>
      </c>
      <c r="K360" s="63" t="s">
        <v>32</v>
      </c>
      <c r="L360" s="71">
        <f t="shared" ref="L360" si="339">M360+N360+O360</f>
        <v>0</v>
      </c>
      <c r="M360" s="71">
        <v>0</v>
      </c>
      <c r="N360" s="71">
        <v>0</v>
      </c>
      <c r="O360" s="71">
        <v>0</v>
      </c>
      <c r="P360" s="63" t="s">
        <v>32</v>
      </c>
      <c r="Q360" s="30" t="s">
        <v>1621</v>
      </c>
    </row>
    <row r="361" spans="1:17" s="1" customFormat="1" ht="78.75">
      <c r="A361" s="75" t="s">
        <v>807</v>
      </c>
      <c r="B361" s="41" t="s">
        <v>270</v>
      </c>
      <c r="C361" s="71">
        <f>C362+C363</f>
        <v>0</v>
      </c>
      <c r="D361" s="71">
        <f t="shared" ref="D361:L361" si="340">D362+D363</f>
        <v>0</v>
      </c>
      <c r="E361" s="71">
        <f t="shared" si="340"/>
        <v>0</v>
      </c>
      <c r="F361" s="71">
        <f t="shared" si="340"/>
        <v>0</v>
      </c>
      <c r="G361" s="71">
        <f t="shared" si="340"/>
        <v>0</v>
      </c>
      <c r="H361" s="71">
        <f t="shared" si="340"/>
        <v>0</v>
      </c>
      <c r="I361" s="71">
        <f t="shared" si="340"/>
        <v>0</v>
      </c>
      <c r="J361" s="71">
        <f t="shared" si="340"/>
        <v>0</v>
      </c>
      <c r="K361" s="63" t="s">
        <v>32</v>
      </c>
      <c r="L361" s="71">
        <f t="shared" si="340"/>
        <v>0</v>
      </c>
      <c r="M361" s="71">
        <f t="shared" ref="M361" si="341">M362+M363</f>
        <v>0</v>
      </c>
      <c r="N361" s="71">
        <f t="shared" ref="N361" si="342">N362+N363</f>
        <v>0</v>
      </c>
      <c r="O361" s="71">
        <f t="shared" ref="O361" si="343">O362+O363</f>
        <v>0</v>
      </c>
      <c r="P361" s="63" t="s">
        <v>32</v>
      </c>
      <c r="Q361" s="30"/>
    </row>
    <row r="362" spans="1:17" s="1" customFormat="1" ht="78.75">
      <c r="A362" s="75" t="s">
        <v>808</v>
      </c>
      <c r="B362" s="82" t="s">
        <v>271</v>
      </c>
      <c r="C362" s="71">
        <f t="shared" ref="C362" si="344">D362+E362+F362</f>
        <v>0</v>
      </c>
      <c r="D362" s="71">
        <v>0</v>
      </c>
      <c r="E362" s="71">
        <v>0</v>
      </c>
      <c r="F362" s="71">
        <v>0</v>
      </c>
      <c r="G362" s="71">
        <f t="shared" ref="G362" si="345">H362+I362+J362</f>
        <v>0</v>
      </c>
      <c r="H362" s="71">
        <v>0</v>
      </c>
      <c r="I362" s="71">
        <v>0</v>
      </c>
      <c r="J362" s="71">
        <v>0</v>
      </c>
      <c r="K362" s="63" t="s">
        <v>32</v>
      </c>
      <c r="L362" s="71">
        <f t="shared" ref="L362" si="346">M362+N362+O362</f>
        <v>0</v>
      </c>
      <c r="M362" s="71">
        <v>0</v>
      </c>
      <c r="N362" s="71">
        <v>0</v>
      </c>
      <c r="O362" s="71">
        <v>0</v>
      </c>
      <c r="P362" s="63" t="s">
        <v>32</v>
      </c>
      <c r="Q362" s="30" t="s">
        <v>1621</v>
      </c>
    </row>
    <row r="363" spans="1:17" s="1" customFormat="1" ht="78.75">
      <c r="A363" s="75" t="s">
        <v>809</v>
      </c>
      <c r="B363" s="82" t="s">
        <v>272</v>
      </c>
      <c r="C363" s="71">
        <f t="shared" ref="C363" si="347">D363+E363+F363</f>
        <v>0</v>
      </c>
      <c r="D363" s="71">
        <v>0</v>
      </c>
      <c r="E363" s="71">
        <v>0</v>
      </c>
      <c r="F363" s="71">
        <v>0</v>
      </c>
      <c r="G363" s="71">
        <f t="shared" ref="G363" si="348">H363+I363+J363</f>
        <v>0</v>
      </c>
      <c r="H363" s="71">
        <v>0</v>
      </c>
      <c r="I363" s="71">
        <v>0</v>
      </c>
      <c r="J363" s="71">
        <v>0</v>
      </c>
      <c r="K363" s="63" t="s">
        <v>32</v>
      </c>
      <c r="L363" s="71">
        <f t="shared" ref="L363" si="349">M363+N363+O363</f>
        <v>0</v>
      </c>
      <c r="M363" s="71">
        <v>0</v>
      </c>
      <c r="N363" s="71">
        <v>0</v>
      </c>
      <c r="O363" s="71">
        <v>0</v>
      </c>
      <c r="P363" s="63" t="s">
        <v>32</v>
      </c>
      <c r="Q363" s="30" t="s">
        <v>1621</v>
      </c>
    </row>
    <row r="364" spans="1:17" s="1" customFormat="1" ht="51">
      <c r="A364" s="75" t="s">
        <v>904</v>
      </c>
      <c r="B364" s="81" t="s">
        <v>273</v>
      </c>
      <c r="C364" s="74">
        <f>C365</f>
        <v>22773</v>
      </c>
      <c r="D364" s="74">
        <f t="shared" ref="D364:L365" si="350">D365</f>
        <v>14000</v>
      </c>
      <c r="E364" s="74">
        <f t="shared" si="350"/>
        <v>8773</v>
      </c>
      <c r="F364" s="74">
        <f t="shared" si="350"/>
        <v>0</v>
      </c>
      <c r="G364" s="74">
        <f t="shared" si="350"/>
        <v>22771.3</v>
      </c>
      <c r="H364" s="74">
        <f t="shared" si="350"/>
        <v>14000</v>
      </c>
      <c r="I364" s="74">
        <f t="shared" si="350"/>
        <v>8771.2999999999993</v>
      </c>
      <c r="J364" s="74">
        <f t="shared" si="350"/>
        <v>0</v>
      </c>
      <c r="K364" s="63">
        <f t="shared" ref="K364:K373" si="351">G364/C364</f>
        <v>0.99992535019540685</v>
      </c>
      <c r="L364" s="74">
        <f t="shared" si="350"/>
        <v>22771.3</v>
      </c>
      <c r="M364" s="74">
        <f t="shared" ref="M364:M365" si="352">M365</f>
        <v>14000</v>
      </c>
      <c r="N364" s="74">
        <f t="shared" ref="N364:N365" si="353">N365</f>
        <v>8771.2999999999993</v>
      </c>
      <c r="O364" s="74">
        <f t="shared" ref="O364:O365" si="354">O365</f>
        <v>0</v>
      </c>
      <c r="P364" s="63">
        <f t="shared" ref="P364:P373" si="355">L364/C364</f>
        <v>0.99992535019540685</v>
      </c>
      <c r="Q364" s="30"/>
    </row>
    <row r="365" spans="1:17" s="1" customFormat="1" ht="102">
      <c r="A365" s="75" t="s">
        <v>905</v>
      </c>
      <c r="B365" s="81" t="s">
        <v>274</v>
      </c>
      <c r="C365" s="74">
        <f>C366</f>
        <v>22773</v>
      </c>
      <c r="D365" s="74">
        <f t="shared" si="350"/>
        <v>14000</v>
      </c>
      <c r="E365" s="74">
        <f t="shared" si="350"/>
        <v>8773</v>
      </c>
      <c r="F365" s="74">
        <f t="shared" si="350"/>
        <v>0</v>
      </c>
      <c r="G365" s="74">
        <f t="shared" si="350"/>
        <v>22771.3</v>
      </c>
      <c r="H365" s="74">
        <f t="shared" si="350"/>
        <v>14000</v>
      </c>
      <c r="I365" s="74">
        <f t="shared" si="350"/>
        <v>8771.2999999999993</v>
      </c>
      <c r="J365" s="74">
        <f t="shared" si="350"/>
        <v>0</v>
      </c>
      <c r="K365" s="63">
        <f t="shared" si="351"/>
        <v>0.99992535019540685</v>
      </c>
      <c r="L365" s="74">
        <f t="shared" si="350"/>
        <v>22771.3</v>
      </c>
      <c r="M365" s="74">
        <f t="shared" si="352"/>
        <v>14000</v>
      </c>
      <c r="N365" s="74">
        <f t="shared" si="353"/>
        <v>8771.2999999999993</v>
      </c>
      <c r="O365" s="74">
        <f t="shared" si="354"/>
        <v>0</v>
      </c>
      <c r="P365" s="63">
        <f t="shared" si="355"/>
        <v>0.99992535019540685</v>
      </c>
      <c r="Q365" s="30"/>
    </row>
    <row r="366" spans="1:17" s="1" customFormat="1" ht="52.5">
      <c r="A366" s="75" t="s">
        <v>858</v>
      </c>
      <c r="B366" s="41" t="s">
        <v>275</v>
      </c>
      <c r="C366" s="71">
        <f t="shared" ref="C366" si="356">D366+E366+F366</f>
        <v>22773</v>
      </c>
      <c r="D366" s="71">
        <v>14000</v>
      </c>
      <c r="E366" s="71">
        <v>8773</v>
      </c>
      <c r="F366" s="71">
        <v>0</v>
      </c>
      <c r="G366" s="71">
        <f t="shared" ref="G366" si="357">H366+I366+J366</f>
        <v>22771.3</v>
      </c>
      <c r="H366" s="71">
        <v>14000</v>
      </c>
      <c r="I366" s="71">
        <v>8771.2999999999993</v>
      </c>
      <c r="J366" s="71">
        <v>0</v>
      </c>
      <c r="K366" s="63">
        <f t="shared" si="351"/>
        <v>0.99992535019540685</v>
      </c>
      <c r="L366" s="71">
        <f t="shared" ref="L366" si="358">M366+N366+O366</f>
        <v>22771.3</v>
      </c>
      <c r="M366" s="71">
        <v>14000</v>
      </c>
      <c r="N366" s="71">
        <v>8771.2999999999993</v>
      </c>
      <c r="O366" s="71">
        <v>0</v>
      </c>
      <c r="P366" s="63">
        <f t="shared" si="355"/>
        <v>0.99992535019540685</v>
      </c>
      <c r="Q366" s="30"/>
    </row>
    <row r="367" spans="1:17" s="1" customFormat="1" ht="51">
      <c r="A367" s="75" t="s">
        <v>827</v>
      </c>
      <c r="B367" s="81" t="s">
        <v>276</v>
      </c>
      <c r="C367" s="74">
        <f>C368</f>
        <v>0</v>
      </c>
      <c r="D367" s="74">
        <f t="shared" ref="D367:L368" si="359">D368</f>
        <v>0</v>
      </c>
      <c r="E367" s="74">
        <f t="shared" si="359"/>
        <v>0</v>
      </c>
      <c r="F367" s="74">
        <f t="shared" si="359"/>
        <v>0</v>
      </c>
      <c r="G367" s="74">
        <f t="shared" si="359"/>
        <v>0</v>
      </c>
      <c r="H367" s="74">
        <f t="shared" si="359"/>
        <v>0</v>
      </c>
      <c r="I367" s="74">
        <f t="shared" si="359"/>
        <v>0</v>
      </c>
      <c r="J367" s="74">
        <f t="shared" si="359"/>
        <v>0</v>
      </c>
      <c r="K367" s="63" t="s">
        <v>32</v>
      </c>
      <c r="L367" s="74">
        <f t="shared" si="359"/>
        <v>0</v>
      </c>
      <c r="M367" s="74">
        <f t="shared" ref="M367:M368" si="360">M368</f>
        <v>0</v>
      </c>
      <c r="N367" s="74">
        <f t="shared" ref="N367:N368" si="361">N368</f>
        <v>0</v>
      </c>
      <c r="O367" s="74">
        <f t="shared" ref="O367:O368" si="362">O368</f>
        <v>0</v>
      </c>
      <c r="P367" s="63" t="s">
        <v>32</v>
      </c>
      <c r="Q367" s="30"/>
    </row>
    <row r="368" spans="1:17" s="1" customFormat="1" ht="51">
      <c r="A368" s="75" t="s">
        <v>899</v>
      </c>
      <c r="B368" s="81" t="s">
        <v>277</v>
      </c>
      <c r="C368" s="74">
        <f>C369</f>
        <v>0</v>
      </c>
      <c r="D368" s="74">
        <f t="shared" si="359"/>
        <v>0</v>
      </c>
      <c r="E368" s="74">
        <f t="shared" si="359"/>
        <v>0</v>
      </c>
      <c r="F368" s="74">
        <f t="shared" si="359"/>
        <v>0</v>
      </c>
      <c r="G368" s="74">
        <f t="shared" si="359"/>
        <v>0</v>
      </c>
      <c r="H368" s="74">
        <f t="shared" si="359"/>
        <v>0</v>
      </c>
      <c r="I368" s="74">
        <f t="shared" si="359"/>
        <v>0</v>
      </c>
      <c r="J368" s="74">
        <f t="shared" si="359"/>
        <v>0</v>
      </c>
      <c r="K368" s="63" t="s">
        <v>32</v>
      </c>
      <c r="L368" s="74">
        <f t="shared" si="359"/>
        <v>0</v>
      </c>
      <c r="M368" s="74">
        <f t="shared" si="360"/>
        <v>0</v>
      </c>
      <c r="N368" s="74">
        <f t="shared" si="361"/>
        <v>0</v>
      </c>
      <c r="O368" s="74">
        <f t="shared" si="362"/>
        <v>0</v>
      </c>
      <c r="P368" s="63" t="s">
        <v>32</v>
      </c>
      <c r="Q368" s="30"/>
    </row>
    <row r="369" spans="1:17" s="1" customFormat="1" ht="183.75">
      <c r="A369" s="75" t="s">
        <v>799</v>
      </c>
      <c r="B369" s="41" t="s">
        <v>278</v>
      </c>
      <c r="C369" s="71">
        <f t="shared" ref="C369" si="363">D369+E369+F369</f>
        <v>0</v>
      </c>
      <c r="D369" s="71">
        <v>0</v>
      </c>
      <c r="E369" s="71">
        <v>0</v>
      </c>
      <c r="F369" s="71">
        <v>0</v>
      </c>
      <c r="G369" s="71">
        <f t="shared" ref="G369" si="364">H369+I369+J369</f>
        <v>0</v>
      </c>
      <c r="H369" s="71">
        <v>0</v>
      </c>
      <c r="I369" s="71">
        <v>0</v>
      </c>
      <c r="J369" s="71">
        <v>0</v>
      </c>
      <c r="K369" s="63" t="s">
        <v>32</v>
      </c>
      <c r="L369" s="71">
        <f t="shared" ref="L369" si="365">M369+N369+O369</f>
        <v>0</v>
      </c>
      <c r="M369" s="71">
        <v>0</v>
      </c>
      <c r="N369" s="71">
        <v>0</v>
      </c>
      <c r="O369" s="71">
        <v>0</v>
      </c>
      <c r="P369" s="63" t="s">
        <v>32</v>
      </c>
      <c r="Q369" s="30" t="s">
        <v>1621</v>
      </c>
    </row>
    <row r="370" spans="1:17" s="1" customFormat="1" ht="76.5">
      <c r="A370" s="75" t="s">
        <v>906</v>
      </c>
      <c r="B370" s="81" t="s">
        <v>279</v>
      </c>
      <c r="C370" s="74">
        <f>C371+C377</f>
        <v>500</v>
      </c>
      <c r="D370" s="74">
        <f t="shared" ref="D370:L370" si="366">D371+D377</f>
        <v>500</v>
      </c>
      <c r="E370" s="74">
        <f t="shared" si="366"/>
        <v>0</v>
      </c>
      <c r="F370" s="74">
        <f t="shared" si="366"/>
        <v>0</v>
      </c>
      <c r="G370" s="74">
        <f t="shared" si="366"/>
        <v>0</v>
      </c>
      <c r="H370" s="74">
        <f t="shared" si="366"/>
        <v>0</v>
      </c>
      <c r="I370" s="74">
        <f t="shared" si="366"/>
        <v>0</v>
      </c>
      <c r="J370" s="74">
        <f t="shared" si="366"/>
        <v>0</v>
      </c>
      <c r="K370" s="63">
        <f t="shared" si="351"/>
        <v>0</v>
      </c>
      <c r="L370" s="74">
        <f t="shared" si="366"/>
        <v>0</v>
      </c>
      <c r="M370" s="74">
        <f t="shared" ref="M370" si="367">M371+M377</f>
        <v>0</v>
      </c>
      <c r="N370" s="74">
        <f t="shared" ref="N370" si="368">N371+N377</f>
        <v>0</v>
      </c>
      <c r="O370" s="74">
        <f t="shared" ref="O370" si="369">O371+O377</f>
        <v>0</v>
      </c>
      <c r="P370" s="63">
        <f t="shared" si="355"/>
        <v>0</v>
      </c>
      <c r="Q370" s="30"/>
    </row>
    <row r="371" spans="1:17" s="1" customFormat="1" ht="51">
      <c r="A371" s="75" t="s">
        <v>899</v>
      </c>
      <c r="B371" s="81" t="s">
        <v>280</v>
      </c>
      <c r="C371" s="74">
        <f>C372+C373+C376</f>
        <v>500</v>
      </c>
      <c r="D371" s="74">
        <f t="shared" ref="D371:L371" si="370">D372+D373+D376</f>
        <v>500</v>
      </c>
      <c r="E371" s="74">
        <f t="shared" si="370"/>
        <v>0</v>
      </c>
      <c r="F371" s="74">
        <f t="shared" si="370"/>
        <v>0</v>
      </c>
      <c r="G371" s="74">
        <f t="shared" si="370"/>
        <v>0</v>
      </c>
      <c r="H371" s="74">
        <f t="shared" si="370"/>
        <v>0</v>
      </c>
      <c r="I371" s="74">
        <f t="shared" si="370"/>
        <v>0</v>
      </c>
      <c r="J371" s="74">
        <f t="shared" si="370"/>
        <v>0</v>
      </c>
      <c r="K371" s="63">
        <f t="shared" si="351"/>
        <v>0</v>
      </c>
      <c r="L371" s="74">
        <f t="shared" si="370"/>
        <v>0</v>
      </c>
      <c r="M371" s="74">
        <f t="shared" ref="M371" si="371">M372+M373+M376</f>
        <v>0</v>
      </c>
      <c r="N371" s="74">
        <f t="shared" ref="N371" si="372">N372+N373+N376</f>
        <v>0</v>
      </c>
      <c r="O371" s="74">
        <f t="shared" ref="O371" si="373">O372+O373+O376</f>
        <v>0</v>
      </c>
      <c r="P371" s="63">
        <f t="shared" si="355"/>
        <v>0</v>
      </c>
      <c r="Q371" s="30"/>
    </row>
    <row r="372" spans="1:17" s="1" customFormat="1" ht="192" customHeight="1">
      <c r="A372" s="75" t="s">
        <v>799</v>
      </c>
      <c r="B372" s="41" t="s">
        <v>281</v>
      </c>
      <c r="C372" s="71">
        <f t="shared" ref="C372" si="374">D372+E372+F372</f>
        <v>250</v>
      </c>
      <c r="D372" s="71">
        <v>250</v>
      </c>
      <c r="E372" s="71">
        <v>0</v>
      </c>
      <c r="F372" s="71">
        <v>0</v>
      </c>
      <c r="G372" s="71">
        <f t="shared" ref="G372" si="375">H372+I372+J372</f>
        <v>0</v>
      </c>
      <c r="H372" s="71">
        <v>0</v>
      </c>
      <c r="I372" s="71">
        <v>0</v>
      </c>
      <c r="J372" s="71">
        <v>0</v>
      </c>
      <c r="K372" s="63">
        <f t="shared" si="351"/>
        <v>0</v>
      </c>
      <c r="L372" s="71">
        <f t="shared" ref="L372" si="376">M372+N372+O372</f>
        <v>0</v>
      </c>
      <c r="M372" s="71">
        <v>0</v>
      </c>
      <c r="N372" s="71">
        <v>0</v>
      </c>
      <c r="O372" s="71">
        <v>0</v>
      </c>
      <c r="P372" s="63">
        <f t="shared" si="355"/>
        <v>0</v>
      </c>
      <c r="Q372" s="30" t="s">
        <v>1631</v>
      </c>
    </row>
    <row r="373" spans="1:17" s="1" customFormat="1" ht="105">
      <c r="A373" s="75" t="s">
        <v>800</v>
      </c>
      <c r="B373" s="41" t="s">
        <v>282</v>
      </c>
      <c r="C373" s="71">
        <f t="shared" ref="C373" si="377">D373+E373+F373</f>
        <v>250</v>
      </c>
      <c r="D373" s="71">
        <v>250</v>
      </c>
      <c r="E373" s="71">
        <v>0</v>
      </c>
      <c r="F373" s="71">
        <v>0</v>
      </c>
      <c r="G373" s="71">
        <f t="shared" ref="G373:G375" si="378">H373+I373+J373</f>
        <v>0</v>
      </c>
      <c r="H373" s="71">
        <v>0</v>
      </c>
      <c r="I373" s="71">
        <v>0</v>
      </c>
      <c r="J373" s="71">
        <v>0</v>
      </c>
      <c r="K373" s="63">
        <f t="shared" si="351"/>
        <v>0</v>
      </c>
      <c r="L373" s="71">
        <f t="shared" ref="L373:L375" si="379">M373+N373+O373</f>
        <v>0</v>
      </c>
      <c r="M373" s="71">
        <v>0</v>
      </c>
      <c r="N373" s="71">
        <v>0</v>
      </c>
      <c r="O373" s="71">
        <v>0</v>
      </c>
      <c r="P373" s="63">
        <f t="shared" si="355"/>
        <v>0</v>
      </c>
      <c r="Q373" s="30" t="s">
        <v>1631</v>
      </c>
    </row>
    <row r="374" spans="1:17" s="1" customFormat="1" ht="105">
      <c r="A374" s="75" t="s">
        <v>802</v>
      </c>
      <c r="B374" s="41" t="s">
        <v>1205</v>
      </c>
      <c r="C374" s="71">
        <f>D374+E374+F374</f>
        <v>0</v>
      </c>
      <c r="D374" s="71">
        <v>0</v>
      </c>
      <c r="E374" s="71">
        <v>0</v>
      </c>
      <c r="F374" s="71">
        <v>0</v>
      </c>
      <c r="G374" s="71">
        <f t="shared" si="378"/>
        <v>0</v>
      </c>
      <c r="H374" s="71">
        <v>0</v>
      </c>
      <c r="I374" s="71">
        <v>0</v>
      </c>
      <c r="J374" s="71">
        <v>0</v>
      </c>
      <c r="K374" s="63" t="s">
        <v>32</v>
      </c>
      <c r="L374" s="71">
        <f t="shared" si="379"/>
        <v>0</v>
      </c>
      <c r="M374" s="71">
        <v>0</v>
      </c>
      <c r="N374" s="71">
        <v>0</v>
      </c>
      <c r="O374" s="71">
        <v>0</v>
      </c>
      <c r="P374" s="63" t="s">
        <v>32</v>
      </c>
      <c r="Q374" s="30" t="s">
        <v>1621</v>
      </c>
    </row>
    <row r="375" spans="1:17" s="1" customFormat="1" ht="131.25">
      <c r="A375" s="75" t="s">
        <v>829</v>
      </c>
      <c r="B375" s="41" t="s">
        <v>1206</v>
      </c>
      <c r="C375" s="71">
        <f>D375+E375+F375</f>
        <v>0</v>
      </c>
      <c r="D375" s="71">
        <v>0</v>
      </c>
      <c r="E375" s="71">
        <v>0</v>
      </c>
      <c r="F375" s="71">
        <v>0</v>
      </c>
      <c r="G375" s="71">
        <f t="shared" si="378"/>
        <v>0</v>
      </c>
      <c r="H375" s="71">
        <v>0</v>
      </c>
      <c r="I375" s="71">
        <v>0</v>
      </c>
      <c r="J375" s="71">
        <v>0</v>
      </c>
      <c r="K375" s="63" t="s">
        <v>32</v>
      </c>
      <c r="L375" s="71">
        <f t="shared" si="379"/>
        <v>0</v>
      </c>
      <c r="M375" s="71">
        <v>0</v>
      </c>
      <c r="N375" s="71">
        <v>0</v>
      </c>
      <c r="O375" s="71">
        <v>0</v>
      </c>
      <c r="P375" s="63" t="s">
        <v>32</v>
      </c>
      <c r="Q375" s="30" t="s">
        <v>1621</v>
      </c>
    </row>
    <row r="376" spans="1:17" s="1" customFormat="1" ht="52.5">
      <c r="A376" s="75" t="s">
        <v>830</v>
      </c>
      <c r="B376" s="41" t="s">
        <v>283</v>
      </c>
      <c r="C376" s="71">
        <f t="shared" ref="C376" si="380">D376+E376+F376</f>
        <v>0</v>
      </c>
      <c r="D376" s="71">
        <v>0</v>
      </c>
      <c r="E376" s="71">
        <v>0</v>
      </c>
      <c r="F376" s="71">
        <v>0</v>
      </c>
      <c r="G376" s="71">
        <f t="shared" ref="G376" si="381">H376+I376+J376</f>
        <v>0</v>
      </c>
      <c r="H376" s="71">
        <v>0</v>
      </c>
      <c r="I376" s="71">
        <v>0</v>
      </c>
      <c r="J376" s="71">
        <v>0</v>
      </c>
      <c r="K376" s="63" t="s">
        <v>32</v>
      </c>
      <c r="L376" s="71">
        <f t="shared" ref="L376" si="382">M376+N376+O376</f>
        <v>0</v>
      </c>
      <c r="M376" s="71">
        <v>0</v>
      </c>
      <c r="N376" s="71">
        <v>0</v>
      </c>
      <c r="O376" s="71">
        <v>0</v>
      </c>
      <c r="P376" s="63" t="s">
        <v>32</v>
      </c>
      <c r="Q376" s="30" t="s">
        <v>1621</v>
      </c>
    </row>
    <row r="377" spans="1:17" s="1" customFormat="1" ht="76.5">
      <c r="A377" s="75" t="s">
        <v>803</v>
      </c>
      <c r="B377" s="81" t="s">
        <v>284</v>
      </c>
      <c r="C377" s="74">
        <f>C378+C379</f>
        <v>0</v>
      </c>
      <c r="D377" s="74">
        <f t="shared" ref="D377:L377" si="383">D378+D379</f>
        <v>0</v>
      </c>
      <c r="E377" s="74">
        <f t="shared" si="383"/>
        <v>0</v>
      </c>
      <c r="F377" s="74">
        <f t="shared" si="383"/>
        <v>0</v>
      </c>
      <c r="G377" s="74">
        <f t="shared" si="383"/>
        <v>0</v>
      </c>
      <c r="H377" s="74">
        <f t="shared" si="383"/>
        <v>0</v>
      </c>
      <c r="I377" s="74">
        <f t="shared" si="383"/>
        <v>0</v>
      </c>
      <c r="J377" s="74">
        <f t="shared" si="383"/>
        <v>0</v>
      </c>
      <c r="K377" s="63" t="s">
        <v>32</v>
      </c>
      <c r="L377" s="74">
        <f t="shared" si="383"/>
        <v>0</v>
      </c>
      <c r="M377" s="74">
        <f t="shared" ref="M377" si="384">M378+M379</f>
        <v>0</v>
      </c>
      <c r="N377" s="74">
        <f t="shared" ref="N377" si="385">N378+N379</f>
        <v>0</v>
      </c>
      <c r="O377" s="74">
        <f t="shared" ref="O377" si="386">O378+O379</f>
        <v>0</v>
      </c>
      <c r="P377" s="63" t="s">
        <v>32</v>
      </c>
      <c r="Q377" s="30"/>
    </row>
    <row r="378" spans="1:17" s="1" customFormat="1" ht="52.5">
      <c r="A378" s="75" t="s">
        <v>804</v>
      </c>
      <c r="B378" s="41" t="s">
        <v>285</v>
      </c>
      <c r="C378" s="71">
        <f t="shared" ref="C378" si="387">D378+E378+F378</f>
        <v>0</v>
      </c>
      <c r="D378" s="71">
        <v>0</v>
      </c>
      <c r="E378" s="71">
        <v>0</v>
      </c>
      <c r="F378" s="71">
        <v>0</v>
      </c>
      <c r="G378" s="71">
        <f t="shared" ref="G378" si="388">H378+I378+J378</f>
        <v>0</v>
      </c>
      <c r="H378" s="71">
        <v>0</v>
      </c>
      <c r="I378" s="71">
        <v>0</v>
      </c>
      <c r="J378" s="71">
        <v>0</v>
      </c>
      <c r="K378" s="63" t="s">
        <v>32</v>
      </c>
      <c r="L378" s="71">
        <f t="shared" ref="L378" si="389">M378+N378+O378</f>
        <v>0</v>
      </c>
      <c r="M378" s="71">
        <v>0</v>
      </c>
      <c r="N378" s="71">
        <v>0</v>
      </c>
      <c r="O378" s="71">
        <v>0</v>
      </c>
      <c r="P378" s="63" t="s">
        <v>32</v>
      </c>
      <c r="Q378" s="30" t="s">
        <v>1621</v>
      </c>
    </row>
    <row r="379" spans="1:17" s="1" customFormat="1" ht="157.5">
      <c r="A379" s="75" t="s">
        <v>805</v>
      </c>
      <c r="B379" s="41" t="s">
        <v>286</v>
      </c>
      <c r="C379" s="71">
        <f t="shared" ref="C379" si="390">D379+E379+F379</f>
        <v>0</v>
      </c>
      <c r="D379" s="71">
        <v>0</v>
      </c>
      <c r="E379" s="71">
        <v>0</v>
      </c>
      <c r="F379" s="71">
        <v>0</v>
      </c>
      <c r="G379" s="71">
        <f t="shared" ref="G379" si="391">H379+I379+J379</f>
        <v>0</v>
      </c>
      <c r="H379" s="71">
        <v>0</v>
      </c>
      <c r="I379" s="71">
        <v>0</v>
      </c>
      <c r="J379" s="71">
        <v>0</v>
      </c>
      <c r="K379" s="63" t="s">
        <v>32</v>
      </c>
      <c r="L379" s="71">
        <f t="shared" ref="L379" si="392">M379+N379+O379</f>
        <v>0</v>
      </c>
      <c r="M379" s="71">
        <v>0</v>
      </c>
      <c r="N379" s="71">
        <v>0</v>
      </c>
      <c r="O379" s="71">
        <v>0</v>
      </c>
      <c r="P379" s="63" t="s">
        <v>32</v>
      </c>
      <c r="Q379" s="30" t="s">
        <v>1621</v>
      </c>
    </row>
    <row r="380" spans="1:17" s="1" customFormat="1" ht="73.5" customHeight="1">
      <c r="A380" s="42" t="s">
        <v>11</v>
      </c>
      <c r="B380" s="83" t="s">
        <v>48</v>
      </c>
      <c r="C380" s="74">
        <f>C381+C419+C428</f>
        <v>512878.1</v>
      </c>
      <c r="D380" s="74">
        <f t="shared" ref="D380:L380" si="393">D381+D419+D428</f>
        <v>457937.5</v>
      </c>
      <c r="E380" s="74">
        <f t="shared" si="393"/>
        <v>0</v>
      </c>
      <c r="F380" s="74">
        <f t="shared" si="393"/>
        <v>54940.599999999991</v>
      </c>
      <c r="G380" s="74">
        <f t="shared" si="393"/>
        <v>510324.30000000005</v>
      </c>
      <c r="H380" s="74">
        <f t="shared" si="393"/>
        <v>455383.69999999995</v>
      </c>
      <c r="I380" s="74">
        <f t="shared" si="393"/>
        <v>0</v>
      </c>
      <c r="J380" s="74">
        <f t="shared" si="393"/>
        <v>54940.599999999991</v>
      </c>
      <c r="K380" s="63">
        <f t="shared" si="7"/>
        <v>0.99502064915620314</v>
      </c>
      <c r="L380" s="74">
        <f t="shared" si="393"/>
        <v>510324.30000000005</v>
      </c>
      <c r="M380" s="74">
        <f t="shared" ref="M380" si="394">M381+M419+M428</f>
        <v>455383.69999999995</v>
      </c>
      <c r="N380" s="74">
        <f t="shared" ref="N380" si="395">N381+N419+N428</f>
        <v>0</v>
      </c>
      <c r="O380" s="74">
        <f t="shared" ref="O380" si="396">O381+O419+O428</f>
        <v>54940.599999999991</v>
      </c>
      <c r="P380" s="63">
        <f t="shared" si="3"/>
        <v>0.99502064915620314</v>
      </c>
      <c r="Q380" s="30"/>
    </row>
    <row r="381" spans="1:17" s="1" customFormat="1" ht="51">
      <c r="A381" s="42" t="s">
        <v>6</v>
      </c>
      <c r="B381" s="81" t="s">
        <v>287</v>
      </c>
      <c r="C381" s="74">
        <f>C382+C415+C417</f>
        <v>385397.39999999997</v>
      </c>
      <c r="D381" s="74">
        <f t="shared" ref="D381:O381" si="397">D382+D415+D417</f>
        <v>330456.8</v>
      </c>
      <c r="E381" s="74">
        <f t="shared" si="397"/>
        <v>0</v>
      </c>
      <c r="F381" s="74">
        <f t="shared" si="397"/>
        <v>54940.599999999991</v>
      </c>
      <c r="G381" s="74">
        <f t="shared" si="397"/>
        <v>384547.5</v>
      </c>
      <c r="H381" s="74">
        <f t="shared" si="397"/>
        <v>329606.89999999997</v>
      </c>
      <c r="I381" s="74">
        <f t="shared" si="397"/>
        <v>0</v>
      </c>
      <c r="J381" s="74">
        <f t="shared" si="397"/>
        <v>54940.599999999991</v>
      </c>
      <c r="K381" s="63">
        <f t="shared" ref="K381:K428" si="398">G381/C381</f>
        <v>0.99779474381508548</v>
      </c>
      <c r="L381" s="74">
        <f t="shared" si="397"/>
        <v>384547.5</v>
      </c>
      <c r="M381" s="74">
        <f t="shared" si="397"/>
        <v>329606.89999999997</v>
      </c>
      <c r="N381" s="74">
        <f t="shared" si="397"/>
        <v>0</v>
      </c>
      <c r="O381" s="74">
        <f t="shared" si="397"/>
        <v>54940.599999999991</v>
      </c>
      <c r="P381" s="63">
        <f t="shared" si="3"/>
        <v>0.99779474381508548</v>
      </c>
      <c r="Q381" s="30"/>
    </row>
    <row r="382" spans="1:17" s="1" customFormat="1" ht="102">
      <c r="A382" s="75" t="s">
        <v>899</v>
      </c>
      <c r="B382" s="81" t="s">
        <v>299</v>
      </c>
      <c r="C382" s="74">
        <f>C383+C400+C406+C414</f>
        <v>382240.39999999997</v>
      </c>
      <c r="D382" s="74">
        <f>D383+D400+D406+D414</f>
        <v>327299.8</v>
      </c>
      <c r="E382" s="74">
        <f t="shared" ref="E382:O382" si="399">E383+E400+E406+E414</f>
        <v>0</v>
      </c>
      <c r="F382" s="74">
        <f t="shared" si="399"/>
        <v>54940.599999999991</v>
      </c>
      <c r="G382" s="74">
        <f t="shared" si="399"/>
        <v>381496.4</v>
      </c>
      <c r="H382" s="74">
        <f t="shared" si="399"/>
        <v>326555.8</v>
      </c>
      <c r="I382" s="74">
        <f t="shared" si="399"/>
        <v>0</v>
      </c>
      <c r="J382" s="74">
        <f t="shared" si="399"/>
        <v>54940.599999999991</v>
      </c>
      <c r="K382" s="63">
        <f t="shared" si="398"/>
        <v>0.99805358094016239</v>
      </c>
      <c r="L382" s="74">
        <f t="shared" si="399"/>
        <v>381496.4</v>
      </c>
      <c r="M382" s="74">
        <f t="shared" si="399"/>
        <v>326555.8</v>
      </c>
      <c r="N382" s="74">
        <f t="shared" si="399"/>
        <v>0</v>
      </c>
      <c r="O382" s="74">
        <f t="shared" si="399"/>
        <v>54940.599999999991</v>
      </c>
      <c r="P382" s="63">
        <f t="shared" ref="P382:P420" si="400">L382/C382</f>
        <v>0.99805358094016239</v>
      </c>
      <c r="Q382" s="30"/>
    </row>
    <row r="383" spans="1:17" s="1" customFormat="1" ht="105">
      <c r="A383" s="75" t="s">
        <v>799</v>
      </c>
      <c r="B383" s="41" t="s">
        <v>300</v>
      </c>
      <c r="C383" s="71">
        <f>C384+C385+C386+C387+C388+C389+C390+C391+C392+C393+C394+C395+C396+C397+C398+C399</f>
        <v>286545.5</v>
      </c>
      <c r="D383" s="71">
        <f t="shared" ref="D383:F383" si="401">D384+D385+D386+D387+D388+D389+D390+D391+D392+D393+D394+D395+D396+D397+D398+D399</f>
        <v>231604.9</v>
      </c>
      <c r="E383" s="71">
        <f t="shared" si="401"/>
        <v>0</v>
      </c>
      <c r="F383" s="71">
        <f t="shared" si="401"/>
        <v>54940.599999999991</v>
      </c>
      <c r="G383" s="71">
        <f t="shared" ref="G383" si="402">G384+G385+G386+G387+G388+G389+G390+G391+G392+G393+G394+G395+G396+G397+G398+G399</f>
        <v>286328.80000000005</v>
      </c>
      <c r="H383" s="71">
        <f t="shared" ref="H383" si="403">H384+H385+H386+H387+H388+H389+H390+H391+H392+H393+H394+H395+H396+H397+H398+H399</f>
        <v>231388.19999999998</v>
      </c>
      <c r="I383" s="71">
        <f t="shared" ref="I383" si="404">I384+I385+I386+I387+I388+I389+I390+I391+I392+I393+I394+I395+I396+I397+I398+I399</f>
        <v>0</v>
      </c>
      <c r="J383" s="71">
        <f t="shared" ref="J383" si="405">J384+J385+J386+J387+J388+J389+J390+J391+J392+J393+J394+J395+J396+J397+J398+J399</f>
        <v>54940.599999999991</v>
      </c>
      <c r="K383" s="63">
        <f t="shared" si="398"/>
        <v>0.99924375011996369</v>
      </c>
      <c r="L383" s="71">
        <f t="shared" ref="L383" si="406">L384+L385+L386+L387+L388+L389+L390+L391+L392+L393+L394+L395+L396+L397+L398+L399</f>
        <v>286328.80000000005</v>
      </c>
      <c r="M383" s="71">
        <f t="shared" ref="M383" si="407">M384+M385+M386+M387+M388+M389+M390+M391+M392+M393+M394+M395+M396+M397+M398+M399</f>
        <v>231388.19999999998</v>
      </c>
      <c r="N383" s="71">
        <f t="shared" ref="N383" si="408">N384+N385+N386+N387+N388+N389+N390+N391+N392+N393+N394+N395+N396+N397+N398+N399</f>
        <v>0</v>
      </c>
      <c r="O383" s="71">
        <f t="shared" ref="O383" si="409">O384+O385+O386+O387+O388+O389+O390+O391+O392+O393+O394+O395+O396+O397+O398+O399</f>
        <v>54940.599999999991</v>
      </c>
      <c r="P383" s="63">
        <f t="shared" si="400"/>
        <v>0.99924375011996369</v>
      </c>
      <c r="Q383" s="30"/>
    </row>
    <row r="384" spans="1:17" s="1" customFormat="1" ht="105">
      <c r="A384" s="75" t="s">
        <v>907</v>
      </c>
      <c r="B384" s="41" t="s">
        <v>301</v>
      </c>
      <c r="C384" s="71">
        <f t="shared" ref="C384:C396" si="410">D384+E384+F384</f>
        <v>50354.5</v>
      </c>
      <c r="D384" s="71">
        <v>30000</v>
      </c>
      <c r="E384" s="71">
        <v>0</v>
      </c>
      <c r="F384" s="71">
        <v>20354.5</v>
      </c>
      <c r="G384" s="71">
        <f t="shared" ref="G384" si="411">H384+I384+J384</f>
        <v>50354.5</v>
      </c>
      <c r="H384" s="71">
        <v>30000</v>
      </c>
      <c r="I384" s="71">
        <v>0</v>
      </c>
      <c r="J384" s="71">
        <v>20354.5</v>
      </c>
      <c r="K384" s="63">
        <f t="shared" si="398"/>
        <v>1</v>
      </c>
      <c r="L384" s="71">
        <f t="shared" ref="L384" si="412">M384+N384+O384</f>
        <v>50354.5</v>
      </c>
      <c r="M384" s="71">
        <v>30000</v>
      </c>
      <c r="N384" s="71">
        <v>0</v>
      </c>
      <c r="O384" s="71">
        <v>20354.5</v>
      </c>
      <c r="P384" s="63">
        <f t="shared" si="400"/>
        <v>1</v>
      </c>
      <c r="Q384" s="30"/>
    </row>
    <row r="385" spans="1:17" s="1" customFormat="1" ht="105">
      <c r="A385" s="75" t="s">
        <v>908</v>
      </c>
      <c r="B385" s="41" t="s">
        <v>302</v>
      </c>
      <c r="C385" s="71">
        <f t="shared" si="410"/>
        <v>86959.6</v>
      </c>
      <c r="D385" s="71">
        <v>65547.5</v>
      </c>
      <c r="E385" s="71">
        <v>0</v>
      </c>
      <c r="F385" s="71">
        <v>21412.1</v>
      </c>
      <c r="G385" s="71">
        <f t="shared" ref="G385:G396" si="413">H385+I385+J385</f>
        <v>86959.6</v>
      </c>
      <c r="H385" s="71">
        <v>65547.5</v>
      </c>
      <c r="I385" s="71">
        <v>0</v>
      </c>
      <c r="J385" s="71">
        <v>21412.1</v>
      </c>
      <c r="K385" s="63">
        <f t="shared" si="398"/>
        <v>1</v>
      </c>
      <c r="L385" s="71">
        <f t="shared" ref="L385:L396" si="414">M385+N385+O385</f>
        <v>86959.6</v>
      </c>
      <c r="M385" s="71">
        <v>65547.5</v>
      </c>
      <c r="N385" s="71">
        <v>0</v>
      </c>
      <c r="O385" s="71">
        <v>21412.1</v>
      </c>
      <c r="P385" s="63">
        <f t="shared" si="400"/>
        <v>1</v>
      </c>
      <c r="Q385" s="30"/>
    </row>
    <row r="386" spans="1:17" s="1" customFormat="1" ht="78.75">
      <c r="A386" s="75" t="s">
        <v>909</v>
      </c>
      <c r="B386" s="41" t="s">
        <v>303</v>
      </c>
      <c r="C386" s="71">
        <f t="shared" si="410"/>
        <v>57620.6</v>
      </c>
      <c r="D386" s="71">
        <v>53000</v>
      </c>
      <c r="E386" s="71">
        <v>0</v>
      </c>
      <c r="F386" s="71">
        <v>4620.6000000000004</v>
      </c>
      <c r="G386" s="71">
        <f t="shared" si="413"/>
        <v>57620.6</v>
      </c>
      <c r="H386" s="71">
        <v>53000</v>
      </c>
      <c r="I386" s="71">
        <v>0</v>
      </c>
      <c r="J386" s="71">
        <v>4620.6000000000004</v>
      </c>
      <c r="K386" s="63">
        <f t="shared" si="398"/>
        <v>1</v>
      </c>
      <c r="L386" s="71">
        <f t="shared" si="414"/>
        <v>57620.6</v>
      </c>
      <c r="M386" s="71">
        <v>53000</v>
      </c>
      <c r="N386" s="71">
        <v>0</v>
      </c>
      <c r="O386" s="71">
        <v>4620.6000000000004</v>
      </c>
      <c r="P386" s="63">
        <f t="shared" si="400"/>
        <v>1</v>
      </c>
      <c r="Q386" s="30"/>
    </row>
    <row r="387" spans="1:17" s="1" customFormat="1" ht="105">
      <c r="A387" s="75" t="s">
        <v>910</v>
      </c>
      <c r="B387" s="41" t="s">
        <v>304</v>
      </c>
      <c r="C387" s="71">
        <f t="shared" si="410"/>
        <v>1384</v>
      </c>
      <c r="D387" s="71">
        <v>1384</v>
      </c>
      <c r="E387" s="71">
        <v>0</v>
      </c>
      <c r="F387" s="71">
        <v>0</v>
      </c>
      <c r="G387" s="71">
        <f t="shared" si="413"/>
        <v>1384</v>
      </c>
      <c r="H387" s="71">
        <v>1384</v>
      </c>
      <c r="I387" s="71">
        <v>0</v>
      </c>
      <c r="J387" s="71">
        <v>0</v>
      </c>
      <c r="K387" s="63">
        <f t="shared" si="398"/>
        <v>1</v>
      </c>
      <c r="L387" s="71">
        <f t="shared" si="414"/>
        <v>1384</v>
      </c>
      <c r="M387" s="71">
        <v>1384</v>
      </c>
      <c r="N387" s="71">
        <v>0</v>
      </c>
      <c r="O387" s="71">
        <v>0</v>
      </c>
      <c r="P387" s="63">
        <f t="shared" si="400"/>
        <v>1</v>
      </c>
      <c r="Q387" s="30"/>
    </row>
    <row r="388" spans="1:17" s="1" customFormat="1" ht="78.75">
      <c r="A388" s="75" t="s">
        <v>911</v>
      </c>
      <c r="B388" s="41" t="s">
        <v>305</v>
      </c>
      <c r="C388" s="71">
        <f t="shared" si="410"/>
        <v>14832.7</v>
      </c>
      <c r="D388" s="71">
        <v>14500</v>
      </c>
      <c r="E388" s="71">
        <v>0</v>
      </c>
      <c r="F388" s="71">
        <v>332.7</v>
      </c>
      <c r="G388" s="71">
        <f t="shared" si="413"/>
        <v>14832.7</v>
      </c>
      <c r="H388" s="71">
        <v>14500</v>
      </c>
      <c r="I388" s="71">
        <v>0</v>
      </c>
      <c r="J388" s="71">
        <v>332.7</v>
      </c>
      <c r="K388" s="63">
        <f t="shared" si="398"/>
        <v>1</v>
      </c>
      <c r="L388" s="71">
        <f t="shared" si="414"/>
        <v>14832.7</v>
      </c>
      <c r="M388" s="71">
        <v>14500</v>
      </c>
      <c r="N388" s="71">
        <v>0</v>
      </c>
      <c r="O388" s="71">
        <v>332.7</v>
      </c>
      <c r="P388" s="63">
        <f t="shared" si="400"/>
        <v>1</v>
      </c>
      <c r="Q388" s="30"/>
    </row>
    <row r="389" spans="1:17" s="1" customFormat="1" ht="105">
      <c r="A389" s="75" t="s">
        <v>912</v>
      </c>
      <c r="B389" s="41" t="s">
        <v>306</v>
      </c>
      <c r="C389" s="71">
        <f t="shared" si="410"/>
        <v>0</v>
      </c>
      <c r="D389" s="71">
        <v>0</v>
      </c>
      <c r="E389" s="71">
        <v>0</v>
      </c>
      <c r="F389" s="71">
        <v>0</v>
      </c>
      <c r="G389" s="71">
        <f t="shared" si="413"/>
        <v>0</v>
      </c>
      <c r="H389" s="71">
        <v>0</v>
      </c>
      <c r="I389" s="71">
        <v>0</v>
      </c>
      <c r="J389" s="71">
        <v>0</v>
      </c>
      <c r="K389" s="63" t="s">
        <v>32</v>
      </c>
      <c r="L389" s="71">
        <f t="shared" si="414"/>
        <v>0</v>
      </c>
      <c r="M389" s="71">
        <v>0</v>
      </c>
      <c r="N389" s="71">
        <v>0</v>
      </c>
      <c r="O389" s="71">
        <v>0</v>
      </c>
      <c r="P389" s="63" t="s">
        <v>32</v>
      </c>
      <c r="Q389" s="30" t="s">
        <v>1621</v>
      </c>
    </row>
    <row r="390" spans="1:17" s="1" customFormat="1" ht="78.75">
      <c r="A390" s="75" t="s">
        <v>1053</v>
      </c>
      <c r="B390" s="41" t="s">
        <v>307</v>
      </c>
      <c r="C390" s="71">
        <f t="shared" si="410"/>
        <v>36631.299999999996</v>
      </c>
      <c r="D390" s="71">
        <v>35278.1</v>
      </c>
      <c r="E390" s="71">
        <v>0</v>
      </c>
      <c r="F390" s="71">
        <v>1353.2</v>
      </c>
      <c r="G390" s="71">
        <f t="shared" si="413"/>
        <v>36631.299999999996</v>
      </c>
      <c r="H390" s="71">
        <v>35278.1</v>
      </c>
      <c r="I390" s="71">
        <v>0</v>
      </c>
      <c r="J390" s="71">
        <v>1353.2</v>
      </c>
      <c r="K390" s="63">
        <f t="shared" si="398"/>
        <v>1</v>
      </c>
      <c r="L390" s="71">
        <f t="shared" si="414"/>
        <v>36631.299999999996</v>
      </c>
      <c r="M390" s="71">
        <v>35278.1</v>
      </c>
      <c r="N390" s="71">
        <v>0</v>
      </c>
      <c r="O390" s="71">
        <v>1353.2</v>
      </c>
      <c r="P390" s="63">
        <f t="shared" si="400"/>
        <v>1</v>
      </c>
      <c r="Q390" s="30"/>
    </row>
    <row r="391" spans="1:17" s="1" customFormat="1" ht="105">
      <c r="A391" s="75" t="s">
        <v>913</v>
      </c>
      <c r="B391" s="41" t="s">
        <v>308</v>
      </c>
      <c r="C391" s="71">
        <f t="shared" si="410"/>
        <v>20974</v>
      </c>
      <c r="D391" s="71">
        <v>18000</v>
      </c>
      <c r="E391" s="71">
        <v>0</v>
      </c>
      <c r="F391" s="71">
        <v>2974</v>
      </c>
      <c r="G391" s="71">
        <f t="shared" si="413"/>
        <v>20974</v>
      </c>
      <c r="H391" s="71">
        <v>18000</v>
      </c>
      <c r="I391" s="71">
        <v>0</v>
      </c>
      <c r="J391" s="71">
        <v>2974</v>
      </c>
      <c r="K391" s="63">
        <f t="shared" si="398"/>
        <v>1</v>
      </c>
      <c r="L391" s="71">
        <f t="shared" si="414"/>
        <v>20974</v>
      </c>
      <c r="M391" s="71">
        <v>18000</v>
      </c>
      <c r="N391" s="71">
        <v>0</v>
      </c>
      <c r="O391" s="71">
        <v>2974</v>
      </c>
      <c r="P391" s="63">
        <f t="shared" si="400"/>
        <v>1</v>
      </c>
      <c r="Q391" s="30"/>
    </row>
    <row r="392" spans="1:17" s="1" customFormat="1" ht="105">
      <c r="A392" s="75" t="s">
        <v>914</v>
      </c>
      <c r="B392" s="41" t="s">
        <v>309</v>
      </c>
      <c r="C392" s="71">
        <f t="shared" si="410"/>
        <v>2037.9</v>
      </c>
      <c r="D392" s="71">
        <v>2037.9</v>
      </c>
      <c r="E392" s="71">
        <v>0</v>
      </c>
      <c r="F392" s="71">
        <v>0</v>
      </c>
      <c r="G392" s="71">
        <f t="shared" si="413"/>
        <v>2037.9</v>
      </c>
      <c r="H392" s="71">
        <v>2037.9</v>
      </c>
      <c r="I392" s="71">
        <v>0</v>
      </c>
      <c r="J392" s="71">
        <v>0</v>
      </c>
      <c r="K392" s="63">
        <f t="shared" si="398"/>
        <v>1</v>
      </c>
      <c r="L392" s="71">
        <f t="shared" si="414"/>
        <v>2037.9</v>
      </c>
      <c r="M392" s="71">
        <v>2037.9</v>
      </c>
      <c r="N392" s="71">
        <v>0</v>
      </c>
      <c r="O392" s="71">
        <v>0</v>
      </c>
      <c r="P392" s="63">
        <f t="shared" si="400"/>
        <v>1</v>
      </c>
      <c r="Q392" s="30"/>
    </row>
    <row r="393" spans="1:17" s="1" customFormat="1" ht="121.5" customHeight="1">
      <c r="A393" s="75" t="s">
        <v>915</v>
      </c>
      <c r="B393" s="41" t="s">
        <v>310</v>
      </c>
      <c r="C393" s="71">
        <f t="shared" si="410"/>
        <v>0</v>
      </c>
      <c r="D393" s="71">
        <v>0</v>
      </c>
      <c r="E393" s="71">
        <v>0</v>
      </c>
      <c r="F393" s="71">
        <v>0</v>
      </c>
      <c r="G393" s="71">
        <f t="shared" si="413"/>
        <v>0</v>
      </c>
      <c r="H393" s="71">
        <v>0</v>
      </c>
      <c r="I393" s="71">
        <v>0</v>
      </c>
      <c r="J393" s="71">
        <v>0</v>
      </c>
      <c r="K393" s="63" t="s">
        <v>32</v>
      </c>
      <c r="L393" s="71">
        <f t="shared" si="414"/>
        <v>0</v>
      </c>
      <c r="M393" s="71">
        <v>0</v>
      </c>
      <c r="N393" s="71">
        <v>0</v>
      </c>
      <c r="O393" s="71">
        <v>0</v>
      </c>
      <c r="P393" s="63" t="s">
        <v>32</v>
      </c>
      <c r="Q393" s="30" t="s">
        <v>1621</v>
      </c>
    </row>
    <row r="394" spans="1:17" s="1" customFormat="1" ht="78.75">
      <c r="A394" s="75" t="s">
        <v>916</v>
      </c>
      <c r="B394" s="41" t="s">
        <v>311</v>
      </c>
      <c r="C394" s="71">
        <f t="shared" si="410"/>
        <v>12932.8</v>
      </c>
      <c r="D394" s="71">
        <v>9039.2999999999993</v>
      </c>
      <c r="E394" s="71">
        <v>0</v>
      </c>
      <c r="F394" s="71">
        <v>3893.5</v>
      </c>
      <c r="G394" s="71">
        <f t="shared" si="413"/>
        <v>12932.8</v>
      </c>
      <c r="H394" s="71">
        <v>9039.2999999999993</v>
      </c>
      <c r="I394" s="71">
        <v>0</v>
      </c>
      <c r="J394" s="71">
        <v>3893.5</v>
      </c>
      <c r="K394" s="63">
        <f t="shared" si="398"/>
        <v>1</v>
      </c>
      <c r="L394" s="71">
        <f t="shared" si="414"/>
        <v>12932.8</v>
      </c>
      <c r="M394" s="71">
        <v>9039.2999999999993</v>
      </c>
      <c r="N394" s="71">
        <v>0</v>
      </c>
      <c r="O394" s="71">
        <v>3893.5</v>
      </c>
      <c r="P394" s="63">
        <f t="shared" si="400"/>
        <v>1</v>
      </c>
      <c r="Q394" s="30"/>
    </row>
    <row r="395" spans="1:17" s="1" customFormat="1" ht="78.75">
      <c r="A395" s="75" t="s">
        <v>917</v>
      </c>
      <c r="B395" s="41" t="s">
        <v>312</v>
      </c>
      <c r="C395" s="71">
        <f t="shared" si="410"/>
        <v>250</v>
      </c>
      <c r="D395" s="71">
        <v>250</v>
      </c>
      <c r="E395" s="71">
        <v>0</v>
      </c>
      <c r="F395" s="71">
        <v>0</v>
      </c>
      <c r="G395" s="71">
        <f t="shared" si="413"/>
        <v>231.5</v>
      </c>
      <c r="H395" s="71">
        <v>231.5</v>
      </c>
      <c r="I395" s="71">
        <v>0</v>
      </c>
      <c r="J395" s="71">
        <v>0</v>
      </c>
      <c r="K395" s="63">
        <f t="shared" si="398"/>
        <v>0.92600000000000005</v>
      </c>
      <c r="L395" s="71">
        <f t="shared" si="414"/>
        <v>231.5</v>
      </c>
      <c r="M395" s="71">
        <v>231.5</v>
      </c>
      <c r="N395" s="71">
        <v>0</v>
      </c>
      <c r="O395" s="71">
        <v>0</v>
      </c>
      <c r="P395" s="63">
        <f t="shared" si="400"/>
        <v>0.92600000000000005</v>
      </c>
      <c r="Q395" s="30" t="s">
        <v>1686</v>
      </c>
    </row>
    <row r="396" spans="1:17" s="1" customFormat="1" ht="78.75">
      <c r="A396" s="75" t="s">
        <v>918</v>
      </c>
      <c r="B396" s="41" t="s">
        <v>313</v>
      </c>
      <c r="C396" s="71">
        <f t="shared" si="410"/>
        <v>850</v>
      </c>
      <c r="D396" s="71">
        <v>850</v>
      </c>
      <c r="E396" s="71">
        <v>0</v>
      </c>
      <c r="F396" s="71">
        <v>0</v>
      </c>
      <c r="G396" s="71">
        <f t="shared" si="413"/>
        <v>838</v>
      </c>
      <c r="H396" s="71">
        <v>838</v>
      </c>
      <c r="I396" s="71">
        <v>0</v>
      </c>
      <c r="J396" s="71">
        <v>0</v>
      </c>
      <c r="K396" s="63">
        <f t="shared" si="398"/>
        <v>0.98588235294117643</v>
      </c>
      <c r="L396" s="71">
        <f t="shared" si="414"/>
        <v>838</v>
      </c>
      <c r="M396" s="71">
        <v>838</v>
      </c>
      <c r="N396" s="71">
        <v>0</v>
      </c>
      <c r="O396" s="71">
        <v>0</v>
      </c>
      <c r="P396" s="63">
        <f t="shared" si="400"/>
        <v>0.98588235294117643</v>
      </c>
      <c r="Q396" s="30"/>
    </row>
    <row r="397" spans="1:17" s="1" customFormat="1" ht="78.75">
      <c r="A397" s="75" t="s">
        <v>1054</v>
      </c>
      <c r="B397" s="41" t="s">
        <v>314</v>
      </c>
      <c r="C397" s="71">
        <f t="shared" ref="C397" si="415">D397+E397+F397</f>
        <v>0</v>
      </c>
      <c r="D397" s="71">
        <v>0</v>
      </c>
      <c r="E397" s="71">
        <v>0</v>
      </c>
      <c r="F397" s="71">
        <v>0</v>
      </c>
      <c r="G397" s="71">
        <f t="shared" ref="G397:G399" si="416">H397+I397+J397</f>
        <v>0</v>
      </c>
      <c r="H397" s="71">
        <v>0</v>
      </c>
      <c r="I397" s="71">
        <v>0</v>
      </c>
      <c r="J397" s="71">
        <v>0</v>
      </c>
      <c r="K397" s="63" t="s">
        <v>32</v>
      </c>
      <c r="L397" s="71">
        <f t="shared" ref="L397:L399" si="417">M397+N397+O397</f>
        <v>0</v>
      </c>
      <c r="M397" s="71">
        <v>0</v>
      </c>
      <c r="N397" s="71">
        <v>0</v>
      </c>
      <c r="O397" s="71">
        <v>0</v>
      </c>
      <c r="P397" s="63" t="s">
        <v>32</v>
      </c>
      <c r="Q397" s="30" t="s">
        <v>1621</v>
      </c>
    </row>
    <row r="398" spans="1:17" s="1" customFormat="1" ht="78.75">
      <c r="A398" s="75" t="s">
        <v>1251</v>
      </c>
      <c r="B398" s="41" t="s">
        <v>1253</v>
      </c>
      <c r="C398" s="71">
        <f t="shared" ref="C398:C399" si="418">D398+E398+F398</f>
        <v>400</v>
      </c>
      <c r="D398" s="71">
        <v>400</v>
      </c>
      <c r="E398" s="71">
        <v>0</v>
      </c>
      <c r="F398" s="71">
        <v>0</v>
      </c>
      <c r="G398" s="71">
        <f t="shared" si="416"/>
        <v>389.5</v>
      </c>
      <c r="H398" s="71">
        <v>389.5</v>
      </c>
      <c r="I398" s="71">
        <v>0</v>
      </c>
      <c r="J398" s="71">
        <v>0</v>
      </c>
      <c r="K398" s="63">
        <f t="shared" si="398"/>
        <v>0.97375</v>
      </c>
      <c r="L398" s="71">
        <f t="shared" si="417"/>
        <v>389.5</v>
      </c>
      <c r="M398" s="71">
        <v>389.5</v>
      </c>
      <c r="N398" s="71">
        <v>0</v>
      </c>
      <c r="O398" s="71">
        <v>0</v>
      </c>
      <c r="P398" s="63">
        <f t="shared" si="400"/>
        <v>0.97375</v>
      </c>
      <c r="Q398" s="30" t="s">
        <v>1659</v>
      </c>
    </row>
    <row r="399" spans="1:17" s="1" customFormat="1" ht="78.75">
      <c r="A399" s="75" t="s">
        <v>1252</v>
      </c>
      <c r="B399" s="41" t="s">
        <v>1254</v>
      </c>
      <c r="C399" s="71">
        <f t="shared" si="418"/>
        <v>1318.1</v>
      </c>
      <c r="D399" s="71">
        <v>1318.1</v>
      </c>
      <c r="E399" s="71">
        <v>0</v>
      </c>
      <c r="F399" s="71">
        <v>0</v>
      </c>
      <c r="G399" s="71">
        <f t="shared" si="416"/>
        <v>1142.4000000000001</v>
      </c>
      <c r="H399" s="71">
        <v>1142.4000000000001</v>
      </c>
      <c r="I399" s="71">
        <v>0</v>
      </c>
      <c r="J399" s="71">
        <v>0</v>
      </c>
      <c r="K399" s="63">
        <f t="shared" si="398"/>
        <v>0.86670207116303788</v>
      </c>
      <c r="L399" s="71">
        <f t="shared" si="417"/>
        <v>1142.4000000000001</v>
      </c>
      <c r="M399" s="71">
        <v>1142.4000000000001</v>
      </c>
      <c r="N399" s="71">
        <v>0</v>
      </c>
      <c r="O399" s="71">
        <v>0</v>
      </c>
      <c r="P399" s="63">
        <f t="shared" si="400"/>
        <v>0.86670207116303788</v>
      </c>
      <c r="Q399" s="30" t="s">
        <v>1671</v>
      </c>
    </row>
    <row r="400" spans="1:17" s="1" customFormat="1" ht="78.75">
      <c r="A400" s="75" t="s">
        <v>800</v>
      </c>
      <c r="B400" s="41" t="s">
        <v>315</v>
      </c>
      <c r="C400" s="71">
        <f>C401+C402+C403+C404+C405</f>
        <v>89836.1</v>
      </c>
      <c r="D400" s="71">
        <f t="shared" ref="D400:O400" si="419">D401+D402+D403+D404+D405</f>
        <v>89836.1</v>
      </c>
      <c r="E400" s="71">
        <f t="shared" si="419"/>
        <v>0</v>
      </c>
      <c r="F400" s="71">
        <f t="shared" si="419"/>
        <v>0</v>
      </c>
      <c r="G400" s="71">
        <f t="shared" si="419"/>
        <v>89695.1</v>
      </c>
      <c r="H400" s="71">
        <f t="shared" si="419"/>
        <v>89695.1</v>
      </c>
      <c r="I400" s="71">
        <f t="shared" si="419"/>
        <v>0</v>
      </c>
      <c r="J400" s="71">
        <f t="shared" si="419"/>
        <v>0</v>
      </c>
      <c r="K400" s="63">
        <f t="shared" si="398"/>
        <v>0.99843047505401505</v>
      </c>
      <c r="L400" s="71">
        <f t="shared" si="419"/>
        <v>89695.1</v>
      </c>
      <c r="M400" s="71">
        <f t="shared" si="419"/>
        <v>89695.1</v>
      </c>
      <c r="N400" s="71">
        <f t="shared" si="419"/>
        <v>0</v>
      </c>
      <c r="O400" s="71">
        <f t="shared" si="419"/>
        <v>0</v>
      </c>
      <c r="P400" s="63">
        <f t="shared" si="400"/>
        <v>0.99843047505401505</v>
      </c>
      <c r="Q400" s="30"/>
    </row>
    <row r="401" spans="1:17" s="1" customFormat="1" ht="78.75">
      <c r="A401" s="75" t="s">
        <v>919</v>
      </c>
      <c r="B401" s="41" t="s">
        <v>316</v>
      </c>
      <c r="C401" s="71">
        <f t="shared" ref="C401" si="420">D401+E401+F401</f>
        <v>0</v>
      </c>
      <c r="D401" s="71">
        <v>0</v>
      </c>
      <c r="E401" s="71">
        <v>0</v>
      </c>
      <c r="F401" s="71">
        <v>0</v>
      </c>
      <c r="G401" s="71">
        <f t="shared" ref="G401" si="421">H401+I401+J401</f>
        <v>0</v>
      </c>
      <c r="H401" s="71">
        <v>0</v>
      </c>
      <c r="I401" s="71">
        <v>0</v>
      </c>
      <c r="J401" s="71">
        <v>0</v>
      </c>
      <c r="K401" s="63" t="s">
        <v>32</v>
      </c>
      <c r="L401" s="71">
        <f t="shared" ref="L401" si="422">M401+N401+O401</f>
        <v>0</v>
      </c>
      <c r="M401" s="71">
        <v>0</v>
      </c>
      <c r="N401" s="71">
        <v>0</v>
      </c>
      <c r="O401" s="71">
        <v>0</v>
      </c>
      <c r="P401" s="63" t="s">
        <v>32</v>
      </c>
      <c r="Q401" s="30" t="s">
        <v>1621</v>
      </c>
    </row>
    <row r="402" spans="1:17" s="1" customFormat="1" ht="78.75">
      <c r="A402" s="75" t="s">
        <v>930</v>
      </c>
      <c r="B402" s="41" t="s">
        <v>317</v>
      </c>
      <c r="C402" s="71">
        <f t="shared" ref="C402" si="423">D402+E402+F402</f>
        <v>0</v>
      </c>
      <c r="D402" s="71">
        <v>0</v>
      </c>
      <c r="E402" s="71">
        <v>0</v>
      </c>
      <c r="F402" s="71">
        <v>0</v>
      </c>
      <c r="G402" s="71">
        <f t="shared" ref="G402" si="424">H402+I402+J402</f>
        <v>0</v>
      </c>
      <c r="H402" s="71">
        <v>0</v>
      </c>
      <c r="I402" s="71">
        <v>0</v>
      </c>
      <c r="J402" s="71">
        <v>0</v>
      </c>
      <c r="K402" s="63" t="s">
        <v>32</v>
      </c>
      <c r="L402" s="71">
        <f t="shared" ref="L402" si="425">M402+N402+O402</f>
        <v>0</v>
      </c>
      <c r="M402" s="71">
        <v>0</v>
      </c>
      <c r="N402" s="71">
        <v>0</v>
      </c>
      <c r="O402" s="71">
        <v>0</v>
      </c>
      <c r="P402" s="63" t="s">
        <v>32</v>
      </c>
      <c r="Q402" s="30" t="s">
        <v>1621</v>
      </c>
    </row>
    <row r="403" spans="1:17" s="1" customFormat="1" ht="52.5">
      <c r="A403" s="75" t="s">
        <v>920</v>
      </c>
      <c r="B403" s="41" t="s">
        <v>318</v>
      </c>
      <c r="C403" s="71">
        <f t="shared" ref="C403:C405" si="426">D403+E403+F403</f>
        <v>0</v>
      </c>
      <c r="D403" s="71">
        <v>0</v>
      </c>
      <c r="E403" s="71">
        <v>0</v>
      </c>
      <c r="F403" s="71">
        <v>0</v>
      </c>
      <c r="G403" s="71">
        <f t="shared" ref="G403:G405" si="427">H403+I403+J403</f>
        <v>0</v>
      </c>
      <c r="H403" s="71">
        <v>0</v>
      </c>
      <c r="I403" s="71">
        <v>0</v>
      </c>
      <c r="J403" s="71">
        <v>0</v>
      </c>
      <c r="K403" s="63" t="s">
        <v>32</v>
      </c>
      <c r="L403" s="71">
        <f t="shared" ref="L403:L405" si="428">M403+N403+O403</f>
        <v>0</v>
      </c>
      <c r="M403" s="71">
        <v>0</v>
      </c>
      <c r="N403" s="71">
        <v>0</v>
      </c>
      <c r="O403" s="71">
        <v>0</v>
      </c>
      <c r="P403" s="63" t="s">
        <v>32</v>
      </c>
      <c r="Q403" s="30" t="s">
        <v>1621</v>
      </c>
    </row>
    <row r="404" spans="1:17" s="1" customFormat="1" ht="105">
      <c r="A404" s="75" t="s">
        <v>1010</v>
      </c>
      <c r="B404" s="41" t="s">
        <v>1255</v>
      </c>
      <c r="C404" s="71">
        <f t="shared" si="426"/>
        <v>52158.3</v>
      </c>
      <c r="D404" s="71">
        <v>52158.3</v>
      </c>
      <c r="E404" s="71">
        <v>0</v>
      </c>
      <c r="F404" s="71">
        <v>0</v>
      </c>
      <c r="G404" s="71">
        <f t="shared" si="427"/>
        <v>52075.4</v>
      </c>
      <c r="H404" s="71">
        <v>52075.4</v>
      </c>
      <c r="I404" s="71">
        <v>0</v>
      </c>
      <c r="J404" s="71">
        <v>0</v>
      </c>
      <c r="K404" s="63">
        <f t="shared" si="398"/>
        <v>0.99841060770768986</v>
      </c>
      <c r="L404" s="71">
        <f t="shared" si="428"/>
        <v>52075.4</v>
      </c>
      <c r="M404" s="71">
        <v>52075.4</v>
      </c>
      <c r="N404" s="71">
        <v>0</v>
      </c>
      <c r="O404" s="71">
        <v>0</v>
      </c>
      <c r="P404" s="63">
        <f t="shared" si="400"/>
        <v>0.99841060770768986</v>
      </c>
      <c r="Q404" s="30"/>
    </row>
    <row r="405" spans="1:17" s="1" customFormat="1" ht="105">
      <c r="A405" s="75" t="s">
        <v>1257</v>
      </c>
      <c r="B405" s="41" t="s">
        <v>1256</v>
      </c>
      <c r="C405" s="71">
        <f t="shared" si="426"/>
        <v>37677.800000000003</v>
      </c>
      <c r="D405" s="71">
        <v>37677.800000000003</v>
      </c>
      <c r="E405" s="71">
        <v>0</v>
      </c>
      <c r="F405" s="71">
        <v>0</v>
      </c>
      <c r="G405" s="71">
        <f t="shared" si="427"/>
        <v>37619.699999999997</v>
      </c>
      <c r="H405" s="71">
        <v>37619.699999999997</v>
      </c>
      <c r="I405" s="71">
        <v>0</v>
      </c>
      <c r="J405" s="71">
        <v>0</v>
      </c>
      <c r="K405" s="63">
        <f t="shared" si="398"/>
        <v>0.99845797790741486</v>
      </c>
      <c r="L405" s="71">
        <f t="shared" si="428"/>
        <v>37619.699999999997</v>
      </c>
      <c r="M405" s="71">
        <v>37619.699999999997</v>
      </c>
      <c r="N405" s="71">
        <v>0</v>
      </c>
      <c r="O405" s="71">
        <v>0</v>
      </c>
      <c r="P405" s="63">
        <f t="shared" si="400"/>
        <v>0.99845797790741486</v>
      </c>
      <c r="Q405" s="30"/>
    </row>
    <row r="406" spans="1:17" s="1" customFormat="1" ht="78.75">
      <c r="A406" s="75" t="s">
        <v>801</v>
      </c>
      <c r="B406" s="41" t="s">
        <v>319</v>
      </c>
      <c r="C406" s="71">
        <f>C407+C408+C409+C410+C411+C413+C412</f>
        <v>5708.8</v>
      </c>
      <c r="D406" s="71">
        <f t="shared" ref="D406:L406" si="429">D407+D408+D409+D410+D411+D413+D412</f>
        <v>5708.8</v>
      </c>
      <c r="E406" s="71">
        <f t="shared" si="429"/>
        <v>0</v>
      </c>
      <c r="F406" s="71">
        <f t="shared" si="429"/>
        <v>0</v>
      </c>
      <c r="G406" s="71">
        <f t="shared" si="429"/>
        <v>5472.5</v>
      </c>
      <c r="H406" s="71">
        <f t="shared" si="429"/>
        <v>5472.5</v>
      </c>
      <c r="I406" s="71">
        <f t="shared" si="429"/>
        <v>0</v>
      </c>
      <c r="J406" s="71">
        <f t="shared" si="429"/>
        <v>0</v>
      </c>
      <c r="K406" s="63">
        <f t="shared" si="398"/>
        <v>0.95860776345291476</v>
      </c>
      <c r="L406" s="71">
        <f t="shared" si="429"/>
        <v>5472.5</v>
      </c>
      <c r="M406" s="71">
        <f t="shared" ref="M406" si="430">M407+M408+M409+M410+M411+M413+M412</f>
        <v>5472.5</v>
      </c>
      <c r="N406" s="71">
        <f t="shared" ref="N406" si="431">N407+N408+N409+N410+N411+N413+N412</f>
        <v>0</v>
      </c>
      <c r="O406" s="71">
        <f t="shared" ref="O406" si="432">O407+O408+O409+O410+O411+O413+O412</f>
        <v>0</v>
      </c>
      <c r="P406" s="63">
        <f t="shared" si="400"/>
        <v>0.95860776345291476</v>
      </c>
      <c r="Q406" s="30"/>
    </row>
    <row r="407" spans="1:17" s="1" customFormat="1" ht="52.5">
      <c r="A407" s="75" t="s">
        <v>921</v>
      </c>
      <c r="B407" s="41" t="s">
        <v>320</v>
      </c>
      <c r="C407" s="71">
        <f t="shared" ref="C407:C412" si="433">D407+E407+F407</f>
        <v>161.80000000000001</v>
      </c>
      <c r="D407" s="71">
        <v>161.80000000000001</v>
      </c>
      <c r="E407" s="71">
        <v>0</v>
      </c>
      <c r="F407" s="71">
        <v>0</v>
      </c>
      <c r="G407" s="71">
        <f t="shared" ref="G407:G412" si="434">H407+I407+J407</f>
        <v>156.19999999999999</v>
      </c>
      <c r="H407" s="71">
        <v>156.19999999999999</v>
      </c>
      <c r="I407" s="71">
        <v>0</v>
      </c>
      <c r="J407" s="71">
        <v>0</v>
      </c>
      <c r="K407" s="63">
        <f t="shared" ref="K407:K411" si="435">G407/C407</f>
        <v>0.96538936959208888</v>
      </c>
      <c r="L407" s="71">
        <f t="shared" ref="L407:L412" si="436">M407+N407+O407</f>
        <v>156.19999999999999</v>
      </c>
      <c r="M407" s="71">
        <v>156.19999999999999</v>
      </c>
      <c r="N407" s="71">
        <v>0</v>
      </c>
      <c r="O407" s="71">
        <v>0</v>
      </c>
      <c r="P407" s="63">
        <f t="shared" si="400"/>
        <v>0.96538936959208888</v>
      </c>
      <c r="Q407" s="30" t="s">
        <v>1659</v>
      </c>
    </row>
    <row r="408" spans="1:17" s="1" customFormat="1" ht="78.75">
      <c r="A408" s="75" t="s">
        <v>922</v>
      </c>
      <c r="B408" s="41" t="s">
        <v>321</v>
      </c>
      <c r="C408" s="71">
        <f t="shared" si="433"/>
        <v>300</v>
      </c>
      <c r="D408" s="71">
        <v>300</v>
      </c>
      <c r="E408" s="71">
        <v>0</v>
      </c>
      <c r="F408" s="71">
        <v>0</v>
      </c>
      <c r="G408" s="71">
        <f t="shared" si="434"/>
        <v>250.1</v>
      </c>
      <c r="H408" s="71">
        <v>250.1</v>
      </c>
      <c r="I408" s="71">
        <v>0</v>
      </c>
      <c r="J408" s="71">
        <v>0</v>
      </c>
      <c r="K408" s="63">
        <f t="shared" si="435"/>
        <v>0.83366666666666667</v>
      </c>
      <c r="L408" s="71">
        <f t="shared" si="436"/>
        <v>250.1</v>
      </c>
      <c r="M408" s="71">
        <v>250.1</v>
      </c>
      <c r="N408" s="71">
        <v>0</v>
      </c>
      <c r="O408" s="71">
        <v>0</v>
      </c>
      <c r="P408" s="63">
        <f t="shared" si="400"/>
        <v>0.83366666666666667</v>
      </c>
      <c r="Q408" s="30" t="s">
        <v>1696</v>
      </c>
    </row>
    <row r="409" spans="1:17" s="1" customFormat="1" ht="75" customHeight="1">
      <c r="A409" s="75" t="s">
        <v>923</v>
      </c>
      <c r="B409" s="41" t="s">
        <v>322</v>
      </c>
      <c r="C409" s="71">
        <f t="shared" si="433"/>
        <v>1433</v>
      </c>
      <c r="D409" s="71">
        <v>1433</v>
      </c>
      <c r="E409" s="71">
        <v>0</v>
      </c>
      <c r="F409" s="71">
        <v>0</v>
      </c>
      <c r="G409" s="71">
        <f t="shared" si="434"/>
        <v>1392.8</v>
      </c>
      <c r="H409" s="71">
        <v>1392.8</v>
      </c>
      <c r="I409" s="71">
        <v>0</v>
      </c>
      <c r="J409" s="71">
        <v>0</v>
      </c>
      <c r="K409" s="63">
        <f t="shared" si="435"/>
        <v>0.97194696441032791</v>
      </c>
      <c r="L409" s="71">
        <f t="shared" si="436"/>
        <v>1392.8</v>
      </c>
      <c r="M409" s="71">
        <v>1392.8</v>
      </c>
      <c r="N409" s="71">
        <v>0</v>
      </c>
      <c r="O409" s="71">
        <v>0</v>
      </c>
      <c r="P409" s="63">
        <f t="shared" si="400"/>
        <v>0.97194696441032791</v>
      </c>
      <c r="Q409" s="30" t="s">
        <v>1659</v>
      </c>
    </row>
    <row r="410" spans="1:17" s="1" customFormat="1" ht="78.75">
      <c r="A410" s="75" t="s">
        <v>924</v>
      </c>
      <c r="B410" s="41" t="s">
        <v>323</v>
      </c>
      <c r="C410" s="71">
        <f t="shared" si="433"/>
        <v>1110</v>
      </c>
      <c r="D410" s="71">
        <v>1110</v>
      </c>
      <c r="E410" s="71">
        <v>0</v>
      </c>
      <c r="F410" s="71">
        <v>0</v>
      </c>
      <c r="G410" s="71">
        <f t="shared" si="434"/>
        <v>1027.0999999999999</v>
      </c>
      <c r="H410" s="71">
        <v>1027.0999999999999</v>
      </c>
      <c r="I410" s="71">
        <v>0</v>
      </c>
      <c r="J410" s="71">
        <v>0</v>
      </c>
      <c r="K410" s="63">
        <f t="shared" si="435"/>
        <v>0.92531531531531519</v>
      </c>
      <c r="L410" s="71">
        <f t="shared" si="436"/>
        <v>1027.0999999999999</v>
      </c>
      <c r="M410" s="71">
        <v>1027.0999999999999</v>
      </c>
      <c r="N410" s="71">
        <v>0</v>
      </c>
      <c r="O410" s="71">
        <v>0</v>
      </c>
      <c r="P410" s="63">
        <f t="shared" si="400"/>
        <v>0.92531531531531519</v>
      </c>
      <c r="Q410" s="30" t="s">
        <v>1697</v>
      </c>
    </row>
    <row r="411" spans="1:17" s="1" customFormat="1" ht="78.75">
      <c r="A411" s="75" t="s">
        <v>925</v>
      </c>
      <c r="B411" s="41" t="s">
        <v>324</v>
      </c>
      <c r="C411" s="71">
        <f t="shared" si="433"/>
        <v>1270</v>
      </c>
      <c r="D411" s="71">
        <v>1270</v>
      </c>
      <c r="E411" s="71">
        <v>0</v>
      </c>
      <c r="F411" s="71">
        <v>0</v>
      </c>
      <c r="G411" s="71">
        <f t="shared" si="434"/>
        <v>1245.5</v>
      </c>
      <c r="H411" s="71">
        <v>1245.5</v>
      </c>
      <c r="I411" s="71">
        <v>0</v>
      </c>
      <c r="J411" s="71">
        <v>0</v>
      </c>
      <c r="K411" s="63">
        <f t="shared" si="435"/>
        <v>0.98070866141732282</v>
      </c>
      <c r="L411" s="71">
        <f t="shared" si="436"/>
        <v>1245.5</v>
      </c>
      <c r="M411" s="71">
        <v>1245.5</v>
      </c>
      <c r="N411" s="71">
        <v>0</v>
      </c>
      <c r="O411" s="71">
        <v>0</v>
      </c>
      <c r="P411" s="63">
        <f t="shared" si="400"/>
        <v>0.98070866141732282</v>
      </c>
      <c r="Q411" s="30" t="s">
        <v>1657</v>
      </c>
    </row>
    <row r="412" spans="1:17" s="1" customFormat="1" ht="52.5">
      <c r="A412" s="75" t="s">
        <v>926</v>
      </c>
      <c r="B412" s="41" t="s">
        <v>325</v>
      </c>
      <c r="C412" s="71">
        <f t="shared" si="433"/>
        <v>0</v>
      </c>
      <c r="D412" s="71">
        <v>0</v>
      </c>
      <c r="E412" s="71">
        <v>0</v>
      </c>
      <c r="F412" s="71">
        <v>0</v>
      </c>
      <c r="G412" s="71">
        <f t="shared" si="434"/>
        <v>0</v>
      </c>
      <c r="H412" s="71">
        <v>0</v>
      </c>
      <c r="I412" s="71">
        <v>0</v>
      </c>
      <c r="J412" s="71">
        <v>0</v>
      </c>
      <c r="K412" s="63" t="s">
        <v>32</v>
      </c>
      <c r="L412" s="71">
        <f t="shared" si="436"/>
        <v>0</v>
      </c>
      <c r="M412" s="71">
        <v>0</v>
      </c>
      <c r="N412" s="71">
        <v>0</v>
      </c>
      <c r="O412" s="71">
        <v>0</v>
      </c>
      <c r="P412" s="63" t="s">
        <v>32</v>
      </c>
      <c r="Q412" s="30" t="s">
        <v>1621</v>
      </c>
    </row>
    <row r="413" spans="1:17" s="1" customFormat="1" ht="96.75" customHeight="1">
      <c r="A413" s="75" t="s">
        <v>927</v>
      </c>
      <c r="B413" s="41" t="s">
        <v>326</v>
      </c>
      <c r="C413" s="71">
        <f t="shared" ref="C413" si="437">D413+E413+F413</f>
        <v>1434</v>
      </c>
      <c r="D413" s="71">
        <v>1434</v>
      </c>
      <c r="E413" s="71">
        <v>0</v>
      </c>
      <c r="F413" s="71">
        <v>0</v>
      </c>
      <c r="G413" s="71">
        <f t="shared" ref="G413:G414" si="438">H413+I413+J413</f>
        <v>1400.8</v>
      </c>
      <c r="H413" s="71">
        <v>1400.8</v>
      </c>
      <c r="I413" s="71">
        <v>0</v>
      </c>
      <c r="J413" s="71">
        <v>0</v>
      </c>
      <c r="K413" s="63">
        <f t="shared" si="398"/>
        <v>0.9768479776847977</v>
      </c>
      <c r="L413" s="71">
        <f t="shared" ref="L413:L414" si="439">M413+N413+O413</f>
        <v>1400.8</v>
      </c>
      <c r="M413" s="71">
        <v>1400.8</v>
      </c>
      <c r="N413" s="71">
        <v>0</v>
      </c>
      <c r="O413" s="71">
        <v>0</v>
      </c>
      <c r="P413" s="63">
        <f t="shared" si="400"/>
        <v>0.9768479776847977</v>
      </c>
      <c r="Q413" s="30" t="s">
        <v>1698</v>
      </c>
    </row>
    <row r="414" spans="1:17" s="1" customFormat="1" ht="190.5" customHeight="1">
      <c r="A414" s="75" t="s">
        <v>802</v>
      </c>
      <c r="B414" s="41" t="s">
        <v>1258</v>
      </c>
      <c r="C414" s="71">
        <f>D414+E414+F414</f>
        <v>150</v>
      </c>
      <c r="D414" s="71">
        <v>150</v>
      </c>
      <c r="E414" s="71">
        <v>0</v>
      </c>
      <c r="F414" s="71">
        <v>0</v>
      </c>
      <c r="G414" s="71">
        <f t="shared" si="438"/>
        <v>0</v>
      </c>
      <c r="H414" s="71">
        <v>0</v>
      </c>
      <c r="I414" s="71">
        <v>0</v>
      </c>
      <c r="J414" s="71">
        <v>0</v>
      </c>
      <c r="K414" s="63">
        <f t="shared" si="398"/>
        <v>0</v>
      </c>
      <c r="L414" s="71">
        <f t="shared" si="439"/>
        <v>0</v>
      </c>
      <c r="M414" s="71">
        <v>0</v>
      </c>
      <c r="N414" s="71">
        <v>0</v>
      </c>
      <c r="O414" s="71">
        <v>0</v>
      </c>
      <c r="P414" s="63">
        <f t="shared" si="400"/>
        <v>0</v>
      </c>
      <c r="Q414" s="30" t="s">
        <v>1631</v>
      </c>
    </row>
    <row r="415" spans="1:17" s="1" customFormat="1" ht="168.75" customHeight="1">
      <c r="A415" s="75" t="s">
        <v>827</v>
      </c>
      <c r="B415" s="81" t="s">
        <v>1259</v>
      </c>
      <c r="C415" s="74">
        <f>C416</f>
        <v>3157</v>
      </c>
      <c r="D415" s="74">
        <f t="shared" ref="D415:O415" si="440">D416</f>
        <v>3157</v>
      </c>
      <c r="E415" s="74">
        <f t="shared" si="440"/>
        <v>0</v>
      </c>
      <c r="F415" s="74">
        <f t="shared" si="440"/>
        <v>0</v>
      </c>
      <c r="G415" s="74">
        <f t="shared" si="440"/>
        <v>3051.1</v>
      </c>
      <c r="H415" s="74">
        <f t="shared" si="440"/>
        <v>3051.1</v>
      </c>
      <c r="I415" s="74">
        <f t="shared" si="440"/>
        <v>0</v>
      </c>
      <c r="J415" s="74">
        <f t="shared" si="440"/>
        <v>0</v>
      </c>
      <c r="K415" s="63">
        <f t="shared" si="398"/>
        <v>0.96645549572378842</v>
      </c>
      <c r="L415" s="74">
        <f t="shared" si="440"/>
        <v>3051.1</v>
      </c>
      <c r="M415" s="74">
        <f t="shared" si="440"/>
        <v>3051.1</v>
      </c>
      <c r="N415" s="74">
        <f t="shared" si="440"/>
        <v>0</v>
      </c>
      <c r="O415" s="74">
        <f t="shared" si="440"/>
        <v>0</v>
      </c>
      <c r="P415" s="63">
        <f t="shared" si="400"/>
        <v>0.96645549572378842</v>
      </c>
      <c r="Q415" s="30"/>
    </row>
    <row r="416" spans="1:17" s="1" customFormat="1" ht="183.75">
      <c r="A416" s="75" t="s">
        <v>1261</v>
      </c>
      <c r="B416" s="41" t="s">
        <v>1260</v>
      </c>
      <c r="C416" s="71">
        <f>D416+E416+F416</f>
        <v>3157</v>
      </c>
      <c r="D416" s="71">
        <v>3157</v>
      </c>
      <c r="E416" s="71">
        <v>0</v>
      </c>
      <c r="F416" s="71">
        <v>0</v>
      </c>
      <c r="G416" s="71">
        <f>H416+I416+J416</f>
        <v>3051.1</v>
      </c>
      <c r="H416" s="71">
        <v>3051.1</v>
      </c>
      <c r="I416" s="71">
        <v>0</v>
      </c>
      <c r="J416" s="71">
        <v>0</v>
      </c>
      <c r="K416" s="63">
        <f t="shared" si="398"/>
        <v>0.96645549572378842</v>
      </c>
      <c r="L416" s="71">
        <f>M416+N416+O416</f>
        <v>3051.1</v>
      </c>
      <c r="M416" s="71">
        <v>3051.1</v>
      </c>
      <c r="N416" s="71">
        <v>0</v>
      </c>
      <c r="O416" s="71">
        <v>0</v>
      </c>
      <c r="P416" s="63">
        <f t="shared" si="400"/>
        <v>0.96645549572378842</v>
      </c>
      <c r="Q416" s="30" t="s">
        <v>1659</v>
      </c>
    </row>
    <row r="417" spans="1:17" s="1" customFormat="1" ht="26.25">
      <c r="A417" s="75" t="s">
        <v>898</v>
      </c>
      <c r="B417" s="81" t="s">
        <v>297</v>
      </c>
      <c r="C417" s="74">
        <v>0</v>
      </c>
      <c r="D417" s="74">
        <v>0</v>
      </c>
      <c r="E417" s="74">
        <v>0</v>
      </c>
      <c r="F417" s="74">
        <v>0</v>
      </c>
      <c r="G417" s="74">
        <v>0</v>
      </c>
      <c r="H417" s="74">
        <v>0</v>
      </c>
      <c r="I417" s="74">
        <v>0</v>
      </c>
      <c r="J417" s="74">
        <v>0</v>
      </c>
      <c r="K417" s="63" t="s">
        <v>32</v>
      </c>
      <c r="L417" s="74">
        <v>0</v>
      </c>
      <c r="M417" s="74">
        <v>0</v>
      </c>
      <c r="N417" s="74">
        <v>0</v>
      </c>
      <c r="O417" s="74">
        <v>0</v>
      </c>
      <c r="P417" s="63" t="s">
        <v>32</v>
      </c>
      <c r="Q417" s="30"/>
    </row>
    <row r="418" spans="1:17" s="1" customFormat="1" ht="105">
      <c r="A418" s="75" t="s">
        <v>928</v>
      </c>
      <c r="B418" s="41" t="s">
        <v>798</v>
      </c>
      <c r="C418" s="71">
        <v>0</v>
      </c>
      <c r="D418" s="71">
        <v>0</v>
      </c>
      <c r="E418" s="71">
        <v>0</v>
      </c>
      <c r="F418" s="71">
        <v>0</v>
      </c>
      <c r="G418" s="71">
        <v>0</v>
      </c>
      <c r="H418" s="71">
        <v>0</v>
      </c>
      <c r="I418" s="71">
        <v>0</v>
      </c>
      <c r="J418" s="71">
        <v>0</v>
      </c>
      <c r="K418" s="63" t="s">
        <v>32</v>
      </c>
      <c r="L418" s="71">
        <v>0</v>
      </c>
      <c r="M418" s="71">
        <v>0</v>
      </c>
      <c r="N418" s="71">
        <v>0</v>
      </c>
      <c r="O418" s="71">
        <v>0</v>
      </c>
      <c r="P418" s="63" t="s">
        <v>32</v>
      </c>
      <c r="Q418" s="30" t="s">
        <v>1621</v>
      </c>
    </row>
    <row r="419" spans="1:17" s="1" customFormat="1" ht="51">
      <c r="A419" s="75" t="s">
        <v>904</v>
      </c>
      <c r="B419" s="81" t="s">
        <v>288</v>
      </c>
      <c r="C419" s="74">
        <f>C420+C426</f>
        <v>101144.20000000001</v>
      </c>
      <c r="D419" s="74">
        <f t="shared" ref="D419:L419" si="441">D420+D426</f>
        <v>101144.20000000001</v>
      </c>
      <c r="E419" s="74">
        <f t="shared" si="441"/>
        <v>0</v>
      </c>
      <c r="F419" s="74">
        <f t="shared" si="441"/>
        <v>0</v>
      </c>
      <c r="G419" s="74">
        <f t="shared" si="441"/>
        <v>101135.80000000002</v>
      </c>
      <c r="H419" s="74">
        <f t="shared" si="441"/>
        <v>101135.80000000002</v>
      </c>
      <c r="I419" s="74">
        <f t="shared" si="441"/>
        <v>0</v>
      </c>
      <c r="J419" s="74">
        <f t="shared" si="441"/>
        <v>0</v>
      </c>
      <c r="K419" s="63">
        <f t="shared" si="398"/>
        <v>0.99991695025518024</v>
      </c>
      <c r="L419" s="74">
        <f t="shared" si="441"/>
        <v>101135.80000000002</v>
      </c>
      <c r="M419" s="74">
        <f t="shared" ref="M419" si="442">M420+M426</f>
        <v>101135.80000000002</v>
      </c>
      <c r="N419" s="74">
        <f t="shared" ref="N419" si="443">N420+N426</f>
        <v>0</v>
      </c>
      <c r="O419" s="74">
        <f t="shared" ref="O419" si="444">O420+O426</f>
        <v>0</v>
      </c>
      <c r="P419" s="63">
        <f t="shared" si="400"/>
        <v>0.99991695025518024</v>
      </c>
      <c r="Q419" s="30"/>
    </row>
    <row r="420" spans="1:17" s="1" customFormat="1" ht="51">
      <c r="A420" s="75" t="s">
        <v>899</v>
      </c>
      <c r="B420" s="81" t="s">
        <v>291</v>
      </c>
      <c r="C420" s="74">
        <f>C421</f>
        <v>101144.20000000001</v>
      </c>
      <c r="D420" s="74">
        <f t="shared" ref="D420:L420" si="445">D421</f>
        <v>101144.20000000001</v>
      </c>
      <c r="E420" s="74">
        <f t="shared" si="445"/>
        <v>0</v>
      </c>
      <c r="F420" s="74">
        <f t="shared" si="445"/>
        <v>0</v>
      </c>
      <c r="G420" s="74">
        <f t="shared" si="445"/>
        <v>101135.80000000002</v>
      </c>
      <c r="H420" s="74">
        <f t="shared" si="445"/>
        <v>101135.80000000002</v>
      </c>
      <c r="I420" s="74">
        <f t="shared" si="445"/>
        <v>0</v>
      </c>
      <c r="J420" s="74">
        <f t="shared" si="445"/>
        <v>0</v>
      </c>
      <c r="K420" s="63">
        <f t="shared" si="398"/>
        <v>0.99991695025518024</v>
      </c>
      <c r="L420" s="74">
        <f t="shared" si="445"/>
        <v>101135.80000000002</v>
      </c>
      <c r="M420" s="74">
        <f t="shared" ref="M420" si="446">M421</f>
        <v>101135.80000000002</v>
      </c>
      <c r="N420" s="74">
        <f t="shared" ref="N420" si="447">N421</f>
        <v>0</v>
      </c>
      <c r="O420" s="74">
        <f t="shared" ref="O420" si="448">O421</f>
        <v>0</v>
      </c>
      <c r="P420" s="63">
        <f t="shared" si="400"/>
        <v>0.99991695025518024</v>
      </c>
      <c r="Q420" s="30"/>
    </row>
    <row r="421" spans="1:17" s="1" customFormat="1" ht="105">
      <c r="A421" s="75" t="s">
        <v>799</v>
      </c>
      <c r="B421" s="41" t="s">
        <v>292</v>
      </c>
      <c r="C421" s="71">
        <f>C423+C422+C424+C425</f>
        <v>101144.20000000001</v>
      </c>
      <c r="D421" s="71">
        <f t="shared" ref="D421:L421" si="449">D423+D422+D424+D425</f>
        <v>101144.20000000001</v>
      </c>
      <c r="E421" s="71">
        <f t="shared" si="449"/>
        <v>0</v>
      </c>
      <c r="F421" s="71">
        <f t="shared" si="449"/>
        <v>0</v>
      </c>
      <c r="G421" s="71">
        <f t="shared" si="449"/>
        <v>101135.80000000002</v>
      </c>
      <c r="H421" s="71">
        <f t="shared" si="449"/>
        <v>101135.80000000002</v>
      </c>
      <c r="I421" s="71">
        <f t="shared" si="449"/>
        <v>0</v>
      </c>
      <c r="J421" s="71">
        <f t="shared" si="449"/>
        <v>0</v>
      </c>
      <c r="K421" s="63">
        <f t="shared" si="398"/>
        <v>0.99991695025518024</v>
      </c>
      <c r="L421" s="71">
        <f t="shared" si="449"/>
        <v>101135.80000000002</v>
      </c>
      <c r="M421" s="71">
        <f t="shared" ref="M421" si="450">M423+M422+M424+M425</f>
        <v>101135.80000000002</v>
      </c>
      <c r="N421" s="71">
        <f t="shared" ref="N421" si="451">N423+N422+N424+N425</f>
        <v>0</v>
      </c>
      <c r="O421" s="71">
        <f t="shared" ref="O421" si="452">O423+O422+O424+O425</f>
        <v>0</v>
      </c>
      <c r="P421" s="63">
        <f t="shared" si="3"/>
        <v>0.99991695025518024</v>
      </c>
      <c r="Q421" s="30"/>
    </row>
    <row r="422" spans="1:17" s="1" customFormat="1" ht="105">
      <c r="A422" s="75" t="s">
        <v>907</v>
      </c>
      <c r="B422" s="41" t="s">
        <v>293</v>
      </c>
      <c r="C422" s="71">
        <f t="shared" ref="C422" si="453">D422+E422+F422</f>
        <v>90833.1</v>
      </c>
      <c r="D422" s="71">
        <v>90833.1</v>
      </c>
      <c r="E422" s="71">
        <v>0</v>
      </c>
      <c r="F422" s="71">
        <v>0</v>
      </c>
      <c r="G422" s="71">
        <f t="shared" ref="G422" si="454">H422+I422+J422</f>
        <v>90833.1</v>
      </c>
      <c r="H422" s="71">
        <v>90833.1</v>
      </c>
      <c r="I422" s="71">
        <v>0</v>
      </c>
      <c r="J422" s="71">
        <v>0</v>
      </c>
      <c r="K422" s="63">
        <f t="shared" si="398"/>
        <v>1</v>
      </c>
      <c r="L422" s="71">
        <f t="shared" ref="L422" si="455">M422+N422+O422</f>
        <v>90833.1</v>
      </c>
      <c r="M422" s="71">
        <v>90833.1</v>
      </c>
      <c r="N422" s="71">
        <v>0</v>
      </c>
      <c r="O422" s="71">
        <v>0</v>
      </c>
      <c r="P422" s="63">
        <f t="shared" ref="P422:P425" si="456">L422/C422</f>
        <v>1</v>
      </c>
      <c r="Q422" s="30"/>
    </row>
    <row r="423" spans="1:17" s="1" customFormat="1" ht="105">
      <c r="A423" s="75" t="s">
        <v>908</v>
      </c>
      <c r="B423" s="41" t="s">
        <v>294</v>
      </c>
      <c r="C423" s="71">
        <f t="shared" ref="C423" si="457">D423+E423+F423</f>
        <v>9061.1</v>
      </c>
      <c r="D423" s="71">
        <v>9061.1</v>
      </c>
      <c r="E423" s="71">
        <v>0</v>
      </c>
      <c r="F423" s="71">
        <v>0</v>
      </c>
      <c r="G423" s="71">
        <f t="shared" ref="G423" si="458">H423+I423+J423</f>
        <v>9061.1</v>
      </c>
      <c r="H423" s="71">
        <v>9061.1</v>
      </c>
      <c r="I423" s="71">
        <v>0</v>
      </c>
      <c r="J423" s="71">
        <v>0</v>
      </c>
      <c r="K423" s="63">
        <f t="shared" si="398"/>
        <v>1</v>
      </c>
      <c r="L423" s="71">
        <f t="shared" ref="L423" si="459">M423+N423+O423</f>
        <v>9061.1</v>
      </c>
      <c r="M423" s="71">
        <v>9061.1</v>
      </c>
      <c r="N423" s="71">
        <v>0</v>
      </c>
      <c r="O423" s="71">
        <v>0</v>
      </c>
      <c r="P423" s="63">
        <f t="shared" si="456"/>
        <v>1</v>
      </c>
      <c r="Q423" s="30"/>
    </row>
    <row r="424" spans="1:17" s="1" customFormat="1" ht="52.5">
      <c r="A424" s="75" t="s">
        <v>909</v>
      </c>
      <c r="B424" s="41" t="s">
        <v>295</v>
      </c>
      <c r="C424" s="71">
        <f t="shared" ref="C424" si="460">D424+E424+F424</f>
        <v>750</v>
      </c>
      <c r="D424" s="71">
        <v>750</v>
      </c>
      <c r="E424" s="71">
        <v>0</v>
      </c>
      <c r="F424" s="71">
        <v>0</v>
      </c>
      <c r="G424" s="71">
        <f t="shared" ref="G424" si="461">H424+I424+J424</f>
        <v>741.6</v>
      </c>
      <c r="H424" s="71">
        <v>741.6</v>
      </c>
      <c r="I424" s="71">
        <v>0</v>
      </c>
      <c r="J424" s="71">
        <v>0</v>
      </c>
      <c r="K424" s="63">
        <f t="shared" si="398"/>
        <v>0.98880000000000001</v>
      </c>
      <c r="L424" s="71">
        <f t="shared" ref="L424" si="462">M424+N424+O424</f>
        <v>741.6</v>
      </c>
      <c r="M424" s="71">
        <v>741.6</v>
      </c>
      <c r="N424" s="71">
        <v>0</v>
      </c>
      <c r="O424" s="71">
        <v>0</v>
      </c>
      <c r="P424" s="63">
        <f t="shared" si="456"/>
        <v>0.98880000000000001</v>
      </c>
      <c r="Q424" s="30"/>
    </row>
    <row r="425" spans="1:17" s="1" customFormat="1" ht="105">
      <c r="A425" s="75" t="s">
        <v>910</v>
      </c>
      <c r="B425" s="41" t="s">
        <v>296</v>
      </c>
      <c r="C425" s="71">
        <f t="shared" ref="C425" si="463">D425+E425+F425</f>
        <v>500</v>
      </c>
      <c r="D425" s="71">
        <v>500</v>
      </c>
      <c r="E425" s="71">
        <v>0</v>
      </c>
      <c r="F425" s="71">
        <v>0</v>
      </c>
      <c r="G425" s="71">
        <f t="shared" ref="G425" si="464">H425+I425+J425</f>
        <v>500</v>
      </c>
      <c r="H425" s="71">
        <v>500</v>
      </c>
      <c r="I425" s="71">
        <v>0</v>
      </c>
      <c r="J425" s="71">
        <v>0</v>
      </c>
      <c r="K425" s="63">
        <f t="shared" si="398"/>
        <v>1</v>
      </c>
      <c r="L425" s="71">
        <f t="shared" ref="L425" si="465">M425+N425+O425</f>
        <v>500</v>
      </c>
      <c r="M425" s="71">
        <v>500</v>
      </c>
      <c r="N425" s="71">
        <v>0</v>
      </c>
      <c r="O425" s="71">
        <v>0</v>
      </c>
      <c r="P425" s="63">
        <f t="shared" si="456"/>
        <v>1</v>
      </c>
      <c r="Q425" s="30"/>
    </row>
    <row r="426" spans="1:17" s="1" customFormat="1" ht="26.25">
      <c r="A426" s="75" t="s">
        <v>898</v>
      </c>
      <c r="B426" s="81" t="s">
        <v>297</v>
      </c>
      <c r="C426" s="74">
        <f>C427</f>
        <v>0</v>
      </c>
      <c r="D426" s="74">
        <f t="shared" ref="D426:J426" si="466">D427</f>
        <v>0</v>
      </c>
      <c r="E426" s="74">
        <f t="shared" si="466"/>
        <v>0</v>
      </c>
      <c r="F426" s="74">
        <f t="shared" si="466"/>
        <v>0</v>
      </c>
      <c r="G426" s="74">
        <f t="shared" si="466"/>
        <v>0</v>
      </c>
      <c r="H426" s="74">
        <f t="shared" si="466"/>
        <v>0</v>
      </c>
      <c r="I426" s="74">
        <f t="shared" si="466"/>
        <v>0</v>
      </c>
      <c r="J426" s="74">
        <f t="shared" si="466"/>
        <v>0</v>
      </c>
      <c r="K426" s="63" t="s">
        <v>32</v>
      </c>
      <c r="L426" s="74">
        <f>L427</f>
        <v>0</v>
      </c>
      <c r="M426" s="74">
        <f t="shared" ref="M426:O426" si="467">M427</f>
        <v>0</v>
      </c>
      <c r="N426" s="74">
        <f t="shared" si="467"/>
        <v>0</v>
      </c>
      <c r="O426" s="74">
        <f t="shared" si="467"/>
        <v>0</v>
      </c>
      <c r="P426" s="63" t="s">
        <v>32</v>
      </c>
      <c r="Q426" s="30"/>
    </row>
    <row r="427" spans="1:17" s="1" customFormat="1" ht="131.25">
      <c r="A427" s="75" t="s">
        <v>928</v>
      </c>
      <c r="B427" s="41" t="s">
        <v>298</v>
      </c>
      <c r="C427" s="71">
        <f t="shared" ref="C427" si="468">D427+E427+F427</f>
        <v>0</v>
      </c>
      <c r="D427" s="71">
        <v>0</v>
      </c>
      <c r="E427" s="71">
        <v>0</v>
      </c>
      <c r="F427" s="71">
        <v>0</v>
      </c>
      <c r="G427" s="71">
        <f t="shared" ref="G427" si="469">H427+I427+J427</f>
        <v>0</v>
      </c>
      <c r="H427" s="71">
        <v>0</v>
      </c>
      <c r="I427" s="71">
        <v>0</v>
      </c>
      <c r="J427" s="71">
        <v>0</v>
      </c>
      <c r="K427" s="63" t="s">
        <v>32</v>
      </c>
      <c r="L427" s="71">
        <f t="shared" ref="L427" si="470">M427+N427+O427</f>
        <v>0</v>
      </c>
      <c r="M427" s="71">
        <v>0</v>
      </c>
      <c r="N427" s="71">
        <v>0</v>
      </c>
      <c r="O427" s="71">
        <v>0</v>
      </c>
      <c r="P427" s="63" t="s">
        <v>32</v>
      </c>
      <c r="Q427" s="30" t="s">
        <v>1621</v>
      </c>
    </row>
    <row r="428" spans="1:17" s="1" customFormat="1" ht="51">
      <c r="A428" s="75" t="s">
        <v>896</v>
      </c>
      <c r="B428" s="81" t="s">
        <v>289</v>
      </c>
      <c r="C428" s="74">
        <f>C429</f>
        <v>26336.5</v>
      </c>
      <c r="D428" s="74">
        <f t="shared" ref="D428:L429" si="471">D429</f>
        <v>26336.5</v>
      </c>
      <c r="E428" s="74">
        <f t="shared" si="471"/>
        <v>0</v>
      </c>
      <c r="F428" s="74">
        <f t="shared" si="471"/>
        <v>0</v>
      </c>
      <c r="G428" s="74">
        <f t="shared" si="471"/>
        <v>24641</v>
      </c>
      <c r="H428" s="74">
        <f t="shared" si="471"/>
        <v>24641</v>
      </c>
      <c r="I428" s="74">
        <f t="shared" si="471"/>
        <v>0</v>
      </c>
      <c r="J428" s="74">
        <f t="shared" si="471"/>
        <v>0</v>
      </c>
      <c r="K428" s="63">
        <f t="shared" si="398"/>
        <v>0.93562166574905548</v>
      </c>
      <c r="L428" s="74">
        <f t="shared" si="471"/>
        <v>24641</v>
      </c>
      <c r="M428" s="74">
        <f t="shared" ref="M428:M429" si="472">M429</f>
        <v>24641</v>
      </c>
      <c r="N428" s="74">
        <f t="shared" ref="N428:N429" si="473">N429</f>
        <v>0</v>
      </c>
      <c r="O428" s="74">
        <f t="shared" ref="O428:O429" si="474">O429</f>
        <v>0</v>
      </c>
      <c r="P428" s="63">
        <f t="shared" si="3"/>
        <v>0.93562166574905548</v>
      </c>
      <c r="Q428" s="30"/>
    </row>
    <row r="429" spans="1:17" s="1" customFormat="1" ht="76.5">
      <c r="A429" s="75" t="s">
        <v>899</v>
      </c>
      <c r="B429" s="81" t="s">
        <v>137</v>
      </c>
      <c r="C429" s="74">
        <f>C430</f>
        <v>26336.5</v>
      </c>
      <c r="D429" s="74">
        <f t="shared" si="471"/>
        <v>26336.5</v>
      </c>
      <c r="E429" s="74">
        <f t="shared" si="471"/>
        <v>0</v>
      </c>
      <c r="F429" s="74">
        <f t="shared" si="471"/>
        <v>0</v>
      </c>
      <c r="G429" s="74">
        <f t="shared" si="471"/>
        <v>24641</v>
      </c>
      <c r="H429" s="74">
        <f t="shared" si="471"/>
        <v>24641</v>
      </c>
      <c r="I429" s="74">
        <f t="shared" si="471"/>
        <v>0</v>
      </c>
      <c r="J429" s="74">
        <f t="shared" si="471"/>
        <v>0</v>
      </c>
      <c r="K429" s="63">
        <f t="shared" si="7"/>
        <v>0.93562166574905548</v>
      </c>
      <c r="L429" s="74">
        <f t="shared" si="471"/>
        <v>24641</v>
      </c>
      <c r="M429" s="74">
        <f t="shared" si="472"/>
        <v>24641</v>
      </c>
      <c r="N429" s="74">
        <f t="shared" si="473"/>
        <v>0</v>
      </c>
      <c r="O429" s="74">
        <f t="shared" si="474"/>
        <v>0</v>
      </c>
      <c r="P429" s="63">
        <f t="shared" si="3"/>
        <v>0.93562166574905548</v>
      </c>
      <c r="Q429" s="30"/>
    </row>
    <row r="430" spans="1:17" s="1" customFormat="1" ht="52.5">
      <c r="A430" s="75" t="s">
        <v>799</v>
      </c>
      <c r="B430" s="41" t="s">
        <v>290</v>
      </c>
      <c r="C430" s="71">
        <f t="shared" ref="C430" si="475">D430+E430+F430</f>
        <v>26336.5</v>
      </c>
      <c r="D430" s="71">
        <v>26336.5</v>
      </c>
      <c r="E430" s="71">
        <v>0</v>
      </c>
      <c r="F430" s="71">
        <v>0</v>
      </c>
      <c r="G430" s="71">
        <f t="shared" ref="G430" si="476">H430+I430+J430</f>
        <v>24641</v>
      </c>
      <c r="H430" s="71">
        <v>24641</v>
      </c>
      <c r="I430" s="71">
        <v>0</v>
      </c>
      <c r="J430" s="71">
        <v>0</v>
      </c>
      <c r="K430" s="63">
        <f t="shared" si="7"/>
        <v>0.93562166574905548</v>
      </c>
      <c r="L430" s="71">
        <f t="shared" ref="L430" si="477">M430+N430+O430</f>
        <v>24641</v>
      </c>
      <c r="M430" s="71">
        <v>24641</v>
      </c>
      <c r="N430" s="71">
        <v>0</v>
      </c>
      <c r="O430" s="71">
        <v>0</v>
      </c>
      <c r="P430" s="63">
        <f t="shared" si="3"/>
        <v>0.93562166574905548</v>
      </c>
      <c r="Q430" s="30" t="s">
        <v>1699</v>
      </c>
    </row>
    <row r="431" spans="1:17" s="1" customFormat="1" ht="85.5" customHeight="1">
      <c r="A431" s="42" t="s">
        <v>12</v>
      </c>
      <c r="B431" s="83" t="s">
        <v>49</v>
      </c>
      <c r="C431" s="74">
        <f>C432+C435+C439+C443</f>
        <v>20588</v>
      </c>
      <c r="D431" s="74">
        <f t="shared" ref="D431:L431" si="478">D432+D435+D439+D443</f>
        <v>2155</v>
      </c>
      <c r="E431" s="74">
        <f t="shared" si="478"/>
        <v>8476</v>
      </c>
      <c r="F431" s="74">
        <f t="shared" si="478"/>
        <v>9957</v>
      </c>
      <c r="G431" s="74">
        <f t="shared" si="478"/>
        <v>19186.3</v>
      </c>
      <c r="H431" s="74">
        <f t="shared" si="478"/>
        <v>2154.3000000000002</v>
      </c>
      <c r="I431" s="74">
        <f t="shared" si="478"/>
        <v>7075</v>
      </c>
      <c r="J431" s="74">
        <f t="shared" si="478"/>
        <v>9957</v>
      </c>
      <c r="K431" s="63">
        <f t="shared" si="7"/>
        <v>0.93191665047600536</v>
      </c>
      <c r="L431" s="74">
        <f t="shared" si="478"/>
        <v>19186.3</v>
      </c>
      <c r="M431" s="74">
        <f t="shared" ref="M431" si="479">M432+M435+M439+M443</f>
        <v>2154.3000000000002</v>
      </c>
      <c r="N431" s="74">
        <f t="shared" ref="N431" si="480">N432+N435+N439+N443</f>
        <v>7075</v>
      </c>
      <c r="O431" s="74">
        <f t="shared" ref="O431" si="481">O432+O435+O439+O443</f>
        <v>9957</v>
      </c>
      <c r="P431" s="63">
        <f t="shared" si="3"/>
        <v>0.93191665047600536</v>
      </c>
      <c r="Q431" s="30"/>
    </row>
    <row r="432" spans="1:17" s="1" customFormat="1" ht="51">
      <c r="A432" s="75" t="s">
        <v>6</v>
      </c>
      <c r="B432" s="81" t="s">
        <v>327</v>
      </c>
      <c r="C432" s="74">
        <f>C433</f>
        <v>6757</v>
      </c>
      <c r="D432" s="74">
        <f t="shared" ref="D432:O432" si="482">D433</f>
        <v>0</v>
      </c>
      <c r="E432" s="74">
        <f t="shared" si="482"/>
        <v>0</v>
      </c>
      <c r="F432" s="74">
        <f>F433</f>
        <v>6757</v>
      </c>
      <c r="G432" s="74">
        <f t="shared" si="482"/>
        <v>6757</v>
      </c>
      <c r="H432" s="74">
        <f t="shared" si="482"/>
        <v>0</v>
      </c>
      <c r="I432" s="74">
        <f t="shared" si="482"/>
        <v>0</v>
      </c>
      <c r="J432" s="74">
        <f t="shared" si="482"/>
        <v>6757</v>
      </c>
      <c r="K432" s="63">
        <f t="shared" si="7"/>
        <v>1</v>
      </c>
      <c r="L432" s="74">
        <f t="shared" si="482"/>
        <v>6757</v>
      </c>
      <c r="M432" s="74">
        <f t="shared" si="482"/>
        <v>0</v>
      </c>
      <c r="N432" s="74">
        <f t="shared" si="482"/>
        <v>0</v>
      </c>
      <c r="O432" s="74">
        <f t="shared" si="482"/>
        <v>6757</v>
      </c>
      <c r="P432" s="63">
        <f t="shared" si="3"/>
        <v>1</v>
      </c>
      <c r="Q432" s="30"/>
    </row>
    <row r="433" spans="1:17" s="1" customFormat="1" ht="102">
      <c r="A433" s="75" t="s">
        <v>1209</v>
      </c>
      <c r="B433" s="81" t="s">
        <v>1207</v>
      </c>
      <c r="C433" s="74">
        <f>C434</f>
        <v>6757</v>
      </c>
      <c r="D433" s="74">
        <f t="shared" ref="D433:O433" si="483">D434</f>
        <v>0</v>
      </c>
      <c r="E433" s="74">
        <f t="shared" si="483"/>
        <v>0</v>
      </c>
      <c r="F433" s="74">
        <f t="shared" si="483"/>
        <v>6757</v>
      </c>
      <c r="G433" s="74">
        <f t="shared" si="483"/>
        <v>6757</v>
      </c>
      <c r="H433" s="74">
        <f t="shared" si="483"/>
        <v>0</v>
      </c>
      <c r="I433" s="74">
        <f t="shared" si="483"/>
        <v>0</v>
      </c>
      <c r="J433" s="74">
        <f t="shared" si="483"/>
        <v>6757</v>
      </c>
      <c r="K433" s="63">
        <f t="shared" si="7"/>
        <v>1</v>
      </c>
      <c r="L433" s="74">
        <f t="shared" si="483"/>
        <v>6757</v>
      </c>
      <c r="M433" s="74">
        <f t="shared" si="483"/>
        <v>0</v>
      </c>
      <c r="N433" s="74">
        <f t="shared" si="483"/>
        <v>0</v>
      </c>
      <c r="O433" s="74">
        <f t="shared" si="483"/>
        <v>6757</v>
      </c>
      <c r="P433" s="63">
        <f t="shared" si="3"/>
        <v>1</v>
      </c>
      <c r="Q433" s="30"/>
    </row>
    <row r="434" spans="1:17" s="1" customFormat="1" ht="52.5">
      <c r="A434" s="75" t="s">
        <v>1210</v>
      </c>
      <c r="B434" s="41" t="s">
        <v>1208</v>
      </c>
      <c r="C434" s="71">
        <f t="shared" ref="C434" si="484">D434+E434+F434</f>
        <v>6757</v>
      </c>
      <c r="D434" s="71">
        <v>0</v>
      </c>
      <c r="E434" s="71">
        <v>0</v>
      </c>
      <c r="F434" s="71">
        <v>6757</v>
      </c>
      <c r="G434" s="71">
        <f t="shared" ref="G434" si="485">H434+I434+J434</f>
        <v>6757</v>
      </c>
      <c r="H434" s="71">
        <v>0</v>
      </c>
      <c r="I434" s="71">
        <v>0</v>
      </c>
      <c r="J434" s="71">
        <v>6757</v>
      </c>
      <c r="K434" s="63">
        <f t="shared" si="7"/>
        <v>1</v>
      </c>
      <c r="L434" s="71">
        <f t="shared" ref="L434" si="486">M434+N434+O434</f>
        <v>6757</v>
      </c>
      <c r="M434" s="71">
        <v>0</v>
      </c>
      <c r="N434" s="71">
        <v>0</v>
      </c>
      <c r="O434" s="71">
        <v>6757</v>
      </c>
      <c r="P434" s="63">
        <f t="shared" si="3"/>
        <v>1</v>
      </c>
      <c r="Q434" s="30"/>
    </row>
    <row r="435" spans="1:17" s="1" customFormat="1" ht="51">
      <c r="A435" s="75" t="s">
        <v>23</v>
      </c>
      <c r="B435" s="81" t="s">
        <v>328</v>
      </c>
      <c r="C435" s="74">
        <f>C436</f>
        <v>5355</v>
      </c>
      <c r="D435" s="74">
        <f t="shared" ref="D435:L435" si="487">D436</f>
        <v>2155</v>
      </c>
      <c r="E435" s="74">
        <f t="shared" si="487"/>
        <v>0</v>
      </c>
      <c r="F435" s="74">
        <f t="shared" si="487"/>
        <v>3200</v>
      </c>
      <c r="G435" s="74">
        <f t="shared" si="487"/>
        <v>5354.3</v>
      </c>
      <c r="H435" s="74">
        <f t="shared" si="487"/>
        <v>2154.3000000000002</v>
      </c>
      <c r="I435" s="74">
        <f t="shared" si="487"/>
        <v>0</v>
      </c>
      <c r="J435" s="74">
        <f t="shared" si="487"/>
        <v>3200</v>
      </c>
      <c r="K435" s="63">
        <f t="shared" si="7"/>
        <v>0.99986928104575168</v>
      </c>
      <c r="L435" s="74">
        <f t="shared" si="487"/>
        <v>5354.3</v>
      </c>
      <c r="M435" s="74">
        <f t="shared" ref="M435" si="488">M436</f>
        <v>2154.3000000000002</v>
      </c>
      <c r="N435" s="74">
        <f t="shared" ref="N435" si="489">N436</f>
        <v>0</v>
      </c>
      <c r="O435" s="74">
        <f t="shared" ref="O435" si="490">O436</f>
        <v>3200</v>
      </c>
      <c r="P435" s="63">
        <f t="shared" si="3"/>
        <v>0.99986928104575168</v>
      </c>
      <c r="Q435" s="30"/>
    </row>
    <row r="436" spans="1:17" s="1" customFormat="1" ht="127.5">
      <c r="A436" s="75" t="s">
        <v>899</v>
      </c>
      <c r="B436" s="81" t="s">
        <v>329</v>
      </c>
      <c r="C436" s="74">
        <f>C437+C438</f>
        <v>5355</v>
      </c>
      <c r="D436" s="74">
        <f t="shared" ref="D436:L436" si="491">D437+D438</f>
        <v>2155</v>
      </c>
      <c r="E436" s="74">
        <f t="shared" si="491"/>
        <v>0</v>
      </c>
      <c r="F436" s="74">
        <f t="shared" si="491"/>
        <v>3200</v>
      </c>
      <c r="G436" s="74">
        <f t="shared" si="491"/>
        <v>5354.3</v>
      </c>
      <c r="H436" s="74">
        <f t="shared" si="491"/>
        <v>2154.3000000000002</v>
      </c>
      <c r="I436" s="74">
        <f t="shared" si="491"/>
        <v>0</v>
      </c>
      <c r="J436" s="74">
        <f t="shared" si="491"/>
        <v>3200</v>
      </c>
      <c r="K436" s="63">
        <f t="shared" si="7"/>
        <v>0.99986928104575168</v>
      </c>
      <c r="L436" s="74">
        <f t="shared" si="491"/>
        <v>5354.3</v>
      </c>
      <c r="M436" s="74">
        <f t="shared" ref="M436" si="492">M437+M438</f>
        <v>2154.3000000000002</v>
      </c>
      <c r="N436" s="74">
        <f t="shared" ref="N436" si="493">N437+N438</f>
        <v>0</v>
      </c>
      <c r="O436" s="74">
        <f t="shared" ref="O436" si="494">O437+O438</f>
        <v>3200</v>
      </c>
      <c r="P436" s="63">
        <f t="shared" si="3"/>
        <v>0.99986928104575168</v>
      </c>
      <c r="Q436" s="30"/>
    </row>
    <row r="437" spans="1:17" s="1" customFormat="1" ht="105">
      <c r="A437" s="75" t="s">
        <v>799</v>
      </c>
      <c r="B437" s="41" t="s">
        <v>330</v>
      </c>
      <c r="C437" s="71">
        <f t="shared" ref="C437" si="495">D437+E437+F437</f>
        <v>3200</v>
      </c>
      <c r="D437" s="71">
        <v>0</v>
      </c>
      <c r="E437" s="71">
        <v>0</v>
      </c>
      <c r="F437" s="71">
        <v>3200</v>
      </c>
      <c r="G437" s="71">
        <f t="shared" ref="G437" si="496">H437+I437+J437</f>
        <v>3200</v>
      </c>
      <c r="H437" s="71">
        <v>0</v>
      </c>
      <c r="I437" s="71">
        <v>0</v>
      </c>
      <c r="J437" s="71">
        <v>3200</v>
      </c>
      <c r="K437" s="63">
        <f t="shared" si="7"/>
        <v>1</v>
      </c>
      <c r="L437" s="71">
        <f t="shared" ref="L437" si="497">M437+N437+O437</f>
        <v>3200</v>
      </c>
      <c r="M437" s="71">
        <v>0</v>
      </c>
      <c r="N437" s="71">
        <v>0</v>
      </c>
      <c r="O437" s="71">
        <v>3200</v>
      </c>
      <c r="P437" s="63">
        <f t="shared" si="3"/>
        <v>1</v>
      </c>
      <c r="Q437" s="30"/>
    </row>
    <row r="438" spans="1:17" s="1" customFormat="1" ht="52.5">
      <c r="A438" s="75" t="s">
        <v>800</v>
      </c>
      <c r="B438" s="41" t="s">
        <v>331</v>
      </c>
      <c r="C438" s="71">
        <f t="shared" ref="C438" si="498">D438+E438+F438</f>
        <v>2155</v>
      </c>
      <c r="D438" s="71">
        <v>2155</v>
      </c>
      <c r="E438" s="71">
        <v>0</v>
      </c>
      <c r="F438" s="71">
        <v>0</v>
      </c>
      <c r="G438" s="71">
        <f t="shared" ref="G438" si="499">H438+I438+J438</f>
        <v>2154.3000000000002</v>
      </c>
      <c r="H438" s="71">
        <v>2154.3000000000002</v>
      </c>
      <c r="I438" s="71">
        <v>0</v>
      </c>
      <c r="J438" s="71">
        <v>0</v>
      </c>
      <c r="K438" s="63">
        <f t="shared" si="7"/>
        <v>0.99967517401392125</v>
      </c>
      <c r="L438" s="71">
        <f t="shared" ref="L438" si="500">M438+N438+O438</f>
        <v>2154.3000000000002</v>
      </c>
      <c r="M438" s="71">
        <v>2154.3000000000002</v>
      </c>
      <c r="N438" s="71">
        <v>0</v>
      </c>
      <c r="O438" s="71">
        <v>0</v>
      </c>
      <c r="P438" s="63">
        <f t="shared" si="3"/>
        <v>0.99967517401392125</v>
      </c>
      <c r="Q438" s="30"/>
    </row>
    <row r="439" spans="1:17" s="1" customFormat="1" ht="51">
      <c r="A439" s="75" t="s">
        <v>896</v>
      </c>
      <c r="B439" s="81" t="s">
        <v>332</v>
      </c>
      <c r="C439" s="74">
        <f>C440</f>
        <v>8476</v>
      </c>
      <c r="D439" s="74">
        <f t="shared" ref="D439:J439" si="501">D440</f>
        <v>0</v>
      </c>
      <c r="E439" s="74">
        <f t="shared" si="501"/>
        <v>8476</v>
      </c>
      <c r="F439" s="74">
        <f t="shared" si="501"/>
        <v>0</v>
      </c>
      <c r="G439" s="74">
        <f t="shared" si="501"/>
        <v>7075</v>
      </c>
      <c r="H439" s="74">
        <f t="shared" si="501"/>
        <v>0</v>
      </c>
      <c r="I439" s="74">
        <f t="shared" si="501"/>
        <v>7075</v>
      </c>
      <c r="J439" s="74">
        <f t="shared" si="501"/>
        <v>0</v>
      </c>
      <c r="K439" s="63">
        <f t="shared" si="7"/>
        <v>0.8347097687588485</v>
      </c>
      <c r="L439" s="74">
        <f>L440</f>
        <v>7075</v>
      </c>
      <c r="M439" s="74">
        <f t="shared" ref="M439:O439" si="502">M440</f>
        <v>0</v>
      </c>
      <c r="N439" s="74">
        <f t="shared" si="502"/>
        <v>7075</v>
      </c>
      <c r="O439" s="74">
        <f t="shared" si="502"/>
        <v>0</v>
      </c>
      <c r="P439" s="63">
        <f t="shared" si="3"/>
        <v>0.8347097687588485</v>
      </c>
      <c r="Q439" s="30"/>
    </row>
    <row r="440" spans="1:17" s="1" customFormat="1" ht="127.5">
      <c r="A440" s="75" t="s">
        <v>899</v>
      </c>
      <c r="B440" s="81" t="s">
        <v>333</v>
      </c>
      <c r="C440" s="74">
        <f>C441+C442</f>
        <v>8476</v>
      </c>
      <c r="D440" s="74">
        <f t="shared" ref="D440:L440" si="503">D441+D442</f>
        <v>0</v>
      </c>
      <c r="E440" s="74">
        <f t="shared" si="503"/>
        <v>8476</v>
      </c>
      <c r="F440" s="74">
        <f t="shared" si="503"/>
        <v>0</v>
      </c>
      <c r="G440" s="74">
        <f t="shared" si="503"/>
        <v>7075</v>
      </c>
      <c r="H440" s="74">
        <f t="shared" si="503"/>
        <v>0</v>
      </c>
      <c r="I440" s="74">
        <f t="shared" si="503"/>
        <v>7075</v>
      </c>
      <c r="J440" s="74">
        <f t="shared" si="503"/>
        <v>0</v>
      </c>
      <c r="K440" s="63">
        <f t="shared" si="7"/>
        <v>0.8347097687588485</v>
      </c>
      <c r="L440" s="74">
        <f t="shared" si="503"/>
        <v>7075</v>
      </c>
      <c r="M440" s="74">
        <f t="shared" ref="M440" si="504">M441+M442</f>
        <v>0</v>
      </c>
      <c r="N440" s="74">
        <f t="shared" ref="N440" si="505">N441+N442</f>
        <v>7075</v>
      </c>
      <c r="O440" s="74">
        <f t="shared" ref="O440" si="506">O441+O442</f>
        <v>0</v>
      </c>
      <c r="P440" s="63">
        <f t="shared" ref="P440:P442" si="507">L440/C440</f>
        <v>0.8347097687588485</v>
      </c>
      <c r="Q440" s="30"/>
    </row>
    <row r="441" spans="1:17" s="1" customFormat="1" ht="183.75" customHeight="1">
      <c r="A441" s="75" t="s">
        <v>799</v>
      </c>
      <c r="B441" s="41" t="s">
        <v>334</v>
      </c>
      <c r="C441" s="71">
        <f t="shared" ref="C441" si="508">D441+E441+F441</f>
        <v>6993</v>
      </c>
      <c r="D441" s="71">
        <v>0</v>
      </c>
      <c r="E441" s="71">
        <v>6993</v>
      </c>
      <c r="F441" s="71">
        <v>0</v>
      </c>
      <c r="G441" s="71">
        <f t="shared" ref="G441" si="509">H441+I441+J441</f>
        <v>6826.1</v>
      </c>
      <c r="H441" s="71">
        <v>0</v>
      </c>
      <c r="I441" s="71">
        <v>6826.1</v>
      </c>
      <c r="J441" s="71">
        <v>0</v>
      </c>
      <c r="K441" s="63">
        <f t="shared" si="7"/>
        <v>0.97613327613327616</v>
      </c>
      <c r="L441" s="71">
        <f t="shared" ref="L441" si="510">M441+N441+O441</f>
        <v>6826.1</v>
      </c>
      <c r="M441" s="71">
        <v>0</v>
      </c>
      <c r="N441" s="71">
        <v>6826.1</v>
      </c>
      <c r="O441" s="71">
        <v>0</v>
      </c>
      <c r="P441" s="63">
        <f t="shared" si="507"/>
        <v>0.97613327613327616</v>
      </c>
      <c r="Q441" s="30" t="s">
        <v>1687</v>
      </c>
    </row>
    <row r="442" spans="1:17" s="1" customFormat="1" ht="267" customHeight="1">
      <c r="A442" s="75" t="s">
        <v>800</v>
      </c>
      <c r="B442" s="41" t="s">
        <v>335</v>
      </c>
      <c r="C442" s="71">
        <f t="shared" ref="C442" si="511">D442+E442+F442</f>
        <v>1483</v>
      </c>
      <c r="D442" s="71">
        <v>0</v>
      </c>
      <c r="E442" s="71">
        <v>1483</v>
      </c>
      <c r="F442" s="71">
        <v>0</v>
      </c>
      <c r="G442" s="71">
        <f t="shared" ref="G442" si="512">H442+I442+J442</f>
        <v>248.9</v>
      </c>
      <c r="H442" s="71">
        <v>0</v>
      </c>
      <c r="I442" s="71">
        <v>248.9</v>
      </c>
      <c r="J442" s="71">
        <v>0</v>
      </c>
      <c r="K442" s="63">
        <f t="shared" si="7"/>
        <v>0.16783546864463925</v>
      </c>
      <c r="L442" s="71">
        <f t="shared" ref="L442" si="513">M442+N442+O442</f>
        <v>248.9</v>
      </c>
      <c r="M442" s="71">
        <v>0</v>
      </c>
      <c r="N442" s="71">
        <v>248.9</v>
      </c>
      <c r="O442" s="71">
        <v>0</v>
      </c>
      <c r="P442" s="63">
        <f t="shared" si="507"/>
        <v>0.16783546864463925</v>
      </c>
      <c r="Q442" s="30" t="s">
        <v>1672</v>
      </c>
    </row>
    <row r="443" spans="1:17" s="1" customFormat="1" ht="76.5">
      <c r="A443" s="75" t="s">
        <v>929</v>
      </c>
      <c r="B443" s="81" t="s">
        <v>336</v>
      </c>
      <c r="C443" s="74">
        <f>C444</f>
        <v>0</v>
      </c>
      <c r="D443" s="74">
        <f t="shared" ref="D443:L444" si="514">D444</f>
        <v>0</v>
      </c>
      <c r="E443" s="74">
        <f t="shared" si="514"/>
        <v>0</v>
      </c>
      <c r="F443" s="74">
        <f t="shared" si="514"/>
        <v>0</v>
      </c>
      <c r="G443" s="74">
        <f t="shared" si="514"/>
        <v>0</v>
      </c>
      <c r="H443" s="74">
        <f t="shared" si="514"/>
        <v>0</v>
      </c>
      <c r="I443" s="74">
        <f t="shared" si="514"/>
        <v>0</v>
      </c>
      <c r="J443" s="74">
        <f t="shared" si="514"/>
        <v>0</v>
      </c>
      <c r="K443" s="63" t="s">
        <v>32</v>
      </c>
      <c r="L443" s="74">
        <f t="shared" si="514"/>
        <v>0</v>
      </c>
      <c r="M443" s="74">
        <f t="shared" ref="M443:M444" si="515">M444</f>
        <v>0</v>
      </c>
      <c r="N443" s="74">
        <f t="shared" ref="N443:N444" si="516">N444</f>
        <v>0</v>
      </c>
      <c r="O443" s="74">
        <f t="shared" ref="O443:O444" si="517">O444</f>
        <v>0</v>
      </c>
      <c r="P443" s="63" t="s">
        <v>32</v>
      </c>
      <c r="Q443" s="30"/>
    </row>
    <row r="444" spans="1:17" s="1" customFormat="1" ht="51">
      <c r="A444" s="75" t="s">
        <v>23</v>
      </c>
      <c r="B444" s="81" t="s">
        <v>337</v>
      </c>
      <c r="C444" s="74">
        <f>C445</f>
        <v>0</v>
      </c>
      <c r="D444" s="74">
        <f t="shared" si="514"/>
        <v>0</v>
      </c>
      <c r="E444" s="74">
        <f t="shared" si="514"/>
        <v>0</v>
      </c>
      <c r="F444" s="74">
        <f t="shared" si="514"/>
        <v>0</v>
      </c>
      <c r="G444" s="74">
        <f t="shared" si="514"/>
        <v>0</v>
      </c>
      <c r="H444" s="74">
        <f t="shared" si="514"/>
        <v>0</v>
      </c>
      <c r="I444" s="74">
        <f t="shared" si="514"/>
        <v>0</v>
      </c>
      <c r="J444" s="74">
        <f t="shared" si="514"/>
        <v>0</v>
      </c>
      <c r="K444" s="63" t="s">
        <v>32</v>
      </c>
      <c r="L444" s="74">
        <f t="shared" si="514"/>
        <v>0</v>
      </c>
      <c r="M444" s="74">
        <f t="shared" si="515"/>
        <v>0</v>
      </c>
      <c r="N444" s="74">
        <f t="shared" si="516"/>
        <v>0</v>
      </c>
      <c r="O444" s="74">
        <f t="shared" si="517"/>
        <v>0</v>
      </c>
      <c r="P444" s="63" t="s">
        <v>32</v>
      </c>
      <c r="Q444" s="30"/>
    </row>
    <row r="445" spans="1:17" s="1" customFormat="1" ht="52.5">
      <c r="A445" s="75" t="s">
        <v>804</v>
      </c>
      <c r="B445" s="41" t="s">
        <v>338</v>
      </c>
      <c r="C445" s="71">
        <f t="shared" ref="C445" si="518">D445+E445+F445</f>
        <v>0</v>
      </c>
      <c r="D445" s="71">
        <v>0</v>
      </c>
      <c r="E445" s="71">
        <v>0</v>
      </c>
      <c r="F445" s="71">
        <v>0</v>
      </c>
      <c r="G445" s="71">
        <f t="shared" ref="G445" si="519">H445+I445+J445</f>
        <v>0</v>
      </c>
      <c r="H445" s="71">
        <v>0</v>
      </c>
      <c r="I445" s="71">
        <v>0</v>
      </c>
      <c r="J445" s="71">
        <v>0</v>
      </c>
      <c r="K445" s="63" t="s">
        <v>32</v>
      </c>
      <c r="L445" s="71">
        <f t="shared" ref="L445" si="520">M445+N445+O445</f>
        <v>0</v>
      </c>
      <c r="M445" s="71">
        <v>0</v>
      </c>
      <c r="N445" s="71">
        <v>0</v>
      </c>
      <c r="O445" s="71">
        <v>0</v>
      </c>
      <c r="P445" s="63" t="s">
        <v>32</v>
      </c>
      <c r="Q445" s="30" t="s">
        <v>1621</v>
      </c>
    </row>
    <row r="446" spans="1:17" s="1" customFormat="1" ht="67.5" customHeight="1">
      <c r="A446" s="42" t="s">
        <v>13</v>
      </c>
      <c r="B446" s="83" t="s">
        <v>50</v>
      </c>
      <c r="C446" s="74">
        <f>C447+C473+C478</f>
        <v>21118.1</v>
      </c>
      <c r="D446" s="74">
        <f t="shared" ref="D446:L446" si="521">D447+D473+D478</f>
        <v>11337.900000000001</v>
      </c>
      <c r="E446" s="74">
        <f t="shared" si="521"/>
        <v>9780.2000000000007</v>
      </c>
      <c r="F446" s="74">
        <f t="shared" si="521"/>
        <v>0</v>
      </c>
      <c r="G446" s="74">
        <f t="shared" si="521"/>
        <v>18814.7</v>
      </c>
      <c r="H446" s="74">
        <f t="shared" si="521"/>
        <v>9035.3000000000011</v>
      </c>
      <c r="I446" s="74">
        <f t="shared" si="521"/>
        <v>9779.4</v>
      </c>
      <c r="J446" s="74">
        <f t="shared" si="521"/>
        <v>0</v>
      </c>
      <c r="K446" s="63">
        <f t="shared" si="7"/>
        <v>0.89092768762341323</v>
      </c>
      <c r="L446" s="74">
        <f t="shared" si="521"/>
        <v>18814.7</v>
      </c>
      <c r="M446" s="74">
        <f t="shared" ref="M446" si="522">M447+M473+M478</f>
        <v>9035.3000000000011</v>
      </c>
      <c r="N446" s="74">
        <f t="shared" ref="N446" si="523">N447+N473+N478</f>
        <v>9779.4</v>
      </c>
      <c r="O446" s="74">
        <f t="shared" ref="O446" si="524">O447+O473+O478</f>
        <v>0</v>
      </c>
      <c r="P446" s="63">
        <f t="shared" si="3"/>
        <v>0.89092768762341323</v>
      </c>
      <c r="Q446" s="30"/>
    </row>
    <row r="447" spans="1:17" s="1" customFormat="1" ht="26.25">
      <c r="A447" s="75" t="s">
        <v>6</v>
      </c>
      <c r="B447" s="81" t="s">
        <v>339</v>
      </c>
      <c r="C447" s="74">
        <f>C448+C461</f>
        <v>5095.7</v>
      </c>
      <c r="D447" s="74">
        <f t="shared" ref="D447:L447" si="525">D448+D461</f>
        <v>5095.7</v>
      </c>
      <c r="E447" s="74">
        <f t="shared" si="525"/>
        <v>0</v>
      </c>
      <c r="F447" s="74">
        <f t="shared" si="525"/>
        <v>0</v>
      </c>
      <c r="G447" s="74">
        <f t="shared" si="525"/>
        <v>4454.7000000000007</v>
      </c>
      <c r="H447" s="74">
        <f t="shared" si="525"/>
        <v>4454.7000000000007</v>
      </c>
      <c r="I447" s="74">
        <f t="shared" si="525"/>
        <v>0</v>
      </c>
      <c r="J447" s="74">
        <f t="shared" si="525"/>
        <v>0</v>
      </c>
      <c r="K447" s="63">
        <f t="shared" si="7"/>
        <v>0.87420766528641813</v>
      </c>
      <c r="L447" s="74">
        <f t="shared" si="525"/>
        <v>4454.7000000000007</v>
      </c>
      <c r="M447" s="74">
        <f t="shared" ref="M447" si="526">M448+M461</f>
        <v>4454.7000000000007</v>
      </c>
      <c r="N447" s="74">
        <f t="shared" ref="N447" si="527">N448+N461</f>
        <v>0</v>
      </c>
      <c r="O447" s="74">
        <f t="shared" ref="O447" si="528">O448+O461</f>
        <v>0</v>
      </c>
      <c r="P447" s="63">
        <f t="shared" si="3"/>
        <v>0.87420766528641813</v>
      </c>
      <c r="Q447" s="30"/>
    </row>
    <row r="448" spans="1:17" s="1" customFormat="1" ht="51">
      <c r="A448" s="75" t="s">
        <v>899</v>
      </c>
      <c r="B448" s="81" t="s">
        <v>340</v>
      </c>
      <c r="C448" s="74">
        <f>C449+C456+C459+C452</f>
        <v>3546.6</v>
      </c>
      <c r="D448" s="74">
        <f t="shared" ref="D448:L448" si="529">D449+D456+D459+D452</f>
        <v>3546.6</v>
      </c>
      <c r="E448" s="74">
        <f t="shared" si="529"/>
        <v>0</v>
      </c>
      <c r="F448" s="74">
        <f t="shared" si="529"/>
        <v>0</v>
      </c>
      <c r="G448" s="74">
        <f t="shared" si="529"/>
        <v>2944.7000000000003</v>
      </c>
      <c r="H448" s="74">
        <f t="shared" si="529"/>
        <v>2944.7000000000003</v>
      </c>
      <c r="I448" s="74">
        <f t="shared" si="529"/>
        <v>0</v>
      </c>
      <c r="J448" s="74">
        <f t="shared" si="529"/>
        <v>0</v>
      </c>
      <c r="K448" s="63">
        <f t="shared" si="7"/>
        <v>0.83028816331134059</v>
      </c>
      <c r="L448" s="74">
        <f t="shared" si="529"/>
        <v>2944.7000000000003</v>
      </c>
      <c r="M448" s="74">
        <f t="shared" ref="M448" si="530">M449+M456+M459+M452</f>
        <v>2944.7000000000003</v>
      </c>
      <c r="N448" s="74">
        <f t="shared" ref="N448" si="531">N449+N456+N459+N452</f>
        <v>0</v>
      </c>
      <c r="O448" s="74">
        <f t="shared" ref="O448" si="532">O449+O456+O459+O452</f>
        <v>0</v>
      </c>
      <c r="P448" s="63">
        <f t="shared" si="3"/>
        <v>0.83028816331134059</v>
      </c>
      <c r="Q448" s="30"/>
    </row>
    <row r="449" spans="1:17" s="1" customFormat="1" ht="52.5">
      <c r="A449" s="75" t="s">
        <v>799</v>
      </c>
      <c r="B449" s="41" t="s">
        <v>341</v>
      </c>
      <c r="C449" s="71">
        <f>C450+C451</f>
        <v>99.3</v>
      </c>
      <c r="D449" s="71">
        <f t="shared" ref="D449:L449" si="533">D450+D451</f>
        <v>99.3</v>
      </c>
      <c r="E449" s="71">
        <f t="shared" si="533"/>
        <v>0</v>
      </c>
      <c r="F449" s="71">
        <f t="shared" si="533"/>
        <v>0</v>
      </c>
      <c r="G449" s="71">
        <f t="shared" si="533"/>
        <v>99.3</v>
      </c>
      <c r="H449" s="71">
        <f t="shared" si="533"/>
        <v>99.3</v>
      </c>
      <c r="I449" s="71">
        <f t="shared" si="533"/>
        <v>0</v>
      </c>
      <c r="J449" s="71">
        <f t="shared" si="533"/>
        <v>0</v>
      </c>
      <c r="K449" s="63">
        <f t="shared" si="7"/>
        <v>1</v>
      </c>
      <c r="L449" s="71">
        <f t="shared" si="533"/>
        <v>99.3</v>
      </c>
      <c r="M449" s="71">
        <f t="shared" ref="M449" si="534">M450+M451</f>
        <v>99.3</v>
      </c>
      <c r="N449" s="71">
        <f t="shared" ref="N449" si="535">N450+N451</f>
        <v>0</v>
      </c>
      <c r="O449" s="71">
        <f t="shared" ref="O449" si="536">O450+O451</f>
        <v>0</v>
      </c>
      <c r="P449" s="63">
        <f t="shared" si="3"/>
        <v>1</v>
      </c>
      <c r="Q449" s="30"/>
    </row>
    <row r="450" spans="1:17" s="1" customFormat="1" ht="105">
      <c r="A450" s="75" t="s">
        <v>907</v>
      </c>
      <c r="B450" s="82" t="s">
        <v>342</v>
      </c>
      <c r="C450" s="71">
        <f t="shared" ref="C450" si="537">D450+E450+F450</f>
        <v>0</v>
      </c>
      <c r="D450" s="71">
        <v>0</v>
      </c>
      <c r="E450" s="71">
        <v>0</v>
      </c>
      <c r="F450" s="71">
        <v>0</v>
      </c>
      <c r="G450" s="71">
        <f t="shared" ref="G450" si="538">H450+I450+J450</f>
        <v>0</v>
      </c>
      <c r="H450" s="71">
        <v>0</v>
      </c>
      <c r="I450" s="71">
        <v>0</v>
      </c>
      <c r="J450" s="71">
        <v>0</v>
      </c>
      <c r="K450" s="63" t="s">
        <v>32</v>
      </c>
      <c r="L450" s="71">
        <f t="shared" ref="L450" si="539">M450+N450+O450</f>
        <v>0</v>
      </c>
      <c r="M450" s="71">
        <v>0</v>
      </c>
      <c r="N450" s="71">
        <v>0</v>
      </c>
      <c r="O450" s="71">
        <v>0</v>
      </c>
      <c r="P450" s="63" t="s">
        <v>32</v>
      </c>
      <c r="Q450" s="30" t="s">
        <v>1621</v>
      </c>
    </row>
    <row r="451" spans="1:17" s="1" customFormat="1" ht="78.75">
      <c r="A451" s="75" t="s">
        <v>908</v>
      </c>
      <c r="B451" s="82" t="s">
        <v>343</v>
      </c>
      <c r="C451" s="71">
        <f t="shared" ref="C451" si="540">D451+E451+F451</f>
        <v>99.3</v>
      </c>
      <c r="D451" s="71">
        <v>99.3</v>
      </c>
      <c r="E451" s="71">
        <v>0</v>
      </c>
      <c r="F451" s="71">
        <v>0</v>
      </c>
      <c r="G451" s="71">
        <f t="shared" ref="G451" si="541">H451+I451+J451</f>
        <v>99.3</v>
      </c>
      <c r="H451" s="71">
        <v>99.3</v>
      </c>
      <c r="I451" s="71">
        <v>0</v>
      </c>
      <c r="J451" s="71">
        <v>0</v>
      </c>
      <c r="K451" s="63">
        <f t="shared" si="7"/>
        <v>1</v>
      </c>
      <c r="L451" s="71">
        <f t="shared" ref="L451" si="542">M451+N451+O451</f>
        <v>99.3</v>
      </c>
      <c r="M451" s="71">
        <v>99.3</v>
      </c>
      <c r="N451" s="71">
        <v>0</v>
      </c>
      <c r="O451" s="71">
        <v>0</v>
      </c>
      <c r="P451" s="63">
        <f t="shared" si="3"/>
        <v>1</v>
      </c>
      <c r="Q451" s="30"/>
    </row>
    <row r="452" spans="1:17" s="1" customFormat="1" ht="236.25">
      <c r="A452" s="75" t="s">
        <v>800</v>
      </c>
      <c r="B452" s="41" t="s">
        <v>797</v>
      </c>
      <c r="C452" s="71">
        <f>C453+C454+C455</f>
        <v>647.1</v>
      </c>
      <c r="D452" s="71">
        <f t="shared" ref="D452:O452" si="543">D453+D454+D455</f>
        <v>647.1</v>
      </c>
      <c r="E452" s="71">
        <f t="shared" si="543"/>
        <v>0</v>
      </c>
      <c r="F452" s="71">
        <f t="shared" si="543"/>
        <v>0</v>
      </c>
      <c r="G452" s="71">
        <f t="shared" si="543"/>
        <v>647.1</v>
      </c>
      <c r="H452" s="71">
        <f t="shared" si="543"/>
        <v>647.1</v>
      </c>
      <c r="I452" s="71">
        <f t="shared" si="543"/>
        <v>0</v>
      </c>
      <c r="J452" s="71">
        <f t="shared" si="543"/>
        <v>0</v>
      </c>
      <c r="K452" s="63">
        <f t="shared" si="7"/>
        <v>1</v>
      </c>
      <c r="L452" s="71">
        <f t="shared" si="543"/>
        <v>647.1</v>
      </c>
      <c r="M452" s="71">
        <f t="shared" si="543"/>
        <v>647.1</v>
      </c>
      <c r="N452" s="71">
        <f t="shared" si="543"/>
        <v>0</v>
      </c>
      <c r="O452" s="71">
        <f t="shared" si="543"/>
        <v>0</v>
      </c>
      <c r="P452" s="63">
        <f t="shared" si="3"/>
        <v>1</v>
      </c>
      <c r="Q452" s="30"/>
    </row>
    <row r="453" spans="1:17" s="1" customFormat="1" ht="78.75">
      <c r="A453" s="75" t="s">
        <v>919</v>
      </c>
      <c r="B453" s="82" t="s">
        <v>344</v>
      </c>
      <c r="C453" s="71">
        <f t="shared" ref="C453" si="544">D453+E453+F453</f>
        <v>429.1</v>
      </c>
      <c r="D453" s="71">
        <v>429.1</v>
      </c>
      <c r="E453" s="71">
        <v>0</v>
      </c>
      <c r="F453" s="71">
        <v>0</v>
      </c>
      <c r="G453" s="71">
        <f t="shared" ref="G453" si="545">H453+I453+J453</f>
        <v>429.1</v>
      </c>
      <c r="H453" s="71">
        <v>429.1</v>
      </c>
      <c r="I453" s="71">
        <v>0</v>
      </c>
      <c r="J453" s="71">
        <v>0</v>
      </c>
      <c r="K453" s="63">
        <f t="shared" si="7"/>
        <v>1</v>
      </c>
      <c r="L453" s="71">
        <f t="shared" ref="L453" si="546">M453+N453+O453</f>
        <v>429.1</v>
      </c>
      <c r="M453" s="71">
        <v>429.1</v>
      </c>
      <c r="N453" s="71">
        <v>0</v>
      </c>
      <c r="O453" s="71">
        <v>0</v>
      </c>
      <c r="P453" s="63">
        <f t="shared" si="3"/>
        <v>1</v>
      </c>
      <c r="Q453" s="30"/>
    </row>
    <row r="454" spans="1:17" s="1" customFormat="1" ht="105">
      <c r="A454" s="75" t="s">
        <v>930</v>
      </c>
      <c r="B454" s="82" t="s">
        <v>345</v>
      </c>
      <c r="C454" s="71">
        <f t="shared" ref="C454" si="547">D454+E454+F454</f>
        <v>70</v>
      </c>
      <c r="D454" s="71">
        <v>70</v>
      </c>
      <c r="E454" s="71">
        <v>0</v>
      </c>
      <c r="F454" s="71">
        <v>0</v>
      </c>
      <c r="G454" s="71">
        <f t="shared" ref="G454" si="548">H454+I454+J454</f>
        <v>70</v>
      </c>
      <c r="H454" s="71">
        <v>70</v>
      </c>
      <c r="I454" s="71">
        <v>0</v>
      </c>
      <c r="J454" s="71">
        <v>0</v>
      </c>
      <c r="K454" s="63">
        <f t="shared" si="7"/>
        <v>1</v>
      </c>
      <c r="L454" s="71">
        <f t="shared" ref="L454" si="549">M454+N454+O454</f>
        <v>70</v>
      </c>
      <c r="M454" s="71">
        <v>70</v>
      </c>
      <c r="N454" s="71">
        <v>0</v>
      </c>
      <c r="O454" s="71">
        <v>0</v>
      </c>
      <c r="P454" s="63">
        <f t="shared" si="3"/>
        <v>1</v>
      </c>
      <c r="Q454" s="30"/>
    </row>
    <row r="455" spans="1:17" s="1" customFormat="1" ht="78.75">
      <c r="A455" s="75" t="s">
        <v>920</v>
      </c>
      <c r="B455" s="82" t="s">
        <v>346</v>
      </c>
      <c r="C455" s="71">
        <f t="shared" ref="C455" si="550">D455+E455+F455</f>
        <v>148</v>
      </c>
      <c r="D455" s="71">
        <v>148</v>
      </c>
      <c r="E455" s="71">
        <v>0</v>
      </c>
      <c r="F455" s="71">
        <v>0</v>
      </c>
      <c r="G455" s="71">
        <f t="shared" ref="G455" si="551">H455+I455+J455</f>
        <v>148</v>
      </c>
      <c r="H455" s="71">
        <v>148</v>
      </c>
      <c r="I455" s="71">
        <v>0</v>
      </c>
      <c r="J455" s="71">
        <v>0</v>
      </c>
      <c r="K455" s="63">
        <f t="shared" si="7"/>
        <v>1</v>
      </c>
      <c r="L455" s="71">
        <f t="shared" ref="L455" si="552">M455+N455+O455</f>
        <v>148</v>
      </c>
      <c r="M455" s="71">
        <v>148</v>
      </c>
      <c r="N455" s="71">
        <v>0</v>
      </c>
      <c r="O455" s="71">
        <v>0</v>
      </c>
      <c r="P455" s="63">
        <f t="shared" si="3"/>
        <v>1</v>
      </c>
      <c r="Q455" s="30"/>
    </row>
    <row r="456" spans="1:17" s="1" customFormat="1" ht="210">
      <c r="A456" s="75" t="s">
        <v>802</v>
      </c>
      <c r="B456" s="41" t="s">
        <v>347</v>
      </c>
      <c r="C456" s="71">
        <f>C457+C458</f>
        <v>137</v>
      </c>
      <c r="D456" s="71">
        <f t="shared" ref="D456:L456" si="553">D457+D458</f>
        <v>137</v>
      </c>
      <c r="E456" s="71">
        <f t="shared" si="553"/>
        <v>0</v>
      </c>
      <c r="F456" s="71">
        <f t="shared" si="553"/>
        <v>0</v>
      </c>
      <c r="G456" s="71">
        <f t="shared" si="553"/>
        <v>137</v>
      </c>
      <c r="H456" s="71">
        <f t="shared" si="553"/>
        <v>137</v>
      </c>
      <c r="I456" s="71">
        <f t="shared" si="553"/>
        <v>0</v>
      </c>
      <c r="J456" s="71">
        <f t="shared" si="553"/>
        <v>0</v>
      </c>
      <c r="K456" s="63">
        <f t="shared" si="7"/>
        <v>1</v>
      </c>
      <c r="L456" s="71">
        <f t="shared" si="553"/>
        <v>137</v>
      </c>
      <c r="M456" s="71">
        <f t="shared" ref="M456" si="554">M457+M458</f>
        <v>137</v>
      </c>
      <c r="N456" s="71">
        <f t="shared" ref="N456" si="555">N457+N458</f>
        <v>0</v>
      </c>
      <c r="O456" s="71">
        <f t="shared" ref="O456" si="556">O457+O458</f>
        <v>0</v>
      </c>
      <c r="P456" s="63">
        <f t="shared" si="3"/>
        <v>1</v>
      </c>
      <c r="Q456" s="30"/>
    </row>
    <row r="457" spans="1:17" s="1" customFormat="1" ht="78.75">
      <c r="A457" s="75" t="s">
        <v>931</v>
      </c>
      <c r="B457" s="82" t="s">
        <v>348</v>
      </c>
      <c r="C457" s="71">
        <f t="shared" ref="C457" si="557">D457+E457+F457</f>
        <v>0</v>
      </c>
      <c r="D457" s="71">
        <v>0</v>
      </c>
      <c r="E457" s="71">
        <v>0</v>
      </c>
      <c r="F457" s="71">
        <v>0</v>
      </c>
      <c r="G457" s="71">
        <f t="shared" ref="G457" si="558">H457+I457+J457</f>
        <v>0</v>
      </c>
      <c r="H457" s="71">
        <v>0</v>
      </c>
      <c r="I457" s="71">
        <v>0</v>
      </c>
      <c r="J457" s="71">
        <v>0</v>
      </c>
      <c r="K457" s="63" t="s">
        <v>32</v>
      </c>
      <c r="L457" s="71">
        <f t="shared" ref="L457" si="559">M457+N457+O457</f>
        <v>0</v>
      </c>
      <c r="M457" s="71">
        <v>0</v>
      </c>
      <c r="N457" s="71">
        <v>0</v>
      </c>
      <c r="O457" s="71">
        <v>0</v>
      </c>
      <c r="P457" s="63" t="s">
        <v>32</v>
      </c>
      <c r="Q457" s="30" t="s">
        <v>1621</v>
      </c>
    </row>
    <row r="458" spans="1:17" s="1" customFormat="1" ht="78.75">
      <c r="A458" s="75" t="s">
        <v>932</v>
      </c>
      <c r="B458" s="82" t="s">
        <v>349</v>
      </c>
      <c r="C458" s="71">
        <f t="shared" ref="C458" si="560">D458+E458+F458</f>
        <v>137</v>
      </c>
      <c r="D458" s="71">
        <v>137</v>
      </c>
      <c r="E458" s="71">
        <v>0</v>
      </c>
      <c r="F458" s="71">
        <v>0</v>
      </c>
      <c r="G458" s="71">
        <f t="shared" ref="G458" si="561">H458+I458+J458</f>
        <v>137</v>
      </c>
      <c r="H458" s="71">
        <v>137</v>
      </c>
      <c r="I458" s="71">
        <v>0</v>
      </c>
      <c r="J458" s="71">
        <v>0</v>
      </c>
      <c r="K458" s="63">
        <f t="shared" si="7"/>
        <v>1</v>
      </c>
      <c r="L458" s="71">
        <f t="shared" ref="L458" si="562">M458+N458+O458</f>
        <v>137</v>
      </c>
      <c r="M458" s="71">
        <v>137</v>
      </c>
      <c r="N458" s="71">
        <v>0</v>
      </c>
      <c r="O458" s="71">
        <v>0</v>
      </c>
      <c r="P458" s="63">
        <f t="shared" si="3"/>
        <v>1</v>
      </c>
      <c r="Q458" s="30"/>
    </row>
    <row r="459" spans="1:17" s="1" customFormat="1" ht="52.5">
      <c r="A459" s="75" t="s">
        <v>933</v>
      </c>
      <c r="B459" s="41" t="s">
        <v>350</v>
      </c>
      <c r="C459" s="71">
        <f>C460</f>
        <v>2663.2</v>
      </c>
      <c r="D459" s="71">
        <f t="shared" ref="D459:L459" si="563">D460</f>
        <v>2663.2</v>
      </c>
      <c r="E459" s="71">
        <f t="shared" si="563"/>
        <v>0</v>
      </c>
      <c r="F459" s="71">
        <f t="shared" si="563"/>
        <v>0</v>
      </c>
      <c r="G459" s="71">
        <f t="shared" si="563"/>
        <v>2061.3000000000002</v>
      </c>
      <c r="H459" s="71">
        <f t="shared" si="563"/>
        <v>2061.3000000000002</v>
      </c>
      <c r="I459" s="71">
        <f t="shared" si="563"/>
        <v>0</v>
      </c>
      <c r="J459" s="71">
        <f t="shared" si="563"/>
        <v>0</v>
      </c>
      <c r="K459" s="63">
        <f t="shared" ref="K459:K482" si="564">G459/C459</f>
        <v>0.7739936917993393</v>
      </c>
      <c r="L459" s="71">
        <f t="shared" si="563"/>
        <v>2061.3000000000002</v>
      </c>
      <c r="M459" s="71">
        <f t="shared" ref="M459" si="565">M460</f>
        <v>2061.3000000000002</v>
      </c>
      <c r="N459" s="71">
        <f t="shared" ref="N459" si="566">N460</f>
        <v>0</v>
      </c>
      <c r="O459" s="71">
        <f t="shared" ref="O459" si="567">O460</f>
        <v>0</v>
      </c>
      <c r="P459" s="63">
        <f t="shared" si="3"/>
        <v>0.7739936917993393</v>
      </c>
      <c r="Q459" s="30"/>
    </row>
    <row r="460" spans="1:17" s="1" customFormat="1" ht="164.25" customHeight="1">
      <c r="A460" s="75" t="s">
        <v>934</v>
      </c>
      <c r="B460" s="82" t="s">
        <v>351</v>
      </c>
      <c r="C460" s="71">
        <f t="shared" ref="C460" si="568">D460+E460+F460</f>
        <v>2663.2</v>
      </c>
      <c r="D460" s="71">
        <v>2663.2</v>
      </c>
      <c r="E460" s="71">
        <v>0</v>
      </c>
      <c r="F460" s="71">
        <v>0</v>
      </c>
      <c r="G460" s="71">
        <f t="shared" ref="G460" si="569">H460+I460+J460</f>
        <v>2061.3000000000002</v>
      </c>
      <c r="H460" s="71">
        <v>2061.3000000000002</v>
      </c>
      <c r="I460" s="71">
        <v>0</v>
      </c>
      <c r="J460" s="71">
        <v>0</v>
      </c>
      <c r="K460" s="63">
        <f t="shared" si="564"/>
        <v>0.7739936917993393</v>
      </c>
      <c r="L460" s="71">
        <f t="shared" ref="L460" si="570">M460+N460+O460</f>
        <v>2061.3000000000002</v>
      </c>
      <c r="M460" s="71">
        <v>2061.3000000000002</v>
      </c>
      <c r="N460" s="71">
        <v>0</v>
      </c>
      <c r="O460" s="71">
        <v>0</v>
      </c>
      <c r="P460" s="63">
        <f t="shared" ref="P460:P482" si="571">L460/C460</f>
        <v>0.7739936917993393</v>
      </c>
      <c r="Q460" s="30" t="s">
        <v>1700</v>
      </c>
    </row>
    <row r="461" spans="1:17" s="1" customFormat="1" ht="51">
      <c r="A461" s="75" t="s">
        <v>900</v>
      </c>
      <c r="B461" s="81" t="s">
        <v>352</v>
      </c>
      <c r="C461" s="74">
        <f>C462+C466+C470</f>
        <v>1549.1</v>
      </c>
      <c r="D461" s="74">
        <f t="shared" ref="D461:L461" si="572">D462+D466+D470</f>
        <v>1549.1</v>
      </c>
      <c r="E461" s="74">
        <f t="shared" si="572"/>
        <v>0</v>
      </c>
      <c r="F461" s="74">
        <f t="shared" si="572"/>
        <v>0</v>
      </c>
      <c r="G461" s="74">
        <f t="shared" si="572"/>
        <v>1510</v>
      </c>
      <c r="H461" s="74">
        <f t="shared" si="572"/>
        <v>1510</v>
      </c>
      <c r="I461" s="74">
        <f t="shared" si="572"/>
        <v>0</v>
      </c>
      <c r="J461" s="74">
        <f t="shared" si="572"/>
        <v>0</v>
      </c>
      <c r="K461" s="63">
        <f t="shared" si="564"/>
        <v>0.97475953779613977</v>
      </c>
      <c r="L461" s="74">
        <f t="shared" si="572"/>
        <v>1510</v>
      </c>
      <c r="M461" s="74">
        <f t="shared" ref="M461" si="573">M462+M466+M470</f>
        <v>1510</v>
      </c>
      <c r="N461" s="74">
        <f t="shared" ref="N461" si="574">N462+N466+N470</f>
        <v>0</v>
      </c>
      <c r="O461" s="74">
        <f t="shared" ref="O461" si="575">O462+O466+O470</f>
        <v>0</v>
      </c>
      <c r="P461" s="63">
        <f t="shared" si="571"/>
        <v>0.97475953779613977</v>
      </c>
      <c r="Q461" s="30"/>
    </row>
    <row r="462" spans="1:17" s="1" customFormat="1" ht="69" customHeight="1">
      <c r="A462" s="75" t="s">
        <v>825</v>
      </c>
      <c r="B462" s="41" t="s">
        <v>353</v>
      </c>
      <c r="C462" s="71">
        <f>C463+C464+C465</f>
        <v>500</v>
      </c>
      <c r="D462" s="71">
        <f t="shared" ref="D462:L462" si="576">D463+D464+D465</f>
        <v>500</v>
      </c>
      <c r="E462" s="71">
        <f t="shared" si="576"/>
        <v>0</v>
      </c>
      <c r="F462" s="71">
        <f t="shared" si="576"/>
        <v>0</v>
      </c>
      <c r="G462" s="71">
        <f t="shared" si="576"/>
        <v>490.9</v>
      </c>
      <c r="H462" s="71">
        <f t="shared" si="576"/>
        <v>490.9</v>
      </c>
      <c r="I462" s="71">
        <f t="shared" si="576"/>
        <v>0</v>
      </c>
      <c r="J462" s="71">
        <f t="shared" si="576"/>
        <v>0</v>
      </c>
      <c r="K462" s="63">
        <f t="shared" si="564"/>
        <v>0.98180000000000001</v>
      </c>
      <c r="L462" s="71">
        <f t="shared" si="576"/>
        <v>490.9</v>
      </c>
      <c r="M462" s="71">
        <f t="shared" ref="M462" si="577">M463+M464+M465</f>
        <v>490.9</v>
      </c>
      <c r="N462" s="71">
        <f t="shared" ref="N462" si="578">N463+N464+N465</f>
        <v>0</v>
      </c>
      <c r="O462" s="71">
        <f t="shared" ref="O462" si="579">O463+O464+O465</f>
        <v>0</v>
      </c>
      <c r="P462" s="63">
        <f t="shared" si="571"/>
        <v>0.98180000000000001</v>
      </c>
      <c r="Q462" s="30"/>
    </row>
    <row r="463" spans="1:17" s="1" customFormat="1" ht="52.5">
      <c r="A463" s="75" t="s">
        <v>935</v>
      </c>
      <c r="B463" s="82" t="s">
        <v>354</v>
      </c>
      <c r="C463" s="71">
        <f t="shared" ref="C463" si="580">D463+E463+F463</f>
        <v>250</v>
      </c>
      <c r="D463" s="71">
        <v>250</v>
      </c>
      <c r="E463" s="71">
        <v>0</v>
      </c>
      <c r="F463" s="71">
        <v>0</v>
      </c>
      <c r="G463" s="71">
        <f t="shared" ref="G463" si="581">H463+I463+J463</f>
        <v>250</v>
      </c>
      <c r="H463" s="71">
        <v>250</v>
      </c>
      <c r="I463" s="71">
        <v>0</v>
      </c>
      <c r="J463" s="71">
        <v>0</v>
      </c>
      <c r="K463" s="63">
        <f t="shared" si="564"/>
        <v>1</v>
      </c>
      <c r="L463" s="71">
        <f t="shared" ref="L463" si="582">M463+N463+O463</f>
        <v>250</v>
      </c>
      <c r="M463" s="71">
        <v>250</v>
      </c>
      <c r="N463" s="71">
        <v>0</v>
      </c>
      <c r="O463" s="71">
        <v>0</v>
      </c>
      <c r="P463" s="63">
        <f t="shared" si="571"/>
        <v>1</v>
      </c>
      <c r="Q463" s="30"/>
    </row>
    <row r="464" spans="1:17" s="1" customFormat="1" ht="105">
      <c r="A464" s="75" t="s">
        <v>936</v>
      </c>
      <c r="B464" s="82" t="s">
        <v>355</v>
      </c>
      <c r="C464" s="71">
        <f t="shared" ref="C464" si="583">D464+E464+F464</f>
        <v>100</v>
      </c>
      <c r="D464" s="71">
        <v>100</v>
      </c>
      <c r="E464" s="71">
        <v>0</v>
      </c>
      <c r="F464" s="71">
        <v>0</v>
      </c>
      <c r="G464" s="71">
        <f t="shared" ref="G464" si="584">H464+I464+J464</f>
        <v>90.9</v>
      </c>
      <c r="H464" s="71">
        <v>90.9</v>
      </c>
      <c r="I464" s="71">
        <v>0</v>
      </c>
      <c r="J464" s="71">
        <v>0</v>
      </c>
      <c r="K464" s="63">
        <f t="shared" si="564"/>
        <v>0.90900000000000003</v>
      </c>
      <c r="L464" s="71">
        <f t="shared" ref="L464" si="585">M464+N464+O464</f>
        <v>90.9</v>
      </c>
      <c r="M464" s="71">
        <v>90.9</v>
      </c>
      <c r="N464" s="71">
        <v>0</v>
      </c>
      <c r="O464" s="71">
        <v>0</v>
      </c>
      <c r="P464" s="63">
        <f t="shared" si="571"/>
        <v>0.90900000000000003</v>
      </c>
      <c r="Q464" s="30" t="s">
        <v>1701</v>
      </c>
    </row>
    <row r="465" spans="1:17" s="1" customFormat="1" ht="105">
      <c r="A465" s="75" t="s">
        <v>937</v>
      </c>
      <c r="B465" s="82" t="s">
        <v>356</v>
      </c>
      <c r="C465" s="71">
        <f t="shared" ref="C465" si="586">D465+E465+F465</f>
        <v>150</v>
      </c>
      <c r="D465" s="71">
        <v>150</v>
      </c>
      <c r="E465" s="71">
        <v>0</v>
      </c>
      <c r="F465" s="71">
        <v>0</v>
      </c>
      <c r="G465" s="71">
        <f t="shared" ref="G465" si="587">H465+I465+J465</f>
        <v>150</v>
      </c>
      <c r="H465" s="71">
        <v>150</v>
      </c>
      <c r="I465" s="71">
        <v>0</v>
      </c>
      <c r="J465" s="71">
        <v>0</v>
      </c>
      <c r="K465" s="63">
        <f t="shared" si="564"/>
        <v>1</v>
      </c>
      <c r="L465" s="71">
        <f t="shared" ref="L465" si="588">M465+N465+O465</f>
        <v>150</v>
      </c>
      <c r="M465" s="71">
        <v>150</v>
      </c>
      <c r="N465" s="71">
        <v>0</v>
      </c>
      <c r="O465" s="71">
        <v>0</v>
      </c>
      <c r="P465" s="63">
        <f t="shared" si="571"/>
        <v>1</v>
      </c>
      <c r="Q465" s="30"/>
    </row>
    <row r="466" spans="1:17" s="1" customFormat="1" ht="52.5">
      <c r="A466" s="75" t="s">
        <v>866</v>
      </c>
      <c r="B466" s="41" t="s">
        <v>357</v>
      </c>
      <c r="C466" s="71">
        <f>C467+C468+C469</f>
        <v>562.1</v>
      </c>
      <c r="D466" s="71">
        <f t="shared" ref="D466:L466" si="589">D467+D468+D469</f>
        <v>562.1</v>
      </c>
      <c r="E466" s="71">
        <f t="shared" si="589"/>
        <v>0</v>
      </c>
      <c r="F466" s="71">
        <f t="shared" si="589"/>
        <v>0</v>
      </c>
      <c r="G466" s="71">
        <f t="shared" si="589"/>
        <v>532.1</v>
      </c>
      <c r="H466" s="71">
        <f t="shared" si="589"/>
        <v>532.1</v>
      </c>
      <c r="I466" s="71">
        <f t="shared" si="589"/>
        <v>0</v>
      </c>
      <c r="J466" s="71">
        <f t="shared" si="589"/>
        <v>0</v>
      </c>
      <c r="K466" s="63">
        <f t="shared" si="564"/>
        <v>0.94662871375200142</v>
      </c>
      <c r="L466" s="71">
        <f t="shared" si="589"/>
        <v>532.1</v>
      </c>
      <c r="M466" s="71">
        <f t="shared" ref="M466" si="590">M467+M468+M469</f>
        <v>532.1</v>
      </c>
      <c r="N466" s="71">
        <f t="shared" ref="N466" si="591">N467+N468+N469</f>
        <v>0</v>
      </c>
      <c r="O466" s="71">
        <f t="shared" ref="O466" si="592">O467+O468+O469</f>
        <v>0</v>
      </c>
      <c r="P466" s="63">
        <f t="shared" si="571"/>
        <v>0.94662871375200142</v>
      </c>
      <c r="Q466" s="30"/>
    </row>
    <row r="467" spans="1:17" s="1" customFormat="1" ht="78.75">
      <c r="A467" s="75" t="s">
        <v>938</v>
      </c>
      <c r="B467" s="82" t="s">
        <v>358</v>
      </c>
      <c r="C467" s="71">
        <f t="shared" ref="C467" si="593">D467+E467+F467</f>
        <v>199.9</v>
      </c>
      <c r="D467" s="71">
        <v>199.9</v>
      </c>
      <c r="E467" s="71">
        <v>0</v>
      </c>
      <c r="F467" s="71">
        <v>0</v>
      </c>
      <c r="G467" s="71">
        <f t="shared" ref="G467" si="594">H467+I467+J467</f>
        <v>199.9</v>
      </c>
      <c r="H467" s="71">
        <v>199.9</v>
      </c>
      <c r="I467" s="71">
        <v>0</v>
      </c>
      <c r="J467" s="71">
        <v>0</v>
      </c>
      <c r="K467" s="63">
        <f t="shared" si="564"/>
        <v>1</v>
      </c>
      <c r="L467" s="71">
        <f t="shared" ref="L467" si="595">M467+N467+O467</f>
        <v>199.9</v>
      </c>
      <c r="M467" s="71">
        <v>199.9</v>
      </c>
      <c r="N467" s="71">
        <v>0</v>
      </c>
      <c r="O467" s="71">
        <v>0</v>
      </c>
      <c r="P467" s="63">
        <f t="shared" si="571"/>
        <v>1</v>
      </c>
      <c r="Q467" s="30"/>
    </row>
    <row r="468" spans="1:17" s="1" customFormat="1" ht="78.75">
      <c r="A468" s="75" t="s">
        <v>939</v>
      </c>
      <c r="B468" s="82" t="s">
        <v>359</v>
      </c>
      <c r="C468" s="71">
        <f t="shared" ref="C468" si="596">D468+E468+F468</f>
        <v>30</v>
      </c>
      <c r="D468" s="71">
        <v>30</v>
      </c>
      <c r="E468" s="71">
        <v>0</v>
      </c>
      <c r="F468" s="71">
        <v>0</v>
      </c>
      <c r="G468" s="71">
        <f t="shared" ref="G468" si="597">H468+I468+J468</f>
        <v>0</v>
      </c>
      <c r="H468" s="71">
        <v>0</v>
      </c>
      <c r="I468" s="71">
        <v>0</v>
      </c>
      <c r="J468" s="71">
        <v>0</v>
      </c>
      <c r="K468" s="63">
        <f t="shared" si="564"/>
        <v>0</v>
      </c>
      <c r="L468" s="71">
        <f t="shared" ref="L468" si="598">M468+N468+O468</f>
        <v>0</v>
      </c>
      <c r="M468" s="71">
        <v>0</v>
      </c>
      <c r="N468" s="71">
        <v>0</v>
      </c>
      <c r="O468" s="71">
        <v>0</v>
      </c>
      <c r="P468" s="63">
        <f t="shared" si="571"/>
        <v>0</v>
      </c>
      <c r="Q468" s="30" t="s">
        <v>1695</v>
      </c>
    </row>
    <row r="469" spans="1:17" s="1" customFormat="1" ht="52.5">
      <c r="A469" s="75" t="s">
        <v>940</v>
      </c>
      <c r="B469" s="82" t="s">
        <v>360</v>
      </c>
      <c r="C469" s="71">
        <f t="shared" ref="C469" si="599">D469+E469+F469</f>
        <v>332.2</v>
      </c>
      <c r="D469" s="71">
        <v>332.2</v>
      </c>
      <c r="E469" s="71">
        <v>0</v>
      </c>
      <c r="F469" s="71">
        <v>0</v>
      </c>
      <c r="G469" s="71">
        <f t="shared" ref="G469" si="600">H469+I469+J469</f>
        <v>332.2</v>
      </c>
      <c r="H469" s="71">
        <v>332.2</v>
      </c>
      <c r="I469" s="71">
        <v>0</v>
      </c>
      <c r="J469" s="71">
        <v>0</v>
      </c>
      <c r="K469" s="63">
        <f t="shared" si="564"/>
        <v>1</v>
      </c>
      <c r="L469" s="71">
        <f t="shared" ref="L469" si="601">M469+N469+O469</f>
        <v>332.2</v>
      </c>
      <c r="M469" s="71">
        <v>332.2</v>
      </c>
      <c r="N469" s="71">
        <v>0</v>
      </c>
      <c r="O469" s="71">
        <v>0</v>
      </c>
      <c r="P469" s="63">
        <f t="shared" si="571"/>
        <v>1</v>
      </c>
      <c r="Q469" s="30"/>
    </row>
    <row r="470" spans="1:17" s="1" customFormat="1" ht="52.5">
      <c r="A470" s="75" t="s">
        <v>867</v>
      </c>
      <c r="B470" s="41" t="s">
        <v>361</v>
      </c>
      <c r="C470" s="71">
        <f>C472+C471</f>
        <v>487</v>
      </c>
      <c r="D470" s="71">
        <f t="shared" ref="D470:L470" si="602">D472+D471</f>
        <v>487</v>
      </c>
      <c r="E470" s="71">
        <f t="shared" si="602"/>
        <v>0</v>
      </c>
      <c r="F470" s="71">
        <f t="shared" si="602"/>
        <v>0</v>
      </c>
      <c r="G470" s="71">
        <f t="shared" si="602"/>
        <v>487</v>
      </c>
      <c r="H470" s="71">
        <v>487</v>
      </c>
      <c r="I470" s="71">
        <f t="shared" si="602"/>
        <v>0</v>
      </c>
      <c r="J470" s="71">
        <f t="shared" si="602"/>
        <v>0</v>
      </c>
      <c r="K470" s="63">
        <f t="shared" si="564"/>
        <v>1</v>
      </c>
      <c r="L470" s="71">
        <f t="shared" si="602"/>
        <v>487</v>
      </c>
      <c r="M470" s="71">
        <v>487</v>
      </c>
      <c r="N470" s="71">
        <f t="shared" ref="N470" si="603">N472+N471</f>
        <v>0</v>
      </c>
      <c r="O470" s="71">
        <f t="shared" ref="O470" si="604">O472+O471</f>
        <v>0</v>
      </c>
      <c r="P470" s="63">
        <f t="shared" si="571"/>
        <v>1</v>
      </c>
      <c r="Q470" s="30"/>
    </row>
    <row r="471" spans="1:17" s="1" customFormat="1" ht="52.5">
      <c r="A471" s="75" t="s">
        <v>868</v>
      </c>
      <c r="B471" s="82" t="s">
        <v>362</v>
      </c>
      <c r="C471" s="71">
        <f t="shared" ref="C471" si="605">D471+E471+F471</f>
        <v>250</v>
      </c>
      <c r="D471" s="71">
        <v>250</v>
      </c>
      <c r="E471" s="71">
        <v>0</v>
      </c>
      <c r="F471" s="71">
        <v>0</v>
      </c>
      <c r="G471" s="71">
        <f t="shared" ref="G471" si="606">H471+I471+J471</f>
        <v>250</v>
      </c>
      <c r="H471" s="71">
        <v>250</v>
      </c>
      <c r="I471" s="71">
        <v>0</v>
      </c>
      <c r="J471" s="71">
        <v>0</v>
      </c>
      <c r="K471" s="63">
        <f t="shared" si="564"/>
        <v>1</v>
      </c>
      <c r="L471" s="71">
        <f t="shared" ref="L471" si="607">M471+N471+O471</f>
        <v>250</v>
      </c>
      <c r="M471" s="71">
        <v>250</v>
      </c>
      <c r="N471" s="71">
        <v>0</v>
      </c>
      <c r="O471" s="71">
        <v>0</v>
      </c>
      <c r="P471" s="63">
        <f t="shared" si="571"/>
        <v>1</v>
      </c>
      <c r="Q471" s="30"/>
    </row>
    <row r="472" spans="1:17" s="1" customFormat="1" ht="78.75">
      <c r="A472" s="75" t="s">
        <v>872</v>
      </c>
      <c r="B472" s="82" t="s">
        <v>363</v>
      </c>
      <c r="C472" s="71">
        <f t="shared" ref="C472" si="608">D472+E472+F472</f>
        <v>237</v>
      </c>
      <c r="D472" s="71">
        <v>237</v>
      </c>
      <c r="E472" s="71">
        <v>0</v>
      </c>
      <c r="F472" s="71">
        <v>0</v>
      </c>
      <c r="G472" s="71">
        <f t="shared" ref="G472" si="609">H472+I472+J472</f>
        <v>237</v>
      </c>
      <c r="H472" s="71">
        <v>237</v>
      </c>
      <c r="I472" s="71">
        <v>0</v>
      </c>
      <c r="J472" s="71">
        <v>0</v>
      </c>
      <c r="K472" s="63">
        <f t="shared" si="564"/>
        <v>1</v>
      </c>
      <c r="L472" s="71">
        <f t="shared" ref="L472" si="610">M472+N472+O472</f>
        <v>237</v>
      </c>
      <c r="M472" s="71">
        <v>237</v>
      </c>
      <c r="N472" s="71">
        <v>0</v>
      </c>
      <c r="O472" s="71">
        <v>0</v>
      </c>
      <c r="P472" s="63">
        <f t="shared" si="571"/>
        <v>1</v>
      </c>
      <c r="Q472" s="30"/>
    </row>
    <row r="473" spans="1:17" s="1" customFormat="1" ht="51">
      <c r="A473" s="75" t="s">
        <v>23</v>
      </c>
      <c r="B473" s="81" t="s">
        <v>364</v>
      </c>
      <c r="C473" s="74">
        <f>C474+C476</f>
        <v>3022.4</v>
      </c>
      <c r="D473" s="74">
        <f t="shared" ref="D473:O473" si="611">D474+D476</f>
        <v>172.1</v>
      </c>
      <c r="E473" s="74">
        <f t="shared" si="611"/>
        <v>2850.3</v>
      </c>
      <c r="F473" s="74">
        <f t="shared" si="611"/>
        <v>0</v>
      </c>
      <c r="G473" s="74">
        <f t="shared" si="611"/>
        <v>3021.6</v>
      </c>
      <c r="H473" s="74">
        <f t="shared" si="611"/>
        <v>172.1</v>
      </c>
      <c r="I473" s="74">
        <f t="shared" si="611"/>
        <v>2849.5</v>
      </c>
      <c r="J473" s="74">
        <f t="shared" si="611"/>
        <v>0</v>
      </c>
      <c r="K473" s="63">
        <f t="shared" si="564"/>
        <v>0.99973530968766533</v>
      </c>
      <c r="L473" s="74">
        <f t="shared" si="611"/>
        <v>3021.6</v>
      </c>
      <c r="M473" s="74">
        <f t="shared" si="611"/>
        <v>172.1</v>
      </c>
      <c r="N473" s="74">
        <f t="shared" si="611"/>
        <v>2849.5</v>
      </c>
      <c r="O473" s="74">
        <f t="shared" si="611"/>
        <v>0</v>
      </c>
      <c r="P473" s="63">
        <f t="shared" si="571"/>
        <v>0.99973530968766533</v>
      </c>
      <c r="Q473" s="30"/>
    </row>
    <row r="474" spans="1:17" s="1" customFormat="1" ht="76.5">
      <c r="A474" s="75" t="s">
        <v>899</v>
      </c>
      <c r="B474" s="81" t="s">
        <v>365</v>
      </c>
      <c r="C474" s="74">
        <f>C475</f>
        <v>2500</v>
      </c>
      <c r="D474" s="74">
        <f t="shared" ref="D474:L474" si="612">D475</f>
        <v>146</v>
      </c>
      <c r="E474" s="74">
        <f t="shared" si="612"/>
        <v>2354</v>
      </c>
      <c r="F474" s="74">
        <f t="shared" si="612"/>
        <v>0</v>
      </c>
      <c r="G474" s="74">
        <f t="shared" si="612"/>
        <v>2500</v>
      </c>
      <c r="H474" s="74">
        <f t="shared" si="612"/>
        <v>146</v>
      </c>
      <c r="I474" s="74">
        <f t="shared" si="612"/>
        <v>2354</v>
      </c>
      <c r="J474" s="74">
        <f t="shared" si="612"/>
        <v>0</v>
      </c>
      <c r="K474" s="63">
        <f t="shared" si="564"/>
        <v>1</v>
      </c>
      <c r="L474" s="74">
        <f t="shared" si="612"/>
        <v>2500</v>
      </c>
      <c r="M474" s="74">
        <f t="shared" ref="M474" si="613">M475</f>
        <v>146</v>
      </c>
      <c r="N474" s="74">
        <f t="shared" ref="N474" si="614">N475</f>
        <v>2354</v>
      </c>
      <c r="O474" s="74">
        <f t="shared" ref="O474" si="615">O475</f>
        <v>0</v>
      </c>
      <c r="P474" s="63">
        <f t="shared" si="571"/>
        <v>1</v>
      </c>
      <c r="Q474" s="30"/>
    </row>
    <row r="475" spans="1:17" s="1" customFormat="1" ht="105">
      <c r="A475" s="75" t="s">
        <v>799</v>
      </c>
      <c r="B475" s="41" t="s">
        <v>366</v>
      </c>
      <c r="C475" s="71">
        <f t="shared" ref="C475" si="616">D475+E475+F475</f>
        <v>2500</v>
      </c>
      <c r="D475" s="71">
        <v>146</v>
      </c>
      <c r="E475" s="71">
        <v>2354</v>
      </c>
      <c r="F475" s="71">
        <v>0</v>
      </c>
      <c r="G475" s="71">
        <f t="shared" ref="G475" si="617">H475+I475+J475</f>
        <v>2500</v>
      </c>
      <c r="H475" s="71">
        <v>146</v>
      </c>
      <c r="I475" s="71">
        <v>2354</v>
      </c>
      <c r="J475" s="71">
        <v>0</v>
      </c>
      <c r="K475" s="63">
        <f t="shared" si="564"/>
        <v>1</v>
      </c>
      <c r="L475" s="71">
        <f t="shared" ref="L475" si="618">M475+N475+O475</f>
        <v>2500</v>
      </c>
      <c r="M475" s="71">
        <v>146</v>
      </c>
      <c r="N475" s="71">
        <v>2354</v>
      </c>
      <c r="O475" s="71">
        <v>0</v>
      </c>
      <c r="P475" s="63">
        <f t="shared" si="571"/>
        <v>1</v>
      </c>
      <c r="Q475" s="30"/>
    </row>
    <row r="476" spans="1:17" s="1" customFormat="1" ht="51">
      <c r="A476" s="75" t="s">
        <v>943</v>
      </c>
      <c r="B476" s="81" t="s">
        <v>1414</v>
      </c>
      <c r="C476" s="74">
        <f>C477</f>
        <v>522.4</v>
      </c>
      <c r="D476" s="74">
        <f t="shared" ref="D476:O476" si="619">D477</f>
        <v>26.1</v>
      </c>
      <c r="E476" s="74">
        <f t="shared" si="619"/>
        <v>496.3</v>
      </c>
      <c r="F476" s="74">
        <f t="shared" si="619"/>
        <v>0</v>
      </c>
      <c r="G476" s="74">
        <f t="shared" si="619"/>
        <v>521.6</v>
      </c>
      <c r="H476" s="74">
        <f t="shared" si="619"/>
        <v>26.1</v>
      </c>
      <c r="I476" s="74">
        <f t="shared" si="619"/>
        <v>495.5</v>
      </c>
      <c r="J476" s="74">
        <f t="shared" si="619"/>
        <v>0</v>
      </c>
      <c r="K476" s="63">
        <f t="shared" si="564"/>
        <v>0.99846860643185309</v>
      </c>
      <c r="L476" s="74">
        <f t="shared" si="619"/>
        <v>521.6</v>
      </c>
      <c r="M476" s="74">
        <f t="shared" si="619"/>
        <v>26.1</v>
      </c>
      <c r="N476" s="74">
        <f t="shared" si="619"/>
        <v>495.5</v>
      </c>
      <c r="O476" s="74">
        <f t="shared" si="619"/>
        <v>0</v>
      </c>
      <c r="P476" s="63">
        <f t="shared" si="571"/>
        <v>0.99846860643185309</v>
      </c>
      <c r="Q476" s="30"/>
    </row>
    <row r="477" spans="1:17" s="1" customFormat="1" ht="105">
      <c r="A477" s="75" t="s">
        <v>944</v>
      </c>
      <c r="B477" s="41" t="s">
        <v>1415</v>
      </c>
      <c r="C477" s="71">
        <f t="shared" ref="C477" si="620">D477+E477+F477</f>
        <v>522.4</v>
      </c>
      <c r="D477" s="71">
        <v>26.1</v>
      </c>
      <c r="E477" s="71">
        <v>496.3</v>
      </c>
      <c r="F477" s="71">
        <v>0</v>
      </c>
      <c r="G477" s="71">
        <f>H477+I477+J477</f>
        <v>521.6</v>
      </c>
      <c r="H477" s="71">
        <v>26.1</v>
      </c>
      <c r="I477" s="71">
        <v>495.5</v>
      </c>
      <c r="J477" s="71">
        <v>0</v>
      </c>
      <c r="K477" s="63">
        <f t="shared" si="564"/>
        <v>0.99846860643185309</v>
      </c>
      <c r="L477" s="71">
        <f>M477+N477+O477</f>
        <v>521.6</v>
      </c>
      <c r="M477" s="71">
        <v>26.1</v>
      </c>
      <c r="N477" s="71">
        <v>495.5</v>
      </c>
      <c r="O477" s="71">
        <v>0</v>
      </c>
      <c r="P477" s="63">
        <f t="shared" si="571"/>
        <v>0.99846860643185309</v>
      </c>
      <c r="Q477" s="30"/>
    </row>
    <row r="478" spans="1:17" s="1" customFormat="1" ht="76.5">
      <c r="A478" s="75" t="s">
        <v>898</v>
      </c>
      <c r="B478" s="81" t="s">
        <v>367</v>
      </c>
      <c r="C478" s="74">
        <f>C479+C481</f>
        <v>13000</v>
      </c>
      <c r="D478" s="74">
        <f t="shared" ref="D478:O478" si="621">D479+D481</f>
        <v>6070.1</v>
      </c>
      <c r="E478" s="74">
        <f t="shared" si="621"/>
        <v>6929.9</v>
      </c>
      <c r="F478" s="74">
        <f t="shared" si="621"/>
        <v>0</v>
      </c>
      <c r="G478" s="74">
        <f t="shared" si="621"/>
        <v>11338.4</v>
      </c>
      <c r="H478" s="74">
        <f t="shared" si="621"/>
        <v>4408.5</v>
      </c>
      <c r="I478" s="74">
        <f t="shared" si="621"/>
        <v>6929.9</v>
      </c>
      <c r="J478" s="74">
        <f t="shared" si="621"/>
        <v>0</v>
      </c>
      <c r="K478" s="63">
        <f t="shared" si="564"/>
        <v>0.87218461538461534</v>
      </c>
      <c r="L478" s="74">
        <f t="shared" si="621"/>
        <v>11338.4</v>
      </c>
      <c r="M478" s="74">
        <f t="shared" si="621"/>
        <v>4408.5</v>
      </c>
      <c r="N478" s="74">
        <f t="shared" si="621"/>
        <v>6929.9</v>
      </c>
      <c r="O478" s="74">
        <f t="shared" si="621"/>
        <v>0</v>
      </c>
      <c r="P478" s="63">
        <f t="shared" si="571"/>
        <v>0.87218461538461534</v>
      </c>
      <c r="Q478" s="30"/>
    </row>
    <row r="479" spans="1:17" s="1" customFormat="1" ht="51">
      <c r="A479" s="75" t="s">
        <v>941</v>
      </c>
      <c r="B479" s="81" t="s">
        <v>368</v>
      </c>
      <c r="C479" s="74">
        <f>C480</f>
        <v>6000</v>
      </c>
      <c r="D479" s="74">
        <f t="shared" ref="D479:L479" si="622">D480</f>
        <v>6000</v>
      </c>
      <c r="E479" s="74">
        <f t="shared" si="622"/>
        <v>0</v>
      </c>
      <c r="F479" s="74">
        <f t="shared" si="622"/>
        <v>0</v>
      </c>
      <c r="G479" s="74">
        <f t="shared" si="622"/>
        <v>4338.3999999999996</v>
      </c>
      <c r="H479" s="74">
        <f t="shared" si="622"/>
        <v>4338.3999999999996</v>
      </c>
      <c r="I479" s="74">
        <f t="shared" si="622"/>
        <v>0</v>
      </c>
      <c r="J479" s="74">
        <f t="shared" si="622"/>
        <v>0</v>
      </c>
      <c r="K479" s="63">
        <f t="shared" si="564"/>
        <v>0.72306666666666664</v>
      </c>
      <c r="L479" s="74">
        <f t="shared" si="622"/>
        <v>4338.3999999999996</v>
      </c>
      <c r="M479" s="74">
        <f t="shared" ref="M479" si="623">M480</f>
        <v>4338.3999999999996</v>
      </c>
      <c r="N479" s="74">
        <f t="shared" ref="N479" si="624">N480</f>
        <v>0</v>
      </c>
      <c r="O479" s="74">
        <f t="shared" ref="O479" si="625">O480</f>
        <v>0</v>
      </c>
      <c r="P479" s="63">
        <f t="shared" si="571"/>
        <v>0.72306666666666664</v>
      </c>
      <c r="Q479" s="30"/>
    </row>
    <row r="480" spans="1:17" s="1" customFormat="1" ht="99.75" customHeight="1">
      <c r="A480" s="75" t="s">
        <v>942</v>
      </c>
      <c r="B480" s="41" t="s">
        <v>369</v>
      </c>
      <c r="C480" s="71">
        <f t="shared" ref="C480" si="626">D480+E480+F480</f>
        <v>6000</v>
      </c>
      <c r="D480" s="71">
        <v>6000</v>
      </c>
      <c r="E480" s="71">
        <v>0</v>
      </c>
      <c r="F480" s="71">
        <v>0</v>
      </c>
      <c r="G480" s="71">
        <f t="shared" ref="G480" si="627">H480+I480+J480</f>
        <v>4338.3999999999996</v>
      </c>
      <c r="H480" s="71">
        <v>4338.3999999999996</v>
      </c>
      <c r="I480" s="71">
        <v>0</v>
      </c>
      <c r="J480" s="71">
        <v>0</v>
      </c>
      <c r="K480" s="63">
        <f t="shared" si="564"/>
        <v>0.72306666666666664</v>
      </c>
      <c r="L480" s="71">
        <f t="shared" ref="L480" si="628">M480+N480+O480</f>
        <v>4338.3999999999996</v>
      </c>
      <c r="M480" s="71">
        <v>4338.3999999999996</v>
      </c>
      <c r="N480" s="71">
        <v>0</v>
      </c>
      <c r="O480" s="71">
        <v>0</v>
      </c>
      <c r="P480" s="63">
        <f t="shared" si="571"/>
        <v>0.72306666666666664</v>
      </c>
      <c r="Q480" s="30" t="s">
        <v>1702</v>
      </c>
    </row>
    <row r="481" spans="1:17" s="1" customFormat="1" ht="26.25">
      <c r="A481" s="75" t="s">
        <v>6</v>
      </c>
      <c r="B481" s="81" t="s">
        <v>1416</v>
      </c>
      <c r="C481" s="74">
        <f>C482</f>
        <v>7000</v>
      </c>
      <c r="D481" s="74">
        <f t="shared" ref="D481:O481" si="629">D482</f>
        <v>70.099999999999994</v>
      </c>
      <c r="E481" s="74">
        <f t="shared" si="629"/>
        <v>6929.9</v>
      </c>
      <c r="F481" s="74">
        <f t="shared" si="629"/>
        <v>0</v>
      </c>
      <c r="G481" s="74">
        <f t="shared" si="629"/>
        <v>7000</v>
      </c>
      <c r="H481" s="74">
        <f t="shared" si="629"/>
        <v>70.099999999999994</v>
      </c>
      <c r="I481" s="74">
        <f t="shared" si="629"/>
        <v>6929.9</v>
      </c>
      <c r="J481" s="74">
        <f t="shared" si="629"/>
        <v>0</v>
      </c>
      <c r="K481" s="63">
        <f t="shared" si="564"/>
        <v>1</v>
      </c>
      <c r="L481" s="74">
        <f t="shared" si="629"/>
        <v>7000</v>
      </c>
      <c r="M481" s="74">
        <f t="shared" si="629"/>
        <v>70.099999999999994</v>
      </c>
      <c r="N481" s="74">
        <f t="shared" si="629"/>
        <v>6929.9</v>
      </c>
      <c r="O481" s="74">
        <f t="shared" si="629"/>
        <v>0</v>
      </c>
      <c r="P481" s="63">
        <f t="shared" si="571"/>
        <v>1</v>
      </c>
      <c r="Q481" s="30"/>
    </row>
    <row r="482" spans="1:17" s="1" customFormat="1" ht="78.75">
      <c r="A482" s="75" t="s">
        <v>801</v>
      </c>
      <c r="B482" s="41" t="s">
        <v>1417</v>
      </c>
      <c r="C482" s="71">
        <f t="shared" ref="C482" si="630">D482+E482+F482</f>
        <v>7000</v>
      </c>
      <c r="D482" s="71">
        <v>70.099999999999994</v>
      </c>
      <c r="E482" s="71">
        <v>6929.9</v>
      </c>
      <c r="F482" s="71">
        <v>0</v>
      </c>
      <c r="G482" s="71">
        <f>H482+I482+J482</f>
        <v>7000</v>
      </c>
      <c r="H482" s="71">
        <v>70.099999999999994</v>
      </c>
      <c r="I482" s="71">
        <v>6929.9</v>
      </c>
      <c r="J482" s="71">
        <v>0</v>
      </c>
      <c r="K482" s="63">
        <f t="shared" si="564"/>
        <v>1</v>
      </c>
      <c r="L482" s="71">
        <f>M482+N482+O482</f>
        <v>7000</v>
      </c>
      <c r="M482" s="71">
        <v>70.099999999999994</v>
      </c>
      <c r="N482" s="71">
        <v>6929.9</v>
      </c>
      <c r="O482" s="71">
        <v>0</v>
      </c>
      <c r="P482" s="63">
        <f t="shared" si="571"/>
        <v>1</v>
      </c>
      <c r="Q482" s="30"/>
    </row>
    <row r="483" spans="1:17" s="1" customFormat="1" ht="93" customHeight="1">
      <c r="A483" s="42" t="s">
        <v>20</v>
      </c>
      <c r="B483" s="83" t="s">
        <v>51</v>
      </c>
      <c r="C483" s="74">
        <f t="shared" ref="C483:J483" si="631">C484++C532+C549+C552+C567+C574</f>
        <v>242268.09999999998</v>
      </c>
      <c r="D483" s="74">
        <f t="shared" si="631"/>
        <v>242268.09999999998</v>
      </c>
      <c r="E483" s="74">
        <f t="shared" si="631"/>
        <v>0</v>
      </c>
      <c r="F483" s="74">
        <f t="shared" si="631"/>
        <v>0</v>
      </c>
      <c r="G483" s="74">
        <f t="shared" si="631"/>
        <v>206472.8</v>
      </c>
      <c r="H483" s="74">
        <f t="shared" si="631"/>
        <v>206472.8</v>
      </c>
      <c r="I483" s="74">
        <f t="shared" si="631"/>
        <v>0</v>
      </c>
      <c r="J483" s="74">
        <f t="shared" si="631"/>
        <v>0</v>
      </c>
      <c r="K483" s="63">
        <f t="shared" si="7"/>
        <v>0.85224922307146511</v>
      </c>
      <c r="L483" s="74">
        <f>L484++L532+L549+L552+L567+L574</f>
        <v>206472.69999999995</v>
      </c>
      <c r="M483" s="74">
        <f>M484++M532+M549+M552+M567+M574</f>
        <v>206472.69999999995</v>
      </c>
      <c r="N483" s="74">
        <f>N484++N532+N549+N552+N567+N574</f>
        <v>0</v>
      </c>
      <c r="O483" s="74">
        <f>O484++O532+O549+O552+O567+O574</f>
        <v>0</v>
      </c>
      <c r="P483" s="63">
        <f t="shared" si="3"/>
        <v>0.85224881030560762</v>
      </c>
      <c r="Q483" s="30"/>
    </row>
    <row r="484" spans="1:17" s="1" customFormat="1" ht="51">
      <c r="A484" s="75" t="s">
        <v>6</v>
      </c>
      <c r="B484" s="81" t="s">
        <v>370</v>
      </c>
      <c r="C484" s="74">
        <f t="shared" ref="C484:J484" si="632">C485+C493+C499+C510+C515+C521</f>
        <v>124067.7</v>
      </c>
      <c r="D484" s="74">
        <f t="shared" si="632"/>
        <v>124067.7</v>
      </c>
      <c r="E484" s="74">
        <f t="shared" si="632"/>
        <v>0</v>
      </c>
      <c r="F484" s="74">
        <f t="shared" si="632"/>
        <v>0</v>
      </c>
      <c r="G484" s="74">
        <f t="shared" si="632"/>
        <v>109552.59999999999</v>
      </c>
      <c r="H484" s="74">
        <f t="shared" si="632"/>
        <v>109552.59999999999</v>
      </c>
      <c r="I484" s="74">
        <f t="shared" si="632"/>
        <v>0</v>
      </c>
      <c r="J484" s="74">
        <f t="shared" si="632"/>
        <v>0</v>
      </c>
      <c r="K484" s="63">
        <f t="shared" si="7"/>
        <v>0.88300661654886803</v>
      </c>
      <c r="L484" s="74">
        <f>L485+L493+L499+L510+L515+L521</f>
        <v>109552.49999999999</v>
      </c>
      <c r="M484" s="74">
        <f>M485+M493+M499+M510+M515+M521</f>
        <v>109552.49999999999</v>
      </c>
      <c r="N484" s="74">
        <f>N485+N493+N499+N510+N515+N521</f>
        <v>0</v>
      </c>
      <c r="O484" s="74">
        <f>O485+O493+O499+O510+O515+O521</f>
        <v>0</v>
      </c>
      <c r="P484" s="63">
        <f t="shared" si="3"/>
        <v>0.88300581053731142</v>
      </c>
      <c r="Q484" s="30"/>
    </row>
    <row r="485" spans="1:17" s="1" customFormat="1" ht="171" customHeight="1">
      <c r="A485" s="75" t="s">
        <v>899</v>
      </c>
      <c r="B485" s="81" t="s">
        <v>382</v>
      </c>
      <c r="C485" s="74">
        <f>C486+C491+C492</f>
        <v>34282</v>
      </c>
      <c r="D485" s="74">
        <f t="shared" ref="D485:L485" si="633">D486+D491+D492</f>
        <v>34282</v>
      </c>
      <c r="E485" s="74">
        <f t="shared" si="633"/>
        <v>0</v>
      </c>
      <c r="F485" s="74">
        <f t="shared" si="633"/>
        <v>0</v>
      </c>
      <c r="G485" s="74">
        <f t="shared" si="633"/>
        <v>27218.2</v>
      </c>
      <c r="H485" s="74">
        <f t="shared" si="633"/>
        <v>27218.2</v>
      </c>
      <c r="I485" s="74">
        <f t="shared" si="633"/>
        <v>0</v>
      </c>
      <c r="J485" s="74">
        <f t="shared" si="633"/>
        <v>0</v>
      </c>
      <c r="K485" s="63">
        <f t="shared" si="7"/>
        <v>0.79395017793594314</v>
      </c>
      <c r="L485" s="74">
        <f t="shared" si="633"/>
        <v>27218.2</v>
      </c>
      <c r="M485" s="74">
        <f t="shared" ref="M485" si="634">M486+M491+M492</f>
        <v>27218.2</v>
      </c>
      <c r="N485" s="74">
        <f t="shared" ref="N485" si="635">N486+N491+N492</f>
        <v>0</v>
      </c>
      <c r="O485" s="74">
        <f t="shared" ref="O485" si="636">O486+O491+O492</f>
        <v>0</v>
      </c>
      <c r="P485" s="63">
        <f t="shared" si="3"/>
        <v>0.79395017793594314</v>
      </c>
      <c r="Q485" s="30"/>
    </row>
    <row r="486" spans="1:17" s="1" customFormat="1" ht="52.5">
      <c r="A486" s="75" t="s">
        <v>799</v>
      </c>
      <c r="B486" s="41" t="s">
        <v>383</v>
      </c>
      <c r="C486" s="71">
        <f>C487+C488+C489+C490</f>
        <v>350</v>
      </c>
      <c r="D486" s="71">
        <f t="shared" ref="D486:O486" si="637">D487+D488+D489+D490</f>
        <v>350</v>
      </c>
      <c r="E486" s="71">
        <f t="shared" si="637"/>
        <v>0</v>
      </c>
      <c r="F486" s="71">
        <f t="shared" si="637"/>
        <v>0</v>
      </c>
      <c r="G486" s="71">
        <f t="shared" si="637"/>
        <v>242.5</v>
      </c>
      <c r="H486" s="71">
        <f t="shared" si="637"/>
        <v>242.5</v>
      </c>
      <c r="I486" s="71">
        <f t="shared" si="637"/>
        <v>0</v>
      </c>
      <c r="J486" s="71">
        <f t="shared" si="637"/>
        <v>0</v>
      </c>
      <c r="K486" s="63">
        <f t="shared" si="7"/>
        <v>0.69285714285714284</v>
      </c>
      <c r="L486" s="71">
        <f t="shared" si="637"/>
        <v>242.5</v>
      </c>
      <c r="M486" s="71">
        <f t="shared" si="637"/>
        <v>242.5</v>
      </c>
      <c r="N486" s="71">
        <f t="shared" si="637"/>
        <v>0</v>
      </c>
      <c r="O486" s="71">
        <f t="shared" si="637"/>
        <v>0</v>
      </c>
      <c r="P486" s="63">
        <f t="shared" ref="P486:P513" si="638">L486/C486</f>
        <v>0.69285714285714284</v>
      </c>
      <c r="Q486" s="30"/>
    </row>
    <row r="487" spans="1:17" s="1" customFormat="1" ht="78.75">
      <c r="A487" s="75" t="s">
        <v>907</v>
      </c>
      <c r="B487" s="82" t="s">
        <v>1418</v>
      </c>
      <c r="C487" s="71">
        <f>D487+E487+F487</f>
        <v>200</v>
      </c>
      <c r="D487" s="71">
        <v>200</v>
      </c>
      <c r="E487" s="71">
        <v>0</v>
      </c>
      <c r="F487" s="71">
        <v>0</v>
      </c>
      <c r="G487" s="71">
        <f>H487+I487+J487</f>
        <v>165.2</v>
      </c>
      <c r="H487" s="71">
        <v>165.2</v>
      </c>
      <c r="I487" s="71">
        <v>0</v>
      </c>
      <c r="J487" s="71">
        <v>0</v>
      </c>
      <c r="K487" s="63">
        <f t="shared" si="7"/>
        <v>0.82599999999999996</v>
      </c>
      <c r="L487" s="71">
        <f>M487+N487+O487</f>
        <v>165.2</v>
      </c>
      <c r="M487" s="71">
        <v>165.2</v>
      </c>
      <c r="N487" s="71">
        <v>0</v>
      </c>
      <c r="O487" s="71">
        <v>0</v>
      </c>
      <c r="P487" s="63">
        <f>L487/C487</f>
        <v>0.82599999999999996</v>
      </c>
      <c r="Q487" s="30" t="s">
        <v>1632</v>
      </c>
    </row>
    <row r="488" spans="1:17" s="1" customFormat="1" ht="165.75" customHeight="1">
      <c r="A488" s="75" t="s">
        <v>908</v>
      </c>
      <c r="B488" s="82" t="s">
        <v>1419</v>
      </c>
      <c r="C488" s="71">
        <f t="shared" ref="C488:C490" si="639">D488+E488+F488</f>
        <v>50</v>
      </c>
      <c r="D488" s="71">
        <v>50</v>
      </c>
      <c r="E488" s="71">
        <v>0</v>
      </c>
      <c r="F488" s="71">
        <v>0</v>
      </c>
      <c r="G488" s="71">
        <f t="shared" ref="G488:G490" si="640">H488+I488+J488</f>
        <v>28</v>
      </c>
      <c r="H488" s="71">
        <v>28</v>
      </c>
      <c r="I488" s="71">
        <v>0</v>
      </c>
      <c r="J488" s="71">
        <v>0</v>
      </c>
      <c r="K488" s="63">
        <f t="shared" si="7"/>
        <v>0.56000000000000005</v>
      </c>
      <c r="L488" s="71">
        <f t="shared" ref="L488:L490" si="641">M488+N488+O488</f>
        <v>28</v>
      </c>
      <c r="M488" s="71">
        <v>28</v>
      </c>
      <c r="N488" s="71">
        <v>0</v>
      </c>
      <c r="O488" s="71">
        <v>0</v>
      </c>
      <c r="P488" s="63">
        <f t="shared" si="638"/>
        <v>0.56000000000000005</v>
      </c>
      <c r="Q488" s="30" t="s">
        <v>1688</v>
      </c>
    </row>
    <row r="489" spans="1:17" s="1" customFormat="1" ht="78.75">
      <c r="A489" s="75" t="s">
        <v>909</v>
      </c>
      <c r="B489" s="82" t="s">
        <v>1420</v>
      </c>
      <c r="C489" s="71">
        <f t="shared" si="639"/>
        <v>50</v>
      </c>
      <c r="D489" s="71">
        <v>50</v>
      </c>
      <c r="E489" s="71">
        <v>0</v>
      </c>
      <c r="F489" s="71">
        <v>0</v>
      </c>
      <c r="G489" s="71">
        <f t="shared" si="640"/>
        <v>0</v>
      </c>
      <c r="H489" s="71">
        <v>0</v>
      </c>
      <c r="I489" s="71">
        <v>0</v>
      </c>
      <c r="J489" s="71">
        <v>0</v>
      </c>
      <c r="K489" s="63">
        <f t="shared" si="7"/>
        <v>0</v>
      </c>
      <c r="L489" s="71">
        <f t="shared" si="641"/>
        <v>0</v>
      </c>
      <c r="M489" s="71">
        <v>0</v>
      </c>
      <c r="N489" s="71">
        <v>0</v>
      </c>
      <c r="O489" s="71">
        <v>0</v>
      </c>
      <c r="P489" s="63">
        <f t="shared" si="638"/>
        <v>0</v>
      </c>
      <c r="Q489" s="30" t="s">
        <v>1633</v>
      </c>
    </row>
    <row r="490" spans="1:17" s="1" customFormat="1" ht="78.75">
      <c r="A490" s="75" t="s">
        <v>910</v>
      </c>
      <c r="B490" s="82" t="s">
        <v>1421</v>
      </c>
      <c r="C490" s="71">
        <f t="shared" si="639"/>
        <v>50</v>
      </c>
      <c r="D490" s="71">
        <v>50</v>
      </c>
      <c r="E490" s="71">
        <v>0</v>
      </c>
      <c r="F490" s="71">
        <v>0</v>
      </c>
      <c r="G490" s="71">
        <f t="shared" si="640"/>
        <v>49.3</v>
      </c>
      <c r="H490" s="71">
        <v>49.3</v>
      </c>
      <c r="I490" s="71">
        <v>0</v>
      </c>
      <c r="J490" s="71">
        <v>0</v>
      </c>
      <c r="K490" s="63">
        <f t="shared" si="7"/>
        <v>0.98599999999999999</v>
      </c>
      <c r="L490" s="71">
        <f t="shared" si="641"/>
        <v>49.3</v>
      </c>
      <c r="M490" s="71">
        <v>49.3</v>
      </c>
      <c r="N490" s="71">
        <v>0</v>
      </c>
      <c r="O490" s="71">
        <v>0</v>
      </c>
      <c r="P490" s="63">
        <f t="shared" si="638"/>
        <v>0.98599999999999999</v>
      </c>
      <c r="Q490" s="30"/>
    </row>
    <row r="491" spans="1:17" s="1" customFormat="1" ht="105">
      <c r="A491" s="75" t="s">
        <v>800</v>
      </c>
      <c r="B491" s="41" t="s">
        <v>384</v>
      </c>
      <c r="C491" s="71">
        <f t="shared" ref="C491" si="642">D491+E491+F491</f>
        <v>50</v>
      </c>
      <c r="D491" s="71">
        <v>50</v>
      </c>
      <c r="E491" s="71">
        <v>0</v>
      </c>
      <c r="F491" s="71">
        <v>0</v>
      </c>
      <c r="G491" s="71">
        <f t="shared" ref="G491" si="643">H491+I491+J491</f>
        <v>42.5</v>
      </c>
      <c r="H491" s="71">
        <v>42.5</v>
      </c>
      <c r="I491" s="71">
        <v>0</v>
      </c>
      <c r="J491" s="71">
        <v>0</v>
      </c>
      <c r="K491" s="63">
        <f t="shared" ref="K491:K515" si="644">G491/C491</f>
        <v>0.85</v>
      </c>
      <c r="L491" s="71">
        <f t="shared" ref="L491" si="645">M491+N491+O491</f>
        <v>42.5</v>
      </c>
      <c r="M491" s="71">
        <v>42.5</v>
      </c>
      <c r="N491" s="71">
        <v>0</v>
      </c>
      <c r="O491" s="71">
        <v>0</v>
      </c>
      <c r="P491" s="63">
        <f t="shared" si="638"/>
        <v>0.85</v>
      </c>
      <c r="Q491" s="80" t="s">
        <v>1689</v>
      </c>
    </row>
    <row r="492" spans="1:17" s="1" customFormat="1" ht="242.25" customHeight="1">
      <c r="A492" s="75" t="s">
        <v>801</v>
      </c>
      <c r="B492" s="41" t="s">
        <v>385</v>
      </c>
      <c r="C492" s="71">
        <f t="shared" ref="C492" si="646">D492+E492+F492</f>
        <v>33882</v>
      </c>
      <c r="D492" s="71">
        <v>33882</v>
      </c>
      <c r="E492" s="71">
        <v>0</v>
      </c>
      <c r="F492" s="71">
        <v>0</v>
      </c>
      <c r="G492" s="71">
        <f t="shared" ref="G492" si="647">H492+I492+J492</f>
        <v>26933.200000000001</v>
      </c>
      <c r="H492" s="71">
        <v>26933.200000000001</v>
      </c>
      <c r="I492" s="71">
        <v>0</v>
      </c>
      <c r="J492" s="71">
        <v>0</v>
      </c>
      <c r="K492" s="63">
        <f t="shared" si="644"/>
        <v>0.79491175255297797</v>
      </c>
      <c r="L492" s="71">
        <f t="shared" ref="L492" si="648">M492+N492+O492</f>
        <v>26933.200000000001</v>
      </c>
      <c r="M492" s="71">
        <v>26933.200000000001</v>
      </c>
      <c r="N492" s="71">
        <v>0</v>
      </c>
      <c r="O492" s="71">
        <v>0</v>
      </c>
      <c r="P492" s="63">
        <f t="shared" si="638"/>
        <v>0.79491175255297797</v>
      </c>
      <c r="Q492" s="30" t="s">
        <v>1690</v>
      </c>
    </row>
    <row r="493" spans="1:17" s="1" customFormat="1" ht="76.5">
      <c r="A493" s="75" t="s">
        <v>803</v>
      </c>
      <c r="B493" s="81" t="s">
        <v>376</v>
      </c>
      <c r="C493" s="74">
        <f>C494+C495+C496+C497+C498</f>
        <v>474</v>
      </c>
      <c r="D493" s="74">
        <f t="shared" ref="D493:J493" si="649">D494+D495+D496+D497+D498</f>
        <v>474</v>
      </c>
      <c r="E493" s="74">
        <f t="shared" si="649"/>
        <v>0</v>
      </c>
      <c r="F493" s="74">
        <f t="shared" si="649"/>
        <v>0</v>
      </c>
      <c r="G493" s="74">
        <f t="shared" si="649"/>
        <v>342</v>
      </c>
      <c r="H493" s="74">
        <f t="shared" si="649"/>
        <v>342</v>
      </c>
      <c r="I493" s="74">
        <f t="shared" si="649"/>
        <v>0</v>
      </c>
      <c r="J493" s="74">
        <f t="shared" si="649"/>
        <v>0</v>
      </c>
      <c r="K493" s="63">
        <f t="shared" si="644"/>
        <v>0.72151898734177211</v>
      </c>
      <c r="L493" s="74">
        <f>L494+L495+L496+L497+L498</f>
        <v>342</v>
      </c>
      <c r="M493" s="74">
        <f t="shared" ref="M493:O493" si="650">M494+M495+M496+M497+M498</f>
        <v>342</v>
      </c>
      <c r="N493" s="74">
        <f t="shared" si="650"/>
        <v>0</v>
      </c>
      <c r="O493" s="74">
        <f t="shared" si="650"/>
        <v>0</v>
      </c>
      <c r="P493" s="63">
        <f t="shared" si="638"/>
        <v>0.72151898734177211</v>
      </c>
      <c r="Q493" s="30"/>
    </row>
    <row r="494" spans="1:17" s="1" customFormat="1" ht="78.75">
      <c r="A494" s="75" t="s">
        <v>804</v>
      </c>
      <c r="B494" s="41" t="s">
        <v>377</v>
      </c>
      <c r="C494" s="71">
        <f t="shared" ref="C494" si="651">D494+E494+F494</f>
        <v>0</v>
      </c>
      <c r="D494" s="71">
        <v>0</v>
      </c>
      <c r="E494" s="71">
        <v>0</v>
      </c>
      <c r="F494" s="71">
        <v>0</v>
      </c>
      <c r="G494" s="71">
        <f t="shared" ref="G494" si="652">H494+I494+J494</f>
        <v>0</v>
      </c>
      <c r="H494" s="71">
        <v>0</v>
      </c>
      <c r="I494" s="71">
        <v>0</v>
      </c>
      <c r="J494" s="71">
        <v>0</v>
      </c>
      <c r="K494" s="63" t="s">
        <v>32</v>
      </c>
      <c r="L494" s="71">
        <f t="shared" ref="L494" si="653">M494+N494+O494</f>
        <v>0</v>
      </c>
      <c r="M494" s="71">
        <v>0</v>
      </c>
      <c r="N494" s="71">
        <v>0</v>
      </c>
      <c r="O494" s="71">
        <v>0</v>
      </c>
      <c r="P494" s="63" t="s">
        <v>32</v>
      </c>
      <c r="Q494" s="30" t="s">
        <v>1621</v>
      </c>
    </row>
    <row r="495" spans="1:17" s="1" customFormat="1" ht="52.5">
      <c r="A495" s="75" t="s">
        <v>805</v>
      </c>
      <c r="B495" s="41" t="s">
        <v>378</v>
      </c>
      <c r="C495" s="71">
        <f t="shared" ref="C495:C496" si="654">D495+E495+F495</f>
        <v>176.1</v>
      </c>
      <c r="D495" s="71">
        <v>176.1</v>
      </c>
      <c r="E495" s="71">
        <v>0</v>
      </c>
      <c r="F495" s="71">
        <v>0</v>
      </c>
      <c r="G495" s="71">
        <f t="shared" ref="G495:G496" si="655">H495+I495+J495</f>
        <v>176.1</v>
      </c>
      <c r="H495" s="71">
        <v>176.1</v>
      </c>
      <c r="I495" s="71">
        <v>0</v>
      </c>
      <c r="J495" s="71">
        <v>0</v>
      </c>
      <c r="K495" s="63">
        <f t="shared" si="644"/>
        <v>1</v>
      </c>
      <c r="L495" s="71">
        <f t="shared" ref="L495:L496" si="656">M495+N495+O495</f>
        <v>176.1</v>
      </c>
      <c r="M495" s="71">
        <v>176.1</v>
      </c>
      <c r="N495" s="71">
        <v>0</v>
      </c>
      <c r="O495" s="71">
        <v>0</v>
      </c>
      <c r="P495" s="63">
        <f t="shared" si="638"/>
        <v>1</v>
      </c>
      <c r="Q495" s="30"/>
    </row>
    <row r="496" spans="1:17" s="1" customFormat="1" ht="81" customHeight="1">
      <c r="A496" s="75" t="s">
        <v>806</v>
      </c>
      <c r="B496" s="41" t="s">
        <v>379</v>
      </c>
      <c r="C496" s="71">
        <f t="shared" si="654"/>
        <v>297.89999999999998</v>
      </c>
      <c r="D496" s="71">
        <v>297.89999999999998</v>
      </c>
      <c r="E496" s="71">
        <v>0</v>
      </c>
      <c r="F496" s="71">
        <v>0</v>
      </c>
      <c r="G496" s="71">
        <f t="shared" si="655"/>
        <v>165.9</v>
      </c>
      <c r="H496" s="71">
        <v>165.9</v>
      </c>
      <c r="I496" s="71">
        <v>0</v>
      </c>
      <c r="J496" s="71">
        <v>0</v>
      </c>
      <c r="K496" s="63">
        <f t="shared" si="644"/>
        <v>0.55689828801611285</v>
      </c>
      <c r="L496" s="71">
        <f t="shared" si="656"/>
        <v>165.9</v>
      </c>
      <c r="M496" s="71">
        <v>165.9</v>
      </c>
      <c r="N496" s="71">
        <v>0</v>
      </c>
      <c r="O496" s="71">
        <v>0</v>
      </c>
      <c r="P496" s="63">
        <f t="shared" si="638"/>
        <v>0.55689828801611285</v>
      </c>
      <c r="Q496" s="30" t="s">
        <v>1634</v>
      </c>
    </row>
    <row r="497" spans="1:17" s="1" customFormat="1" ht="52.5">
      <c r="A497" s="75" t="s">
        <v>807</v>
      </c>
      <c r="B497" s="41" t="s">
        <v>380</v>
      </c>
      <c r="C497" s="71">
        <f t="shared" ref="C497" si="657">D497+E497+F497</f>
        <v>0</v>
      </c>
      <c r="D497" s="71">
        <v>0</v>
      </c>
      <c r="E497" s="71">
        <v>0</v>
      </c>
      <c r="F497" s="71">
        <v>0</v>
      </c>
      <c r="G497" s="71">
        <f t="shared" ref="G497" si="658">H497+I497+J497</f>
        <v>0</v>
      </c>
      <c r="H497" s="71">
        <v>0</v>
      </c>
      <c r="I497" s="71">
        <v>0</v>
      </c>
      <c r="J497" s="71">
        <v>0</v>
      </c>
      <c r="K497" s="63" t="s">
        <v>32</v>
      </c>
      <c r="L497" s="71">
        <f t="shared" ref="L497" si="659">M497+N497+O497</f>
        <v>0</v>
      </c>
      <c r="M497" s="71">
        <v>0</v>
      </c>
      <c r="N497" s="71">
        <v>0</v>
      </c>
      <c r="O497" s="71">
        <v>0</v>
      </c>
      <c r="P497" s="63" t="s">
        <v>32</v>
      </c>
      <c r="Q497" s="30" t="s">
        <v>1621</v>
      </c>
    </row>
    <row r="498" spans="1:17" s="1" customFormat="1" ht="52.5">
      <c r="A498" s="75" t="s">
        <v>811</v>
      </c>
      <c r="B498" s="41" t="s">
        <v>381</v>
      </c>
      <c r="C498" s="71">
        <f t="shared" ref="C498" si="660">D498+E498+F498</f>
        <v>0</v>
      </c>
      <c r="D498" s="71">
        <v>0</v>
      </c>
      <c r="E498" s="71">
        <v>0</v>
      </c>
      <c r="F498" s="71">
        <v>0</v>
      </c>
      <c r="G498" s="71">
        <f t="shared" ref="G498" si="661">H498+I498+J498</f>
        <v>0</v>
      </c>
      <c r="H498" s="71">
        <v>0</v>
      </c>
      <c r="I498" s="71">
        <v>0</v>
      </c>
      <c r="J498" s="71">
        <v>0</v>
      </c>
      <c r="K498" s="63" t="s">
        <v>32</v>
      </c>
      <c r="L498" s="71">
        <f t="shared" ref="L498" si="662">M498+N498+O498</f>
        <v>0</v>
      </c>
      <c r="M498" s="71">
        <v>0</v>
      </c>
      <c r="N498" s="71">
        <v>0</v>
      </c>
      <c r="O498" s="71">
        <v>0</v>
      </c>
      <c r="P498" s="63" t="s">
        <v>32</v>
      </c>
      <c r="Q498" s="30" t="s">
        <v>1621</v>
      </c>
    </row>
    <row r="499" spans="1:17" s="1" customFormat="1" ht="153">
      <c r="A499" s="75" t="s">
        <v>900</v>
      </c>
      <c r="B499" s="81" t="s">
        <v>386</v>
      </c>
      <c r="C499" s="74">
        <f>C500+C501+C502+C503+C504+C505+C506+C507+C508+C509</f>
        <v>50</v>
      </c>
      <c r="D499" s="74">
        <f t="shared" ref="D499:O499" si="663">D500+D501+D502+D503+D504+D505+D506+D507+D508+D509</f>
        <v>50</v>
      </c>
      <c r="E499" s="74">
        <f t="shared" si="663"/>
        <v>0</v>
      </c>
      <c r="F499" s="74">
        <f t="shared" si="663"/>
        <v>0</v>
      </c>
      <c r="G499" s="74">
        <f t="shared" si="663"/>
        <v>42.5</v>
      </c>
      <c r="H499" s="74">
        <f t="shared" si="663"/>
        <v>42.5</v>
      </c>
      <c r="I499" s="74">
        <f t="shared" si="663"/>
        <v>0</v>
      </c>
      <c r="J499" s="74">
        <f t="shared" si="663"/>
        <v>0</v>
      </c>
      <c r="K499" s="63">
        <f t="shared" si="644"/>
        <v>0.85</v>
      </c>
      <c r="L499" s="74">
        <f t="shared" si="663"/>
        <v>42.5</v>
      </c>
      <c r="M499" s="74">
        <f t="shared" si="663"/>
        <v>42.5</v>
      </c>
      <c r="N499" s="74">
        <f t="shared" si="663"/>
        <v>0</v>
      </c>
      <c r="O499" s="74">
        <f t="shared" si="663"/>
        <v>0</v>
      </c>
      <c r="P499" s="63">
        <f t="shared" si="638"/>
        <v>0.85</v>
      </c>
      <c r="Q499" s="30"/>
    </row>
    <row r="500" spans="1:17" s="1" customFormat="1" ht="315">
      <c r="A500" s="75" t="s">
        <v>825</v>
      </c>
      <c r="B500" s="41" t="s">
        <v>387</v>
      </c>
      <c r="C500" s="71">
        <f t="shared" ref="C500" si="664">D500+E500+F500</f>
        <v>0</v>
      </c>
      <c r="D500" s="71">
        <v>0</v>
      </c>
      <c r="E500" s="71">
        <v>0</v>
      </c>
      <c r="F500" s="71">
        <v>0</v>
      </c>
      <c r="G500" s="71">
        <f t="shared" ref="G500" si="665">H500+I500+J500</f>
        <v>0</v>
      </c>
      <c r="H500" s="71">
        <v>0</v>
      </c>
      <c r="I500" s="71">
        <v>0</v>
      </c>
      <c r="J500" s="71">
        <v>0</v>
      </c>
      <c r="K500" s="63" t="s">
        <v>32</v>
      </c>
      <c r="L500" s="71">
        <f t="shared" ref="L500" si="666">M500+N500+O500</f>
        <v>0</v>
      </c>
      <c r="M500" s="71">
        <v>0</v>
      </c>
      <c r="N500" s="71">
        <v>0</v>
      </c>
      <c r="O500" s="71">
        <v>0</v>
      </c>
      <c r="P500" s="63" t="s">
        <v>32</v>
      </c>
      <c r="Q500" s="30" t="s">
        <v>1621</v>
      </c>
    </row>
    <row r="501" spans="1:17" s="1" customFormat="1" ht="327.75" customHeight="1">
      <c r="A501" s="75" t="s">
        <v>1055</v>
      </c>
      <c r="B501" s="41" t="s">
        <v>388</v>
      </c>
      <c r="C501" s="71">
        <f t="shared" ref="C501" si="667">D501+E501+F501</f>
        <v>0</v>
      </c>
      <c r="D501" s="71">
        <v>0</v>
      </c>
      <c r="E501" s="71">
        <v>0</v>
      </c>
      <c r="F501" s="71">
        <v>0</v>
      </c>
      <c r="G501" s="71">
        <f t="shared" ref="G501:G502" si="668">H501+I501+J501</f>
        <v>0</v>
      </c>
      <c r="H501" s="71">
        <v>0</v>
      </c>
      <c r="I501" s="71">
        <v>0</v>
      </c>
      <c r="J501" s="71">
        <v>0</v>
      </c>
      <c r="K501" s="63" t="s">
        <v>32</v>
      </c>
      <c r="L501" s="71">
        <f t="shared" ref="L501:L502" si="669">M501+N501+O501</f>
        <v>0</v>
      </c>
      <c r="M501" s="71">
        <v>0</v>
      </c>
      <c r="N501" s="71">
        <v>0</v>
      </c>
      <c r="O501" s="71">
        <v>0</v>
      </c>
      <c r="P501" s="63" t="s">
        <v>32</v>
      </c>
      <c r="Q501" s="30" t="s">
        <v>1621</v>
      </c>
    </row>
    <row r="502" spans="1:17" s="1" customFormat="1" ht="105">
      <c r="A502" s="75" t="s">
        <v>866</v>
      </c>
      <c r="B502" s="41" t="s">
        <v>389</v>
      </c>
      <c r="C502" s="71">
        <f t="shared" ref="C502" si="670">D502+E502+F502</f>
        <v>50</v>
      </c>
      <c r="D502" s="71">
        <v>50</v>
      </c>
      <c r="E502" s="71">
        <v>0</v>
      </c>
      <c r="F502" s="71">
        <v>0</v>
      </c>
      <c r="G502" s="71">
        <f t="shared" si="668"/>
        <v>42.5</v>
      </c>
      <c r="H502" s="71">
        <v>42.5</v>
      </c>
      <c r="I502" s="71">
        <v>0</v>
      </c>
      <c r="J502" s="71">
        <v>0</v>
      </c>
      <c r="K502" s="63">
        <f t="shared" si="644"/>
        <v>0.85</v>
      </c>
      <c r="L502" s="71">
        <f t="shared" si="669"/>
        <v>42.5</v>
      </c>
      <c r="M502" s="71">
        <v>42.5</v>
      </c>
      <c r="N502" s="71">
        <v>0</v>
      </c>
      <c r="O502" s="71">
        <v>0</v>
      </c>
      <c r="P502" s="63">
        <f t="shared" si="638"/>
        <v>0.85</v>
      </c>
      <c r="Q502" s="30" t="s">
        <v>1632</v>
      </c>
    </row>
    <row r="503" spans="1:17" s="1" customFormat="1" ht="52.5">
      <c r="A503" s="75" t="s">
        <v>867</v>
      </c>
      <c r="B503" s="41" t="s">
        <v>390</v>
      </c>
      <c r="C503" s="71">
        <f t="shared" ref="C503" si="671">D503+E503+F503</f>
        <v>0</v>
      </c>
      <c r="D503" s="71">
        <v>0</v>
      </c>
      <c r="E503" s="71">
        <v>0</v>
      </c>
      <c r="F503" s="71">
        <v>0</v>
      </c>
      <c r="G503" s="71">
        <f t="shared" ref="G503:G504" si="672">H503+I503+J503</f>
        <v>0</v>
      </c>
      <c r="H503" s="71">
        <v>0</v>
      </c>
      <c r="I503" s="71">
        <v>0</v>
      </c>
      <c r="J503" s="71">
        <v>0</v>
      </c>
      <c r="K503" s="63" t="s">
        <v>32</v>
      </c>
      <c r="L503" s="71">
        <f t="shared" ref="L503:L504" si="673">M503+N503+O503</f>
        <v>0</v>
      </c>
      <c r="M503" s="71">
        <v>0</v>
      </c>
      <c r="N503" s="71">
        <v>0</v>
      </c>
      <c r="O503" s="71">
        <v>0</v>
      </c>
      <c r="P503" s="63" t="s">
        <v>32</v>
      </c>
      <c r="Q503" s="30" t="s">
        <v>1621</v>
      </c>
    </row>
    <row r="504" spans="1:17" s="1" customFormat="1" ht="183.75">
      <c r="A504" s="75" t="s">
        <v>853</v>
      </c>
      <c r="B504" s="41" t="s">
        <v>391</v>
      </c>
      <c r="C504" s="71">
        <f t="shared" ref="C504" si="674">D504+E504+F504</f>
        <v>0</v>
      </c>
      <c r="D504" s="71">
        <v>0</v>
      </c>
      <c r="E504" s="71">
        <v>0</v>
      </c>
      <c r="F504" s="71">
        <v>0</v>
      </c>
      <c r="G504" s="71">
        <f t="shared" si="672"/>
        <v>0</v>
      </c>
      <c r="H504" s="71">
        <v>0</v>
      </c>
      <c r="I504" s="71">
        <v>0</v>
      </c>
      <c r="J504" s="71">
        <v>0</v>
      </c>
      <c r="K504" s="63" t="s">
        <v>32</v>
      </c>
      <c r="L504" s="71">
        <f t="shared" si="673"/>
        <v>0</v>
      </c>
      <c r="M504" s="71">
        <v>0</v>
      </c>
      <c r="N504" s="71">
        <v>0</v>
      </c>
      <c r="O504" s="71">
        <v>0</v>
      </c>
      <c r="P504" s="63" t="s">
        <v>32</v>
      </c>
      <c r="Q504" s="30" t="s">
        <v>1621</v>
      </c>
    </row>
    <row r="505" spans="1:17" s="1" customFormat="1" ht="131.25">
      <c r="A505" s="75" t="s">
        <v>854</v>
      </c>
      <c r="B505" s="41" t="s">
        <v>392</v>
      </c>
      <c r="C505" s="71">
        <f t="shared" ref="C505" si="675">D505+E505+F505</f>
        <v>0</v>
      </c>
      <c r="D505" s="71">
        <v>0</v>
      </c>
      <c r="E505" s="71">
        <v>0</v>
      </c>
      <c r="F505" s="71">
        <v>0</v>
      </c>
      <c r="G505" s="71">
        <f t="shared" ref="G505" si="676">H505+I505+J505</f>
        <v>0</v>
      </c>
      <c r="H505" s="71">
        <v>0</v>
      </c>
      <c r="I505" s="71">
        <v>0</v>
      </c>
      <c r="J505" s="71">
        <v>0</v>
      </c>
      <c r="K505" s="63" t="s">
        <v>32</v>
      </c>
      <c r="L505" s="71">
        <f t="shared" ref="L505" si="677">M505+N505+O505</f>
        <v>0</v>
      </c>
      <c r="M505" s="71">
        <v>0</v>
      </c>
      <c r="N505" s="71">
        <v>0</v>
      </c>
      <c r="O505" s="71">
        <v>0</v>
      </c>
      <c r="P505" s="63" t="s">
        <v>32</v>
      </c>
      <c r="Q505" s="30" t="s">
        <v>1621</v>
      </c>
    </row>
    <row r="506" spans="1:17" s="1" customFormat="1" ht="183.75">
      <c r="A506" s="75" t="s">
        <v>855</v>
      </c>
      <c r="B506" s="41" t="s">
        <v>393</v>
      </c>
      <c r="C506" s="71">
        <f t="shared" ref="C506:C509" si="678">D506+E506+F506</f>
        <v>0</v>
      </c>
      <c r="D506" s="71">
        <v>0</v>
      </c>
      <c r="E506" s="71">
        <v>0</v>
      </c>
      <c r="F506" s="71">
        <v>0</v>
      </c>
      <c r="G506" s="71">
        <f t="shared" ref="G506" si="679">H506+I506+J506</f>
        <v>0</v>
      </c>
      <c r="H506" s="71">
        <v>0</v>
      </c>
      <c r="I506" s="71">
        <v>0</v>
      </c>
      <c r="J506" s="71">
        <v>0</v>
      </c>
      <c r="K506" s="63" t="s">
        <v>32</v>
      </c>
      <c r="L506" s="71">
        <f t="shared" ref="L506" si="680">M506+N506+O506</f>
        <v>0</v>
      </c>
      <c r="M506" s="71">
        <v>0</v>
      </c>
      <c r="N506" s="71">
        <v>0</v>
      </c>
      <c r="O506" s="71">
        <v>0</v>
      </c>
      <c r="P506" s="63" t="s">
        <v>32</v>
      </c>
      <c r="Q506" s="30" t="s">
        <v>1621</v>
      </c>
    </row>
    <row r="507" spans="1:17" s="1" customFormat="1" ht="131.25">
      <c r="A507" s="75" t="s">
        <v>857</v>
      </c>
      <c r="B507" s="41" t="s">
        <v>1422</v>
      </c>
      <c r="C507" s="71">
        <f t="shared" si="678"/>
        <v>0</v>
      </c>
      <c r="D507" s="71">
        <v>0</v>
      </c>
      <c r="E507" s="71">
        <v>0</v>
      </c>
      <c r="F507" s="71">
        <v>0</v>
      </c>
      <c r="G507" s="71">
        <f t="shared" ref="G507:G509" si="681">H507+I507+J507</f>
        <v>0</v>
      </c>
      <c r="H507" s="71">
        <v>0</v>
      </c>
      <c r="I507" s="71">
        <v>0</v>
      </c>
      <c r="J507" s="71">
        <v>0</v>
      </c>
      <c r="K507" s="63" t="s">
        <v>32</v>
      </c>
      <c r="L507" s="71">
        <f t="shared" ref="L507:L509" si="682">M507+N507+O507</f>
        <v>0</v>
      </c>
      <c r="M507" s="71">
        <v>0</v>
      </c>
      <c r="N507" s="71">
        <v>0</v>
      </c>
      <c r="O507" s="71">
        <v>0</v>
      </c>
      <c r="P507" s="63" t="s">
        <v>32</v>
      </c>
      <c r="Q507" s="30" t="s">
        <v>1621</v>
      </c>
    </row>
    <row r="508" spans="1:17" s="1" customFormat="1" ht="196.5" customHeight="1">
      <c r="A508" s="75" t="s">
        <v>1425</v>
      </c>
      <c r="B508" s="41" t="s">
        <v>1423</v>
      </c>
      <c r="C508" s="71">
        <f t="shared" si="678"/>
        <v>0</v>
      </c>
      <c r="D508" s="71">
        <v>0</v>
      </c>
      <c r="E508" s="71">
        <v>0</v>
      </c>
      <c r="F508" s="71">
        <v>0</v>
      </c>
      <c r="G508" s="71">
        <f t="shared" si="681"/>
        <v>0</v>
      </c>
      <c r="H508" s="71">
        <v>0</v>
      </c>
      <c r="I508" s="71">
        <v>0</v>
      </c>
      <c r="J508" s="71">
        <v>0</v>
      </c>
      <c r="K508" s="63" t="s">
        <v>32</v>
      </c>
      <c r="L508" s="71">
        <f t="shared" si="682"/>
        <v>0</v>
      </c>
      <c r="M508" s="71">
        <v>0</v>
      </c>
      <c r="N508" s="71">
        <v>0</v>
      </c>
      <c r="O508" s="71">
        <v>0</v>
      </c>
      <c r="P508" s="63" t="s">
        <v>32</v>
      </c>
      <c r="Q508" s="30" t="s">
        <v>1621</v>
      </c>
    </row>
    <row r="509" spans="1:17" s="1" customFormat="1" ht="178.5" customHeight="1">
      <c r="A509" s="75" t="s">
        <v>1426</v>
      </c>
      <c r="B509" s="41" t="s">
        <v>1424</v>
      </c>
      <c r="C509" s="71">
        <f t="shared" si="678"/>
        <v>0</v>
      </c>
      <c r="D509" s="71">
        <v>0</v>
      </c>
      <c r="E509" s="71">
        <v>0</v>
      </c>
      <c r="F509" s="71">
        <v>0</v>
      </c>
      <c r="G509" s="71">
        <f t="shared" si="681"/>
        <v>0</v>
      </c>
      <c r="H509" s="71">
        <v>0</v>
      </c>
      <c r="I509" s="71">
        <v>0</v>
      </c>
      <c r="J509" s="71">
        <v>0</v>
      </c>
      <c r="K509" s="63" t="s">
        <v>32</v>
      </c>
      <c r="L509" s="71">
        <f t="shared" si="682"/>
        <v>0</v>
      </c>
      <c r="M509" s="71">
        <v>0</v>
      </c>
      <c r="N509" s="71">
        <v>0</v>
      </c>
      <c r="O509" s="71">
        <v>0</v>
      </c>
      <c r="P509" s="63" t="s">
        <v>32</v>
      </c>
      <c r="Q509" s="30" t="s">
        <v>1621</v>
      </c>
    </row>
    <row r="510" spans="1:17" s="1" customFormat="1" ht="102">
      <c r="A510" s="75" t="s">
        <v>943</v>
      </c>
      <c r="B510" s="81" t="s">
        <v>394</v>
      </c>
      <c r="C510" s="74">
        <f t="shared" ref="C510:J510" si="683">C511+C512+C513+C514</f>
        <v>51405</v>
      </c>
      <c r="D510" s="74">
        <f t="shared" si="683"/>
        <v>51405</v>
      </c>
      <c r="E510" s="74">
        <f t="shared" si="683"/>
        <v>0</v>
      </c>
      <c r="F510" s="74">
        <f t="shared" si="683"/>
        <v>0</v>
      </c>
      <c r="G510" s="74">
        <f t="shared" si="683"/>
        <v>46077.399999999994</v>
      </c>
      <c r="H510" s="74">
        <f t="shared" si="683"/>
        <v>46077.399999999994</v>
      </c>
      <c r="I510" s="74">
        <f t="shared" si="683"/>
        <v>0</v>
      </c>
      <c r="J510" s="74">
        <f t="shared" si="683"/>
        <v>0</v>
      </c>
      <c r="K510" s="63">
        <f t="shared" si="644"/>
        <v>0.89636027623771997</v>
      </c>
      <c r="L510" s="74">
        <f>L511+L512+L513+L514</f>
        <v>46077.399999999994</v>
      </c>
      <c r="M510" s="74">
        <f>M511+M512+M513+M514</f>
        <v>46077.399999999994</v>
      </c>
      <c r="N510" s="74">
        <f>N511+N512+N513+N514</f>
        <v>0</v>
      </c>
      <c r="O510" s="74">
        <f>O511+O512+O513+O514</f>
        <v>0</v>
      </c>
      <c r="P510" s="63">
        <f t="shared" si="638"/>
        <v>0.89636027623771997</v>
      </c>
      <c r="Q510" s="30"/>
    </row>
    <row r="511" spans="1:17" s="1" customFormat="1" ht="131.25">
      <c r="A511" s="75" t="s">
        <v>897</v>
      </c>
      <c r="B511" s="41" t="s">
        <v>395</v>
      </c>
      <c r="C511" s="71">
        <f>D511+E511+F511</f>
        <v>30000</v>
      </c>
      <c r="D511" s="71">
        <v>30000</v>
      </c>
      <c r="E511" s="71">
        <v>0</v>
      </c>
      <c r="F511" s="71">
        <v>0</v>
      </c>
      <c r="G511" s="71">
        <f>I511+H511+J511</f>
        <v>28200.799999999999</v>
      </c>
      <c r="H511" s="71">
        <v>28200.799999999999</v>
      </c>
      <c r="I511" s="71">
        <v>0</v>
      </c>
      <c r="J511" s="71">
        <v>0</v>
      </c>
      <c r="K511" s="63">
        <f t="shared" si="644"/>
        <v>0.94002666666666668</v>
      </c>
      <c r="L511" s="71">
        <f>O511+N511+M511</f>
        <v>28200.799999999999</v>
      </c>
      <c r="M511" s="71">
        <v>28200.799999999999</v>
      </c>
      <c r="N511" s="71">
        <v>0</v>
      </c>
      <c r="O511" s="71">
        <v>0</v>
      </c>
      <c r="P511" s="63">
        <f t="shared" si="638"/>
        <v>0.94002666666666668</v>
      </c>
      <c r="Q511" s="30"/>
    </row>
    <row r="512" spans="1:17" s="1" customFormat="1" ht="78.75">
      <c r="A512" s="75" t="s">
        <v>944</v>
      </c>
      <c r="B512" s="41" t="s">
        <v>396</v>
      </c>
      <c r="C512" s="71">
        <f t="shared" ref="C512" si="684">D512+E512+F512</f>
        <v>0</v>
      </c>
      <c r="D512" s="71">
        <v>0</v>
      </c>
      <c r="E512" s="71">
        <v>0</v>
      </c>
      <c r="F512" s="71">
        <v>0</v>
      </c>
      <c r="G512" s="71">
        <f t="shared" ref="G512" si="685">H512+I512+J512</f>
        <v>0</v>
      </c>
      <c r="H512" s="71">
        <v>0</v>
      </c>
      <c r="I512" s="71">
        <v>0</v>
      </c>
      <c r="J512" s="71">
        <v>0</v>
      </c>
      <c r="K512" s="63" t="s">
        <v>32</v>
      </c>
      <c r="L512" s="71">
        <f t="shared" ref="L512" si="686">M512+N512+O512</f>
        <v>0</v>
      </c>
      <c r="M512" s="71">
        <v>0</v>
      </c>
      <c r="N512" s="71">
        <v>0</v>
      </c>
      <c r="O512" s="71">
        <v>0</v>
      </c>
      <c r="P512" s="63" t="s">
        <v>32</v>
      </c>
      <c r="Q512" s="30" t="s">
        <v>1621</v>
      </c>
    </row>
    <row r="513" spans="1:17" s="1" customFormat="1" ht="118.5" customHeight="1">
      <c r="A513" s="75" t="s">
        <v>945</v>
      </c>
      <c r="B513" s="41" t="s">
        <v>397</v>
      </c>
      <c r="C513" s="71">
        <f t="shared" ref="C513" si="687">D513+E513+F513</f>
        <v>21405</v>
      </c>
      <c r="D513" s="71">
        <v>21405</v>
      </c>
      <c r="E513" s="71">
        <v>0</v>
      </c>
      <c r="F513" s="71">
        <v>0</v>
      </c>
      <c r="G513" s="71">
        <f t="shared" ref="G513" si="688">H513+I513+J513</f>
        <v>17876.599999999999</v>
      </c>
      <c r="H513" s="71">
        <v>17876.599999999999</v>
      </c>
      <c r="I513" s="71">
        <v>0</v>
      </c>
      <c r="J513" s="71">
        <v>0</v>
      </c>
      <c r="K513" s="63">
        <f t="shared" si="644"/>
        <v>0.83516000934361123</v>
      </c>
      <c r="L513" s="71">
        <f t="shared" ref="L513" si="689">M513+N513+O513</f>
        <v>17876.599999999999</v>
      </c>
      <c r="M513" s="71">
        <v>17876.599999999999</v>
      </c>
      <c r="N513" s="71">
        <v>0</v>
      </c>
      <c r="O513" s="71">
        <v>0</v>
      </c>
      <c r="P513" s="63">
        <f t="shared" si="638"/>
        <v>0.83516000934361123</v>
      </c>
      <c r="Q513" s="30" t="s">
        <v>1691</v>
      </c>
    </row>
    <row r="514" spans="1:17" s="1" customFormat="1" ht="178.5" customHeight="1">
      <c r="A514" s="75" t="s">
        <v>946</v>
      </c>
      <c r="B514" s="41" t="s">
        <v>398</v>
      </c>
      <c r="C514" s="71">
        <f t="shared" ref="C514" si="690">D514+E514+F514</f>
        <v>0</v>
      </c>
      <c r="D514" s="71">
        <v>0</v>
      </c>
      <c r="E514" s="71">
        <v>0</v>
      </c>
      <c r="F514" s="71">
        <v>0</v>
      </c>
      <c r="G514" s="71">
        <f t="shared" ref="G514" si="691">H514+I514+J514</f>
        <v>0</v>
      </c>
      <c r="H514" s="71">
        <v>0</v>
      </c>
      <c r="I514" s="71">
        <v>0</v>
      </c>
      <c r="J514" s="71">
        <v>0</v>
      </c>
      <c r="K514" s="63" t="s">
        <v>32</v>
      </c>
      <c r="L514" s="71">
        <f t="shared" ref="L514" si="692">M514+N514+O514</f>
        <v>0</v>
      </c>
      <c r="M514" s="71">
        <v>0</v>
      </c>
      <c r="N514" s="71">
        <v>0</v>
      </c>
      <c r="O514" s="71">
        <v>0</v>
      </c>
      <c r="P514" s="63" t="s">
        <v>32</v>
      </c>
      <c r="Q514" s="30" t="s">
        <v>1621</v>
      </c>
    </row>
    <row r="515" spans="1:17" s="1" customFormat="1" ht="229.5">
      <c r="A515" s="75" t="s">
        <v>1017</v>
      </c>
      <c r="B515" s="81" t="s">
        <v>371</v>
      </c>
      <c r="C515" s="74">
        <f>C516+C517+C518+C519+C520</f>
        <v>154</v>
      </c>
      <c r="D515" s="74">
        <f t="shared" ref="D515:O515" si="693">D516+D517+D518+D519+D520</f>
        <v>154</v>
      </c>
      <c r="E515" s="74">
        <f t="shared" si="693"/>
        <v>0</v>
      </c>
      <c r="F515" s="74">
        <f t="shared" si="693"/>
        <v>0</v>
      </c>
      <c r="G515" s="74">
        <f t="shared" si="693"/>
        <v>151.30000000000001</v>
      </c>
      <c r="H515" s="74">
        <f t="shared" si="693"/>
        <v>151.30000000000001</v>
      </c>
      <c r="I515" s="74">
        <f t="shared" si="693"/>
        <v>0</v>
      </c>
      <c r="J515" s="74">
        <f t="shared" si="693"/>
        <v>0</v>
      </c>
      <c r="K515" s="63">
        <f t="shared" si="644"/>
        <v>0.98246753246753249</v>
      </c>
      <c r="L515" s="74">
        <f t="shared" si="693"/>
        <v>151.19999999999999</v>
      </c>
      <c r="M515" s="74">
        <f t="shared" si="693"/>
        <v>151.19999999999999</v>
      </c>
      <c r="N515" s="74">
        <f t="shared" si="693"/>
        <v>0</v>
      </c>
      <c r="O515" s="74">
        <f t="shared" si="693"/>
        <v>0</v>
      </c>
      <c r="P515" s="63">
        <f t="shared" ref="P515:P577" si="694">L515/C515</f>
        <v>0.9818181818181817</v>
      </c>
      <c r="Q515" s="30"/>
    </row>
    <row r="516" spans="1:17" s="1" customFormat="1" ht="157.5">
      <c r="A516" s="75" t="s">
        <v>858</v>
      </c>
      <c r="B516" s="41" t="s">
        <v>372</v>
      </c>
      <c r="C516" s="71">
        <f t="shared" ref="C516" si="695">D516+E516+F516</f>
        <v>0</v>
      </c>
      <c r="D516" s="71">
        <v>0</v>
      </c>
      <c r="E516" s="71">
        <v>0</v>
      </c>
      <c r="F516" s="71">
        <v>0</v>
      </c>
      <c r="G516" s="71">
        <f t="shared" ref="G516" si="696">H516+I516+J516</f>
        <v>0</v>
      </c>
      <c r="H516" s="71">
        <v>0</v>
      </c>
      <c r="I516" s="71">
        <v>0</v>
      </c>
      <c r="J516" s="71">
        <v>0</v>
      </c>
      <c r="K516" s="63" t="s">
        <v>32</v>
      </c>
      <c r="L516" s="71">
        <f t="shared" ref="L516" si="697">M516+N516+O516</f>
        <v>0</v>
      </c>
      <c r="M516" s="71">
        <v>0</v>
      </c>
      <c r="N516" s="71">
        <v>0</v>
      </c>
      <c r="O516" s="71">
        <v>0</v>
      </c>
      <c r="P516" s="63" t="s">
        <v>32</v>
      </c>
      <c r="Q516" s="30" t="s">
        <v>1621</v>
      </c>
    </row>
    <row r="517" spans="1:17" s="1" customFormat="1" ht="105">
      <c r="A517" s="75" t="s">
        <v>928</v>
      </c>
      <c r="B517" s="41" t="s">
        <v>373</v>
      </c>
      <c r="C517" s="71">
        <f t="shared" ref="C517" si="698">D517+E517+F517</f>
        <v>0</v>
      </c>
      <c r="D517" s="71">
        <v>0</v>
      </c>
      <c r="E517" s="71">
        <v>0</v>
      </c>
      <c r="F517" s="71">
        <v>0</v>
      </c>
      <c r="G517" s="71">
        <f t="shared" ref="G517" si="699">H517+I517+J517</f>
        <v>0</v>
      </c>
      <c r="H517" s="71">
        <v>0</v>
      </c>
      <c r="I517" s="71">
        <v>0</v>
      </c>
      <c r="J517" s="71">
        <v>0</v>
      </c>
      <c r="K517" s="63" t="s">
        <v>32</v>
      </c>
      <c r="L517" s="71">
        <f t="shared" ref="L517" si="700">M517+N517+O517</f>
        <v>0</v>
      </c>
      <c r="M517" s="71">
        <v>0</v>
      </c>
      <c r="N517" s="71">
        <v>0</v>
      </c>
      <c r="O517" s="71">
        <v>0</v>
      </c>
      <c r="P517" s="63" t="s">
        <v>32</v>
      </c>
      <c r="Q517" s="30" t="s">
        <v>1621</v>
      </c>
    </row>
    <row r="518" spans="1:17" s="1" customFormat="1" ht="105">
      <c r="A518" s="75" t="s">
        <v>947</v>
      </c>
      <c r="B518" s="41" t="s">
        <v>374</v>
      </c>
      <c r="C518" s="71">
        <f t="shared" ref="C518" si="701">D518+E518+F518</f>
        <v>0</v>
      </c>
      <c r="D518" s="71">
        <v>0</v>
      </c>
      <c r="E518" s="71">
        <v>0</v>
      </c>
      <c r="F518" s="71">
        <v>0</v>
      </c>
      <c r="G518" s="71">
        <f t="shared" ref="G518" si="702">H518+I518+J518</f>
        <v>0</v>
      </c>
      <c r="H518" s="71">
        <v>0</v>
      </c>
      <c r="I518" s="71">
        <v>0</v>
      </c>
      <c r="J518" s="71">
        <v>0</v>
      </c>
      <c r="K518" s="63" t="s">
        <v>32</v>
      </c>
      <c r="L518" s="71">
        <f t="shared" ref="L518" si="703">M518+N518+O518</f>
        <v>0</v>
      </c>
      <c r="M518" s="71">
        <v>0</v>
      </c>
      <c r="N518" s="71">
        <v>0</v>
      </c>
      <c r="O518" s="71">
        <v>0</v>
      </c>
      <c r="P518" s="63" t="s">
        <v>32</v>
      </c>
      <c r="Q518" s="30" t="s">
        <v>1621</v>
      </c>
    </row>
    <row r="519" spans="1:17" s="1" customFormat="1" ht="409.6" customHeight="1">
      <c r="A519" s="75" t="s">
        <v>1056</v>
      </c>
      <c r="B519" s="41" t="s">
        <v>375</v>
      </c>
      <c r="C519" s="71">
        <f t="shared" ref="C519:C520" si="704">D519+E519+F519</f>
        <v>154</v>
      </c>
      <c r="D519" s="71">
        <v>154</v>
      </c>
      <c r="E519" s="71">
        <v>0</v>
      </c>
      <c r="F519" s="71">
        <v>0</v>
      </c>
      <c r="G519" s="71">
        <f t="shared" ref="G519" si="705">H519+I519+J519</f>
        <v>151.30000000000001</v>
      </c>
      <c r="H519" s="71">
        <v>151.30000000000001</v>
      </c>
      <c r="I519" s="71">
        <v>0</v>
      </c>
      <c r="J519" s="71">
        <v>0</v>
      </c>
      <c r="K519" s="63">
        <f t="shared" ref="K519:K577" si="706">G519/C519</f>
        <v>0.98246753246753249</v>
      </c>
      <c r="L519" s="71">
        <f t="shared" ref="L519" si="707">M519+N519+O519</f>
        <v>151.19999999999999</v>
      </c>
      <c r="M519" s="71">
        <v>151.19999999999999</v>
      </c>
      <c r="N519" s="71">
        <v>0</v>
      </c>
      <c r="O519" s="71">
        <v>0</v>
      </c>
      <c r="P519" s="63">
        <f t="shared" si="694"/>
        <v>0.9818181818181817</v>
      </c>
      <c r="Q519" s="30" t="s">
        <v>1692</v>
      </c>
    </row>
    <row r="520" spans="1:17" s="1" customFormat="1" ht="213.75" customHeight="1">
      <c r="A520" s="75" t="s">
        <v>989</v>
      </c>
      <c r="B520" s="41" t="s">
        <v>1427</v>
      </c>
      <c r="C520" s="71">
        <f t="shared" si="704"/>
        <v>0</v>
      </c>
      <c r="D520" s="71">
        <v>0</v>
      </c>
      <c r="E520" s="71">
        <v>0</v>
      </c>
      <c r="F520" s="71">
        <v>0</v>
      </c>
      <c r="G520" s="71">
        <f>H520+I520+J520</f>
        <v>0</v>
      </c>
      <c r="H520" s="71">
        <v>0</v>
      </c>
      <c r="I520" s="71">
        <v>0</v>
      </c>
      <c r="J520" s="71">
        <v>0</v>
      </c>
      <c r="K520" s="63" t="s">
        <v>32</v>
      </c>
      <c r="L520" s="71">
        <f>M520+N520+O520</f>
        <v>0</v>
      </c>
      <c r="M520" s="71">
        <v>0</v>
      </c>
      <c r="N520" s="71">
        <v>0</v>
      </c>
      <c r="O520" s="71">
        <v>0</v>
      </c>
      <c r="P520" s="63" t="s">
        <v>32</v>
      </c>
      <c r="Q520" s="30" t="s">
        <v>1621</v>
      </c>
    </row>
    <row r="521" spans="1:17" s="1" customFormat="1" ht="51">
      <c r="A521" s="75" t="s">
        <v>948</v>
      </c>
      <c r="B521" s="81" t="s">
        <v>399</v>
      </c>
      <c r="C521" s="74">
        <f>C522+C523+C524+C525+C526+C527+C528+C529+C530+C531</f>
        <v>37702.699999999997</v>
      </c>
      <c r="D521" s="74">
        <f t="shared" ref="D521:L521" si="708">D522+D523+D524+D525+D526+D527+D528+D529+D530+D531</f>
        <v>37702.699999999997</v>
      </c>
      <c r="E521" s="74">
        <f t="shared" si="708"/>
        <v>0</v>
      </c>
      <c r="F521" s="74">
        <f t="shared" si="708"/>
        <v>0</v>
      </c>
      <c r="G521" s="74">
        <f t="shared" si="708"/>
        <v>35721.199999999997</v>
      </c>
      <c r="H521" s="74">
        <f t="shared" si="708"/>
        <v>35721.199999999997</v>
      </c>
      <c r="I521" s="74">
        <f t="shared" si="708"/>
        <v>0</v>
      </c>
      <c r="J521" s="74">
        <f t="shared" si="708"/>
        <v>0</v>
      </c>
      <c r="K521" s="63">
        <f t="shared" si="706"/>
        <v>0.94744408225405607</v>
      </c>
      <c r="L521" s="74">
        <f t="shared" si="708"/>
        <v>35721.199999999997</v>
      </c>
      <c r="M521" s="74">
        <f t="shared" ref="M521" si="709">M522+M523+M524+M525+M526+M527+M528+M529+M530+M531</f>
        <v>35721.199999999997</v>
      </c>
      <c r="N521" s="74">
        <f t="shared" ref="N521" si="710">N522+N523+N524+N525+N526+N527+N528+N529+N530+N531</f>
        <v>0</v>
      </c>
      <c r="O521" s="74">
        <f t="shared" ref="O521" si="711">O522+O523+O524+O525+O526+O527+O528+O529+O530+O531</f>
        <v>0</v>
      </c>
      <c r="P521" s="63">
        <f t="shared" si="694"/>
        <v>0.94744408225405607</v>
      </c>
      <c r="Q521" s="30"/>
    </row>
    <row r="522" spans="1:17" s="1" customFormat="1" ht="131.25">
      <c r="A522" s="75" t="s">
        <v>865</v>
      </c>
      <c r="B522" s="41" t="s">
        <v>400</v>
      </c>
      <c r="C522" s="71">
        <f t="shared" ref="C522:C530" si="712">D522+E522+F522</f>
        <v>0</v>
      </c>
      <c r="D522" s="71">
        <v>0</v>
      </c>
      <c r="E522" s="71">
        <v>0</v>
      </c>
      <c r="F522" s="71">
        <v>0</v>
      </c>
      <c r="G522" s="71">
        <f t="shared" ref="G522:G530" si="713">H522+I522+J522</f>
        <v>0</v>
      </c>
      <c r="H522" s="71">
        <v>0</v>
      </c>
      <c r="I522" s="71">
        <v>0</v>
      </c>
      <c r="J522" s="71">
        <v>0</v>
      </c>
      <c r="K522" s="63" t="s">
        <v>32</v>
      </c>
      <c r="L522" s="71">
        <f t="shared" ref="L522:L530" si="714">M522+N522+O522</f>
        <v>0</v>
      </c>
      <c r="M522" s="71">
        <v>0</v>
      </c>
      <c r="N522" s="71">
        <v>0</v>
      </c>
      <c r="O522" s="71">
        <v>0</v>
      </c>
      <c r="P522" s="63" t="s">
        <v>32</v>
      </c>
      <c r="Q522" s="30"/>
    </row>
    <row r="523" spans="1:17" s="1" customFormat="1" ht="78.75">
      <c r="A523" s="75" t="s">
        <v>949</v>
      </c>
      <c r="B523" s="41" t="s">
        <v>401</v>
      </c>
      <c r="C523" s="71">
        <f t="shared" si="712"/>
        <v>18823.099999999999</v>
      </c>
      <c r="D523" s="71">
        <v>18823.099999999999</v>
      </c>
      <c r="E523" s="71">
        <v>0</v>
      </c>
      <c r="F523" s="71">
        <v>0</v>
      </c>
      <c r="G523" s="71">
        <f t="shared" si="713"/>
        <v>17347.400000000001</v>
      </c>
      <c r="H523" s="71">
        <v>17347.400000000001</v>
      </c>
      <c r="I523" s="71">
        <v>0</v>
      </c>
      <c r="J523" s="71">
        <v>0</v>
      </c>
      <c r="K523" s="63">
        <f t="shared" ref="K523:K525" si="715">G523/C523</f>
        <v>0.92160164903761876</v>
      </c>
      <c r="L523" s="71">
        <f t="shared" si="714"/>
        <v>17347.400000000001</v>
      </c>
      <c r="M523" s="71">
        <v>17347.400000000001</v>
      </c>
      <c r="N523" s="71">
        <v>0</v>
      </c>
      <c r="O523" s="71">
        <v>0</v>
      </c>
      <c r="P523" s="63">
        <f t="shared" si="694"/>
        <v>0.92160164903761876</v>
      </c>
      <c r="Q523" s="30" t="s">
        <v>1635</v>
      </c>
    </row>
    <row r="524" spans="1:17" s="1" customFormat="1" ht="78.75">
      <c r="A524" s="75" t="s">
        <v>950</v>
      </c>
      <c r="B524" s="41" t="s">
        <v>402</v>
      </c>
      <c r="C524" s="71">
        <f t="shared" si="712"/>
        <v>0</v>
      </c>
      <c r="D524" s="71">
        <v>0</v>
      </c>
      <c r="E524" s="71">
        <v>0</v>
      </c>
      <c r="F524" s="71">
        <v>0</v>
      </c>
      <c r="G524" s="71">
        <f t="shared" si="713"/>
        <v>0</v>
      </c>
      <c r="H524" s="71">
        <v>0</v>
      </c>
      <c r="I524" s="71">
        <v>0</v>
      </c>
      <c r="J524" s="71">
        <v>0</v>
      </c>
      <c r="K524" s="63" t="s">
        <v>32</v>
      </c>
      <c r="L524" s="71">
        <f t="shared" si="714"/>
        <v>0</v>
      </c>
      <c r="M524" s="71">
        <v>0</v>
      </c>
      <c r="N524" s="71">
        <v>0</v>
      </c>
      <c r="O524" s="71">
        <v>0</v>
      </c>
      <c r="P524" s="63" t="s">
        <v>32</v>
      </c>
      <c r="Q524" s="30"/>
    </row>
    <row r="525" spans="1:17" s="1" customFormat="1" ht="78.75">
      <c r="A525" s="75" t="s">
        <v>951</v>
      </c>
      <c r="B525" s="41" t="s">
        <v>403</v>
      </c>
      <c r="C525" s="71">
        <f t="shared" si="712"/>
        <v>18879.599999999999</v>
      </c>
      <c r="D525" s="71">
        <v>18879.599999999999</v>
      </c>
      <c r="E525" s="71">
        <v>0</v>
      </c>
      <c r="F525" s="71">
        <v>0</v>
      </c>
      <c r="G525" s="71">
        <f t="shared" si="713"/>
        <v>18373.8</v>
      </c>
      <c r="H525" s="71">
        <v>18373.8</v>
      </c>
      <c r="I525" s="71">
        <v>0</v>
      </c>
      <c r="J525" s="71">
        <v>0</v>
      </c>
      <c r="K525" s="63">
        <f t="shared" si="715"/>
        <v>0.9732091781605543</v>
      </c>
      <c r="L525" s="71">
        <f t="shared" si="714"/>
        <v>18373.8</v>
      </c>
      <c r="M525" s="71">
        <v>18373.8</v>
      </c>
      <c r="N525" s="71">
        <v>0</v>
      </c>
      <c r="O525" s="71">
        <v>0</v>
      </c>
      <c r="P525" s="63">
        <f t="shared" si="694"/>
        <v>0.9732091781605543</v>
      </c>
      <c r="Q525" s="30" t="s">
        <v>1636</v>
      </c>
    </row>
    <row r="526" spans="1:17" s="1" customFormat="1" ht="210">
      <c r="A526" s="75" t="s">
        <v>1057</v>
      </c>
      <c r="B526" s="41" t="s">
        <v>404</v>
      </c>
      <c r="C526" s="71">
        <f t="shared" si="712"/>
        <v>0</v>
      </c>
      <c r="D526" s="71">
        <v>0</v>
      </c>
      <c r="E526" s="71">
        <v>0</v>
      </c>
      <c r="F526" s="71">
        <v>0</v>
      </c>
      <c r="G526" s="71">
        <f t="shared" si="713"/>
        <v>0</v>
      </c>
      <c r="H526" s="71">
        <v>0</v>
      </c>
      <c r="I526" s="71">
        <v>0</v>
      </c>
      <c r="J526" s="71">
        <v>0</v>
      </c>
      <c r="K526" s="63" t="s">
        <v>32</v>
      </c>
      <c r="L526" s="71">
        <f t="shared" si="714"/>
        <v>0</v>
      </c>
      <c r="M526" s="71">
        <v>0</v>
      </c>
      <c r="N526" s="71">
        <v>0</v>
      </c>
      <c r="O526" s="71">
        <v>0</v>
      </c>
      <c r="P526" s="63" t="s">
        <v>32</v>
      </c>
      <c r="Q526" s="30" t="s">
        <v>1621</v>
      </c>
    </row>
    <row r="527" spans="1:17" s="1" customFormat="1" ht="157.5">
      <c r="A527" s="75" t="s">
        <v>952</v>
      </c>
      <c r="B527" s="41" t="s">
        <v>405</v>
      </c>
      <c r="C527" s="71">
        <f t="shared" si="712"/>
        <v>0</v>
      </c>
      <c r="D527" s="71">
        <v>0</v>
      </c>
      <c r="E527" s="71">
        <v>0</v>
      </c>
      <c r="F527" s="71">
        <v>0</v>
      </c>
      <c r="G527" s="71">
        <f t="shared" si="713"/>
        <v>0</v>
      </c>
      <c r="H527" s="71">
        <v>0</v>
      </c>
      <c r="I527" s="71">
        <v>0</v>
      </c>
      <c r="J527" s="71">
        <v>0</v>
      </c>
      <c r="K527" s="63" t="s">
        <v>32</v>
      </c>
      <c r="L527" s="71">
        <f t="shared" si="714"/>
        <v>0</v>
      </c>
      <c r="M527" s="71">
        <v>0</v>
      </c>
      <c r="N527" s="71">
        <v>0</v>
      </c>
      <c r="O527" s="71">
        <v>0</v>
      </c>
      <c r="P527" s="63" t="s">
        <v>32</v>
      </c>
      <c r="Q527" s="30" t="s">
        <v>1621</v>
      </c>
    </row>
    <row r="528" spans="1:17" s="1" customFormat="1" ht="52.5">
      <c r="A528" s="75" t="s">
        <v>953</v>
      </c>
      <c r="B528" s="41" t="s">
        <v>406</v>
      </c>
      <c r="C528" s="71">
        <f t="shared" si="712"/>
        <v>0</v>
      </c>
      <c r="D528" s="71">
        <v>0</v>
      </c>
      <c r="E528" s="71">
        <v>0</v>
      </c>
      <c r="F528" s="71">
        <v>0</v>
      </c>
      <c r="G528" s="71">
        <f t="shared" si="713"/>
        <v>0</v>
      </c>
      <c r="H528" s="71">
        <v>0</v>
      </c>
      <c r="I528" s="71">
        <v>0</v>
      </c>
      <c r="J528" s="71">
        <v>0</v>
      </c>
      <c r="K528" s="63" t="s">
        <v>32</v>
      </c>
      <c r="L528" s="71">
        <f t="shared" si="714"/>
        <v>0</v>
      </c>
      <c r="M528" s="71">
        <v>0</v>
      </c>
      <c r="N528" s="71">
        <v>0</v>
      </c>
      <c r="O528" s="71">
        <v>0</v>
      </c>
      <c r="P528" s="63" t="s">
        <v>32</v>
      </c>
      <c r="Q528" s="30" t="s">
        <v>1621</v>
      </c>
    </row>
    <row r="529" spans="1:17" s="1" customFormat="1" ht="78.75">
      <c r="A529" s="75" t="s">
        <v>954</v>
      </c>
      <c r="B529" s="41" t="s">
        <v>407</v>
      </c>
      <c r="C529" s="71">
        <f t="shared" si="712"/>
        <v>0</v>
      </c>
      <c r="D529" s="71">
        <v>0</v>
      </c>
      <c r="E529" s="71">
        <v>0</v>
      </c>
      <c r="F529" s="71">
        <v>0</v>
      </c>
      <c r="G529" s="71">
        <f t="shared" si="713"/>
        <v>0</v>
      </c>
      <c r="H529" s="71">
        <v>0</v>
      </c>
      <c r="I529" s="71">
        <v>0</v>
      </c>
      <c r="J529" s="71">
        <v>0</v>
      </c>
      <c r="K529" s="63" t="s">
        <v>32</v>
      </c>
      <c r="L529" s="71">
        <f t="shared" si="714"/>
        <v>0</v>
      </c>
      <c r="M529" s="71">
        <v>0</v>
      </c>
      <c r="N529" s="71">
        <v>0</v>
      </c>
      <c r="O529" s="71">
        <v>0</v>
      </c>
      <c r="P529" s="63" t="s">
        <v>32</v>
      </c>
      <c r="Q529" s="30" t="s">
        <v>1621</v>
      </c>
    </row>
    <row r="530" spans="1:17" s="1" customFormat="1" ht="157.5">
      <c r="A530" s="75" t="s">
        <v>955</v>
      </c>
      <c r="B530" s="41" t="s">
        <v>408</v>
      </c>
      <c r="C530" s="71">
        <f t="shared" si="712"/>
        <v>0</v>
      </c>
      <c r="D530" s="71">
        <v>0</v>
      </c>
      <c r="E530" s="71">
        <v>0</v>
      </c>
      <c r="F530" s="71">
        <v>0</v>
      </c>
      <c r="G530" s="71">
        <f t="shared" si="713"/>
        <v>0</v>
      </c>
      <c r="H530" s="71">
        <v>0</v>
      </c>
      <c r="I530" s="71">
        <v>0</v>
      </c>
      <c r="J530" s="71">
        <v>0</v>
      </c>
      <c r="K530" s="63" t="s">
        <v>32</v>
      </c>
      <c r="L530" s="71">
        <f t="shared" si="714"/>
        <v>0</v>
      </c>
      <c r="M530" s="71">
        <v>0</v>
      </c>
      <c r="N530" s="71">
        <v>0</v>
      </c>
      <c r="O530" s="71">
        <v>0</v>
      </c>
      <c r="P530" s="63" t="s">
        <v>32</v>
      </c>
      <c r="Q530" s="30" t="s">
        <v>1637</v>
      </c>
    </row>
    <row r="531" spans="1:17" s="1" customFormat="1" ht="105">
      <c r="A531" s="75" t="s">
        <v>1058</v>
      </c>
      <c r="B531" s="41" t="s">
        <v>409</v>
      </c>
      <c r="C531" s="71">
        <f t="shared" ref="C531" si="716">D531+E531+F531</f>
        <v>0</v>
      </c>
      <c r="D531" s="71">
        <v>0</v>
      </c>
      <c r="E531" s="71">
        <v>0</v>
      </c>
      <c r="F531" s="71">
        <v>0</v>
      </c>
      <c r="G531" s="71">
        <f t="shared" ref="G531" si="717">H531+I531+J531</f>
        <v>0</v>
      </c>
      <c r="H531" s="71">
        <v>0</v>
      </c>
      <c r="I531" s="71">
        <v>0</v>
      </c>
      <c r="J531" s="71">
        <v>0</v>
      </c>
      <c r="K531" s="63" t="s">
        <v>32</v>
      </c>
      <c r="L531" s="71">
        <f t="shared" ref="L531" si="718">M531+N531+O531</f>
        <v>0</v>
      </c>
      <c r="M531" s="71">
        <v>0</v>
      </c>
      <c r="N531" s="71">
        <v>0</v>
      </c>
      <c r="O531" s="71">
        <v>0</v>
      </c>
      <c r="P531" s="63" t="s">
        <v>32</v>
      </c>
      <c r="Q531" s="30" t="s">
        <v>1621</v>
      </c>
    </row>
    <row r="532" spans="1:17" s="1" customFormat="1" ht="153">
      <c r="A532" s="75" t="s">
        <v>23</v>
      </c>
      <c r="B532" s="81" t="s">
        <v>410</v>
      </c>
      <c r="C532" s="74">
        <f>C533+C544+C547</f>
        <v>845</v>
      </c>
      <c r="D532" s="74">
        <f t="shared" ref="D532:L532" si="719">D533+D544+D547</f>
        <v>845</v>
      </c>
      <c r="E532" s="74">
        <f t="shared" si="719"/>
        <v>0</v>
      </c>
      <c r="F532" s="74">
        <f t="shared" si="719"/>
        <v>0</v>
      </c>
      <c r="G532" s="74">
        <f t="shared" si="719"/>
        <v>788.9</v>
      </c>
      <c r="H532" s="74">
        <f t="shared" si="719"/>
        <v>788.9</v>
      </c>
      <c r="I532" s="74">
        <f t="shared" si="719"/>
        <v>0</v>
      </c>
      <c r="J532" s="74">
        <f t="shared" si="719"/>
        <v>0</v>
      </c>
      <c r="K532" s="63">
        <f t="shared" si="706"/>
        <v>0.93360946745562123</v>
      </c>
      <c r="L532" s="74">
        <f t="shared" si="719"/>
        <v>788.9</v>
      </c>
      <c r="M532" s="74">
        <f t="shared" ref="M532" si="720">M533+M544+M547</f>
        <v>788.9</v>
      </c>
      <c r="N532" s="74">
        <f t="shared" ref="N532" si="721">N533+N544+N547</f>
        <v>0</v>
      </c>
      <c r="O532" s="74">
        <f t="shared" ref="O532" si="722">O533+O544+O547</f>
        <v>0</v>
      </c>
      <c r="P532" s="63">
        <f t="shared" si="694"/>
        <v>0.93360946745562123</v>
      </c>
      <c r="Q532" s="30"/>
    </row>
    <row r="533" spans="1:17" s="1" customFormat="1" ht="153">
      <c r="A533" s="75" t="s">
        <v>899</v>
      </c>
      <c r="B533" s="81" t="s">
        <v>411</v>
      </c>
      <c r="C533" s="74">
        <f>C534+C535+C536+C537+C538+C539+C540+C542+C541+C543</f>
        <v>745</v>
      </c>
      <c r="D533" s="74">
        <f t="shared" ref="D533:O533" si="723">D534+D535+D536+D537+D538+D539+D540+D542+D541+D543</f>
        <v>745</v>
      </c>
      <c r="E533" s="74">
        <f t="shared" si="723"/>
        <v>0</v>
      </c>
      <c r="F533" s="74">
        <f t="shared" si="723"/>
        <v>0</v>
      </c>
      <c r="G533" s="74">
        <f t="shared" si="723"/>
        <v>703.9</v>
      </c>
      <c r="H533" s="74">
        <f t="shared" si="723"/>
        <v>703.9</v>
      </c>
      <c r="I533" s="74">
        <f t="shared" si="723"/>
        <v>0</v>
      </c>
      <c r="J533" s="74">
        <f t="shared" si="723"/>
        <v>0</v>
      </c>
      <c r="K533" s="63">
        <f t="shared" si="706"/>
        <v>0.9448322147651006</v>
      </c>
      <c r="L533" s="74">
        <f t="shared" si="723"/>
        <v>703.9</v>
      </c>
      <c r="M533" s="74">
        <f t="shared" si="723"/>
        <v>703.9</v>
      </c>
      <c r="N533" s="74">
        <f t="shared" si="723"/>
        <v>0</v>
      </c>
      <c r="O533" s="74">
        <f t="shared" si="723"/>
        <v>0</v>
      </c>
      <c r="P533" s="63">
        <f t="shared" si="694"/>
        <v>0.9448322147651006</v>
      </c>
      <c r="Q533" s="30"/>
    </row>
    <row r="534" spans="1:17" s="1" customFormat="1" ht="157.5">
      <c r="A534" s="75" t="s">
        <v>799</v>
      </c>
      <c r="B534" s="41" t="s">
        <v>1428</v>
      </c>
      <c r="C534" s="71">
        <f t="shared" ref="C534:C540" si="724">D534+E534+F534</f>
        <v>0</v>
      </c>
      <c r="D534" s="71">
        <v>0</v>
      </c>
      <c r="E534" s="71">
        <v>0</v>
      </c>
      <c r="F534" s="71">
        <v>0</v>
      </c>
      <c r="G534" s="71">
        <f t="shared" ref="G534:G541" si="725">H534+I534+J534</f>
        <v>0</v>
      </c>
      <c r="H534" s="71">
        <v>0</v>
      </c>
      <c r="I534" s="71">
        <v>0</v>
      </c>
      <c r="J534" s="71">
        <v>0</v>
      </c>
      <c r="K534" s="63" t="s">
        <v>32</v>
      </c>
      <c r="L534" s="71">
        <f t="shared" ref="L534:L543" si="726">M534+N534+O534</f>
        <v>0</v>
      </c>
      <c r="M534" s="71">
        <v>0</v>
      </c>
      <c r="N534" s="71">
        <v>0</v>
      </c>
      <c r="O534" s="71">
        <v>0</v>
      </c>
      <c r="P534" s="63" t="s">
        <v>32</v>
      </c>
      <c r="Q534" s="30" t="s">
        <v>1621</v>
      </c>
    </row>
    <row r="535" spans="1:17" s="1" customFormat="1" ht="52.5">
      <c r="A535" s="75" t="s">
        <v>800</v>
      </c>
      <c r="B535" s="41" t="s">
        <v>412</v>
      </c>
      <c r="C535" s="71">
        <f t="shared" si="724"/>
        <v>0</v>
      </c>
      <c r="D535" s="71">
        <v>0</v>
      </c>
      <c r="E535" s="71">
        <v>0</v>
      </c>
      <c r="F535" s="71">
        <v>0</v>
      </c>
      <c r="G535" s="71">
        <f t="shared" si="725"/>
        <v>0</v>
      </c>
      <c r="H535" s="71">
        <v>0</v>
      </c>
      <c r="I535" s="71">
        <v>0</v>
      </c>
      <c r="J535" s="71">
        <v>0</v>
      </c>
      <c r="K535" s="63" t="s">
        <v>32</v>
      </c>
      <c r="L535" s="71">
        <f t="shared" si="726"/>
        <v>0</v>
      </c>
      <c r="M535" s="71">
        <v>0</v>
      </c>
      <c r="N535" s="71">
        <v>0</v>
      </c>
      <c r="O535" s="71">
        <v>0</v>
      </c>
      <c r="P535" s="63" t="s">
        <v>32</v>
      </c>
      <c r="Q535" s="30" t="s">
        <v>1621</v>
      </c>
    </row>
    <row r="536" spans="1:17" s="1" customFormat="1" ht="131.25">
      <c r="A536" s="75" t="s">
        <v>801</v>
      </c>
      <c r="B536" s="41" t="s">
        <v>413</v>
      </c>
      <c r="C536" s="71">
        <f t="shared" si="724"/>
        <v>0</v>
      </c>
      <c r="D536" s="71">
        <v>0</v>
      </c>
      <c r="E536" s="71">
        <v>0</v>
      </c>
      <c r="F536" s="71">
        <v>0</v>
      </c>
      <c r="G536" s="71">
        <f t="shared" si="725"/>
        <v>0</v>
      </c>
      <c r="H536" s="71">
        <v>0</v>
      </c>
      <c r="I536" s="71">
        <v>0</v>
      </c>
      <c r="J536" s="71">
        <v>0</v>
      </c>
      <c r="K536" s="63" t="s">
        <v>32</v>
      </c>
      <c r="L536" s="71">
        <f t="shared" si="726"/>
        <v>0</v>
      </c>
      <c r="M536" s="71">
        <v>0</v>
      </c>
      <c r="N536" s="71">
        <v>0</v>
      </c>
      <c r="O536" s="71">
        <v>0</v>
      </c>
      <c r="P536" s="63" t="s">
        <v>32</v>
      </c>
      <c r="Q536" s="30" t="s">
        <v>1621</v>
      </c>
    </row>
    <row r="537" spans="1:17" s="1" customFormat="1" ht="131.25">
      <c r="A537" s="75" t="s">
        <v>802</v>
      </c>
      <c r="B537" s="41" t="s">
        <v>414</v>
      </c>
      <c r="C537" s="71">
        <f t="shared" si="724"/>
        <v>130</v>
      </c>
      <c r="D537" s="71">
        <v>130</v>
      </c>
      <c r="E537" s="71">
        <v>0</v>
      </c>
      <c r="F537" s="71">
        <v>0</v>
      </c>
      <c r="G537" s="71">
        <f t="shared" si="725"/>
        <v>88.9</v>
      </c>
      <c r="H537" s="71">
        <v>88.9</v>
      </c>
      <c r="I537" s="71">
        <v>0</v>
      </c>
      <c r="J537" s="71">
        <v>0</v>
      </c>
      <c r="K537" s="63">
        <f t="shared" ref="K537:K540" si="727">G537/C537</f>
        <v>0.68384615384615388</v>
      </c>
      <c r="L537" s="71">
        <f t="shared" si="726"/>
        <v>88.9</v>
      </c>
      <c r="M537" s="71">
        <v>88.9</v>
      </c>
      <c r="N537" s="71">
        <v>0</v>
      </c>
      <c r="O537" s="71">
        <v>0</v>
      </c>
      <c r="P537" s="63">
        <f t="shared" si="694"/>
        <v>0.68384615384615388</v>
      </c>
      <c r="Q537" s="30" t="s">
        <v>1703</v>
      </c>
    </row>
    <row r="538" spans="1:17" s="1" customFormat="1" ht="78.75">
      <c r="A538" s="75" t="s">
        <v>828</v>
      </c>
      <c r="B538" s="41" t="s">
        <v>1429</v>
      </c>
      <c r="C538" s="71">
        <f t="shared" si="724"/>
        <v>0</v>
      </c>
      <c r="D538" s="71">
        <v>0</v>
      </c>
      <c r="E538" s="71">
        <v>0</v>
      </c>
      <c r="F538" s="71">
        <v>0</v>
      </c>
      <c r="G538" s="71">
        <f t="shared" si="725"/>
        <v>0</v>
      </c>
      <c r="H538" s="71">
        <v>0</v>
      </c>
      <c r="I538" s="71">
        <v>0</v>
      </c>
      <c r="J538" s="71">
        <v>0</v>
      </c>
      <c r="K538" s="63" t="s">
        <v>32</v>
      </c>
      <c r="L538" s="71">
        <f t="shared" si="726"/>
        <v>0</v>
      </c>
      <c r="M538" s="71">
        <v>0</v>
      </c>
      <c r="N538" s="71">
        <v>0</v>
      </c>
      <c r="O538" s="71">
        <v>0</v>
      </c>
      <c r="P538" s="63" t="s">
        <v>32</v>
      </c>
      <c r="Q538" s="30" t="s">
        <v>1621</v>
      </c>
    </row>
    <row r="539" spans="1:17" s="1" customFormat="1" ht="78.75">
      <c r="A539" s="75" t="s">
        <v>829</v>
      </c>
      <c r="B539" s="41" t="s">
        <v>415</v>
      </c>
      <c r="C539" s="71">
        <f t="shared" si="724"/>
        <v>50</v>
      </c>
      <c r="D539" s="71">
        <v>50</v>
      </c>
      <c r="E539" s="71">
        <v>0</v>
      </c>
      <c r="F539" s="71">
        <v>0</v>
      </c>
      <c r="G539" s="71">
        <f t="shared" si="725"/>
        <v>50</v>
      </c>
      <c r="H539" s="71">
        <v>50</v>
      </c>
      <c r="I539" s="71">
        <v>0</v>
      </c>
      <c r="J539" s="71">
        <v>0</v>
      </c>
      <c r="K539" s="63">
        <f t="shared" si="727"/>
        <v>1</v>
      </c>
      <c r="L539" s="71">
        <f t="shared" si="726"/>
        <v>50</v>
      </c>
      <c r="M539" s="71">
        <v>50</v>
      </c>
      <c r="N539" s="71">
        <v>0</v>
      </c>
      <c r="O539" s="71">
        <v>0</v>
      </c>
      <c r="P539" s="63">
        <f t="shared" si="694"/>
        <v>1</v>
      </c>
      <c r="Q539" s="30"/>
    </row>
    <row r="540" spans="1:17" s="1" customFormat="1" ht="157.5">
      <c r="A540" s="75" t="s">
        <v>830</v>
      </c>
      <c r="B540" s="41" t="s">
        <v>416</v>
      </c>
      <c r="C540" s="71">
        <f t="shared" si="724"/>
        <v>565</v>
      </c>
      <c r="D540" s="71">
        <v>565</v>
      </c>
      <c r="E540" s="71">
        <v>0</v>
      </c>
      <c r="F540" s="71">
        <v>0</v>
      </c>
      <c r="G540" s="71">
        <f t="shared" si="725"/>
        <v>565</v>
      </c>
      <c r="H540" s="71">
        <v>565</v>
      </c>
      <c r="I540" s="71">
        <v>0</v>
      </c>
      <c r="J540" s="71">
        <v>0</v>
      </c>
      <c r="K540" s="63">
        <f t="shared" si="727"/>
        <v>1</v>
      </c>
      <c r="L540" s="71">
        <f t="shared" si="726"/>
        <v>565</v>
      </c>
      <c r="M540" s="71">
        <v>565</v>
      </c>
      <c r="N540" s="71">
        <v>0</v>
      </c>
      <c r="O540" s="71">
        <v>0</v>
      </c>
      <c r="P540" s="63">
        <f t="shared" si="694"/>
        <v>1</v>
      </c>
      <c r="Q540" s="30"/>
    </row>
    <row r="541" spans="1:17" s="1" customFormat="1" ht="105">
      <c r="A541" s="75" t="s">
        <v>1060</v>
      </c>
      <c r="B541" s="41" t="s">
        <v>1430</v>
      </c>
      <c r="C541" s="71">
        <f t="shared" ref="C541:C542" si="728">D541+E541+F541</f>
        <v>0</v>
      </c>
      <c r="D541" s="71">
        <v>0</v>
      </c>
      <c r="E541" s="71">
        <v>0</v>
      </c>
      <c r="F541" s="71">
        <v>0</v>
      </c>
      <c r="G541" s="71">
        <f t="shared" si="725"/>
        <v>0</v>
      </c>
      <c r="H541" s="71">
        <v>0</v>
      </c>
      <c r="I541" s="71">
        <v>0</v>
      </c>
      <c r="J541" s="71">
        <v>0</v>
      </c>
      <c r="K541" s="63" t="s">
        <v>32</v>
      </c>
      <c r="L541" s="71">
        <f t="shared" si="726"/>
        <v>0</v>
      </c>
      <c r="M541" s="71">
        <v>0</v>
      </c>
      <c r="N541" s="71">
        <v>0</v>
      </c>
      <c r="O541" s="71">
        <v>0</v>
      </c>
      <c r="P541" s="63" t="s">
        <v>32</v>
      </c>
      <c r="Q541" s="30" t="s">
        <v>1621</v>
      </c>
    </row>
    <row r="542" spans="1:17" s="1" customFormat="1" ht="105">
      <c r="A542" s="75" t="s">
        <v>1059</v>
      </c>
      <c r="B542" s="41" t="s">
        <v>417</v>
      </c>
      <c r="C542" s="71">
        <f t="shared" si="728"/>
        <v>0</v>
      </c>
      <c r="D542" s="71">
        <v>0</v>
      </c>
      <c r="E542" s="71">
        <v>0</v>
      </c>
      <c r="F542" s="71">
        <v>0</v>
      </c>
      <c r="G542" s="71">
        <f t="shared" ref="G542" si="729">H542+I542+J542</f>
        <v>0</v>
      </c>
      <c r="H542" s="71">
        <v>0</v>
      </c>
      <c r="I542" s="71">
        <v>0</v>
      </c>
      <c r="J542" s="71">
        <v>0</v>
      </c>
      <c r="K542" s="63" t="s">
        <v>32</v>
      </c>
      <c r="L542" s="71">
        <f t="shared" si="726"/>
        <v>0</v>
      </c>
      <c r="M542" s="71">
        <v>0</v>
      </c>
      <c r="N542" s="71">
        <v>0</v>
      </c>
      <c r="O542" s="71">
        <v>0</v>
      </c>
      <c r="P542" s="63" t="s">
        <v>32</v>
      </c>
      <c r="Q542" s="30" t="s">
        <v>1621</v>
      </c>
    </row>
    <row r="543" spans="1:17" s="1" customFormat="1" ht="131.25">
      <c r="A543" s="75" t="s">
        <v>1059</v>
      </c>
      <c r="B543" s="41" t="s">
        <v>1431</v>
      </c>
      <c r="C543" s="71">
        <f t="shared" ref="C543" si="730">D543+E543+F543</f>
        <v>0</v>
      </c>
      <c r="D543" s="71">
        <v>0</v>
      </c>
      <c r="E543" s="71">
        <v>0</v>
      </c>
      <c r="F543" s="71">
        <v>0</v>
      </c>
      <c r="G543" s="71">
        <f t="shared" ref="G543" si="731">H543+I543+J543</f>
        <v>0</v>
      </c>
      <c r="H543" s="71">
        <v>0</v>
      </c>
      <c r="I543" s="71">
        <v>0</v>
      </c>
      <c r="J543" s="71">
        <v>0</v>
      </c>
      <c r="K543" s="63" t="s">
        <v>32</v>
      </c>
      <c r="L543" s="71">
        <f t="shared" si="726"/>
        <v>0</v>
      </c>
      <c r="M543" s="71">
        <v>0</v>
      </c>
      <c r="N543" s="71">
        <v>0</v>
      </c>
      <c r="O543" s="71">
        <v>0</v>
      </c>
      <c r="P543" s="63" t="s">
        <v>32</v>
      </c>
      <c r="Q543" s="30" t="s">
        <v>1621</v>
      </c>
    </row>
    <row r="544" spans="1:17" s="1" customFormat="1" ht="127.5">
      <c r="A544" s="75" t="s">
        <v>803</v>
      </c>
      <c r="B544" s="81" t="s">
        <v>418</v>
      </c>
      <c r="C544" s="74">
        <f>C546+C545</f>
        <v>100</v>
      </c>
      <c r="D544" s="74">
        <f t="shared" ref="D544:O544" si="732">D546+D545</f>
        <v>100</v>
      </c>
      <c r="E544" s="74">
        <f t="shared" si="732"/>
        <v>0</v>
      </c>
      <c r="F544" s="74">
        <f t="shared" si="732"/>
        <v>0</v>
      </c>
      <c r="G544" s="74">
        <f t="shared" si="732"/>
        <v>85</v>
      </c>
      <c r="H544" s="74">
        <f t="shared" si="732"/>
        <v>85</v>
      </c>
      <c r="I544" s="74">
        <f t="shared" si="732"/>
        <v>0</v>
      </c>
      <c r="J544" s="74">
        <f t="shared" si="732"/>
        <v>0</v>
      </c>
      <c r="K544" s="63">
        <f t="shared" si="706"/>
        <v>0.85</v>
      </c>
      <c r="L544" s="74">
        <f t="shared" si="732"/>
        <v>85</v>
      </c>
      <c r="M544" s="74">
        <f t="shared" si="732"/>
        <v>85</v>
      </c>
      <c r="N544" s="74">
        <f t="shared" si="732"/>
        <v>0</v>
      </c>
      <c r="O544" s="74">
        <f t="shared" si="732"/>
        <v>0</v>
      </c>
      <c r="P544" s="63">
        <f t="shared" si="694"/>
        <v>0.85</v>
      </c>
      <c r="Q544" s="30"/>
    </row>
    <row r="545" spans="1:17" s="1" customFormat="1" ht="131.25">
      <c r="A545" s="75" t="s">
        <v>804</v>
      </c>
      <c r="B545" s="41" t="s">
        <v>1432</v>
      </c>
      <c r="C545" s="71">
        <f t="shared" ref="C545:C546" si="733">D545+E545+F545</f>
        <v>0</v>
      </c>
      <c r="D545" s="71">
        <v>0</v>
      </c>
      <c r="E545" s="71">
        <v>0</v>
      </c>
      <c r="F545" s="71">
        <v>0</v>
      </c>
      <c r="G545" s="71">
        <f>H545+I545+J545</f>
        <v>0</v>
      </c>
      <c r="H545" s="71">
        <v>0</v>
      </c>
      <c r="I545" s="71">
        <v>0</v>
      </c>
      <c r="J545" s="71">
        <v>0</v>
      </c>
      <c r="K545" s="63" t="s">
        <v>32</v>
      </c>
      <c r="L545" s="71">
        <f>M545+N545+O545</f>
        <v>0</v>
      </c>
      <c r="M545" s="71">
        <v>0</v>
      </c>
      <c r="N545" s="71">
        <v>0</v>
      </c>
      <c r="O545" s="71">
        <v>0</v>
      </c>
      <c r="P545" s="63" t="s">
        <v>32</v>
      </c>
      <c r="Q545" s="30" t="s">
        <v>1621</v>
      </c>
    </row>
    <row r="546" spans="1:17" s="1" customFormat="1" ht="131.25">
      <c r="A546" s="75" t="s">
        <v>805</v>
      </c>
      <c r="B546" s="41" t="s">
        <v>1433</v>
      </c>
      <c r="C546" s="71">
        <f t="shared" si="733"/>
        <v>100</v>
      </c>
      <c r="D546" s="71">
        <v>100</v>
      </c>
      <c r="E546" s="71">
        <v>0</v>
      </c>
      <c r="F546" s="71">
        <v>0</v>
      </c>
      <c r="G546" s="71">
        <f t="shared" ref="G546" si="734">H546+I546+J546</f>
        <v>85</v>
      </c>
      <c r="H546" s="71">
        <v>85</v>
      </c>
      <c r="I546" s="71">
        <v>0</v>
      </c>
      <c r="J546" s="71">
        <v>0</v>
      </c>
      <c r="K546" s="63">
        <f t="shared" si="706"/>
        <v>0.85</v>
      </c>
      <c r="L546" s="71">
        <f t="shared" ref="L546" si="735">M546+N546+O546</f>
        <v>85</v>
      </c>
      <c r="M546" s="71">
        <v>85</v>
      </c>
      <c r="N546" s="71">
        <v>0</v>
      </c>
      <c r="O546" s="71">
        <v>0</v>
      </c>
      <c r="P546" s="63">
        <f t="shared" si="694"/>
        <v>0.85</v>
      </c>
      <c r="Q546" s="30" t="s">
        <v>1704</v>
      </c>
    </row>
    <row r="547" spans="1:17" s="1" customFormat="1" ht="76.5">
      <c r="A547" s="75" t="s">
        <v>900</v>
      </c>
      <c r="B547" s="81" t="s">
        <v>419</v>
      </c>
      <c r="C547" s="74">
        <f>C548</f>
        <v>0</v>
      </c>
      <c r="D547" s="74">
        <f t="shared" ref="D547:J547" si="736">D548</f>
        <v>0</v>
      </c>
      <c r="E547" s="74">
        <f t="shared" si="736"/>
        <v>0</v>
      </c>
      <c r="F547" s="74">
        <f t="shared" si="736"/>
        <v>0</v>
      </c>
      <c r="G547" s="74">
        <f t="shared" si="736"/>
        <v>0</v>
      </c>
      <c r="H547" s="74">
        <f t="shared" si="736"/>
        <v>0</v>
      </c>
      <c r="I547" s="74">
        <f t="shared" si="736"/>
        <v>0</v>
      </c>
      <c r="J547" s="74">
        <f t="shared" si="736"/>
        <v>0</v>
      </c>
      <c r="K547" s="63" t="s">
        <v>32</v>
      </c>
      <c r="L547" s="74">
        <f>L548</f>
        <v>0</v>
      </c>
      <c r="M547" s="74">
        <f t="shared" ref="M547:O547" si="737">M548</f>
        <v>0</v>
      </c>
      <c r="N547" s="74">
        <f t="shared" si="737"/>
        <v>0</v>
      </c>
      <c r="O547" s="74">
        <f t="shared" si="737"/>
        <v>0</v>
      </c>
      <c r="P547" s="63" t="s">
        <v>32</v>
      </c>
      <c r="Q547" s="30" t="s">
        <v>1621</v>
      </c>
    </row>
    <row r="548" spans="1:17" s="1" customFormat="1" ht="52.5">
      <c r="A548" s="75" t="s">
        <v>825</v>
      </c>
      <c r="B548" s="41" t="s">
        <v>420</v>
      </c>
      <c r="C548" s="71">
        <f t="shared" ref="C548" si="738">D548+E548+F548</f>
        <v>0</v>
      </c>
      <c r="D548" s="71">
        <v>0</v>
      </c>
      <c r="E548" s="71">
        <v>0</v>
      </c>
      <c r="F548" s="71">
        <v>0</v>
      </c>
      <c r="G548" s="71">
        <f t="shared" ref="G548" si="739">H548+I548+J548</f>
        <v>0</v>
      </c>
      <c r="H548" s="71">
        <v>0</v>
      </c>
      <c r="I548" s="71">
        <v>0</v>
      </c>
      <c r="J548" s="71">
        <v>0</v>
      </c>
      <c r="K548" s="63" t="s">
        <v>32</v>
      </c>
      <c r="L548" s="71">
        <f t="shared" ref="L548" si="740">M548+N548+O548</f>
        <v>0</v>
      </c>
      <c r="M548" s="71">
        <v>0</v>
      </c>
      <c r="N548" s="71">
        <v>0</v>
      </c>
      <c r="O548" s="71">
        <v>0</v>
      </c>
      <c r="P548" s="63" t="s">
        <v>32</v>
      </c>
      <c r="Q548" s="30" t="s">
        <v>1621</v>
      </c>
    </row>
    <row r="549" spans="1:17" s="1" customFormat="1" ht="102">
      <c r="A549" s="75" t="s">
        <v>904</v>
      </c>
      <c r="B549" s="81" t="s">
        <v>421</v>
      </c>
      <c r="C549" s="74">
        <f>C550</f>
        <v>1300</v>
      </c>
      <c r="D549" s="74">
        <f t="shared" ref="D549:L550" si="741">D550</f>
        <v>1300</v>
      </c>
      <c r="E549" s="74">
        <f t="shared" si="741"/>
        <v>0</v>
      </c>
      <c r="F549" s="74">
        <f t="shared" si="741"/>
        <v>0</v>
      </c>
      <c r="G549" s="74">
        <f t="shared" si="741"/>
        <v>1134.5</v>
      </c>
      <c r="H549" s="74">
        <f t="shared" si="741"/>
        <v>1134.5</v>
      </c>
      <c r="I549" s="74">
        <f t="shared" si="741"/>
        <v>0</v>
      </c>
      <c r="J549" s="74">
        <f t="shared" si="741"/>
        <v>0</v>
      </c>
      <c r="K549" s="63">
        <f t="shared" si="706"/>
        <v>0.87269230769230766</v>
      </c>
      <c r="L549" s="74">
        <f t="shared" si="741"/>
        <v>1134.5</v>
      </c>
      <c r="M549" s="74">
        <f t="shared" ref="M549:M550" si="742">M550</f>
        <v>1134.5</v>
      </c>
      <c r="N549" s="74">
        <f t="shared" ref="N549:N550" si="743">N550</f>
        <v>0</v>
      </c>
      <c r="O549" s="74">
        <f t="shared" ref="O549:O550" si="744">O550</f>
        <v>0</v>
      </c>
      <c r="P549" s="63">
        <f t="shared" si="694"/>
        <v>0.87269230769230766</v>
      </c>
      <c r="Q549" s="30"/>
    </row>
    <row r="550" spans="1:17" s="1" customFormat="1" ht="229.5">
      <c r="A550" s="75" t="s">
        <v>998</v>
      </c>
      <c r="B550" s="81" t="s">
        <v>422</v>
      </c>
      <c r="C550" s="74">
        <f>C551</f>
        <v>1300</v>
      </c>
      <c r="D550" s="74">
        <f t="shared" si="741"/>
        <v>1300</v>
      </c>
      <c r="E550" s="74">
        <f t="shared" si="741"/>
        <v>0</v>
      </c>
      <c r="F550" s="74">
        <f t="shared" si="741"/>
        <v>0</v>
      </c>
      <c r="G550" s="74">
        <f t="shared" si="741"/>
        <v>1134.5</v>
      </c>
      <c r="H550" s="74">
        <f t="shared" si="741"/>
        <v>1134.5</v>
      </c>
      <c r="I550" s="74">
        <f t="shared" si="741"/>
        <v>0</v>
      </c>
      <c r="J550" s="74">
        <f t="shared" si="741"/>
        <v>0</v>
      </c>
      <c r="K550" s="63">
        <f t="shared" si="706"/>
        <v>0.87269230769230766</v>
      </c>
      <c r="L550" s="74">
        <f t="shared" si="741"/>
        <v>1134.5</v>
      </c>
      <c r="M550" s="74">
        <f t="shared" si="742"/>
        <v>1134.5</v>
      </c>
      <c r="N550" s="74">
        <f t="shared" si="743"/>
        <v>0</v>
      </c>
      <c r="O550" s="74">
        <f t="shared" si="744"/>
        <v>0</v>
      </c>
      <c r="P550" s="63">
        <f t="shared" si="694"/>
        <v>0.87269230769230766</v>
      </c>
      <c r="Q550" s="30"/>
    </row>
    <row r="551" spans="1:17" s="1" customFormat="1" ht="157.5">
      <c r="A551" s="75" t="s">
        <v>799</v>
      </c>
      <c r="B551" s="41" t="s">
        <v>1434</v>
      </c>
      <c r="C551" s="71">
        <f t="shared" ref="C551" si="745">D551+E551+F551</f>
        <v>1300</v>
      </c>
      <c r="D551" s="71">
        <v>1300</v>
      </c>
      <c r="E551" s="71">
        <v>0</v>
      </c>
      <c r="F551" s="71">
        <v>0</v>
      </c>
      <c r="G551" s="71">
        <f t="shared" ref="G551" si="746">H551+I551+J551</f>
        <v>1134.5</v>
      </c>
      <c r="H551" s="71">
        <v>1134.5</v>
      </c>
      <c r="I551" s="71">
        <v>0</v>
      </c>
      <c r="J551" s="71">
        <v>0</v>
      </c>
      <c r="K551" s="63">
        <f t="shared" si="706"/>
        <v>0.87269230769230766</v>
      </c>
      <c r="L551" s="71">
        <f t="shared" ref="L551" si="747">M551+N551+O551</f>
        <v>1134.5</v>
      </c>
      <c r="M551" s="71">
        <v>1134.5</v>
      </c>
      <c r="N551" s="71">
        <v>0</v>
      </c>
      <c r="O551" s="71">
        <v>0</v>
      </c>
      <c r="P551" s="63">
        <f t="shared" si="694"/>
        <v>0.87269230769230766</v>
      </c>
      <c r="Q551" s="30" t="s">
        <v>1638</v>
      </c>
    </row>
    <row r="552" spans="1:17" s="1" customFormat="1" ht="76.5">
      <c r="A552" s="75" t="s">
        <v>896</v>
      </c>
      <c r="B552" s="81" t="s">
        <v>423</v>
      </c>
      <c r="C552" s="74">
        <f>C553</f>
        <v>28499.8</v>
      </c>
      <c r="D552" s="74">
        <f t="shared" ref="D552:L552" si="748">D553</f>
        <v>28499.8</v>
      </c>
      <c r="E552" s="74">
        <f t="shared" si="748"/>
        <v>0</v>
      </c>
      <c r="F552" s="74">
        <f t="shared" si="748"/>
        <v>0</v>
      </c>
      <c r="G552" s="74">
        <f t="shared" si="748"/>
        <v>8063.9000000000005</v>
      </c>
      <c r="H552" s="74">
        <f t="shared" si="748"/>
        <v>8063.9000000000005</v>
      </c>
      <c r="I552" s="74">
        <f t="shared" si="748"/>
        <v>0</v>
      </c>
      <c r="J552" s="74">
        <f t="shared" si="748"/>
        <v>0</v>
      </c>
      <c r="K552" s="63">
        <f t="shared" si="706"/>
        <v>0.28294584523400168</v>
      </c>
      <c r="L552" s="74">
        <f t="shared" si="748"/>
        <v>8063.9000000000005</v>
      </c>
      <c r="M552" s="74">
        <f t="shared" ref="M552" si="749">M553</f>
        <v>8063.9000000000005</v>
      </c>
      <c r="N552" s="74">
        <f t="shared" ref="N552" si="750">N553</f>
        <v>0</v>
      </c>
      <c r="O552" s="74">
        <f t="shared" ref="O552" si="751">O553</f>
        <v>0</v>
      </c>
      <c r="P552" s="63">
        <f t="shared" si="694"/>
        <v>0.28294584523400168</v>
      </c>
      <c r="Q552" s="30"/>
    </row>
    <row r="553" spans="1:17" s="1" customFormat="1" ht="51">
      <c r="A553" s="75" t="s">
        <v>899</v>
      </c>
      <c r="B553" s="81" t="s">
        <v>424</v>
      </c>
      <c r="C553" s="74">
        <f>C554+C555+C556+C557+C558+C560+C561+C562+C563+C566</f>
        <v>28499.8</v>
      </c>
      <c r="D553" s="74">
        <f t="shared" ref="D553:O553" si="752">D554+D555+D556+D557+D558+D560+D561+D562+D563+D566</f>
        <v>28499.8</v>
      </c>
      <c r="E553" s="74">
        <f t="shared" si="752"/>
        <v>0</v>
      </c>
      <c r="F553" s="74">
        <f t="shared" si="752"/>
        <v>0</v>
      </c>
      <c r="G553" s="74">
        <f t="shared" si="752"/>
        <v>8063.9000000000005</v>
      </c>
      <c r="H553" s="74">
        <f t="shared" si="752"/>
        <v>8063.9000000000005</v>
      </c>
      <c r="I553" s="74">
        <f t="shared" si="752"/>
        <v>0</v>
      </c>
      <c r="J553" s="74">
        <f t="shared" si="752"/>
        <v>0</v>
      </c>
      <c r="K553" s="63">
        <f t="shared" si="706"/>
        <v>0.28294584523400168</v>
      </c>
      <c r="L553" s="74">
        <f t="shared" si="752"/>
        <v>8063.9000000000005</v>
      </c>
      <c r="M553" s="74">
        <f t="shared" si="752"/>
        <v>8063.9000000000005</v>
      </c>
      <c r="N553" s="74">
        <f t="shared" si="752"/>
        <v>0</v>
      </c>
      <c r="O553" s="74">
        <f t="shared" si="752"/>
        <v>0</v>
      </c>
      <c r="P553" s="63">
        <f t="shared" si="694"/>
        <v>0.28294584523400168</v>
      </c>
      <c r="Q553" s="30"/>
    </row>
    <row r="554" spans="1:17" s="1" customFormat="1" ht="131.25">
      <c r="A554" s="75" t="s">
        <v>799</v>
      </c>
      <c r="B554" s="41" t="s">
        <v>425</v>
      </c>
      <c r="C554" s="71">
        <f t="shared" ref="C554" si="753">D554+E554+F554</f>
        <v>48.6</v>
      </c>
      <c r="D554" s="71">
        <v>48.6</v>
      </c>
      <c r="E554" s="71">
        <v>0</v>
      </c>
      <c r="F554" s="71">
        <v>0</v>
      </c>
      <c r="G554" s="71">
        <f t="shared" ref="G554" si="754">H554+I554+J554</f>
        <v>48.6</v>
      </c>
      <c r="H554" s="71">
        <v>48.6</v>
      </c>
      <c r="I554" s="71">
        <v>0</v>
      </c>
      <c r="J554" s="71">
        <v>0</v>
      </c>
      <c r="K554" s="63">
        <f t="shared" ref="K554" si="755">G554/C554</f>
        <v>1</v>
      </c>
      <c r="L554" s="71">
        <f t="shared" ref="L554" si="756">M554+N554+O554</f>
        <v>48.6</v>
      </c>
      <c r="M554" s="71">
        <v>48.6</v>
      </c>
      <c r="N554" s="71">
        <v>0</v>
      </c>
      <c r="O554" s="71">
        <v>0</v>
      </c>
      <c r="P554" s="63">
        <f t="shared" si="694"/>
        <v>1</v>
      </c>
      <c r="Q554" s="30"/>
    </row>
    <row r="555" spans="1:17" s="1" customFormat="1" ht="78.75">
      <c r="A555" s="75" t="s">
        <v>800</v>
      </c>
      <c r="B555" s="41" t="s">
        <v>426</v>
      </c>
      <c r="C555" s="71">
        <f t="shared" ref="C555" si="757">D555+E555+F555</f>
        <v>0</v>
      </c>
      <c r="D555" s="71">
        <v>0</v>
      </c>
      <c r="E555" s="71">
        <v>0</v>
      </c>
      <c r="F555" s="71">
        <v>0</v>
      </c>
      <c r="G555" s="71">
        <f t="shared" ref="G555" si="758">H555+I555+J555</f>
        <v>0</v>
      </c>
      <c r="H555" s="71">
        <v>0</v>
      </c>
      <c r="I555" s="71">
        <v>0</v>
      </c>
      <c r="J555" s="71">
        <v>0</v>
      </c>
      <c r="K555" s="63" t="s">
        <v>32</v>
      </c>
      <c r="L555" s="71">
        <f t="shared" ref="L555" si="759">M555+N555+O555</f>
        <v>0</v>
      </c>
      <c r="M555" s="71">
        <v>0</v>
      </c>
      <c r="N555" s="71">
        <v>0</v>
      </c>
      <c r="O555" s="71">
        <v>0</v>
      </c>
      <c r="P555" s="63" t="s">
        <v>32</v>
      </c>
      <c r="Q555" s="30" t="s">
        <v>1621</v>
      </c>
    </row>
    <row r="556" spans="1:17" s="1" customFormat="1" ht="78.75">
      <c r="A556" s="75" t="s">
        <v>801</v>
      </c>
      <c r="B556" s="41" t="s">
        <v>1435</v>
      </c>
      <c r="C556" s="71">
        <f t="shared" ref="C556" si="760">D556+E556+F556</f>
        <v>6054</v>
      </c>
      <c r="D556" s="71">
        <v>6054</v>
      </c>
      <c r="E556" s="71">
        <v>0</v>
      </c>
      <c r="F556" s="71">
        <v>0</v>
      </c>
      <c r="G556" s="71">
        <f t="shared" ref="G556" si="761">H556+I556+J556</f>
        <v>6009</v>
      </c>
      <c r="H556" s="71">
        <v>6009</v>
      </c>
      <c r="I556" s="71">
        <v>0</v>
      </c>
      <c r="J556" s="71">
        <v>0</v>
      </c>
      <c r="K556" s="63">
        <f t="shared" si="706"/>
        <v>0.99256689791873143</v>
      </c>
      <c r="L556" s="71">
        <f t="shared" ref="L556" si="762">M556+N556+O556</f>
        <v>6009</v>
      </c>
      <c r="M556" s="71">
        <v>6009</v>
      </c>
      <c r="N556" s="71">
        <v>0</v>
      </c>
      <c r="O556" s="71">
        <v>0</v>
      </c>
      <c r="P556" s="63">
        <f t="shared" si="694"/>
        <v>0.99256689791873143</v>
      </c>
      <c r="Q556" s="30" t="s">
        <v>1639</v>
      </c>
    </row>
    <row r="557" spans="1:17" s="1" customFormat="1" ht="105">
      <c r="A557" s="75" t="s">
        <v>802</v>
      </c>
      <c r="B557" s="41" t="s">
        <v>427</v>
      </c>
      <c r="C557" s="71">
        <f t="shared" ref="C557" si="763">D557+E557+F557</f>
        <v>0</v>
      </c>
      <c r="D557" s="71">
        <v>0</v>
      </c>
      <c r="E557" s="71">
        <v>0</v>
      </c>
      <c r="F557" s="71">
        <v>0</v>
      </c>
      <c r="G557" s="71">
        <f t="shared" ref="G557" si="764">H557+I557+J557</f>
        <v>0</v>
      </c>
      <c r="H557" s="71">
        <v>0</v>
      </c>
      <c r="I557" s="71">
        <v>0</v>
      </c>
      <c r="J557" s="71">
        <v>0</v>
      </c>
      <c r="K557" s="63" t="s">
        <v>32</v>
      </c>
      <c r="L557" s="71">
        <f t="shared" ref="L557" si="765">M557+N557+O557</f>
        <v>0</v>
      </c>
      <c r="M557" s="71">
        <v>0</v>
      </c>
      <c r="N557" s="71">
        <v>0</v>
      </c>
      <c r="O557" s="71">
        <v>0</v>
      </c>
      <c r="P557" s="63" t="s">
        <v>32</v>
      </c>
      <c r="Q557" s="30" t="s">
        <v>1621</v>
      </c>
    </row>
    <row r="558" spans="1:17" s="1" customFormat="1" ht="105">
      <c r="A558" s="75" t="s">
        <v>828</v>
      </c>
      <c r="B558" s="41" t="s">
        <v>1436</v>
      </c>
      <c r="C558" s="71">
        <f>C559</f>
        <v>397.2</v>
      </c>
      <c r="D558" s="71">
        <f t="shared" ref="D558:J558" si="766">D559</f>
        <v>397.2</v>
      </c>
      <c r="E558" s="71">
        <f t="shared" si="766"/>
        <v>0</v>
      </c>
      <c r="F558" s="71">
        <f t="shared" si="766"/>
        <v>0</v>
      </c>
      <c r="G558" s="71">
        <f t="shared" si="766"/>
        <v>393.6</v>
      </c>
      <c r="H558" s="71">
        <f t="shared" si="766"/>
        <v>393.6</v>
      </c>
      <c r="I558" s="71">
        <f t="shared" si="766"/>
        <v>0</v>
      </c>
      <c r="J558" s="71">
        <f t="shared" si="766"/>
        <v>0</v>
      </c>
      <c r="K558" s="63">
        <f t="shared" si="706"/>
        <v>0.99093655589123875</v>
      </c>
      <c r="L558" s="71">
        <f>L559</f>
        <v>393.6</v>
      </c>
      <c r="M558" s="71">
        <f t="shared" ref="M558:O558" si="767">M559</f>
        <v>393.6</v>
      </c>
      <c r="N558" s="71">
        <f t="shared" si="767"/>
        <v>0</v>
      </c>
      <c r="O558" s="71">
        <f t="shared" si="767"/>
        <v>0</v>
      </c>
      <c r="P558" s="63">
        <f t="shared" si="694"/>
        <v>0.99093655589123875</v>
      </c>
      <c r="Q558" s="30"/>
    </row>
    <row r="559" spans="1:17" s="1" customFormat="1" ht="105">
      <c r="A559" s="75" t="s">
        <v>956</v>
      </c>
      <c r="B559" s="82" t="s">
        <v>428</v>
      </c>
      <c r="C559" s="71">
        <f t="shared" ref="C559:C562" si="768">D559+E559+F559</f>
        <v>397.2</v>
      </c>
      <c r="D559" s="71">
        <v>397.2</v>
      </c>
      <c r="E559" s="71">
        <v>0</v>
      </c>
      <c r="F559" s="71">
        <v>0</v>
      </c>
      <c r="G559" s="71">
        <f t="shared" ref="G559:G562" si="769">H559+I559+J559</f>
        <v>393.6</v>
      </c>
      <c r="H559" s="71">
        <v>393.6</v>
      </c>
      <c r="I559" s="71">
        <v>0</v>
      </c>
      <c r="J559" s="71">
        <v>0</v>
      </c>
      <c r="K559" s="63">
        <f t="shared" ref="K559:K564" si="770">G559/C559</f>
        <v>0.99093655589123875</v>
      </c>
      <c r="L559" s="71">
        <f t="shared" ref="L559:L562" si="771">M559+N559+O559</f>
        <v>393.6</v>
      </c>
      <c r="M559" s="71">
        <v>393.6</v>
      </c>
      <c r="N559" s="71">
        <v>0</v>
      </c>
      <c r="O559" s="71">
        <v>0</v>
      </c>
      <c r="P559" s="63">
        <f t="shared" si="694"/>
        <v>0.99093655589123875</v>
      </c>
      <c r="Q559" s="30"/>
    </row>
    <row r="560" spans="1:17" s="1" customFormat="1" ht="105">
      <c r="A560" s="75" t="s">
        <v>829</v>
      </c>
      <c r="B560" s="41" t="s">
        <v>429</v>
      </c>
      <c r="C560" s="71">
        <f t="shared" si="768"/>
        <v>0</v>
      </c>
      <c r="D560" s="71">
        <v>0</v>
      </c>
      <c r="E560" s="71">
        <v>0</v>
      </c>
      <c r="F560" s="71">
        <v>0</v>
      </c>
      <c r="G560" s="71">
        <f t="shared" si="769"/>
        <v>0</v>
      </c>
      <c r="H560" s="71">
        <v>0</v>
      </c>
      <c r="I560" s="71">
        <v>0</v>
      </c>
      <c r="J560" s="71">
        <v>0</v>
      </c>
      <c r="K560" s="63" t="s">
        <v>32</v>
      </c>
      <c r="L560" s="71">
        <f t="shared" si="771"/>
        <v>0</v>
      </c>
      <c r="M560" s="71">
        <v>0</v>
      </c>
      <c r="N560" s="71">
        <v>0</v>
      </c>
      <c r="O560" s="71">
        <v>0</v>
      </c>
      <c r="P560" s="63" t="s">
        <v>32</v>
      </c>
      <c r="Q560" s="30" t="s">
        <v>1621</v>
      </c>
    </row>
    <row r="561" spans="1:17" s="1" customFormat="1" ht="131.25">
      <c r="A561" s="75" t="s">
        <v>830</v>
      </c>
      <c r="B561" s="41" t="s">
        <v>1437</v>
      </c>
      <c r="C561" s="71">
        <f t="shared" si="768"/>
        <v>0</v>
      </c>
      <c r="D561" s="71">
        <v>0</v>
      </c>
      <c r="E561" s="71">
        <v>0</v>
      </c>
      <c r="F561" s="71">
        <v>0</v>
      </c>
      <c r="G561" s="71">
        <f t="shared" si="769"/>
        <v>0</v>
      </c>
      <c r="H561" s="71">
        <v>0</v>
      </c>
      <c r="I561" s="71">
        <v>0</v>
      </c>
      <c r="J561" s="71">
        <v>0</v>
      </c>
      <c r="K561" s="63" t="s">
        <v>32</v>
      </c>
      <c r="L561" s="71">
        <f t="shared" si="771"/>
        <v>0</v>
      </c>
      <c r="M561" s="71">
        <v>0</v>
      </c>
      <c r="N561" s="71">
        <v>0</v>
      </c>
      <c r="O561" s="71">
        <v>0</v>
      </c>
      <c r="P561" s="63" t="s">
        <v>32</v>
      </c>
      <c r="Q561" s="30" t="s">
        <v>1621</v>
      </c>
    </row>
    <row r="562" spans="1:17" s="1" customFormat="1" ht="52.5">
      <c r="A562" s="75" t="s">
        <v>850</v>
      </c>
      <c r="B562" s="41" t="s">
        <v>430</v>
      </c>
      <c r="C562" s="71">
        <f t="shared" si="768"/>
        <v>0</v>
      </c>
      <c r="D562" s="71">
        <v>0</v>
      </c>
      <c r="E562" s="71">
        <v>0</v>
      </c>
      <c r="F562" s="71">
        <v>0</v>
      </c>
      <c r="G562" s="71">
        <f t="shared" si="769"/>
        <v>0</v>
      </c>
      <c r="H562" s="71">
        <v>0</v>
      </c>
      <c r="I562" s="71">
        <v>0</v>
      </c>
      <c r="J562" s="71">
        <v>0</v>
      </c>
      <c r="K562" s="63" t="s">
        <v>32</v>
      </c>
      <c r="L562" s="71">
        <f t="shared" si="771"/>
        <v>0</v>
      </c>
      <c r="M562" s="71">
        <v>0</v>
      </c>
      <c r="N562" s="71">
        <v>0</v>
      </c>
      <c r="O562" s="71">
        <v>0</v>
      </c>
      <c r="P562" s="63" t="s">
        <v>32</v>
      </c>
      <c r="Q562" s="30" t="s">
        <v>1621</v>
      </c>
    </row>
    <row r="563" spans="1:17" s="1" customFormat="1" ht="303.75" customHeight="1">
      <c r="A563" s="75" t="s">
        <v>1060</v>
      </c>
      <c r="B563" s="41" t="s">
        <v>431</v>
      </c>
      <c r="C563" s="71">
        <f>C564+C565</f>
        <v>22000</v>
      </c>
      <c r="D563" s="71">
        <f t="shared" ref="D563:O563" si="772">D564+D565</f>
        <v>22000</v>
      </c>
      <c r="E563" s="71">
        <f t="shared" si="772"/>
        <v>0</v>
      </c>
      <c r="F563" s="71">
        <f t="shared" si="772"/>
        <v>0</v>
      </c>
      <c r="G563" s="71">
        <f t="shared" si="772"/>
        <v>1612.7</v>
      </c>
      <c r="H563" s="71">
        <f t="shared" si="772"/>
        <v>1612.7</v>
      </c>
      <c r="I563" s="71">
        <f t="shared" si="772"/>
        <v>0</v>
      </c>
      <c r="J563" s="71">
        <f t="shared" si="772"/>
        <v>0</v>
      </c>
      <c r="K563" s="63">
        <f t="shared" si="770"/>
        <v>7.3304545454545456E-2</v>
      </c>
      <c r="L563" s="71">
        <f t="shared" si="772"/>
        <v>1612.7</v>
      </c>
      <c r="M563" s="71">
        <f t="shared" si="772"/>
        <v>1612.7</v>
      </c>
      <c r="N563" s="71">
        <f t="shared" si="772"/>
        <v>0</v>
      </c>
      <c r="O563" s="71">
        <f t="shared" si="772"/>
        <v>0</v>
      </c>
      <c r="P563" s="63">
        <f t="shared" si="694"/>
        <v>7.3304545454545456E-2</v>
      </c>
      <c r="Q563" s="30" t="s">
        <v>1693</v>
      </c>
    </row>
    <row r="564" spans="1:17" s="1" customFormat="1" ht="244.5" customHeight="1">
      <c r="A564" s="75" t="s">
        <v>1441</v>
      </c>
      <c r="B564" s="82" t="s">
        <v>1438</v>
      </c>
      <c r="C564" s="71">
        <f t="shared" ref="C564:C566" si="773">D564+E564+F564</f>
        <v>22000</v>
      </c>
      <c r="D564" s="71">
        <v>22000</v>
      </c>
      <c r="E564" s="71">
        <v>0</v>
      </c>
      <c r="F564" s="71">
        <v>0</v>
      </c>
      <c r="G564" s="71">
        <f>H564+I564+J564</f>
        <v>1612.7</v>
      </c>
      <c r="H564" s="71">
        <v>1612.7</v>
      </c>
      <c r="I564" s="71">
        <v>0</v>
      </c>
      <c r="J564" s="71">
        <v>0</v>
      </c>
      <c r="K564" s="63">
        <f t="shared" si="770"/>
        <v>7.3304545454545456E-2</v>
      </c>
      <c r="L564" s="71">
        <f>M564+N564+O564</f>
        <v>1612.7</v>
      </c>
      <c r="M564" s="71">
        <v>1612.7</v>
      </c>
      <c r="N564" s="71">
        <v>0</v>
      </c>
      <c r="O564" s="71">
        <v>0</v>
      </c>
      <c r="P564" s="63">
        <f t="shared" si="694"/>
        <v>7.3304545454545456E-2</v>
      </c>
      <c r="Q564" s="30" t="s">
        <v>1640</v>
      </c>
    </row>
    <row r="565" spans="1:17" s="1" customFormat="1" ht="78.75">
      <c r="A565" s="75" t="s">
        <v>1442</v>
      </c>
      <c r="B565" s="82" t="s">
        <v>1439</v>
      </c>
      <c r="C565" s="71">
        <f t="shared" si="773"/>
        <v>0</v>
      </c>
      <c r="D565" s="71">
        <v>0</v>
      </c>
      <c r="E565" s="71">
        <v>0</v>
      </c>
      <c r="F565" s="71">
        <v>0</v>
      </c>
      <c r="G565" s="71">
        <f t="shared" ref="G565:G566" si="774">H565+I565+J565</f>
        <v>0</v>
      </c>
      <c r="H565" s="71">
        <v>0</v>
      </c>
      <c r="I565" s="71">
        <v>0</v>
      </c>
      <c r="J565" s="71">
        <v>0</v>
      </c>
      <c r="K565" s="63" t="s">
        <v>32</v>
      </c>
      <c r="L565" s="71">
        <f t="shared" ref="L565:L566" si="775">M565+N565+O565</f>
        <v>0</v>
      </c>
      <c r="M565" s="71">
        <v>0</v>
      </c>
      <c r="N565" s="71">
        <v>0</v>
      </c>
      <c r="O565" s="71">
        <v>0</v>
      </c>
      <c r="P565" s="63" t="s">
        <v>32</v>
      </c>
      <c r="Q565" s="30" t="s">
        <v>1621</v>
      </c>
    </row>
    <row r="566" spans="1:17" s="1" customFormat="1" ht="105">
      <c r="A566" s="75" t="s">
        <v>933</v>
      </c>
      <c r="B566" s="41" t="s">
        <v>1440</v>
      </c>
      <c r="C566" s="71">
        <f t="shared" si="773"/>
        <v>0</v>
      </c>
      <c r="D566" s="71">
        <v>0</v>
      </c>
      <c r="E566" s="71">
        <v>0</v>
      </c>
      <c r="F566" s="71">
        <v>0</v>
      </c>
      <c r="G566" s="71">
        <f t="shared" si="774"/>
        <v>0</v>
      </c>
      <c r="H566" s="71">
        <v>0</v>
      </c>
      <c r="I566" s="71">
        <v>0</v>
      </c>
      <c r="J566" s="71">
        <v>0</v>
      </c>
      <c r="K566" s="63" t="s">
        <v>32</v>
      </c>
      <c r="L566" s="71">
        <f t="shared" si="775"/>
        <v>0</v>
      </c>
      <c r="M566" s="71">
        <v>0</v>
      </c>
      <c r="N566" s="71">
        <v>0</v>
      </c>
      <c r="O566" s="71">
        <v>0</v>
      </c>
      <c r="P566" s="63" t="s">
        <v>32</v>
      </c>
      <c r="Q566" s="30" t="s">
        <v>1621</v>
      </c>
    </row>
    <row r="567" spans="1:17" s="1" customFormat="1" ht="102">
      <c r="A567" s="75" t="s">
        <v>898</v>
      </c>
      <c r="B567" s="81" t="s">
        <v>432</v>
      </c>
      <c r="C567" s="74">
        <f>C568+C570</f>
        <v>160.4</v>
      </c>
      <c r="D567" s="74">
        <f t="shared" ref="D567:L567" si="776">D568+D570</f>
        <v>160.4</v>
      </c>
      <c r="E567" s="74">
        <f t="shared" si="776"/>
        <v>0</v>
      </c>
      <c r="F567" s="74">
        <f t="shared" si="776"/>
        <v>0</v>
      </c>
      <c r="G567" s="74">
        <f t="shared" si="776"/>
        <v>160.4</v>
      </c>
      <c r="H567" s="74">
        <f t="shared" si="776"/>
        <v>160.4</v>
      </c>
      <c r="I567" s="74">
        <f t="shared" si="776"/>
        <v>0</v>
      </c>
      <c r="J567" s="74">
        <f t="shared" si="776"/>
        <v>0</v>
      </c>
      <c r="K567" s="63">
        <f t="shared" si="706"/>
        <v>1</v>
      </c>
      <c r="L567" s="74">
        <f t="shared" si="776"/>
        <v>160.4</v>
      </c>
      <c r="M567" s="74">
        <f t="shared" ref="M567" si="777">M568+M570</f>
        <v>160.4</v>
      </c>
      <c r="N567" s="74">
        <f t="shared" ref="N567" si="778">N568+N570</f>
        <v>0</v>
      </c>
      <c r="O567" s="74">
        <f t="shared" ref="O567" si="779">O568+O570</f>
        <v>0</v>
      </c>
      <c r="P567" s="63">
        <f t="shared" si="694"/>
        <v>1</v>
      </c>
      <c r="Q567" s="30"/>
    </row>
    <row r="568" spans="1:17" s="1" customFormat="1" ht="127.5">
      <c r="A568" s="75" t="s">
        <v>899</v>
      </c>
      <c r="B568" s="81" t="s">
        <v>433</v>
      </c>
      <c r="C568" s="74">
        <f>C569</f>
        <v>160.4</v>
      </c>
      <c r="D568" s="74">
        <f t="shared" ref="D568:J568" si="780">D569</f>
        <v>160.4</v>
      </c>
      <c r="E568" s="74">
        <f t="shared" si="780"/>
        <v>0</v>
      </c>
      <c r="F568" s="74">
        <f t="shared" si="780"/>
        <v>0</v>
      </c>
      <c r="G568" s="74">
        <f t="shared" si="780"/>
        <v>160.4</v>
      </c>
      <c r="H568" s="74">
        <f t="shared" si="780"/>
        <v>160.4</v>
      </c>
      <c r="I568" s="74">
        <f t="shared" si="780"/>
        <v>0</v>
      </c>
      <c r="J568" s="74">
        <f t="shared" si="780"/>
        <v>0</v>
      </c>
      <c r="K568" s="63">
        <f t="shared" si="706"/>
        <v>1</v>
      </c>
      <c r="L568" s="74">
        <f>L569</f>
        <v>160.4</v>
      </c>
      <c r="M568" s="74">
        <f t="shared" ref="M568:O568" si="781">M569</f>
        <v>160.4</v>
      </c>
      <c r="N568" s="74">
        <f t="shared" si="781"/>
        <v>0</v>
      </c>
      <c r="O568" s="74">
        <f t="shared" si="781"/>
        <v>0</v>
      </c>
      <c r="P568" s="63">
        <f t="shared" si="694"/>
        <v>1</v>
      </c>
      <c r="Q568" s="30"/>
    </row>
    <row r="569" spans="1:17" s="1" customFormat="1" ht="52.5">
      <c r="A569" s="75" t="s">
        <v>799</v>
      </c>
      <c r="B569" s="41" t="s">
        <v>1443</v>
      </c>
      <c r="C569" s="71">
        <f t="shared" ref="C569" si="782">D569+E569+F569</f>
        <v>160.4</v>
      </c>
      <c r="D569" s="71">
        <v>160.4</v>
      </c>
      <c r="E569" s="71">
        <v>0</v>
      </c>
      <c r="F569" s="71">
        <v>0</v>
      </c>
      <c r="G569" s="71">
        <f t="shared" ref="G569" si="783">H569+I569+J569</f>
        <v>160.4</v>
      </c>
      <c r="H569" s="71">
        <v>160.4</v>
      </c>
      <c r="I569" s="71">
        <v>0</v>
      </c>
      <c r="J569" s="71">
        <v>0</v>
      </c>
      <c r="K569" s="63">
        <f t="shared" si="706"/>
        <v>1</v>
      </c>
      <c r="L569" s="71">
        <f t="shared" ref="L569" si="784">M569+N569+O569</f>
        <v>160.4</v>
      </c>
      <c r="M569" s="71">
        <v>160.4</v>
      </c>
      <c r="N569" s="71">
        <v>0</v>
      </c>
      <c r="O569" s="71">
        <v>0</v>
      </c>
      <c r="P569" s="63">
        <f t="shared" si="694"/>
        <v>1</v>
      </c>
      <c r="Q569" s="30"/>
    </row>
    <row r="570" spans="1:17" s="1" customFormat="1" ht="127.5">
      <c r="A570" s="75" t="s">
        <v>803</v>
      </c>
      <c r="B570" s="81" t="s">
        <v>434</v>
      </c>
      <c r="C570" s="74">
        <f>C571+C572+C573</f>
        <v>0</v>
      </c>
      <c r="D570" s="74">
        <f t="shared" ref="D570:L570" si="785">D571+D572+D573</f>
        <v>0</v>
      </c>
      <c r="E570" s="74">
        <f t="shared" si="785"/>
        <v>0</v>
      </c>
      <c r="F570" s="74">
        <f t="shared" si="785"/>
        <v>0</v>
      </c>
      <c r="G570" s="74">
        <f t="shared" si="785"/>
        <v>0</v>
      </c>
      <c r="H570" s="74">
        <f t="shared" si="785"/>
        <v>0</v>
      </c>
      <c r="I570" s="74">
        <f t="shared" si="785"/>
        <v>0</v>
      </c>
      <c r="J570" s="74">
        <f t="shared" si="785"/>
        <v>0</v>
      </c>
      <c r="K570" s="63" t="s">
        <v>32</v>
      </c>
      <c r="L570" s="74">
        <f t="shared" si="785"/>
        <v>0</v>
      </c>
      <c r="M570" s="74">
        <f t="shared" ref="M570" si="786">M571+M572+M573</f>
        <v>0</v>
      </c>
      <c r="N570" s="74">
        <f t="shared" ref="N570" si="787">N571+N572+N573</f>
        <v>0</v>
      </c>
      <c r="O570" s="74">
        <f t="shared" ref="O570" si="788">O571+O572+O573</f>
        <v>0</v>
      </c>
      <c r="P570" s="63" t="s">
        <v>32</v>
      </c>
      <c r="Q570" s="30" t="s">
        <v>1621</v>
      </c>
    </row>
    <row r="571" spans="1:17" s="1" customFormat="1" ht="78.75">
      <c r="A571" s="75" t="s">
        <v>804</v>
      </c>
      <c r="B571" s="41" t="s">
        <v>435</v>
      </c>
      <c r="C571" s="71">
        <f t="shared" ref="C571" si="789">D571+E571+F571</f>
        <v>0</v>
      </c>
      <c r="D571" s="71">
        <v>0</v>
      </c>
      <c r="E571" s="71">
        <v>0</v>
      </c>
      <c r="F571" s="71">
        <v>0</v>
      </c>
      <c r="G571" s="71">
        <f t="shared" ref="G571" si="790">H571+I571+J571</f>
        <v>0</v>
      </c>
      <c r="H571" s="71">
        <v>0</v>
      </c>
      <c r="I571" s="71">
        <v>0</v>
      </c>
      <c r="J571" s="71">
        <v>0</v>
      </c>
      <c r="K571" s="63" t="s">
        <v>32</v>
      </c>
      <c r="L571" s="71">
        <f t="shared" ref="L571" si="791">M571+N571+O571</f>
        <v>0</v>
      </c>
      <c r="M571" s="71">
        <v>0</v>
      </c>
      <c r="N571" s="71">
        <v>0</v>
      </c>
      <c r="O571" s="71">
        <v>0</v>
      </c>
      <c r="P571" s="63" t="s">
        <v>32</v>
      </c>
      <c r="Q571" s="30" t="s">
        <v>1621</v>
      </c>
    </row>
    <row r="572" spans="1:17" s="1" customFormat="1" ht="105">
      <c r="A572" s="75" t="s">
        <v>805</v>
      </c>
      <c r="B572" s="41" t="s">
        <v>436</v>
      </c>
      <c r="C572" s="71">
        <f t="shared" ref="C572" si="792">D572+E572+F572</f>
        <v>0</v>
      </c>
      <c r="D572" s="71">
        <v>0</v>
      </c>
      <c r="E572" s="71">
        <v>0</v>
      </c>
      <c r="F572" s="71">
        <v>0</v>
      </c>
      <c r="G572" s="71">
        <f t="shared" ref="G572" si="793">H572+I572+J572</f>
        <v>0</v>
      </c>
      <c r="H572" s="71">
        <v>0</v>
      </c>
      <c r="I572" s="71">
        <v>0</v>
      </c>
      <c r="J572" s="71">
        <v>0</v>
      </c>
      <c r="K572" s="63" t="s">
        <v>32</v>
      </c>
      <c r="L572" s="71">
        <f t="shared" ref="L572" si="794">M572+N572+O572</f>
        <v>0</v>
      </c>
      <c r="M572" s="71">
        <v>0</v>
      </c>
      <c r="N572" s="71">
        <v>0</v>
      </c>
      <c r="O572" s="71">
        <v>0</v>
      </c>
      <c r="P572" s="63" t="s">
        <v>32</v>
      </c>
      <c r="Q572" s="30" t="s">
        <v>1621</v>
      </c>
    </row>
    <row r="573" spans="1:17" s="1" customFormat="1" ht="131.25">
      <c r="A573" s="75" t="s">
        <v>806</v>
      </c>
      <c r="B573" s="41" t="s">
        <v>437</v>
      </c>
      <c r="C573" s="71">
        <f t="shared" ref="C573" si="795">D573+E573+F573</f>
        <v>0</v>
      </c>
      <c r="D573" s="71">
        <v>0</v>
      </c>
      <c r="E573" s="71">
        <v>0</v>
      </c>
      <c r="F573" s="71">
        <v>0</v>
      </c>
      <c r="G573" s="71">
        <f t="shared" ref="G573" si="796">H573+I573+J573</f>
        <v>0</v>
      </c>
      <c r="H573" s="71">
        <v>0</v>
      </c>
      <c r="I573" s="71">
        <v>0</v>
      </c>
      <c r="J573" s="71">
        <v>0</v>
      </c>
      <c r="K573" s="63" t="s">
        <v>32</v>
      </c>
      <c r="L573" s="71">
        <f t="shared" ref="L573" si="797">M573+N573+O573</f>
        <v>0</v>
      </c>
      <c r="M573" s="71">
        <v>0</v>
      </c>
      <c r="N573" s="71">
        <v>0</v>
      </c>
      <c r="O573" s="71">
        <v>0</v>
      </c>
      <c r="P573" s="63" t="s">
        <v>32</v>
      </c>
      <c r="Q573" s="30" t="s">
        <v>1621</v>
      </c>
    </row>
    <row r="574" spans="1:17" s="1" customFormat="1" ht="51">
      <c r="A574" s="75" t="s">
        <v>860</v>
      </c>
      <c r="B574" s="81" t="s">
        <v>438</v>
      </c>
      <c r="C574" s="74">
        <f>C575+C580</f>
        <v>87395.199999999997</v>
      </c>
      <c r="D574" s="74">
        <f t="shared" ref="D574:O574" si="798">D575+D580</f>
        <v>87395.199999999997</v>
      </c>
      <c r="E574" s="74">
        <f t="shared" si="798"/>
        <v>0</v>
      </c>
      <c r="F574" s="74">
        <f t="shared" si="798"/>
        <v>0</v>
      </c>
      <c r="G574" s="74">
        <f t="shared" si="798"/>
        <v>86772.5</v>
      </c>
      <c r="H574" s="74">
        <f t="shared" si="798"/>
        <v>86772.5</v>
      </c>
      <c r="I574" s="74">
        <f t="shared" si="798"/>
        <v>0</v>
      </c>
      <c r="J574" s="74">
        <f t="shared" si="798"/>
        <v>0</v>
      </c>
      <c r="K574" s="63">
        <f t="shared" si="706"/>
        <v>0.99287489473106083</v>
      </c>
      <c r="L574" s="74">
        <f t="shared" si="798"/>
        <v>86772.5</v>
      </c>
      <c r="M574" s="74">
        <f t="shared" si="798"/>
        <v>86772.5</v>
      </c>
      <c r="N574" s="74">
        <f t="shared" si="798"/>
        <v>0</v>
      </c>
      <c r="O574" s="74">
        <f t="shared" si="798"/>
        <v>0</v>
      </c>
      <c r="P574" s="63">
        <f t="shared" si="694"/>
        <v>0.99287489473106083</v>
      </c>
      <c r="Q574" s="30"/>
    </row>
    <row r="575" spans="1:17" s="1" customFormat="1" ht="76.5">
      <c r="A575" s="75" t="s">
        <v>899</v>
      </c>
      <c r="B575" s="81" t="s">
        <v>137</v>
      </c>
      <c r="C575" s="74">
        <f>C576</f>
        <v>87395.199999999997</v>
      </c>
      <c r="D575" s="74">
        <f t="shared" ref="D575:L575" si="799">D576</f>
        <v>87395.199999999997</v>
      </c>
      <c r="E575" s="74">
        <f t="shared" si="799"/>
        <v>0</v>
      </c>
      <c r="F575" s="74">
        <f t="shared" si="799"/>
        <v>0</v>
      </c>
      <c r="G575" s="74">
        <f t="shared" si="799"/>
        <v>86772.5</v>
      </c>
      <c r="H575" s="74">
        <f t="shared" si="799"/>
        <v>86772.5</v>
      </c>
      <c r="I575" s="74">
        <f t="shared" si="799"/>
        <v>0</v>
      </c>
      <c r="J575" s="74">
        <f t="shared" si="799"/>
        <v>0</v>
      </c>
      <c r="K575" s="63">
        <f t="shared" si="706"/>
        <v>0.99287489473106083</v>
      </c>
      <c r="L575" s="74">
        <f t="shared" si="799"/>
        <v>86772.5</v>
      </c>
      <c r="M575" s="74">
        <f t="shared" ref="M575" si="800">M576</f>
        <v>86772.5</v>
      </c>
      <c r="N575" s="74">
        <f t="shared" ref="N575" si="801">N576</f>
        <v>0</v>
      </c>
      <c r="O575" s="74">
        <f t="shared" ref="O575" si="802">O576</f>
        <v>0</v>
      </c>
      <c r="P575" s="63">
        <f t="shared" si="694"/>
        <v>0.99287489473106083</v>
      </c>
      <c r="Q575" s="30"/>
    </row>
    <row r="576" spans="1:17" s="1" customFormat="1" ht="78.75">
      <c r="A576" s="75" t="s">
        <v>799</v>
      </c>
      <c r="B576" s="41" t="s">
        <v>439</v>
      </c>
      <c r="C576" s="74">
        <f>C577+C578+C579</f>
        <v>87395.199999999997</v>
      </c>
      <c r="D576" s="74">
        <f t="shared" ref="D576:L576" si="803">D577+D578+D579</f>
        <v>87395.199999999997</v>
      </c>
      <c r="E576" s="74">
        <f t="shared" si="803"/>
        <v>0</v>
      </c>
      <c r="F576" s="74">
        <f t="shared" si="803"/>
        <v>0</v>
      </c>
      <c r="G576" s="74">
        <f t="shared" si="803"/>
        <v>86772.5</v>
      </c>
      <c r="H576" s="74">
        <f t="shared" si="803"/>
        <v>86772.5</v>
      </c>
      <c r="I576" s="74">
        <f t="shared" si="803"/>
        <v>0</v>
      </c>
      <c r="J576" s="74">
        <f t="shared" si="803"/>
        <v>0</v>
      </c>
      <c r="K576" s="63">
        <f t="shared" si="706"/>
        <v>0.99287489473106083</v>
      </c>
      <c r="L576" s="74">
        <f t="shared" si="803"/>
        <v>86772.5</v>
      </c>
      <c r="M576" s="74">
        <f t="shared" ref="M576" si="804">M577+M578+M579</f>
        <v>86772.5</v>
      </c>
      <c r="N576" s="74">
        <f t="shared" ref="N576" si="805">N577+N578+N579</f>
        <v>0</v>
      </c>
      <c r="O576" s="74">
        <f t="shared" ref="O576" si="806">O577+O578+O579</f>
        <v>0</v>
      </c>
      <c r="P576" s="63">
        <f t="shared" si="694"/>
        <v>0.99287489473106083</v>
      </c>
      <c r="Q576" s="30"/>
    </row>
    <row r="577" spans="1:17" s="1" customFormat="1" ht="78.75">
      <c r="A577" s="75" t="s">
        <v>907</v>
      </c>
      <c r="B577" s="82" t="s">
        <v>440</v>
      </c>
      <c r="C577" s="71">
        <f t="shared" ref="C577" si="807">D577+E577+F577</f>
        <v>87395.199999999997</v>
      </c>
      <c r="D577" s="71">
        <v>87395.199999999997</v>
      </c>
      <c r="E577" s="71">
        <v>0</v>
      </c>
      <c r="F577" s="71">
        <v>0</v>
      </c>
      <c r="G577" s="71">
        <f t="shared" ref="G577" si="808">H577+I577+J577</f>
        <v>86772.5</v>
      </c>
      <c r="H577" s="71">
        <v>86772.5</v>
      </c>
      <c r="I577" s="71">
        <v>0</v>
      </c>
      <c r="J577" s="71">
        <v>0</v>
      </c>
      <c r="K577" s="63">
        <f t="shared" si="706"/>
        <v>0.99287489473106083</v>
      </c>
      <c r="L577" s="71">
        <f t="shared" ref="L577" si="809">M577+N577+O577</f>
        <v>86772.5</v>
      </c>
      <c r="M577" s="71">
        <v>86772.5</v>
      </c>
      <c r="N577" s="71">
        <v>0</v>
      </c>
      <c r="O577" s="71">
        <v>0</v>
      </c>
      <c r="P577" s="63">
        <f t="shared" si="694"/>
        <v>0.99287489473106083</v>
      </c>
      <c r="Q577" s="30" t="s">
        <v>1630</v>
      </c>
    </row>
    <row r="578" spans="1:17" s="1" customFormat="1" ht="78.75">
      <c r="A578" s="75" t="s">
        <v>908</v>
      </c>
      <c r="B578" s="82" t="s">
        <v>441</v>
      </c>
      <c r="C578" s="71">
        <f t="shared" ref="C578" si="810">D578+E578+F578</f>
        <v>0</v>
      </c>
      <c r="D578" s="71">
        <v>0</v>
      </c>
      <c r="E578" s="71">
        <v>0</v>
      </c>
      <c r="F578" s="71">
        <v>0</v>
      </c>
      <c r="G578" s="71">
        <f t="shared" ref="G578" si="811">H578+I578+J578</f>
        <v>0</v>
      </c>
      <c r="H578" s="71">
        <v>0</v>
      </c>
      <c r="I578" s="71">
        <v>0</v>
      </c>
      <c r="J578" s="71">
        <v>0</v>
      </c>
      <c r="K578" s="63" t="s">
        <v>32</v>
      </c>
      <c r="L578" s="71">
        <f t="shared" ref="L578" si="812">M578+N578+O578</f>
        <v>0</v>
      </c>
      <c r="M578" s="71">
        <v>0</v>
      </c>
      <c r="N578" s="71">
        <v>0</v>
      </c>
      <c r="O578" s="71">
        <v>0</v>
      </c>
      <c r="P578" s="63" t="s">
        <v>32</v>
      </c>
      <c r="Q578" s="30" t="s">
        <v>1621</v>
      </c>
    </row>
    <row r="579" spans="1:17" s="1" customFormat="1" ht="78.75">
      <c r="A579" s="75" t="s">
        <v>909</v>
      </c>
      <c r="B579" s="82" t="s">
        <v>442</v>
      </c>
      <c r="C579" s="71">
        <f t="shared" ref="C579" si="813">D579+E579+F579</f>
        <v>0</v>
      </c>
      <c r="D579" s="71">
        <v>0</v>
      </c>
      <c r="E579" s="71">
        <v>0</v>
      </c>
      <c r="F579" s="71">
        <v>0</v>
      </c>
      <c r="G579" s="71">
        <f t="shared" ref="G579" si="814">H579+I579+J579</f>
        <v>0</v>
      </c>
      <c r="H579" s="71">
        <v>0</v>
      </c>
      <c r="I579" s="71">
        <v>0</v>
      </c>
      <c r="J579" s="71">
        <v>0</v>
      </c>
      <c r="K579" s="63" t="s">
        <v>32</v>
      </c>
      <c r="L579" s="71">
        <f t="shared" ref="L579" si="815">M579+N579+O579</f>
        <v>0</v>
      </c>
      <c r="M579" s="71">
        <v>0</v>
      </c>
      <c r="N579" s="71">
        <v>0</v>
      </c>
      <c r="O579" s="71">
        <v>0</v>
      </c>
      <c r="P579" s="63" t="s">
        <v>32</v>
      </c>
      <c r="Q579" s="30" t="s">
        <v>1621</v>
      </c>
    </row>
    <row r="580" spans="1:17" s="1" customFormat="1" ht="159" customHeight="1">
      <c r="A580" s="75" t="s">
        <v>803</v>
      </c>
      <c r="B580" s="81" t="s">
        <v>1444</v>
      </c>
      <c r="C580" s="74">
        <f>C581</f>
        <v>0</v>
      </c>
      <c r="D580" s="74">
        <f t="shared" ref="D580:O580" si="816">D581</f>
        <v>0</v>
      </c>
      <c r="E580" s="74">
        <f t="shared" si="816"/>
        <v>0</v>
      </c>
      <c r="F580" s="74">
        <f t="shared" si="816"/>
        <v>0</v>
      </c>
      <c r="G580" s="74">
        <f t="shared" si="816"/>
        <v>0</v>
      </c>
      <c r="H580" s="74">
        <f t="shared" si="816"/>
        <v>0</v>
      </c>
      <c r="I580" s="74">
        <f t="shared" si="816"/>
        <v>0</v>
      </c>
      <c r="J580" s="74">
        <f t="shared" si="816"/>
        <v>0</v>
      </c>
      <c r="K580" s="63" t="s">
        <v>32</v>
      </c>
      <c r="L580" s="74">
        <f t="shared" si="816"/>
        <v>0</v>
      </c>
      <c r="M580" s="74">
        <f t="shared" si="816"/>
        <v>0</v>
      </c>
      <c r="N580" s="74">
        <f t="shared" si="816"/>
        <v>0</v>
      </c>
      <c r="O580" s="74">
        <f t="shared" si="816"/>
        <v>0</v>
      </c>
      <c r="P580" s="63" t="s">
        <v>32</v>
      </c>
      <c r="Q580" s="30"/>
    </row>
    <row r="581" spans="1:17" s="1" customFormat="1" ht="52.5">
      <c r="A581" s="75" t="s">
        <v>1446</v>
      </c>
      <c r="B581" s="82" t="s">
        <v>1445</v>
      </c>
      <c r="C581" s="71">
        <f>D581+E581+F581</f>
        <v>0</v>
      </c>
      <c r="D581" s="71">
        <v>0</v>
      </c>
      <c r="E581" s="71">
        <v>0</v>
      </c>
      <c r="F581" s="71">
        <v>0</v>
      </c>
      <c r="G581" s="71">
        <f>H581+I581+J581</f>
        <v>0</v>
      </c>
      <c r="H581" s="71">
        <v>0</v>
      </c>
      <c r="I581" s="71">
        <v>0</v>
      </c>
      <c r="J581" s="71">
        <v>0</v>
      </c>
      <c r="K581" s="63" t="s">
        <v>32</v>
      </c>
      <c r="L581" s="71">
        <f>M581+N581+O581</f>
        <v>0</v>
      </c>
      <c r="M581" s="71">
        <v>0</v>
      </c>
      <c r="N581" s="71">
        <v>0</v>
      </c>
      <c r="O581" s="71">
        <v>0</v>
      </c>
      <c r="P581" s="63" t="s">
        <v>32</v>
      </c>
      <c r="Q581" s="30" t="s">
        <v>1621</v>
      </c>
    </row>
    <row r="582" spans="1:17" s="1" customFormat="1" ht="78" customHeight="1">
      <c r="A582" s="42" t="s">
        <v>14</v>
      </c>
      <c r="B582" s="83" t="s">
        <v>52</v>
      </c>
      <c r="C582" s="74">
        <f>C583+C591+C596+C599+C602+C605</f>
        <v>2691130.8</v>
      </c>
      <c r="D582" s="74">
        <f t="shared" ref="D582:L582" si="817">D583+D591+D596+D599+D602+D605</f>
        <v>6351.3</v>
      </c>
      <c r="E582" s="74">
        <f t="shared" si="817"/>
        <v>58788.2</v>
      </c>
      <c r="F582" s="74">
        <f t="shared" si="817"/>
        <v>2625991.2999999998</v>
      </c>
      <c r="G582" s="74">
        <f t="shared" si="817"/>
        <v>2377134.64</v>
      </c>
      <c r="H582" s="74">
        <f t="shared" si="817"/>
        <v>6258.7</v>
      </c>
      <c r="I582" s="74">
        <f t="shared" si="817"/>
        <v>53480.4</v>
      </c>
      <c r="J582" s="74">
        <f t="shared" si="817"/>
        <v>2317395.54</v>
      </c>
      <c r="K582" s="63">
        <f t="shared" si="7"/>
        <v>0.88332185117126238</v>
      </c>
      <c r="L582" s="74">
        <f t="shared" si="817"/>
        <v>2377134.64</v>
      </c>
      <c r="M582" s="74">
        <f t="shared" ref="M582" si="818">M583+M591+M596+M599+M602+M605</f>
        <v>6258.7</v>
      </c>
      <c r="N582" s="74">
        <f t="shared" ref="N582" si="819">N583+N591+N596+N599+N602+N605</f>
        <v>53480.4</v>
      </c>
      <c r="O582" s="74">
        <f t="shared" ref="O582" si="820">O583+O591+O596+O599+O602+O605</f>
        <v>2317395.54</v>
      </c>
      <c r="P582" s="63">
        <f t="shared" si="3"/>
        <v>0.88332185117126238</v>
      </c>
      <c r="Q582" s="30"/>
    </row>
    <row r="583" spans="1:17" s="1" customFormat="1" ht="102">
      <c r="A583" s="75" t="s">
        <v>6</v>
      </c>
      <c r="B583" s="81" t="s">
        <v>443</v>
      </c>
      <c r="C583" s="74">
        <f>C584+C587+C589</f>
        <v>2601912</v>
      </c>
      <c r="D583" s="74">
        <f t="shared" ref="D583:L583" si="821">D584+D587+D589</f>
        <v>0</v>
      </c>
      <c r="E583" s="74">
        <f t="shared" si="821"/>
        <v>1912</v>
      </c>
      <c r="F583" s="74">
        <f t="shared" si="821"/>
        <v>2600000</v>
      </c>
      <c r="G583" s="74">
        <f t="shared" si="821"/>
        <v>2301662</v>
      </c>
      <c r="H583" s="74">
        <f t="shared" si="821"/>
        <v>0</v>
      </c>
      <c r="I583" s="74">
        <f t="shared" si="821"/>
        <v>1662</v>
      </c>
      <c r="J583" s="74">
        <f t="shared" si="821"/>
        <v>2300000</v>
      </c>
      <c r="K583" s="63">
        <f t="shared" si="7"/>
        <v>0.88460409114528082</v>
      </c>
      <c r="L583" s="74">
        <f t="shared" si="821"/>
        <v>2301662</v>
      </c>
      <c r="M583" s="74">
        <f t="shared" ref="M583" si="822">M584+M587+M589</f>
        <v>0</v>
      </c>
      <c r="N583" s="74">
        <f t="shared" ref="N583" si="823">N584+N587+N589</f>
        <v>1662</v>
      </c>
      <c r="O583" s="74">
        <f t="shared" ref="O583" si="824">O584+O587+O589</f>
        <v>2300000</v>
      </c>
      <c r="P583" s="63">
        <f t="shared" si="3"/>
        <v>0.88460409114528082</v>
      </c>
      <c r="Q583" s="30"/>
    </row>
    <row r="584" spans="1:17" s="1" customFormat="1" ht="97.5" customHeight="1">
      <c r="A584" s="75" t="s">
        <v>899</v>
      </c>
      <c r="B584" s="81" t="s">
        <v>444</v>
      </c>
      <c r="C584" s="74">
        <f>C585+C586</f>
        <v>2600000</v>
      </c>
      <c r="D584" s="74">
        <f t="shared" ref="D584:L584" si="825">D585+D586</f>
        <v>0</v>
      </c>
      <c r="E584" s="74">
        <f t="shared" si="825"/>
        <v>0</v>
      </c>
      <c r="F584" s="74">
        <f t="shared" si="825"/>
        <v>2600000</v>
      </c>
      <c r="G584" s="74">
        <f t="shared" si="825"/>
        <v>2300000</v>
      </c>
      <c r="H584" s="74">
        <f t="shared" si="825"/>
        <v>0</v>
      </c>
      <c r="I584" s="74">
        <f t="shared" si="825"/>
        <v>0</v>
      </c>
      <c r="J584" s="74">
        <f t="shared" si="825"/>
        <v>2300000</v>
      </c>
      <c r="K584" s="63">
        <f t="shared" ref="K584:K601" si="826">G584/C584</f>
        <v>0.88461538461538458</v>
      </c>
      <c r="L584" s="74">
        <f t="shared" si="825"/>
        <v>2300000</v>
      </c>
      <c r="M584" s="74">
        <f t="shared" ref="M584" si="827">M585+M586</f>
        <v>0</v>
      </c>
      <c r="N584" s="74">
        <f t="shared" ref="N584" si="828">N585+N586</f>
        <v>0</v>
      </c>
      <c r="O584" s="74">
        <f t="shared" ref="O584" si="829">O585+O586</f>
        <v>2300000</v>
      </c>
      <c r="P584" s="63">
        <f t="shared" ref="P584:P601" si="830">L584/C584</f>
        <v>0.88461538461538458</v>
      </c>
      <c r="Q584" s="30"/>
    </row>
    <row r="585" spans="1:17" s="1" customFormat="1" ht="26.25">
      <c r="A585" s="75" t="s">
        <v>799</v>
      </c>
      <c r="B585" s="41" t="s">
        <v>445</v>
      </c>
      <c r="C585" s="71">
        <f t="shared" ref="C585" si="831">D585+E585+F585</f>
        <v>2600000</v>
      </c>
      <c r="D585" s="71">
        <v>0</v>
      </c>
      <c r="E585" s="71">
        <v>0</v>
      </c>
      <c r="F585" s="71">
        <v>2600000</v>
      </c>
      <c r="G585" s="71">
        <f t="shared" ref="G585" si="832">H585+I585+J585</f>
        <v>2300000</v>
      </c>
      <c r="H585" s="71">
        <v>0</v>
      </c>
      <c r="I585" s="71">
        <v>0</v>
      </c>
      <c r="J585" s="71">
        <v>2300000</v>
      </c>
      <c r="K585" s="63">
        <f t="shared" si="826"/>
        <v>0.88461538461538458</v>
      </c>
      <c r="L585" s="71">
        <f t="shared" ref="L585" si="833">M585+N585+O585</f>
        <v>2300000</v>
      </c>
      <c r="M585" s="71">
        <v>0</v>
      </c>
      <c r="N585" s="71">
        <v>0</v>
      </c>
      <c r="O585" s="71">
        <v>2300000</v>
      </c>
      <c r="P585" s="63">
        <f t="shared" si="830"/>
        <v>0.88461538461538458</v>
      </c>
      <c r="Q585" s="30" t="s">
        <v>1641</v>
      </c>
    </row>
    <row r="586" spans="1:17" s="1" customFormat="1" ht="105">
      <c r="A586" s="75" t="s">
        <v>801</v>
      </c>
      <c r="B586" s="41" t="s">
        <v>446</v>
      </c>
      <c r="C586" s="71">
        <f t="shared" ref="C586" si="834">D586+E586+F586</f>
        <v>0</v>
      </c>
      <c r="D586" s="71">
        <v>0</v>
      </c>
      <c r="E586" s="71">
        <v>0</v>
      </c>
      <c r="F586" s="71">
        <v>0</v>
      </c>
      <c r="G586" s="71">
        <f t="shared" ref="G586" si="835">H586+I586+J586</f>
        <v>0</v>
      </c>
      <c r="H586" s="71">
        <v>0</v>
      </c>
      <c r="I586" s="71">
        <v>0</v>
      </c>
      <c r="J586" s="71">
        <v>0</v>
      </c>
      <c r="K586" s="63" t="s">
        <v>32</v>
      </c>
      <c r="L586" s="71">
        <f t="shared" ref="L586" si="836">M586+N586+O586</f>
        <v>0</v>
      </c>
      <c r="M586" s="71">
        <v>0</v>
      </c>
      <c r="N586" s="71">
        <v>0</v>
      </c>
      <c r="O586" s="71">
        <v>0</v>
      </c>
      <c r="P586" s="63" t="s">
        <v>32</v>
      </c>
      <c r="Q586" s="30" t="s">
        <v>1621</v>
      </c>
    </row>
    <row r="587" spans="1:17" s="1" customFormat="1" ht="51">
      <c r="A587" s="75" t="s">
        <v>943</v>
      </c>
      <c r="B587" s="81" t="s">
        <v>447</v>
      </c>
      <c r="C587" s="74">
        <f>C588</f>
        <v>0</v>
      </c>
      <c r="D587" s="74">
        <f t="shared" ref="D587:J587" si="837">D588</f>
        <v>0</v>
      </c>
      <c r="E587" s="74">
        <f t="shared" si="837"/>
        <v>0</v>
      </c>
      <c r="F587" s="74">
        <f t="shared" si="837"/>
        <v>0</v>
      </c>
      <c r="G587" s="74">
        <f t="shared" si="837"/>
        <v>0</v>
      </c>
      <c r="H587" s="74">
        <f t="shared" si="837"/>
        <v>0</v>
      </c>
      <c r="I587" s="74">
        <f t="shared" si="837"/>
        <v>0</v>
      </c>
      <c r="J587" s="74">
        <f t="shared" si="837"/>
        <v>0</v>
      </c>
      <c r="K587" s="63" t="s">
        <v>32</v>
      </c>
      <c r="L587" s="74">
        <f>L588</f>
        <v>0</v>
      </c>
      <c r="M587" s="74">
        <f t="shared" ref="M587:O587" si="838">M588</f>
        <v>0</v>
      </c>
      <c r="N587" s="74">
        <f t="shared" si="838"/>
        <v>0</v>
      </c>
      <c r="O587" s="74">
        <f t="shared" si="838"/>
        <v>0</v>
      </c>
      <c r="P587" s="63" t="s">
        <v>32</v>
      </c>
      <c r="Q587" s="30"/>
    </row>
    <row r="588" spans="1:17" s="1" customFormat="1" ht="99.75" customHeight="1">
      <c r="A588" s="75" t="s">
        <v>897</v>
      </c>
      <c r="B588" s="41" t="s">
        <v>448</v>
      </c>
      <c r="C588" s="71">
        <f t="shared" ref="C588" si="839">D588+E588+F588</f>
        <v>0</v>
      </c>
      <c r="D588" s="71">
        <v>0</v>
      </c>
      <c r="E588" s="71">
        <v>0</v>
      </c>
      <c r="F588" s="71">
        <v>0</v>
      </c>
      <c r="G588" s="71">
        <f t="shared" ref="G588" si="840">H588+I588+J588</f>
        <v>0</v>
      </c>
      <c r="H588" s="71">
        <v>0</v>
      </c>
      <c r="I588" s="71">
        <v>0</v>
      </c>
      <c r="J588" s="71">
        <v>0</v>
      </c>
      <c r="K588" s="63" t="s">
        <v>32</v>
      </c>
      <c r="L588" s="71">
        <f t="shared" ref="L588" si="841">M588+N588+O588</f>
        <v>0</v>
      </c>
      <c r="M588" s="71">
        <v>0</v>
      </c>
      <c r="N588" s="71">
        <v>0</v>
      </c>
      <c r="O588" s="71">
        <v>0</v>
      </c>
      <c r="P588" s="63" t="s">
        <v>32</v>
      </c>
      <c r="Q588" s="30" t="s">
        <v>1621</v>
      </c>
    </row>
    <row r="589" spans="1:17" s="1" customFormat="1" ht="127.5">
      <c r="A589" s="75" t="s">
        <v>948</v>
      </c>
      <c r="B589" s="81" t="s">
        <v>449</v>
      </c>
      <c r="C589" s="74">
        <f>C590</f>
        <v>1912</v>
      </c>
      <c r="D589" s="74">
        <f t="shared" ref="D589:J589" si="842">D590</f>
        <v>0</v>
      </c>
      <c r="E589" s="74">
        <f t="shared" si="842"/>
        <v>1912</v>
      </c>
      <c r="F589" s="74">
        <f t="shared" si="842"/>
        <v>0</v>
      </c>
      <c r="G589" s="74">
        <f t="shared" si="842"/>
        <v>1662</v>
      </c>
      <c r="H589" s="74">
        <f t="shared" si="842"/>
        <v>0</v>
      </c>
      <c r="I589" s="74">
        <f t="shared" si="842"/>
        <v>1662</v>
      </c>
      <c r="J589" s="74">
        <f t="shared" si="842"/>
        <v>0</v>
      </c>
      <c r="K589" s="63">
        <f t="shared" si="826"/>
        <v>0.86924686192468614</v>
      </c>
      <c r="L589" s="74">
        <f>L590</f>
        <v>1662</v>
      </c>
      <c r="M589" s="74">
        <f t="shared" ref="M589:O589" si="843">M590</f>
        <v>0</v>
      </c>
      <c r="N589" s="74">
        <f t="shared" si="843"/>
        <v>1662</v>
      </c>
      <c r="O589" s="74">
        <f t="shared" si="843"/>
        <v>0</v>
      </c>
      <c r="P589" s="63">
        <f t="shared" si="830"/>
        <v>0.86924686192468614</v>
      </c>
      <c r="Q589" s="30"/>
    </row>
    <row r="590" spans="1:17" s="1" customFormat="1" ht="381" customHeight="1">
      <c r="A590" s="75" t="s">
        <v>1061</v>
      </c>
      <c r="B590" s="41" t="s">
        <v>450</v>
      </c>
      <c r="C590" s="71">
        <f t="shared" ref="C590" si="844">D590+E590+F590</f>
        <v>1912</v>
      </c>
      <c r="D590" s="71">
        <v>0</v>
      </c>
      <c r="E590" s="71">
        <v>1912</v>
      </c>
      <c r="F590" s="71">
        <v>0</v>
      </c>
      <c r="G590" s="71">
        <f t="shared" ref="G590" si="845">H590+I590+J590</f>
        <v>1662</v>
      </c>
      <c r="H590" s="71">
        <v>0</v>
      </c>
      <c r="I590" s="71">
        <v>1662</v>
      </c>
      <c r="J590" s="71">
        <v>0</v>
      </c>
      <c r="K590" s="63">
        <f t="shared" si="826"/>
        <v>0.86924686192468614</v>
      </c>
      <c r="L590" s="71">
        <f t="shared" ref="L590" si="846">M590+N590+O590</f>
        <v>1662</v>
      </c>
      <c r="M590" s="71">
        <v>0</v>
      </c>
      <c r="N590" s="71">
        <v>1662</v>
      </c>
      <c r="O590" s="71">
        <v>0</v>
      </c>
      <c r="P590" s="63">
        <f t="shared" si="830"/>
        <v>0.86924686192468614</v>
      </c>
      <c r="Q590" s="30" t="s">
        <v>1705</v>
      </c>
    </row>
    <row r="591" spans="1:17" s="1" customFormat="1" ht="51">
      <c r="A591" s="75" t="s">
        <v>23</v>
      </c>
      <c r="B591" s="81" t="s">
        <v>451</v>
      </c>
      <c r="C591" s="74">
        <f>C592</f>
        <v>39785.800000000003</v>
      </c>
      <c r="D591" s="74">
        <f t="shared" ref="D591:L592" si="847">D592</f>
        <v>6348.3</v>
      </c>
      <c r="E591" s="74">
        <f t="shared" si="847"/>
        <v>7597.2</v>
      </c>
      <c r="F591" s="74">
        <f t="shared" si="847"/>
        <v>25840.3</v>
      </c>
      <c r="G591" s="74">
        <f t="shared" si="847"/>
        <v>31024.74</v>
      </c>
      <c r="H591" s="74">
        <f t="shared" si="847"/>
        <v>6256.2</v>
      </c>
      <c r="I591" s="74">
        <f t="shared" si="847"/>
        <v>7524</v>
      </c>
      <c r="J591" s="74">
        <f t="shared" si="847"/>
        <v>17244.54</v>
      </c>
      <c r="K591" s="63">
        <f t="shared" si="826"/>
        <v>0.77979429846829773</v>
      </c>
      <c r="L591" s="74">
        <f t="shared" si="847"/>
        <v>31024.74</v>
      </c>
      <c r="M591" s="74">
        <f t="shared" ref="M591:M592" si="848">M592</f>
        <v>6256.2</v>
      </c>
      <c r="N591" s="74">
        <f t="shared" ref="N591:N592" si="849">N592</f>
        <v>7524</v>
      </c>
      <c r="O591" s="74">
        <f t="shared" ref="O591:O592" si="850">O592</f>
        <v>17244.54</v>
      </c>
      <c r="P591" s="63">
        <f t="shared" si="830"/>
        <v>0.77979429846829773</v>
      </c>
      <c r="Q591" s="30"/>
    </row>
    <row r="592" spans="1:17" s="1" customFormat="1" ht="127.5">
      <c r="A592" s="75" t="s">
        <v>899</v>
      </c>
      <c r="B592" s="81" t="s">
        <v>452</v>
      </c>
      <c r="C592" s="74">
        <f>C593</f>
        <v>39785.800000000003</v>
      </c>
      <c r="D592" s="74">
        <f t="shared" si="847"/>
        <v>6348.3</v>
      </c>
      <c r="E592" s="74">
        <f t="shared" si="847"/>
        <v>7597.2</v>
      </c>
      <c r="F592" s="74">
        <f t="shared" si="847"/>
        <v>25840.3</v>
      </c>
      <c r="G592" s="74">
        <f t="shared" si="847"/>
        <v>31024.74</v>
      </c>
      <c r="H592" s="74">
        <f t="shared" si="847"/>
        <v>6256.2</v>
      </c>
      <c r="I592" s="74">
        <f t="shared" si="847"/>
        <v>7524</v>
      </c>
      <c r="J592" s="74">
        <f t="shared" si="847"/>
        <v>17244.54</v>
      </c>
      <c r="K592" s="63">
        <f t="shared" si="826"/>
        <v>0.77979429846829773</v>
      </c>
      <c r="L592" s="74">
        <f t="shared" si="847"/>
        <v>31024.74</v>
      </c>
      <c r="M592" s="74">
        <f t="shared" si="848"/>
        <v>6256.2</v>
      </c>
      <c r="N592" s="74">
        <f t="shared" si="849"/>
        <v>7524</v>
      </c>
      <c r="O592" s="74">
        <f t="shared" si="850"/>
        <v>17244.54</v>
      </c>
      <c r="P592" s="63">
        <f t="shared" si="830"/>
        <v>0.77979429846829773</v>
      </c>
      <c r="Q592" s="30"/>
    </row>
    <row r="593" spans="1:17" s="1" customFormat="1" ht="52.5">
      <c r="A593" s="75" t="s">
        <v>799</v>
      </c>
      <c r="B593" s="41" t="s">
        <v>453</v>
      </c>
      <c r="C593" s="74">
        <f>C594+C595</f>
        <v>39785.800000000003</v>
      </c>
      <c r="D593" s="74">
        <f t="shared" ref="D593:L593" si="851">D594+D595</f>
        <v>6348.3</v>
      </c>
      <c r="E593" s="74">
        <f t="shared" si="851"/>
        <v>7597.2</v>
      </c>
      <c r="F593" s="74">
        <f t="shared" si="851"/>
        <v>25840.3</v>
      </c>
      <c r="G593" s="74">
        <f t="shared" si="851"/>
        <v>31024.74</v>
      </c>
      <c r="H593" s="74">
        <f t="shared" si="851"/>
        <v>6256.2</v>
      </c>
      <c r="I593" s="74">
        <f t="shared" si="851"/>
        <v>7524</v>
      </c>
      <c r="J593" s="74">
        <f t="shared" si="851"/>
        <v>17244.54</v>
      </c>
      <c r="K593" s="63">
        <f t="shared" si="826"/>
        <v>0.77979429846829773</v>
      </c>
      <c r="L593" s="74">
        <f t="shared" si="851"/>
        <v>31024.74</v>
      </c>
      <c r="M593" s="74">
        <f t="shared" ref="M593" si="852">M594+M595</f>
        <v>6256.2</v>
      </c>
      <c r="N593" s="74">
        <f t="shared" ref="N593" si="853">N594+N595</f>
        <v>7524</v>
      </c>
      <c r="O593" s="74">
        <f t="shared" ref="O593" si="854">O594+O595</f>
        <v>17244.54</v>
      </c>
      <c r="P593" s="63">
        <f t="shared" si="830"/>
        <v>0.77979429846829773</v>
      </c>
      <c r="Q593" s="30"/>
    </row>
    <row r="594" spans="1:17" s="1" customFormat="1" ht="93" customHeight="1">
      <c r="A594" s="75" t="s">
        <v>907</v>
      </c>
      <c r="B594" s="82" t="s">
        <v>454</v>
      </c>
      <c r="C594" s="71">
        <f t="shared" ref="C594" si="855">D594+E594+F594</f>
        <v>39785.800000000003</v>
      </c>
      <c r="D594" s="71">
        <v>6348.3</v>
      </c>
      <c r="E594" s="71">
        <f>1280.2+6317</f>
        <v>7597.2</v>
      </c>
      <c r="F594" s="71">
        <v>25840.3</v>
      </c>
      <c r="G594" s="71">
        <f t="shared" ref="G594" si="856">H594+I594+J594</f>
        <v>31024.74</v>
      </c>
      <c r="H594" s="71">
        <v>6256.2</v>
      </c>
      <c r="I594" s="71">
        <f>1267.8+6256.2</f>
        <v>7524</v>
      </c>
      <c r="J594" s="71">
        <v>17244.54</v>
      </c>
      <c r="K594" s="63">
        <f t="shared" si="826"/>
        <v>0.77979429846829773</v>
      </c>
      <c r="L594" s="71">
        <f t="shared" ref="L594:L595" si="857">M594+N594+O594</f>
        <v>31024.74</v>
      </c>
      <c r="M594" s="71">
        <v>6256.2</v>
      </c>
      <c r="N594" s="71">
        <f>1267.8+6256.2</f>
        <v>7524</v>
      </c>
      <c r="O594" s="71">
        <v>17244.54</v>
      </c>
      <c r="P594" s="63">
        <f t="shared" si="830"/>
        <v>0.77979429846829773</v>
      </c>
      <c r="Q594" s="30" t="s">
        <v>1706</v>
      </c>
    </row>
    <row r="595" spans="1:17" s="1" customFormat="1" ht="78.75">
      <c r="A595" s="75" t="s">
        <v>908</v>
      </c>
      <c r="B595" s="82" t="s">
        <v>455</v>
      </c>
      <c r="C595" s="71">
        <f t="shared" ref="C595" si="858">D595+E595+F595</f>
        <v>0</v>
      </c>
      <c r="D595" s="71">
        <v>0</v>
      </c>
      <c r="E595" s="71">
        <v>0</v>
      </c>
      <c r="F595" s="71">
        <v>0</v>
      </c>
      <c r="G595" s="71">
        <f t="shared" ref="G595" si="859">H595+I595+J595</f>
        <v>0</v>
      </c>
      <c r="H595" s="71">
        <v>0</v>
      </c>
      <c r="I595" s="71">
        <v>0</v>
      </c>
      <c r="J595" s="71">
        <v>0</v>
      </c>
      <c r="K595" s="63" t="s">
        <v>32</v>
      </c>
      <c r="L595" s="71">
        <f t="shared" si="857"/>
        <v>0</v>
      </c>
      <c r="M595" s="71">
        <v>0</v>
      </c>
      <c r="N595" s="71">
        <v>0</v>
      </c>
      <c r="O595" s="71">
        <v>0</v>
      </c>
      <c r="P595" s="63" t="s">
        <v>32</v>
      </c>
      <c r="Q595" s="30" t="s">
        <v>1694</v>
      </c>
    </row>
    <row r="596" spans="1:17" s="1" customFormat="1" ht="102">
      <c r="A596" s="75" t="s">
        <v>904</v>
      </c>
      <c r="B596" s="81" t="s">
        <v>456</v>
      </c>
      <c r="C596" s="74">
        <f>C597</f>
        <v>49029</v>
      </c>
      <c r="D596" s="74">
        <f t="shared" ref="D596:L597" si="860">D597</f>
        <v>0</v>
      </c>
      <c r="E596" s="74">
        <f t="shared" si="860"/>
        <v>49029</v>
      </c>
      <c r="F596" s="74">
        <f t="shared" si="860"/>
        <v>0</v>
      </c>
      <c r="G596" s="74">
        <f t="shared" si="860"/>
        <v>44045.1</v>
      </c>
      <c r="H596" s="74">
        <f t="shared" si="860"/>
        <v>0</v>
      </c>
      <c r="I596" s="74">
        <f t="shared" si="860"/>
        <v>44045.1</v>
      </c>
      <c r="J596" s="74">
        <f t="shared" si="860"/>
        <v>0</v>
      </c>
      <c r="K596" s="63">
        <f t="shared" si="826"/>
        <v>0.8983479165391911</v>
      </c>
      <c r="L596" s="74">
        <f t="shared" si="860"/>
        <v>44045.1</v>
      </c>
      <c r="M596" s="74">
        <f t="shared" ref="M596:M597" si="861">M597</f>
        <v>0</v>
      </c>
      <c r="N596" s="74">
        <f t="shared" ref="N596:N597" si="862">N597</f>
        <v>44045.1</v>
      </c>
      <c r="O596" s="74">
        <f t="shared" ref="O596:O597" si="863">O597</f>
        <v>0</v>
      </c>
      <c r="P596" s="63">
        <f t="shared" si="830"/>
        <v>0.8983479165391911</v>
      </c>
      <c r="Q596" s="30"/>
    </row>
    <row r="597" spans="1:17" s="1" customFormat="1" ht="153">
      <c r="A597" s="75" t="s">
        <v>899</v>
      </c>
      <c r="B597" s="81" t="s">
        <v>1447</v>
      </c>
      <c r="C597" s="74">
        <f>C598</f>
        <v>49029</v>
      </c>
      <c r="D597" s="74">
        <f t="shared" si="860"/>
        <v>0</v>
      </c>
      <c r="E597" s="74">
        <f t="shared" si="860"/>
        <v>49029</v>
      </c>
      <c r="F597" s="74">
        <f t="shared" si="860"/>
        <v>0</v>
      </c>
      <c r="G597" s="74">
        <f t="shared" si="860"/>
        <v>44045.1</v>
      </c>
      <c r="H597" s="74">
        <f t="shared" si="860"/>
        <v>0</v>
      </c>
      <c r="I597" s="74">
        <f t="shared" si="860"/>
        <v>44045.1</v>
      </c>
      <c r="J597" s="74">
        <f t="shared" si="860"/>
        <v>0</v>
      </c>
      <c r="K597" s="63">
        <f t="shared" si="826"/>
        <v>0.8983479165391911</v>
      </c>
      <c r="L597" s="74">
        <f t="shared" si="860"/>
        <v>44045.1</v>
      </c>
      <c r="M597" s="74">
        <f t="shared" si="861"/>
        <v>0</v>
      </c>
      <c r="N597" s="74">
        <f t="shared" si="862"/>
        <v>44045.1</v>
      </c>
      <c r="O597" s="74">
        <f t="shared" si="863"/>
        <v>0</v>
      </c>
      <c r="P597" s="63">
        <f t="shared" si="830"/>
        <v>0.8983479165391911</v>
      </c>
      <c r="Q597" s="30"/>
    </row>
    <row r="598" spans="1:17" s="1" customFormat="1" ht="157.5">
      <c r="A598" s="75" t="s">
        <v>799</v>
      </c>
      <c r="B598" s="41" t="s">
        <v>457</v>
      </c>
      <c r="C598" s="71">
        <f t="shared" ref="C598" si="864">D598+E598+F598</f>
        <v>49029</v>
      </c>
      <c r="D598" s="71">
        <v>0</v>
      </c>
      <c r="E598" s="71">
        <v>49029</v>
      </c>
      <c r="F598" s="71">
        <v>0</v>
      </c>
      <c r="G598" s="71">
        <f t="shared" ref="G598" si="865">H598+I598+J598</f>
        <v>44045.1</v>
      </c>
      <c r="H598" s="71">
        <v>0</v>
      </c>
      <c r="I598" s="71">
        <v>44045.1</v>
      </c>
      <c r="J598" s="71">
        <v>0</v>
      </c>
      <c r="K598" s="63">
        <f t="shared" si="826"/>
        <v>0.8983479165391911</v>
      </c>
      <c r="L598" s="71">
        <f t="shared" ref="L598" si="866">M598+N598+O598</f>
        <v>44045.1</v>
      </c>
      <c r="M598" s="71">
        <v>0</v>
      </c>
      <c r="N598" s="71">
        <v>44045.1</v>
      </c>
      <c r="O598" s="71">
        <v>0</v>
      </c>
      <c r="P598" s="63">
        <f t="shared" si="830"/>
        <v>0.8983479165391911</v>
      </c>
      <c r="Q598" s="30" t="s">
        <v>1642</v>
      </c>
    </row>
    <row r="599" spans="1:17" s="1" customFormat="1" ht="26.25">
      <c r="A599" s="75" t="s">
        <v>896</v>
      </c>
      <c r="B599" s="81" t="s">
        <v>458</v>
      </c>
      <c r="C599" s="74">
        <f>C600</f>
        <v>404</v>
      </c>
      <c r="D599" s="74">
        <f t="shared" ref="D599:L600" si="867">D600</f>
        <v>3</v>
      </c>
      <c r="E599" s="74">
        <f t="shared" si="867"/>
        <v>250</v>
      </c>
      <c r="F599" s="74">
        <f t="shared" si="867"/>
        <v>151</v>
      </c>
      <c r="G599" s="74">
        <f t="shared" si="867"/>
        <v>402.8</v>
      </c>
      <c r="H599" s="74">
        <f t="shared" si="867"/>
        <v>2.5</v>
      </c>
      <c r="I599" s="74">
        <f t="shared" si="867"/>
        <v>249.3</v>
      </c>
      <c r="J599" s="74">
        <f t="shared" si="867"/>
        <v>151</v>
      </c>
      <c r="K599" s="63">
        <f t="shared" si="826"/>
        <v>0.99702970297029703</v>
      </c>
      <c r="L599" s="74">
        <f t="shared" si="867"/>
        <v>402.8</v>
      </c>
      <c r="M599" s="74">
        <f t="shared" ref="M599:M600" si="868">M600</f>
        <v>2.5</v>
      </c>
      <c r="N599" s="74">
        <f t="shared" ref="N599:N600" si="869">N600</f>
        <v>249.3</v>
      </c>
      <c r="O599" s="74">
        <f t="shared" ref="O599:O600" si="870">O600</f>
        <v>151</v>
      </c>
      <c r="P599" s="63">
        <f t="shared" si="830"/>
        <v>0.99702970297029703</v>
      </c>
      <c r="Q599" s="30"/>
    </row>
    <row r="600" spans="1:17" s="1" customFormat="1" ht="76.5">
      <c r="A600" s="75" t="s">
        <v>899</v>
      </c>
      <c r="B600" s="81" t="s">
        <v>459</v>
      </c>
      <c r="C600" s="74">
        <f>C601</f>
        <v>404</v>
      </c>
      <c r="D600" s="74">
        <f t="shared" si="867"/>
        <v>3</v>
      </c>
      <c r="E600" s="74">
        <f t="shared" si="867"/>
        <v>250</v>
      </c>
      <c r="F600" s="74">
        <f t="shared" si="867"/>
        <v>151</v>
      </c>
      <c r="G600" s="74">
        <f t="shared" si="867"/>
        <v>402.8</v>
      </c>
      <c r="H600" s="74">
        <f t="shared" si="867"/>
        <v>2.5</v>
      </c>
      <c r="I600" s="74">
        <f t="shared" si="867"/>
        <v>249.3</v>
      </c>
      <c r="J600" s="74">
        <f t="shared" si="867"/>
        <v>151</v>
      </c>
      <c r="K600" s="63">
        <f t="shared" si="826"/>
        <v>0.99702970297029703</v>
      </c>
      <c r="L600" s="74">
        <f t="shared" si="867"/>
        <v>402.8</v>
      </c>
      <c r="M600" s="74">
        <f t="shared" si="868"/>
        <v>2.5</v>
      </c>
      <c r="N600" s="74">
        <f t="shared" si="869"/>
        <v>249.3</v>
      </c>
      <c r="O600" s="74">
        <f t="shared" si="870"/>
        <v>151</v>
      </c>
      <c r="P600" s="63">
        <f t="shared" si="830"/>
        <v>0.99702970297029703</v>
      </c>
      <c r="Q600" s="30"/>
    </row>
    <row r="601" spans="1:17" s="1" customFormat="1" ht="52.5">
      <c r="A601" s="75" t="s">
        <v>799</v>
      </c>
      <c r="B601" s="41" t="s">
        <v>460</v>
      </c>
      <c r="C601" s="71">
        <f t="shared" ref="C601" si="871">D601+E601+F601</f>
        <v>404</v>
      </c>
      <c r="D601" s="71">
        <v>3</v>
      </c>
      <c r="E601" s="71">
        <v>250</v>
      </c>
      <c r="F601" s="71">
        <v>151</v>
      </c>
      <c r="G601" s="71">
        <f t="shared" ref="G601" si="872">H601+I601+J601</f>
        <v>402.8</v>
      </c>
      <c r="H601" s="71">
        <v>2.5</v>
      </c>
      <c r="I601" s="71">
        <v>249.3</v>
      </c>
      <c r="J601" s="71">
        <v>151</v>
      </c>
      <c r="K601" s="63">
        <f t="shared" si="826"/>
        <v>0.99702970297029703</v>
      </c>
      <c r="L601" s="71">
        <f t="shared" ref="L601" si="873">M601+N601+O601</f>
        <v>402.8</v>
      </c>
      <c r="M601" s="71">
        <v>2.5</v>
      </c>
      <c r="N601" s="71">
        <v>249.3</v>
      </c>
      <c r="O601" s="71">
        <v>151</v>
      </c>
      <c r="P601" s="63">
        <f t="shared" si="830"/>
        <v>0.99702970297029703</v>
      </c>
      <c r="Q601" s="30"/>
    </row>
    <row r="602" spans="1:17" s="1" customFormat="1" ht="51">
      <c r="A602" s="75" t="s">
        <v>929</v>
      </c>
      <c r="B602" s="81" t="s">
        <v>461</v>
      </c>
      <c r="C602" s="74">
        <f>C603</f>
        <v>0</v>
      </c>
      <c r="D602" s="74">
        <f t="shared" ref="D602:L603" si="874">D603</f>
        <v>0</v>
      </c>
      <c r="E602" s="74">
        <f t="shared" si="874"/>
        <v>0</v>
      </c>
      <c r="F602" s="74">
        <f t="shared" si="874"/>
        <v>0</v>
      </c>
      <c r="G602" s="74">
        <f t="shared" si="874"/>
        <v>0</v>
      </c>
      <c r="H602" s="74">
        <f t="shared" si="874"/>
        <v>0</v>
      </c>
      <c r="I602" s="74">
        <f t="shared" si="874"/>
        <v>0</v>
      </c>
      <c r="J602" s="74">
        <f t="shared" si="874"/>
        <v>0</v>
      </c>
      <c r="K602" s="63" t="s">
        <v>32</v>
      </c>
      <c r="L602" s="74">
        <f t="shared" si="874"/>
        <v>0</v>
      </c>
      <c r="M602" s="74">
        <f t="shared" ref="M602:M603" si="875">M603</f>
        <v>0</v>
      </c>
      <c r="N602" s="74">
        <f t="shared" ref="N602:N603" si="876">N603</f>
        <v>0</v>
      </c>
      <c r="O602" s="74">
        <f t="shared" ref="O602:O603" si="877">O603</f>
        <v>0</v>
      </c>
      <c r="P602" s="63" t="s">
        <v>32</v>
      </c>
      <c r="Q602" s="30"/>
    </row>
    <row r="603" spans="1:17" s="1" customFormat="1" ht="102">
      <c r="A603" s="75" t="s">
        <v>899</v>
      </c>
      <c r="B603" s="81" t="s">
        <v>462</v>
      </c>
      <c r="C603" s="74">
        <f>C604</f>
        <v>0</v>
      </c>
      <c r="D603" s="74">
        <f t="shared" si="874"/>
        <v>0</v>
      </c>
      <c r="E603" s="74">
        <f t="shared" si="874"/>
        <v>0</v>
      </c>
      <c r="F603" s="74">
        <f t="shared" si="874"/>
        <v>0</v>
      </c>
      <c r="G603" s="74">
        <f t="shared" si="874"/>
        <v>0</v>
      </c>
      <c r="H603" s="74">
        <f t="shared" si="874"/>
        <v>0</v>
      </c>
      <c r="I603" s="74">
        <f t="shared" si="874"/>
        <v>0</v>
      </c>
      <c r="J603" s="74">
        <f t="shared" si="874"/>
        <v>0</v>
      </c>
      <c r="K603" s="63" t="s">
        <v>32</v>
      </c>
      <c r="L603" s="74">
        <f t="shared" si="874"/>
        <v>0</v>
      </c>
      <c r="M603" s="74">
        <f t="shared" si="875"/>
        <v>0</v>
      </c>
      <c r="N603" s="74">
        <f t="shared" si="876"/>
        <v>0</v>
      </c>
      <c r="O603" s="74">
        <f t="shared" si="877"/>
        <v>0</v>
      </c>
      <c r="P603" s="63" t="s">
        <v>32</v>
      </c>
      <c r="Q603" s="30"/>
    </row>
    <row r="604" spans="1:17" s="1" customFormat="1" ht="52.5">
      <c r="A604" s="75" t="s">
        <v>799</v>
      </c>
      <c r="B604" s="41" t="s">
        <v>463</v>
      </c>
      <c r="C604" s="71">
        <f t="shared" ref="C604" si="878">D604+E604+F604</f>
        <v>0</v>
      </c>
      <c r="D604" s="71">
        <v>0</v>
      </c>
      <c r="E604" s="71">
        <v>0</v>
      </c>
      <c r="F604" s="71">
        <v>0</v>
      </c>
      <c r="G604" s="71">
        <f t="shared" ref="G604" si="879">H604+I604+J604</f>
        <v>0</v>
      </c>
      <c r="H604" s="71">
        <v>0</v>
      </c>
      <c r="I604" s="71">
        <v>0</v>
      </c>
      <c r="J604" s="71">
        <v>0</v>
      </c>
      <c r="K604" s="63" t="s">
        <v>32</v>
      </c>
      <c r="L604" s="71">
        <f t="shared" ref="L604" si="880">M604+N604+O604</f>
        <v>0</v>
      </c>
      <c r="M604" s="71">
        <v>0</v>
      </c>
      <c r="N604" s="71">
        <v>0</v>
      </c>
      <c r="O604" s="71">
        <v>0</v>
      </c>
      <c r="P604" s="63" t="s">
        <v>32</v>
      </c>
      <c r="Q604" s="30" t="s">
        <v>1621</v>
      </c>
    </row>
    <row r="605" spans="1:17" s="1" customFormat="1" ht="76.5">
      <c r="A605" s="75" t="s">
        <v>827</v>
      </c>
      <c r="B605" s="81" t="s">
        <v>464</v>
      </c>
      <c r="C605" s="74">
        <f>C606+C609</f>
        <v>0</v>
      </c>
      <c r="D605" s="74">
        <f t="shared" ref="D605:O605" si="881">D606+D609</f>
        <v>0</v>
      </c>
      <c r="E605" s="74">
        <f t="shared" si="881"/>
        <v>0</v>
      </c>
      <c r="F605" s="74">
        <f t="shared" si="881"/>
        <v>0</v>
      </c>
      <c r="G605" s="74">
        <f t="shared" si="881"/>
        <v>0</v>
      </c>
      <c r="H605" s="74">
        <f t="shared" si="881"/>
        <v>0</v>
      </c>
      <c r="I605" s="74">
        <f t="shared" si="881"/>
        <v>0</v>
      </c>
      <c r="J605" s="74">
        <f t="shared" si="881"/>
        <v>0</v>
      </c>
      <c r="K605" s="63" t="s">
        <v>32</v>
      </c>
      <c r="L605" s="74">
        <f t="shared" si="881"/>
        <v>0</v>
      </c>
      <c r="M605" s="74">
        <f t="shared" si="881"/>
        <v>0</v>
      </c>
      <c r="N605" s="74">
        <f t="shared" si="881"/>
        <v>0</v>
      </c>
      <c r="O605" s="74">
        <f t="shared" si="881"/>
        <v>0</v>
      </c>
      <c r="P605" s="63" t="s">
        <v>32</v>
      </c>
      <c r="Q605" s="30"/>
    </row>
    <row r="606" spans="1:17" s="1" customFormat="1" ht="228.75" customHeight="1">
      <c r="A606" s="75" t="s">
        <v>1000</v>
      </c>
      <c r="B606" s="81" t="s">
        <v>465</v>
      </c>
      <c r="C606" s="74">
        <f>C607+C608</f>
        <v>0</v>
      </c>
      <c r="D606" s="74">
        <f t="shared" ref="D606:J606" si="882">D607+D608</f>
        <v>0</v>
      </c>
      <c r="E606" s="74">
        <f t="shared" si="882"/>
        <v>0</v>
      </c>
      <c r="F606" s="74">
        <f t="shared" si="882"/>
        <v>0</v>
      </c>
      <c r="G606" s="74">
        <f t="shared" si="882"/>
        <v>0</v>
      </c>
      <c r="H606" s="74">
        <f t="shared" si="882"/>
        <v>0</v>
      </c>
      <c r="I606" s="74">
        <f t="shared" si="882"/>
        <v>0</v>
      </c>
      <c r="J606" s="74">
        <f t="shared" si="882"/>
        <v>0</v>
      </c>
      <c r="K606" s="63" t="s">
        <v>32</v>
      </c>
      <c r="L606" s="74">
        <f>L607+L608</f>
        <v>0</v>
      </c>
      <c r="M606" s="74">
        <f t="shared" ref="M606:O606" si="883">M607+M608</f>
        <v>0</v>
      </c>
      <c r="N606" s="74">
        <f t="shared" si="883"/>
        <v>0</v>
      </c>
      <c r="O606" s="74">
        <f t="shared" si="883"/>
        <v>0</v>
      </c>
      <c r="P606" s="63" t="s">
        <v>32</v>
      </c>
      <c r="Q606" s="30" t="s">
        <v>1621</v>
      </c>
    </row>
    <row r="607" spans="1:17" s="1" customFormat="1" ht="129" customHeight="1">
      <c r="A607" s="75" t="s">
        <v>804</v>
      </c>
      <c r="B607" s="41" t="s">
        <v>466</v>
      </c>
      <c r="C607" s="71">
        <f t="shared" ref="C607" si="884">D607+E607+F607</f>
        <v>0</v>
      </c>
      <c r="D607" s="71">
        <v>0</v>
      </c>
      <c r="E607" s="71">
        <v>0</v>
      </c>
      <c r="F607" s="71">
        <v>0</v>
      </c>
      <c r="G607" s="71">
        <f t="shared" ref="G607" si="885">H607+I607+J607</f>
        <v>0</v>
      </c>
      <c r="H607" s="71">
        <v>0</v>
      </c>
      <c r="I607" s="71">
        <v>0</v>
      </c>
      <c r="J607" s="71">
        <v>0</v>
      </c>
      <c r="K607" s="63" t="s">
        <v>32</v>
      </c>
      <c r="L607" s="71">
        <f t="shared" ref="L607" si="886">M607+N607+O607</f>
        <v>0</v>
      </c>
      <c r="M607" s="71">
        <v>0</v>
      </c>
      <c r="N607" s="71">
        <v>0</v>
      </c>
      <c r="O607" s="71">
        <v>0</v>
      </c>
      <c r="P607" s="63" t="s">
        <v>32</v>
      </c>
      <c r="Q607" s="30" t="s">
        <v>1621</v>
      </c>
    </row>
    <row r="608" spans="1:17" s="1" customFormat="1" ht="148.5" customHeight="1">
      <c r="A608" s="75" t="s">
        <v>805</v>
      </c>
      <c r="B608" s="41" t="s">
        <v>467</v>
      </c>
      <c r="C608" s="71">
        <f t="shared" ref="C608" si="887">D608+E608+F608</f>
        <v>0</v>
      </c>
      <c r="D608" s="71">
        <v>0</v>
      </c>
      <c r="E608" s="71">
        <v>0</v>
      </c>
      <c r="F608" s="71">
        <v>0</v>
      </c>
      <c r="G608" s="71">
        <f t="shared" ref="G608" si="888">H608+I608+J608</f>
        <v>0</v>
      </c>
      <c r="H608" s="71">
        <v>0</v>
      </c>
      <c r="I608" s="71">
        <v>0</v>
      </c>
      <c r="J608" s="71">
        <v>0</v>
      </c>
      <c r="K608" s="63" t="s">
        <v>32</v>
      </c>
      <c r="L608" s="71">
        <f t="shared" ref="L608" si="889">M608+N608+O608</f>
        <v>0</v>
      </c>
      <c r="M608" s="71">
        <v>0</v>
      </c>
      <c r="N608" s="71">
        <v>0</v>
      </c>
      <c r="O608" s="71">
        <v>0</v>
      </c>
      <c r="P608" s="63" t="s">
        <v>32</v>
      </c>
      <c r="Q608" s="30" t="s">
        <v>1621</v>
      </c>
    </row>
    <row r="609" spans="1:17" s="1" customFormat="1" ht="275.25" customHeight="1">
      <c r="A609" s="75" t="s">
        <v>999</v>
      </c>
      <c r="B609" s="81" t="s">
        <v>468</v>
      </c>
      <c r="C609" s="74">
        <f>C610</f>
        <v>0</v>
      </c>
      <c r="D609" s="74">
        <f t="shared" ref="D609:J609" si="890">D610</f>
        <v>0</v>
      </c>
      <c r="E609" s="74">
        <f t="shared" si="890"/>
        <v>0</v>
      </c>
      <c r="F609" s="74">
        <f t="shared" si="890"/>
        <v>0</v>
      </c>
      <c r="G609" s="74">
        <f t="shared" si="890"/>
        <v>0</v>
      </c>
      <c r="H609" s="74">
        <f t="shared" si="890"/>
        <v>0</v>
      </c>
      <c r="I609" s="74">
        <f t="shared" si="890"/>
        <v>0</v>
      </c>
      <c r="J609" s="74">
        <f t="shared" si="890"/>
        <v>0</v>
      </c>
      <c r="K609" s="63" t="s">
        <v>32</v>
      </c>
      <c r="L609" s="74">
        <f>L610</f>
        <v>0</v>
      </c>
      <c r="M609" s="74">
        <f t="shared" ref="M609:O609" si="891">M610</f>
        <v>0</v>
      </c>
      <c r="N609" s="74">
        <f t="shared" si="891"/>
        <v>0</v>
      </c>
      <c r="O609" s="74">
        <f t="shared" si="891"/>
        <v>0</v>
      </c>
      <c r="P609" s="63" t="s">
        <v>32</v>
      </c>
      <c r="Q609" s="30" t="s">
        <v>1621</v>
      </c>
    </row>
    <row r="610" spans="1:17" s="1" customFormat="1" ht="183.75">
      <c r="A610" s="75" t="s">
        <v>825</v>
      </c>
      <c r="B610" s="41" t="s">
        <v>469</v>
      </c>
      <c r="C610" s="71">
        <f t="shared" ref="C610" si="892">D610+E610+F610</f>
        <v>0</v>
      </c>
      <c r="D610" s="71">
        <v>0</v>
      </c>
      <c r="E610" s="71">
        <v>0</v>
      </c>
      <c r="F610" s="71">
        <v>0</v>
      </c>
      <c r="G610" s="71">
        <f t="shared" ref="G610" si="893">H610+I610+J610</f>
        <v>0</v>
      </c>
      <c r="H610" s="71">
        <v>0</v>
      </c>
      <c r="I610" s="71">
        <v>0</v>
      </c>
      <c r="J610" s="71">
        <v>0</v>
      </c>
      <c r="K610" s="63" t="s">
        <v>32</v>
      </c>
      <c r="L610" s="71">
        <f t="shared" ref="L610" si="894">M610+N610+O610</f>
        <v>0</v>
      </c>
      <c r="M610" s="71">
        <v>0</v>
      </c>
      <c r="N610" s="71">
        <v>0</v>
      </c>
      <c r="O610" s="71">
        <v>0</v>
      </c>
      <c r="P610" s="63" t="s">
        <v>32</v>
      </c>
      <c r="Q610" s="30" t="s">
        <v>1621</v>
      </c>
    </row>
    <row r="611" spans="1:17" s="1" customFormat="1" ht="108" customHeight="1">
      <c r="A611" s="42" t="s">
        <v>15</v>
      </c>
      <c r="B611" s="83" t="s">
        <v>53</v>
      </c>
      <c r="C611" s="74">
        <f t="shared" ref="C611:J611" si="895">C612+C624+C638+C663+C675</f>
        <v>550157.19999999995</v>
      </c>
      <c r="D611" s="74">
        <f t="shared" si="895"/>
        <v>261906.74</v>
      </c>
      <c r="E611" s="74">
        <f t="shared" si="895"/>
        <v>288250.46000000002</v>
      </c>
      <c r="F611" s="74">
        <f t="shared" si="895"/>
        <v>0</v>
      </c>
      <c r="G611" s="74">
        <f t="shared" si="895"/>
        <v>355868.75000000006</v>
      </c>
      <c r="H611" s="74">
        <f t="shared" si="895"/>
        <v>130319.22</v>
      </c>
      <c r="I611" s="74">
        <f t="shared" si="895"/>
        <v>225549.53</v>
      </c>
      <c r="J611" s="74">
        <f t="shared" si="895"/>
        <v>0</v>
      </c>
      <c r="K611" s="63">
        <f t="shared" si="7"/>
        <v>0.6468492096440801</v>
      </c>
      <c r="L611" s="74">
        <f>L612+L624+L638+L663+L675</f>
        <v>319652.92000000004</v>
      </c>
      <c r="M611" s="74">
        <f>M612+M624+M638+M663+M675</f>
        <v>129905.65</v>
      </c>
      <c r="N611" s="74">
        <f>N612+N624+N638+N663+N675</f>
        <v>189747.27</v>
      </c>
      <c r="O611" s="74">
        <f>O612+O624+O638+O663+O675</f>
        <v>0</v>
      </c>
      <c r="P611" s="63">
        <f t="shared" si="3"/>
        <v>0.58102106088950589</v>
      </c>
      <c r="Q611" s="30"/>
    </row>
    <row r="612" spans="1:17" s="1" customFormat="1" ht="26.25">
      <c r="A612" s="75" t="s">
        <v>6</v>
      </c>
      <c r="B612" s="81" t="s">
        <v>470</v>
      </c>
      <c r="C612" s="74">
        <f>C613</f>
        <v>75223.859999999986</v>
      </c>
      <c r="D612" s="74">
        <f t="shared" ref="D612:L612" si="896">D613</f>
        <v>75223.859999999986</v>
      </c>
      <c r="E612" s="74">
        <f t="shared" si="896"/>
        <v>0</v>
      </c>
      <c r="F612" s="74">
        <f t="shared" si="896"/>
        <v>0</v>
      </c>
      <c r="G612" s="74">
        <f t="shared" si="896"/>
        <v>48348.630000000005</v>
      </c>
      <c r="H612" s="74">
        <f t="shared" si="896"/>
        <v>48348.630000000005</v>
      </c>
      <c r="I612" s="74">
        <f t="shared" si="896"/>
        <v>0</v>
      </c>
      <c r="J612" s="74">
        <f t="shared" si="896"/>
        <v>0</v>
      </c>
      <c r="K612" s="63">
        <f t="shared" si="7"/>
        <v>0.64272997955701838</v>
      </c>
      <c r="L612" s="74">
        <f t="shared" si="896"/>
        <v>47934.950000000004</v>
      </c>
      <c r="M612" s="74">
        <f t="shared" ref="M612" si="897">M613</f>
        <v>47934.950000000004</v>
      </c>
      <c r="N612" s="74">
        <f t="shared" ref="N612" si="898">N613</f>
        <v>0</v>
      </c>
      <c r="O612" s="74">
        <f t="shared" ref="O612" si="899">O613</f>
        <v>0</v>
      </c>
      <c r="P612" s="63">
        <f t="shared" si="3"/>
        <v>0.63723066059093503</v>
      </c>
      <c r="Q612" s="30"/>
    </row>
    <row r="613" spans="1:17" s="1" customFormat="1" ht="153">
      <c r="A613" s="75" t="s">
        <v>803</v>
      </c>
      <c r="B613" s="81" t="s">
        <v>471</v>
      </c>
      <c r="C613" s="74">
        <f>+C614+C615+C622+C623</f>
        <v>75223.859999999986</v>
      </c>
      <c r="D613" s="74">
        <f t="shared" ref="D613:J613" si="900">D614+D615+D622+D623</f>
        <v>75223.859999999986</v>
      </c>
      <c r="E613" s="74">
        <f t="shared" si="900"/>
        <v>0</v>
      </c>
      <c r="F613" s="74">
        <f t="shared" si="900"/>
        <v>0</v>
      </c>
      <c r="G613" s="74">
        <f t="shared" si="900"/>
        <v>48348.630000000005</v>
      </c>
      <c r="H613" s="74">
        <f t="shared" si="900"/>
        <v>48348.630000000005</v>
      </c>
      <c r="I613" s="74">
        <f t="shared" si="900"/>
        <v>0</v>
      </c>
      <c r="J613" s="74">
        <f t="shared" si="900"/>
        <v>0</v>
      </c>
      <c r="K613" s="63">
        <f t="shared" ref="K613:K677" si="901">G613/C613</f>
        <v>0.64272997955701838</v>
      </c>
      <c r="L613" s="74">
        <f>L614+L615+L622+L623</f>
        <v>47934.950000000004</v>
      </c>
      <c r="M613" s="74">
        <f>M614+M615+M622+M623</f>
        <v>47934.950000000004</v>
      </c>
      <c r="N613" s="74">
        <f>+N614+N615+N622+N623</f>
        <v>0</v>
      </c>
      <c r="O613" s="74">
        <f>O614+O615+O622+O623</f>
        <v>0</v>
      </c>
      <c r="P613" s="63">
        <f t="shared" ref="P613:P677" si="902">L613/C613</f>
        <v>0.63723066059093503</v>
      </c>
      <c r="Q613" s="30"/>
    </row>
    <row r="614" spans="1:17" s="1" customFormat="1" ht="52.5">
      <c r="A614" s="75" t="s">
        <v>804</v>
      </c>
      <c r="B614" s="41" t="s">
        <v>472</v>
      </c>
      <c r="C614" s="71">
        <f>D614+E614+F614</f>
        <v>0</v>
      </c>
      <c r="D614" s="71">
        <v>0</v>
      </c>
      <c r="E614" s="71">
        <v>0</v>
      </c>
      <c r="F614" s="71">
        <v>0</v>
      </c>
      <c r="G614" s="71">
        <f>H614+I614+J614</f>
        <v>0</v>
      </c>
      <c r="H614" s="71">
        <v>0</v>
      </c>
      <c r="I614" s="71">
        <v>0</v>
      </c>
      <c r="J614" s="71">
        <v>0</v>
      </c>
      <c r="K614" s="63" t="s">
        <v>32</v>
      </c>
      <c r="L614" s="71">
        <f>M614+N614+O614</f>
        <v>0</v>
      </c>
      <c r="M614" s="71">
        <v>0</v>
      </c>
      <c r="N614" s="71">
        <v>0</v>
      </c>
      <c r="O614" s="71">
        <v>0</v>
      </c>
      <c r="P614" s="63" t="s">
        <v>32</v>
      </c>
      <c r="Q614" s="30" t="s">
        <v>1621</v>
      </c>
    </row>
    <row r="615" spans="1:17" s="1" customFormat="1" ht="78.75">
      <c r="A615" s="75" t="s">
        <v>805</v>
      </c>
      <c r="B615" s="41" t="s">
        <v>473</v>
      </c>
      <c r="C615" s="71">
        <f t="shared" ref="C615:J615" si="903">C616+C617+C618+C619+C620+C621</f>
        <v>72043.489999999991</v>
      </c>
      <c r="D615" s="71">
        <f t="shared" si="903"/>
        <v>72043.489999999991</v>
      </c>
      <c r="E615" s="71">
        <f t="shared" si="903"/>
        <v>0</v>
      </c>
      <c r="F615" s="71">
        <f t="shared" si="903"/>
        <v>0</v>
      </c>
      <c r="G615" s="71">
        <f t="shared" si="903"/>
        <v>46676.630000000005</v>
      </c>
      <c r="H615" s="71">
        <f t="shared" si="903"/>
        <v>46676.630000000005</v>
      </c>
      <c r="I615" s="71">
        <f t="shared" si="903"/>
        <v>0</v>
      </c>
      <c r="J615" s="71">
        <f t="shared" si="903"/>
        <v>0</v>
      </c>
      <c r="K615" s="63">
        <f t="shared" si="901"/>
        <v>0.64789518109131039</v>
      </c>
      <c r="L615" s="71">
        <f>L616+L617+L618+L619+L620+L621</f>
        <v>46262.950000000004</v>
      </c>
      <c r="M615" s="71">
        <f>M616+M617+M618+M619+M620+M621</f>
        <v>46262.950000000004</v>
      </c>
      <c r="N615" s="71">
        <f>+N616+N617+N618+N619+N620+N621</f>
        <v>0</v>
      </c>
      <c r="O615" s="71">
        <f>O616+O617+O618+O619+O620+O621</f>
        <v>0</v>
      </c>
      <c r="P615" s="63">
        <f t="shared" si="902"/>
        <v>0.64215309391591124</v>
      </c>
      <c r="Q615" s="30"/>
    </row>
    <row r="616" spans="1:17" s="1" customFormat="1" ht="102.75" customHeight="1">
      <c r="A616" s="75" t="s">
        <v>957</v>
      </c>
      <c r="B616" s="82" t="s">
        <v>474</v>
      </c>
      <c r="C616" s="71">
        <f t="shared" ref="C616:C621" si="904">D616+E616+F616</f>
        <v>31058.86</v>
      </c>
      <c r="D616" s="71">
        <v>31058.86</v>
      </c>
      <c r="E616" s="71">
        <v>0</v>
      </c>
      <c r="F616" s="71">
        <v>0</v>
      </c>
      <c r="G616" s="71">
        <f t="shared" ref="G616:G621" si="905">H616+I616+J616</f>
        <v>27357.99</v>
      </c>
      <c r="H616" s="71">
        <v>27357.99</v>
      </c>
      <c r="I616" s="71">
        <v>0</v>
      </c>
      <c r="J616" s="71">
        <v>0</v>
      </c>
      <c r="K616" s="63">
        <f t="shared" si="901"/>
        <v>0.88084334067638026</v>
      </c>
      <c r="L616" s="71">
        <f t="shared" ref="L616:L621" si="906">M616+N616+O616</f>
        <v>27357.99</v>
      </c>
      <c r="M616" s="71">
        <v>27357.99</v>
      </c>
      <c r="N616" s="71">
        <v>0</v>
      </c>
      <c r="O616" s="71">
        <v>0</v>
      </c>
      <c r="P616" s="63">
        <f t="shared" si="902"/>
        <v>0.88084334067638026</v>
      </c>
      <c r="Q616" s="30" t="s">
        <v>1776</v>
      </c>
    </row>
    <row r="617" spans="1:17" s="1" customFormat="1" ht="367.5">
      <c r="A617" s="75" t="s">
        <v>960</v>
      </c>
      <c r="B617" s="82" t="s">
        <v>1448</v>
      </c>
      <c r="C617" s="71">
        <f t="shared" si="904"/>
        <v>9836.74</v>
      </c>
      <c r="D617" s="71">
        <v>9836.74</v>
      </c>
      <c r="E617" s="71">
        <v>0</v>
      </c>
      <c r="F617" s="71">
        <v>0</v>
      </c>
      <c r="G617" s="71">
        <f t="shared" si="905"/>
        <v>0</v>
      </c>
      <c r="H617" s="71">
        <v>0</v>
      </c>
      <c r="I617" s="71">
        <v>0</v>
      </c>
      <c r="J617" s="71">
        <v>0</v>
      </c>
      <c r="K617" s="63">
        <f t="shared" si="901"/>
        <v>0</v>
      </c>
      <c r="L617" s="71">
        <f t="shared" si="906"/>
        <v>0</v>
      </c>
      <c r="M617" s="71">
        <v>0</v>
      </c>
      <c r="N617" s="71">
        <v>0</v>
      </c>
      <c r="O617" s="71">
        <v>0</v>
      </c>
      <c r="P617" s="63">
        <f t="shared" si="902"/>
        <v>0</v>
      </c>
      <c r="Q617" s="30" t="s">
        <v>1643</v>
      </c>
    </row>
    <row r="618" spans="1:17" s="1" customFormat="1" ht="131.25">
      <c r="A618" s="75" t="s">
        <v>958</v>
      </c>
      <c r="B618" s="82" t="s">
        <v>1449</v>
      </c>
      <c r="C618" s="71">
        <f t="shared" si="904"/>
        <v>522.55999999999995</v>
      </c>
      <c r="D618" s="71">
        <v>522.55999999999995</v>
      </c>
      <c r="E618" s="71">
        <v>0</v>
      </c>
      <c r="F618" s="71">
        <v>0</v>
      </c>
      <c r="G618" s="71">
        <f t="shared" si="905"/>
        <v>522.55999999999995</v>
      </c>
      <c r="H618" s="71">
        <v>522.55999999999995</v>
      </c>
      <c r="I618" s="71">
        <v>0</v>
      </c>
      <c r="J618" s="71">
        <v>0</v>
      </c>
      <c r="K618" s="63">
        <f t="shared" si="901"/>
        <v>1</v>
      </c>
      <c r="L618" s="71">
        <f t="shared" si="906"/>
        <v>522.55999999999995</v>
      </c>
      <c r="M618" s="71">
        <v>522.55999999999995</v>
      </c>
      <c r="N618" s="71">
        <v>0</v>
      </c>
      <c r="O618" s="71">
        <v>0</v>
      </c>
      <c r="P618" s="63">
        <f t="shared" si="902"/>
        <v>1</v>
      </c>
      <c r="Q618" s="30"/>
    </row>
    <row r="619" spans="1:17" s="1" customFormat="1" ht="253.5" customHeight="1">
      <c r="A619" s="75" t="s">
        <v>1644</v>
      </c>
      <c r="B619" s="82" t="s">
        <v>1450</v>
      </c>
      <c r="C619" s="71">
        <f t="shared" si="904"/>
        <v>625.33000000000004</v>
      </c>
      <c r="D619" s="71">
        <v>625.33000000000004</v>
      </c>
      <c r="E619" s="71">
        <v>0</v>
      </c>
      <c r="F619" s="71">
        <v>0</v>
      </c>
      <c r="G619" s="71">
        <f t="shared" si="905"/>
        <v>0</v>
      </c>
      <c r="H619" s="71">
        <v>0</v>
      </c>
      <c r="I619" s="71">
        <v>0</v>
      </c>
      <c r="J619" s="71">
        <v>0</v>
      </c>
      <c r="K619" s="63">
        <f t="shared" si="901"/>
        <v>0</v>
      </c>
      <c r="L619" s="71">
        <f t="shared" si="906"/>
        <v>0</v>
      </c>
      <c r="M619" s="71">
        <v>0</v>
      </c>
      <c r="N619" s="71">
        <v>0</v>
      </c>
      <c r="O619" s="71">
        <v>0</v>
      </c>
      <c r="P619" s="63">
        <f t="shared" si="902"/>
        <v>0</v>
      </c>
      <c r="Q619" s="30" t="s">
        <v>1647</v>
      </c>
    </row>
    <row r="620" spans="1:17" s="1" customFormat="1" ht="78.75">
      <c r="A620" s="75" t="s">
        <v>1645</v>
      </c>
      <c r="B620" s="82" t="s">
        <v>1451</v>
      </c>
      <c r="C620" s="71">
        <f t="shared" si="904"/>
        <v>0</v>
      </c>
      <c r="D620" s="71">
        <v>0</v>
      </c>
      <c r="E620" s="71">
        <v>0</v>
      </c>
      <c r="F620" s="71">
        <v>0</v>
      </c>
      <c r="G620" s="71">
        <f t="shared" si="905"/>
        <v>0</v>
      </c>
      <c r="H620" s="71">
        <v>0</v>
      </c>
      <c r="I620" s="71">
        <v>0</v>
      </c>
      <c r="J620" s="71">
        <v>0</v>
      </c>
      <c r="K620" s="63" t="s">
        <v>32</v>
      </c>
      <c r="L620" s="71">
        <f t="shared" si="906"/>
        <v>0</v>
      </c>
      <c r="M620" s="71">
        <v>0</v>
      </c>
      <c r="N620" s="71">
        <v>0</v>
      </c>
      <c r="O620" s="71">
        <v>0</v>
      </c>
      <c r="P620" s="63" t="s">
        <v>32</v>
      </c>
      <c r="Q620" s="30" t="s">
        <v>1621</v>
      </c>
    </row>
    <row r="621" spans="1:17" s="1" customFormat="1" ht="210">
      <c r="A621" s="75" t="s">
        <v>1646</v>
      </c>
      <c r="B621" s="82" t="s">
        <v>1452</v>
      </c>
      <c r="C621" s="71">
        <f t="shared" si="904"/>
        <v>30000</v>
      </c>
      <c r="D621" s="71">
        <v>30000</v>
      </c>
      <c r="E621" s="71">
        <v>0</v>
      </c>
      <c r="F621" s="71">
        <v>0</v>
      </c>
      <c r="G621" s="71">
        <f t="shared" si="905"/>
        <v>18796.080000000002</v>
      </c>
      <c r="H621" s="71">
        <v>18796.080000000002</v>
      </c>
      <c r="I621" s="71"/>
      <c r="J621" s="71"/>
      <c r="K621" s="63">
        <f t="shared" si="901"/>
        <v>0.62653600000000009</v>
      </c>
      <c r="L621" s="71">
        <f t="shared" si="906"/>
        <v>18382.400000000001</v>
      </c>
      <c r="M621" s="71">
        <v>18382.400000000001</v>
      </c>
      <c r="N621" s="71"/>
      <c r="O621" s="71"/>
      <c r="P621" s="63">
        <f t="shared" si="902"/>
        <v>0.61274666666666666</v>
      </c>
      <c r="Q621" s="30" t="s">
        <v>1777</v>
      </c>
    </row>
    <row r="622" spans="1:17" s="1" customFormat="1" ht="78.75">
      <c r="A622" s="75" t="s">
        <v>806</v>
      </c>
      <c r="B622" s="41" t="s">
        <v>475</v>
      </c>
      <c r="C622" s="71">
        <f>D622+E622+F622</f>
        <v>0</v>
      </c>
      <c r="D622" s="71">
        <v>0</v>
      </c>
      <c r="E622" s="71">
        <f t="shared" ref="E622:J622" si="907">E623</f>
        <v>0</v>
      </c>
      <c r="F622" s="71">
        <f t="shared" si="907"/>
        <v>0</v>
      </c>
      <c r="G622" s="71">
        <f>H622+I622+J622</f>
        <v>0</v>
      </c>
      <c r="H622" s="71">
        <v>0</v>
      </c>
      <c r="I622" s="71">
        <f t="shared" si="907"/>
        <v>0</v>
      </c>
      <c r="J622" s="71">
        <f t="shared" si="907"/>
        <v>0</v>
      </c>
      <c r="K622" s="63" t="s">
        <v>32</v>
      </c>
      <c r="L622" s="71">
        <f>M622+N622+O622</f>
        <v>0</v>
      </c>
      <c r="M622" s="71">
        <v>0</v>
      </c>
      <c r="N622" s="71">
        <f t="shared" ref="N622:O622" si="908">N623</f>
        <v>0</v>
      </c>
      <c r="O622" s="71">
        <f t="shared" si="908"/>
        <v>0</v>
      </c>
      <c r="P622" s="84" t="s">
        <v>32</v>
      </c>
      <c r="Q622" s="30"/>
    </row>
    <row r="623" spans="1:17" s="1" customFormat="1" ht="75" customHeight="1">
      <c r="A623" s="75" t="s">
        <v>959</v>
      </c>
      <c r="B623" s="82" t="s">
        <v>1453</v>
      </c>
      <c r="C623" s="71">
        <f t="shared" ref="C623" si="909">D623+E623+F623</f>
        <v>3180.37</v>
      </c>
      <c r="D623" s="71">
        <v>3180.37</v>
      </c>
      <c r="E623" s="71">
        <v>0</v>
      </c>
      <c r="F623" s="71">
        <v>0</v>
      </c>
      <c r="G623" s="71">
        <f t="shared" ref="G623" si="910">H623+I623+J623</f>
        <v>1672</v>
      </c>
      <c r="H623" s="71">
        <v>1672</v>
      </c>
      <c r="I623" s="71">
        <v>0</v>
      </c>
      <c r="J623" s="71">
        <v>0</v>
      </c>
      <c r="K623" s="63">
        <f t="shared" si="901"/>
        <v>0.52572499426167396</v>
      </c>
      <c r="L623" s="71">
        <f t="shared" ref="L623" si="911">M623+N623+O623</f>
        <v>1672</v>
      </c>
      <c r="M623" s="71">
        <v>1672</v>
      </c>
      <c r="N623" s="71">
        <v>0</v>
      </c>
      <c r="O623" s="71">
        <v>0</v>
      </c>
      <c r="P623" s="63">
        <f t="shared" si="902"/>
        <v>0.52572499426167396</v>
      </c>
      <c r="Q623" s="30" t="s">
        <v>1753</v>
      </c>
    </row>
    <row r="624" spans="1:17" s="1" customFormat="1" ht="26.25">
      <c r="A624" s="75" t="s">
        <v>23</v>
      </c>
      <c r="B624" s="81" t="s">
        <v>476</v>
      </c>
      <c r="C624" s="74">
        <f>C625+C630</f>
        <v>192425.63</v>
      </c>
      <c r="D624" s="74">
        <f t="shared" ref="D624:L624" si="912">D625+D630</f>
        <v>94375.739999999991</v>
      </c>
      <c r="E624" s="74">
        <f t="shared" si="912"/>
        <v>98049.89</v>
      </c>
      <c r="F624" s="74">
        <f t="shared" si="912"/>
        <v>0</v>
      </c>
      <c r="G624" s="74">
        <f t="shared" si="912"/>
        <v>95341.87999999999</v>
      </c>
      <c r="H624" s="74">
        <f t="shared" si="912"/>
        <v>4767.09</v>
      </c>
      <c r="I624" s="74">
        <f t="shared" si="912"/>
        <v>90574.79</v>
      </c>
      <c r="J624" s="74">
        <f t="shared" si="912"/>
        <v>0</v>
      </c>
      <c r="K624" s="63">
        <f t="shared" si="901"/>
        <v>0.4954739137400771</v>
      </c>
      <c r="L624" s="74">
        <f t="shared" si="912"/>
        <v>95341.87999999999</v>
      </c>
      <c r="M624" s="74">
        <f t="shared" ref="M624" si="913">M625+M630</f>
        <v>4767.09</v>
      </c>
      <c r="N624" s="74">
        <f t="shared" ref="N624" si="914">N625+N630</f>
        <v>90574.79</v>
      </c>
      <c r="O624" s="74">
        <f t="shared" ref="O624" si="915">O625+O630</f>
        <v>0</v>
      </c>
      <c r="P624" s="63">
        <f t="shared" si="902"/>
        <v>0.4954739137400771</v>
      </c>
      <c r="Q624" s="30"/>
    </row>
    <row r="625" spans="1:17" s="1" customFormat="1" ht="153">
      <c r="A625" s="75" t="s">
        <v>899</v>
      </c>
      <c r="B625" s="81" t="s">
        <v>477</v>
      </c>
      <c r="C625" s="74">
        <f>C627+C626</f>
        <v>88387.26</v>
      </c>
      <c r="D625" s="74">
        <f t="shared" ref="D625:O625" si="916">D627+D626</f>
        <v>88387.26</v>
      </c>
      <c r="E625" s="74">
        <f t="shared" si="916"/>
        <v>0</v>
      </c>
      <c r="F625" s="74">
        <f t="shared" si="916"/>
        <v>0</v>
      </c>
      <c r="G625" s="74">
        <f t="shared" si="916"/>
        <v>0</v>
      </c>
      <c r="H625" s="74">
        <f t="shared" si="916"/>
        <v>0</v>
      </c>
      <c r="I625" s="74">
        <f t="shared" si="916"/>
        <v>0</v>
      </c>
      <c r="J625" s="74">
        <f t="shared" si="916"/>
        <v>0</v>
      </c>
      <c r="K625" s="63">
        <f t="shared" si="901"/>
        <v>0</v>
      </c>
      <c r="L625" s="74">
        <f t="shared" si="916"/>
        <v>0</v>
      </c>
      <c r="M625" s="74">
        <f t="shared" si="916"/>
        <v>0</v>
      </c>
      <c r="N625" s="74">
        <f t="shared" si="916"/>
        <v>0</v>
      </c>
      <c r="O625" s="74">
        <f t="shared" si="916"/>
        <v>0</v>
      </c>
      <c r="P625" s="63">
        <f t="shared" si="902"/>
        <v>0</v>
      </c>
      <c r="Q625" s="30"/>
    </row>
    <row r="626" spans="1:17" s="1" customFormat="1" ht="52.5">
      <c r="A626" s="75" t="s">
        <v>800</v>
      </c>
      <c r="B626" s="41" t="s">
        <v>1454</v>
      </c>
      <c r="C626" s="71">
        <f>D626+E626+F626</f>
        <v>0</v>
      </c>
      <c r="D626" s="71">
        <v>0</v>
      </c>
      <c r="E626" s="71">
        <v>0</v>
      </c>
      <c r="F626" s="71">
        <v>0</v>
      </c>
      <c r="G626" s="71">
        <f>H626+I626+J626</f>
        <v>0</v>
      </c>
      <c r="H626" s="71">
        <v>0</v>
      </c>
      <c r="I626" s="71">
        <v>0</v>
      </c>
      <c r="J626" s="71">
        <v>0</v>
      </c>
      <c r="K626" s="63" t="s">
        <v>32</v>
      </c>
      <c r="L626" s="71">
        <f>M626+N626+O626</f>
        <v>0</v>
      </c>
      <c r="M626" s="71">
        <v>0</v>
      </c>
      <c r="N626" s="71">
        <v>0</v>
      </c>
      <c r="O626" s="71">
        <v>0</v>
      </c>
      <c r="P626" s="63" t="s">
        <v>32</v>
      </c>
      <c r="Q626" s="30" t="s">
        <v>1621</v>
      </c>
    </row>
    <row r="627" spans="1:17" s="1" customFormat="1" ht="52.5">
      <c r="A627" s="75" t="s">
        <v>801</v>
      </c>
      <c r="B627" s="41" t="s">
        <v>478</v>
      </c>
      <c r="C627" s="71">
        <f>C628+C629</f>
        <v>88387.26</v>
      </c>
      <c r="D627" s="71">
        <f t="shared" ref="D627:O627" si="917">D628+D629</f>
        <v>88387.26</v>
      </c>
      <c r="E627" s="71">
        <f t="shared" si="917"/>
        <v>0</v>
      </c>
      <c r="F627" s="71">
        <f t="shared" si="917"/>
        <v>0</v>
      </c>
      <c r="G627" s="71">
        <f t="shared" si="917"/>
        <v>0</v>
      </c>
      <c r="H627" s="71">
        <f t="shared" si="917"/>
        <v>0</v>
      </c>
      <c r="I627" s="71">
        <f t="shared" si="917"/>
        <v>0</v>
      </c>
      <c r="J627" s="71">
        <f t="shared" si="917"/>
        <v>0</v>
      </c>
      <c r="K627" s="63">
        <f t="shared" si="901"/>
        <v>0</v>
      </c>
      <c r="L627" s="71">
        <f t="shared" si="917"/>
        <v>0</v>
      </c>
      <c r="M627" s="71">
        <f t="shared" si="917"/>
        <v>0</v>
      </c>
      <c r="N627" s="71">
        <f t="shared" si="917"/>
        <v>0</v>
      </c>
      <c r="O627" s="71">
        <f t="shared" si="917"/>
        <v>0</v>
      </c>
      <c r="P627" s="63">
        <f t="shared" si="902"/>
        <v>0</v>
      </c>
      <c r="Q627" s="30"/>
    </row>
    <row r="628" spans="1:17" s="1" customFormat="1" ht="105">
      <c r="A628" s="75" t="s">
        <v>921</v>
      </c>
      <c r="B628" s="82" t="s">
        <v>479</v>
      </c>
      <c r="C628" s="71">
        <f>D628+E628+F628</f>
        <v>0</v>
      </c>
      <c r="D628" s="71">
        <v>0</v>
      </c>
      <c r="E628" s="71">
        <v>0</v>
      </c>
      <c r="F628" s="71">
        <v>0</v>
      </c>
      <c r="G628" s="71">
        <f t="shared" ref="G628" si="918">H628+I628+J628</f>
        <v>0</v>
      </c>
      <c r="H628" s="71">
        <v>0</v>
      </c>
      <c r="I628" s="71">
        <v>0</v>
      </c>
      <c r="J628" s="71">
        <v>0</v>
      </c>
      <c r="K628" s="63" t="s">
        <v>32</v>
      </c>
      <c r="L628" s="71">
        <f t="shared" ref="L628" si="919">M628+N628+O628</f>
        <v>0</v>
      </c>
      <c r="M628" s="71">
        <v>0</v>
      </c>
      <c r="N628" s="71">
        <v>0</v>
      </c>
      <c r="O628" s="71">
        <v>0</v>
      </c>
      <c r="P628" s="63" t="s">
        <v>32</v>
      </c>
      <c r="Q628" s="30" t="s">
        <v>1621</v>
      </c>
    </row>
    <row r="629" spans="1:17" s="1" customFormat="1" ht="157.5">
      <c r="A629" s="75" t="s">
        <v>922</v>
      </c>
      <c r="B629" s="82" t="s">
        <v>1455</v>
      </c>
      <c r="C629" s="71">
        <f t="shared" ref="C629" si="920">D629+E629+F629</f>
        <v>88387.26</v>
      </c>
      <c r="D629" s="71">
        <v>88387.26</v>
      </c>
      <c r="E629" s="71">
        <v>0</v>
      </c>
      <c r="F629" s="71">
        <v>0</v>
      </c>
      <c r="G629" s="71">
        <f t="shared" ref="G629" si="921">H629+I629+J629</f>
        <v>0</v>
      </c>
      <c r="H629" s="71">
        <v>0</v>
      </c>
      <c r="I629" s="71">
        <v>0</v>
      </c>
      <c r="J629" s="71">
        <v>0</v>
      </c>
      <c r="K629" s="63">
        <f t="shared" si="901"/>
        <v>0</v>
      </c>
      <c r="L629" s="71">
        <f t="shared" ref="L629" si="922">M629+N629+O629</f>
        <v>0</v>
      </c>
      <c r="M629" s="71">
        <v>0</v>
      </c>
      <c r="N629" s="71">
        <v>0</v>
      </c>
      <c r="O629" s="71">
        <v>0</v>
      </c>
      <c r="P629" s="63">
        <f t="shared" si="902"/>
        <v>0</v>
      </c>
      <c r="Q629" s="30" t="s">
        <v>1754</v>
      </c>
    </row>
    <row r="630" spans="1:17" s="1" customFormat="1" ht="153">
      <c r="A630" s="75" t="s">
        <v>803</v>
      </c>
      <c r="B630" s="81" t="s">
        <v>480</v>
      </c>
      <c r="C630" s="71">
        <f>C631+C636</f>
        <v>104038.37</v>
      </c>
      <c r="D630" s="71">
        <f t="shared" ref="D630:L630" si="923">D631+D636</f>
        <v>5988.48</v>
      </c>
      <c r="E630" s="71">
        <f t="shared" si="923"/>
        <v>98049.89</v>
      </c>
      <c r="F630" s="71">
        <f t="shared" si="923"/>
        <v>0</v>
      </c>
      <c r="G630" s="71">
        <f t="shared" si="923"/>
        <v>95341.87999999999</v>
      </c>
      <c r="H630" s="71">
        <f t="shared" si="923"/>
        <v>4767.09</v>
      </c>
      <c r="I630" s="71">
        <f t="shared" si="923"/>
        <v>90574.79</v>
      </c>
      <c r="J630" s="71">
        <f t="shared" si="923"/>
        <v>0</v>
      </c>
      <c r="K630" s="63">
        <f t="shared" si="901"/>
        <v>0.91641074345936013</v>
      </c>
      <c r="L630" s="71">
        <f t="shared" si="923"/>
        <v>95341.87999999999</v>
      </c>
      <c r="M630" s="71">
        <f t="shared" ref="M630" si="924">M631+M636</f>
        <v>4767.09</v>
      </c>
      <c r="N630" s="71">
        <f t="shared" ref="N630" si="925">N631+N636</f>
        <v>90574.79</v>
      </c>
      <c r="O630" s="71">
        <f t="shared" ref="O630" si="926">O631+O636</f>
        <v>0</v>
      </c>
      <c r="P630" s="63">
        <f t="shared" si="902"/>
        <v>0.91641074345936013</v>
      </c>
      <c r="Q630" s="30"/>
    </row>
    <row r="631" spans="1:17" s="1" customFormat="1" ht="78.75">
      <c r="A631" s="75" t="s">
        <v>804</v>
      </c>
      <c r="B631" s="41" t="s">
        <v>481</v>
      </c>
      <c r="C631" s="71">
        <f>C632+C633+C634+C635</f>
        <v>6091.12</v>
      </c>
      <c r="D631" s="71">
        <f t="shared" ref="D631:L631" si="927">D632+D633+D634+D635</f>
        <v>1091.1199999999999</v>
      </c>
      <c r="E631" s="71">
        <f t="shared" si="927"/>
        <v>5000</v>
      </c>
      <c r="F631" s="71">
        <f t="shared" si="927"/>
        <v>0</v>
      </c>
      <c r="G631" s="71">
        <f t="shared" si="927"/>
        <v>0</v>
      </c>
      <c r="H631" s="71">
        <f t="shared" si="927"/>
        <v>0</v>
      </c>
      <c r="I631" s="71">
        <f t="shared" si="927"/>
        <v>0</v>
      </c>
      <c r="J631" s="71">
        <f t="shared" si="927"/>
        <v>0</v>
      </c>
      <c r="K631" s="63">
        <f t="shared" si="901"/>
        <v>0</v>
      </c>
      <c r="L631" s="71">
        <f t="shared" si="927"/>
        <v>0</v>
      </c>
      <c r="M631" s="71">
        <f t="shared" ref="M631" si="928">M632+M633+M634+M635</f>
        <v>0</v>
      </c>
      <c r="N631" s="71">
        <f t="shared" ref="N631" si="929">N632+N633+N634+N635</f>
        <v>0</v>
      </c>
      <c r="O631" s="71">
        <f t="shared" ref="O631" si="930">O632+O633+O634+O635</f>
        <v>0</v>
      </c>
      <c r="P631" s="63">
        <f t="shared" si="902"/>
        <v>0</v>
      </c>
      <c r="Q631" s="30"/>
    </row>
    <row r="632" spans="1:17" s="1" customFormat="1" ht="131.25">
      <c r="A632" s="75" t="s">
        <v>984</v>
      </c>
      <c r="B632" s="82" t="s">
        <v>482</v>
      </c>
      <c r="C632" s="71">
        <f t="shared" ref="C632" si="931">D632+E632+F632</f>
        <v>0</v>
      </c>
      <c r="D632" s="71">
        <v>0</v>
      </c>
      <c r="E632" s="71">
        <v>0</v>
      </c>
      <c r="F632" s="71">
        <v>0</v>
      </c>
      <c r="G632" s="71">
        <f t="shared" ref="G632" si="932">H632+I632+J632</f>
        <v>0</v>
      </c>
      <c r="H632" s="71">
        <v>0</v>
      </c>
      <c r="I632" s="71">
        <v>0</v>
      </c>
      <c r="J632" s="71">
        <v>0</v>
      </c>
      <c r="K632" s="63" t="s">
        <v>32</v>
      </c>
      <c r="L632" s="71">
        <f t="shared" ref="L632" si="933">M632+N632+O632</f>
        <v>0</v>
      </c>
      <c r="M632" s="71">
        <v>0</v>
      </c>
      <c r="N632" s="71">
        <v>0</v>
      </c>
      <c r="O632" s="71">
        <v>0</v>
      </c>
      <c r="P632" s="63" t="s">
        <v>32</v>
      </c>
      <c r="Q632" s="30" t="s">
        <v>1621</v>
      </c>
    </row>
    <row r="633" spans="1:17" s="1" customFormat="1" ht="183.75">
      <c r="A633" s="75" t="s">
        <v>1062</v>
      </c>
      <c r="B633" s="82" t="s">
        <v>483</v>
      </c>
      <c r="C633" s="71">
        <f t="shared" ref="C633" si="934">D633+E633+F633</f>
        <v>0</v>
      </c>
      <c r="D633" s="71">
        <v>0</v>
      </c>
      <c r="E633" s="71">
        <v>0</v>
      </c>
      <c r="F633" s="71">
        <v>0</v>
      </c>
      <c r="G633" s="71">
        <f t="shared" ref="G633" si="935">H633+I633+J633</f>
        <v>0</v>
      </c>
      <c r="H633" s="71">
        <v>0</v>
      </c>
      <c r="I633" s="71">
        <v>0</v>
      </c>
      <c r="J633" s="71">
        <v>0</v>
      </c>
      <c r="K633" s="63" t="s">
        <v>32</v>
      </c>
      <c r="L633" s="71">
        <f t="shared" ref="L633" si="936">M633+N633+O633</f>
        <v>0</v>
      </c>
      <c r="M633" s="71">
        <v>0</v>
      </c>
      <c r="N633" s="71">
        <v>0</v>
      </c>
      <c r="O633" s="71">
        <v>0</v>
      </c>
      <c r="P633" s="63" t="s">
        <v>32</v>
      </c>
      <c r="Q633" s="30" t="s">
        <v>1621</v>
      </c>
    </row>
    <row r="634" spans="1:17" s="1" customFormat="1" ht="259.5" customHeight="1">
      <c r="A634" s="75" t="s">
        <v>1063</v>
      </c>
      <c r="B634" s="82" t="s">
        <v>484</v>
      </c>
      <c r="C634" s="71">
        <f t="shared" ref="C634" si="937">D634+E634+F634</f>
        <v>5841.12</v>
      </c>
      <c r="D634" s="71">
        <v>841.12</v>
      </c>
      <c r="E634" s="71">
        <v>5000</v>
      </c>
      <c r="F634" s="71">
        <v>0</v>
      </c>
      <c r="G634" s="71">
        <f t="shared" ref="G634" si="938">H634+I634+J634</f>
        <v>0</v>
      </c>
      <c r="H634" s="71">
        <v>0</v>
      </c>
      <c r="I634" s="71">
        <v>0</v>
      </c>
      <c r="J634" s="71">
        <v>0</v>
      </c>
      <c r="K634" s="63">
        <f t="shared" si="901"/>
        <v>0</v>
      </c>
      <c r="L634" s="71">
        <f t="shared" ref="L634" si="939">M634+N634+O634</f>
        <v>0</v>
      </c>
      <c r="M634" s="71">
        <v>0</v>
      </c>
      <c r="N634" s="71">
        <v>0</v>
      </c>
      <c r="O634" s="71">
        <v>0</v>
      </c>
      <c r="P634" s="63">
        <f t="shared" si="902"/>
        <v>0</v>
      </c>
      <c r="Q634" s="30" t="s">
        <v>1755</v>
      </c>
    </row>
    <row r="635" spans="1:17" s="1" customFormat="1" ht="157.5">
      <c r="A635" s="75" t="s">
        <v>1064</v>
      </c>
      <c r="B635" s="82" t="s">
        <v>485</v>
      </c>
      <c r="C635" s="71">
        <f t="shared" ref="C635" si="940">D635+E635+F635</f>
        <v>250</v>
      </c>
      <c r="D635" s="71">
        <v>250</v>
      </c>
      <c r="E635" s="71">
        <v>0</v>
      </c>
      <c r="F635" s="71">
        <v>0</v>
      </c>
      <c r="G635" s="71">
        <f t="shared" ref="G635" si="941">H635+I635+J635</f>
        <v>0</v>
      </c>
      <c r="H635" s="71">
        <v>0</v>
      </c>
      <c r="I635" s="71">
        <v>0</v>
      </c>
      <c r="J635" s="71">
        <v>0</v>
      </c>
      <c r="K635" s="63">
        <f t="shared" si="901"/>
        <v>0</v>
      </c>
      <c r="L635" s="71">
        <f t="shared" ref="L635" si="942">M635+N635+O635</f>
        <v>0</v>
      </c>
      <c r="M635" s="71">
        <v>0</v>
      </c>
      <c r="N635" s="71">
        <v>0</v>
      </c>
      <c r="O635" s="71">
        <v>0</v>
      </c>
      <c r="P635" s="63">
        <f t="shared" si="902"/>
        <v>0</v>
      </c>
      <c r="Q635" s="30" t="s">
        <v>1648</v>
      </c>
    </row>
    <row r="636" spans="1:17" s="1" customFormat="1" ht="78.75">
      <c r="A636" s="75" t="s">
        <v>805</v>
      </c>
      <c r="B636" s="41" t="s">
        <v>486</v>
      </c>
      <c r="C636" s="71">
        <f>C637</f>
        <v>97947.25</v>
      </c>
      <c r="D636" s="71">
        <f t="shared" ref="D636:O636" si="943">D637</f>
        <v>4897.3599999999997</v>
      </c>
      <c r="E636" s="71">
        <f t="shared" si="943"/>
        <v>93049.89</v>
      </c>
      <c r="F636" s="71">
        <f t="shared" si="943"/>
        <v>0</v>
      </c>
      <c r="G636" s="71">
        <f t="shared" si="943"/>
        <v>95341.87999999999</v>
      </c>
      <c r="H636" s="71">
        <f t="shared" si="943"/>
        <v>4767.09</v>
      </c>
      <c r="I636" s="71">
        <f t="shared" si="943"/>
        <v>90574.79</v>
      </c>
      <c r="J636" s="71">
        <f t="shared" si="943"/>
        <v>0</v>
      </c>
      <c r="K636" s="63">
        <f t="shared" si="901"/>
        <v>0.97340027412714492</v>
      </c>
      <c r="L636" s="71">
        <f t="shared" si="943"/>
        <v>95341.87999999999</v>
      </c>
      <c r="M636" s="71">
        <f t="shared" si="943"/>
        <v>4767.09</v>
      </c>
      <c r="N636" s="71">
        <f t="shared" si="943"/>
        <v>90574.79</v>
      </c>
      <c r="O636" s="71">
        <f t="shared" si="943"/>
        <v>0</v>
      </c>
      <c r="P636" s="63">
        <f t="shared" si="902"/>
        <v>0.97340027412714492</v>
      </c>
      <c r="Q636" s="30"/>
    </row>
    <row r="637" spans="1:17" s="1" customFormat="1" ht="78.75">
      <c r="A637" s="75" t="s">
        <v>957</v>
      </c>
      <c r="B637" s="82" t="s">
        <v>1456</v>
      </c>
      <c r="C637" s="71">
        <f t="shared" ref="C637" si="944">D637+E637+F637</f>
        <v>97947.25</v>
      </c>
      <c r="D637" s="71">
        <v>4897.3599999999997</v>
      </c>
      <c r="E637" s="71">
        <v>93049.89</v>
      </c>
      <c r="F637" s="71">
        <v>0</v>
      </c>
      <c r="G637" s="71">
        <f t="shared" ref="G637" si="945">H637+I637+J637</f>
        <v>95341.87999999999</v>
      </c>
      <c r="H637" s="71">
        <v>4767.09</v>
      </c>
      <c r="I637" s="71">
        <v>90574.79</v>
      </c>
      <c r="J637" s="71">
        <v>0</v>
      </c>
      <c r="K637" s="63">
        <f t="shared" si="901"/>
        <v>0.97340027412714492</v>
      </c>
      <c r="L637" s="71">
        <f t="shared" ref="L637" si="946">M637+N637+O637</f>
        <v>95341.87999999999</v>
      </c>
      <c r="M637" s="71">
        <v>4767.09</v>
      </c>
      <c r="N637" s="71">
        <v>90574.79</v>
      </c>
      <c r="O637" s="71">
        <v>0</v>
      </c>
      <c r="P637" s="63">
        <f t="shared" si="902"/>
        <v>0.97340027412714492</v>
      </c>
      <c r="Q637" s="30" t="s">
        <v>1659</v>
      </c>
    </row>
    <row r="638" spans="1:17" s="1" customFormat="1" ht="76.5">
      <c r="A638" s="75" t="s">
        <v>904</v>
      </c>
      <c r="B638" s="81" t="s">
        <v>487</v>
      </c>
      <c r="C638" s="74">
        <f>C639+C645+C656+C659</f>
        <v>271345.71000000002</v>
      </c>
      <c r="D638" s="74">
        <f t="shared" ref="D638:O638" si="947">D639+D645+D656+D659</f>
        <v>81807.14</v>
      </c>
      <c r="E638" s="74">
        <f t="shared" si="947"/>
        <v>189538.57</v>
      </c>
      <c r="F638" s="74">
        <f t="shared" si="947"/>
        <v>0</v>
      </c>
      <c r="G638" s="74">
        <f t="shared" si="947"/>
        <v>203879.44</v>
      </c>
      <c r="H638" s="74">
        <f t="shared" si="947"/>
        <v>69406.600000000006</v>
      </c>
      <c r="I638" s="74">
        <f t="shared" si="947"/>
        <v>134472.84</v>
      </c>
      <c r="J638" s="74">
        <f t="shared" si="947"/>
        <v>0</v>
      </c>
      <c r="K638" s="63">
        <f t="shared" si="901"/>
        <v>0.75136415460557671</v>
      </c>
      <c r="L638" s="74">
        <f t="shared" si="947"/>
        <v>168077.29</v>
      </c>
      <c r="M638" s="74">
        <f t="shared" si="947"/>
        <v>69406.709999999992</v>
      </c>
      <c r="N638" s="74">
        <f t="shared" si="947"/>
        <v>98670.58</v>
      </c>
      <c r="O638" s="74">
        <f t="shared" si="947"/>
        <v>0</v>
      </c>
      <c r="P638" s="63">
        <f t="shared" si="902"/>
        <v>0.61942121730982957</v>
      </c>
      <c r="Q638" s="30"/>
    </row>
    <row r="639" spans="1:17" s="1" customFormat="1" ht="153">
      <c r="A639" s="75" t="s">
        <v>803</v>
      </c>
      <c r="B639" s="81" t="s">
        <v>488</v>
      </c>
      <c r="C639" s="74">
        <f>C640+C642+C643</f>
        <v>0</v>
      </c>
      <c r="D639" s="74">
        <f t="shared" ref="D639:O639" si="948">D640+D642+D643</f>
        <v>0</v>
      </c>
      <c r="E639" s="74">
        <f t="shared" si="948"/>
        <v>0</v>
      </c>
      <c r="F639" s="74">
        <f t="shared" si="948"/>
        <v>0</v>
      </c>
      <c r="G639" s="74">
        <f t="shared" si="948"/>
        <v>0</v>
      </c>
      <c r="H639" s="74">
        <f t="shared" si="948"/>
        <v>0</v>
      </c>
      <c r="I639" s="74">
        <f t="shared" si="948"/>
        <v>0</v>
      </c>
      <c r="J639" s="74">
        <f t="shared" si="948"/>
        <v>0</v>
      </c>
      <c r="K639" s="63" t="s">
        <v>32</v>
      </c>
      <c r="L639" s="74">
        <f t="shared" si="948"/>
        <v>0</v>
      </c>
      <c r="M639" s="74">
        <f t="shared" si="948"/>
        <v>0</v>
      </c>
      <c r="N639" s="74">
        <f t="shared" si="948"/>
        <v>0</v>
      </c>
      <c r="O639" s="74">
        <f t="shared" si="948"/>
        <v>0</v>
      </c>
      <c r="P639" s="63" t="s">
        <v>32</v>
      </c>
      <c r="Q639" s="30"/>
    </row>
    <row r="640" spans="1:17" s="1" customFormat="1" ht="78.75">
      <c r="A640" s="75" t="s">
        <v>804</v>
      </c>
      <c r="B640" s="41" t="s">
        <v>1457</v>
      </c>
      <c r="C640" s="71">
        <f>C641</f>
        <v>0</v>
      </c>
      <c r="D640" s="71">
        <f t="shared" ref="D640:O641" si="949">D641</f>
        <v>0</v>
      </c>
      <c r="E640" s="71">
        <f t="shared" si="949"/>
        <v>0</v>
      </c>
      <c r="F640" s="71">
        <f t="shared" si="949"/>
        <v>0</v>
      </c>
      <c r="G640" s="71">
        <f t="shared" si="949"/>
        <v>0</v>
      </c>
      <c r="H640" s="71">
        <f t="shared" si="949"/>
        <v>0</v>
      </c>
      <c r="I640" s="71">
        <f t="shared" si="949"/>
        <v>0</v>
      </c>
      <c r="J640" s="71">
        <f t="shared" si="949"/>
        <v>0</v>
      </c>
      <c r="K640" s="63" t="s">
        <v>32</v>
      </c>
      <c r="L640" s="71">
        <f t="shared" si="949"/>
        <v>0</v>
      </c>
      <c r="M640" s="71">
        <f t="shared" si="949"/>
        <v>0</v>
      </c>
      <c r="N640" s="71">
        <f t="shared" si="949"/>
        <v>0</v>
      </c>
      <c r="O640" s="71">
        <f t="shared" si="949"/>
        <v>0</v>
      </c>
      <c r="P640" s="63" t="s">
        <v>32</v>
      </c>
      <c r="Q640" s="30"/>
    </row>
    <row r="641" spans="1:17" s="1" customFormat="1" ht="52.5">
      <c r="A641" s="75" t="s">
        <v>984</v>
      </c>
      <c r="B641" s="82" t="s">
        <v>1458</v>
      </c>
      <c r="C641" s="71">
        <f>D641+E641+F641</f>
        <v>0</v>
      </c>
      <c r="D641" s="71">
        <v>0</v>
      </c>
      <c r="E641" s="71">
        <v>0</v>
      </c>
      <c r="F641" s="71">
        <v>0</v>
      </c>
      <c r="G641" s="71">
        <f t="shared" si="949"/>
        <v>0</v>
      </c>
      <c r="H641" s="71">
        <f t="shared" si="949"/>
        <v>0</v>
      </c>
      <c r="I641" s="71">
        <f t="shared" si="949"/>
        <v>0</v>
      </c>
      <c r="J641" s="71">
        <f t="shared" si="949"/>
        <v>0</v>
      </c>
      <c r="K641" s="63" t="s">
        <v>32</v>
      </c>
      <c r="L641" s="71">
        <f t="shared" si="949"/>
        <v>0</v>
      </c>
      <c r="M641" s="71">
        <f t="shared" si="949"/>
        <v>0</v>
      </c>
      <c r="N641" s="71">
        <f t="shared" si="949"/>
        <v>0</v>
      </c>
      <c r="O641" s="71">
        <f t="shared" si="949"/>
        <v>0</v>
      </c>
      <c r="P641" s="63" t="s">
        <v>32</v>
      </c>
      <c r="Q641" s="30" t="s">
        <v>1621</v>
      </c>
    </row>
    <row r="642" spans="1:17" s="1" customFormat="1" ht="52.5">
      <c r="A642" s="75" t="s">
        <v>805</v>
      </c>
      <c r="B642" s="41" t="s">
        <v>489</v>
      </c>
      <c r="C642" s="71">
        <f t="shared" ref="C642" si="950">D642+E642+F642</f>
        <v>0</v>
      </c>
      <c r="D642" s="71">
        <v>0</v>
      </c>
      <c r="E642" s="71">
        <v>0</v>
      </c>
      <c r="F642" s="71">
        <v>0</v>
      </c>
      <c r="G642" s="71">
        <f t="shared" ref="G642" si="951">H642+I642+J642</f>
        <v>0</v>
      </c>
      <c r="H642" s="71">
        <v>0</v>
      </c>
      <c r="I642" s="71">
        <v>0</v>
      </c>
      <c r="J642" s="71">
        <v>0</v>
      </c>
      <c r="K642" s="63" t="s">
        <v>32</v>
      </c>
      <c r="L642" s="71">
        <f t="shared" ref="L642" si="952">M642+N642+O642</f>
        <v>0</v>
      </c>
      <c r="M642" s="71">
        <v>0</v>
      </c>
      <c r="N642" s="71">
        <v>0</v>
      </c>
      <c r="O642" s="71">
        <v>0</v>
      </c>
      <c r="P642" s="63" t="s">
        <v>32</v>
      </c>
      <c r="Q642" s="30" t="s">
        <v>1621</v>
      </c>
    </row>
    <row r="643" spans="1:17" s="1" customFormat="1" ht="52.5">
      <c r="A643" s="75" t="s">
        <v>807</v>
      </c>
      <c r="B643" s="41" t="s">
        <v>1459</v>
      </c>
      <c r="C643" s="71">
        <f>C644</f>
        <v>0</v>
      </c>
      <c r="D643" s="71">
        <f t="shared" ref="D643:O643" si="953">D644</f>
        <v>0</v>
      </c>
      <c r="E643" s="71">
        <f t="shared" si="953"/>
        <v>0</v>
      </c>
      <c r="F643" s="71">
        <f t="shared" si="953"/>
        <v>0</v>
      </c>
      <c r="G643" s="71">
        <f t="shared" si="953"/>
        <v>0</v>
      </c>
      <c r="H643" s="71">
        <f t="shared" si="953"/>
        <v>0</v>
      </c>
      <c r="I643" s="71">
        <f t="shared" si="953"/>
        <v>0</v>
      </c>
      <c r="J643" s="71">
        <f t="shared" si="953"/>
        <v>0</v>
      </c>
      <c r="K643" s="63" t="s">
        <v>32</v>
      </c>
      <c r="L643" s="71">
        <f t="shared" si="953"/>
        <v>0</v>
      </c>
      <c r="M643" s="71">
        <f t="shared" si="953"/>
        <v>0</v>
      </c>
      <c r="N643" s="71">
        <f t="shared" si="953"/>
        <v>0</v>
      </c>
      <c r="O643" s="71">
        <f t="shared" si="953"/>
        <v>0</v>
      </c>
      <c r="P643" s="63" t="s">
        <v>32</v>
      </c>
      <c r="Q643" s="30"/>
    </row>
    <row r="644" spans="1:17" s="1" customFormat="1" ht="52.5">
      <c r="A644" s="75" t="s">
        <v>808</v>
      </c>
      <c r="B644" s="41" t="s">
        <v>1460</v>
      </c>
      <c r="C644" s="71">
        <f>D644+E644+F644</f>
        <v>0</v>
      </c>
      <c r="D644" s="71">
        <v>0</v>
      </c>
      <c r="E644" s="71">
        <v>0</v>
      </c>
      <c r="F644" s="71">
        <v>0</v>
      </c>
      <c r="G644" s="71">
        <f>H644+I644+J644</f>
        <v>0</v>
      </c>
      <c r="H644" s="71">
        <v>0</v>
      </c>
      <c r="I644" s="71">
        <v>0</v>
      </c>
      <c r="J644" s="71">
        <v>0</v>
      </c>
      <c r="K644" s="63" t="s">
        <v>32</v>
      </c>
      <c r="L644" s="71">
        <f>M644+N644+O644</f>
        <v>0</v>
      </c>
      <c r="M644" s="71">
        <v>0</v>
      </c>
      <c r="N644" s="71">
        <v>0</v>
      </c>
      <c r="O644" s="71">
        <v>0</v>
      </c>
      <c r="P644" s="63" t="s">
        <v>32</v>
      </c>
      <c r="Q644" s="30" t="s">
        <v>1621</v>
      </c>
    </row>
    <row r="645" spans="1:17" s="1" customFormat="1" ht="165" customHeight="1">
      <c r="A645" s="75" t="s">
        <v>900</v>
      </c>
      <c r="B645" s="81" t="s">
        <v>490</v>
      </c>
      <c r="C645" s="74">
        <f t="shared" ref="C645:J645" si="954">C646+C654</f>
        <v>210688.28</v>
      </c>
      <c r="D645" s="74">
        <f t="shared" si="954"/>
        <v>21149.71</v>
      </c>
      <c r="E645" s="74">
        <f t="shared" si="954"/>
        <v>189538.57</v>
      </c>
      <c r="F645" s="74">
        <f t="shared" si="954"/>
        <v>0</v>
      </c>
      <c r="G645" s="74">
        <f t="shared" si="954"/>
        <v>143222.01</v>
      </c>
      <c r="H645" s="74">
        <f t="shared" si="954"/>
        <v>8749.17</v>
      </c>
      <c r="I645" s="74">
        <f t="shared" si="954"/>
        <v>134472.84</v>
      </c>
      <c r="J645" s="74">
        <f t="shared" si="954"/>
        <v>0</v>
      </c>
      <c r="K645" s="63">
        <f t="shared" si="901"/>
        <v>0.67978157114387194</v>
      </c>
      <c r="L645" s="74">
        <f>L646+L654</f>
        <v>107419.86000000002</v>
      </c>
      <c r="M645" s="74">
        <f>M646+M654</f>
        <v>8749.2799999999988</v>
      </c>
      <c r="N645" s="74">
        <f>N646+N654</f>
        <v>98670.58</v>
      </c>
      <c r="O645" s="74">
        <f>O646+O654</f>
        <v>0</v>
      </c>
      <c r="P645" s="63">
        <f t="shared" si="902"/>
        <v>0.50985209049122249</v>
      </c>
      <c r="Q645" s="30"/>
    </row>
    <row r="646" spans="1:17" s="1" customFormat="1" ht="131.25">
      <c r="A646" s="75" t="s">
        <v>825</v>
      </c>
      <c r="B646" s="41" t="s">
        <v>491</v>
      </c>
      <c r="C646" s="71">
        <f>C647+C648+C649+C650+C651+C652+C653</f>
        <v>96576.540000000008</v>
      </c>
      <c r="D646" s="71">
        <f t="shared" ref="D646:O646" si="955">D647+D648+D649+D650+D651+D652+D653</f>
        <v>9738.5</v>
      </c>
      <c r="E646" s="71">
        <f t="shared" si="955"/>
        <v>86838.04</v>
      </c>
      <c r="F646" s="71">
        <f t="shared" si="955"/>
        <v>0</v>
      </c>
      <c r="G646" s="71">
        <f t="shared" si="955"/>
        <v>73527.540000000008</v>
      </c>
      <c r="H646" s="71">
        <f t="shared" si="955"/>
        <v>3676.38</v>
      </c>
      <c r="I646" s="71">
        <f t="shared" si="955"/>
        <v>69851.16</v>
      </c>
      <c r="J646" s="71">
        <f t="shared" si="955"/>
        <v>0</v>
      </c>
      <c r="K646" s="63">
        <f t="shared" si="901"/>
        <v>0.76133955513419715</v>
      </c>
      <c r="L646" s="71">
        <f t="shared" si="955"/>
        <v>73527.540000000008</v>
      </c>
      <c r="M646" s="71">
        <f t="shared" si="955"/>
        <v>3676.38</v>
      </c>
      <c r="N646" s="71">
        <f t="shared" si="955"/>
        <v>69851.16</v>
      </c>
      <c r="O646" s="71">
        <f t="shared" si="955"/>
        <v>0</v>
      </c>
      <c r="P646" s="63">
        <f t="shared" si="902"/>
        <v>0.76133955513419715</v>
      </c>
      <c r="Q646" s="30"/>
    </row>
    <row r="647" spans="1:17" s="1" customFormat="1" ht="236.25">
      <c r="A647" s="75" t="s">
        <v>935</v>
      </c>
      <c r="B647" s="82" t="s">
        <v>492</v>
      </c>
      <c r="C647" s="71">
        <f t="shared" ref="C647:C650" si="956">D647+E647+F647</f>
        <v>0</v>
      </c>
      <c r="D647" s="71">
        <v>0</v>
      </c>
      <c r="E647" s="71">
        <v>0</v>
      </c>
      <c r="F647" s="71">
        <v>0</v>
      </c>
      <c r="G647" s="71">
        <f t="shared" ref="G647:G650" si="957">H647+I647+J647</f>
        <v>0</v>
      </c>
      <c r="H647" s="71">
        <v>0</v>
      </c>
      <c r="I647" s="71">
        <v>0</v>
      </c>
      <c r="J647" s="71">
        <v>0</v>
      </c>
      <c r="K647" s="63" t="s">
        <v>32</v>
      </c>
      <c r="L647" s="71">
        <f t="shared" ref="L647:L650" si="958">M647+N647+O647</f>
        <v>0</v>
      </c>
      <c r="M647" s="71">
        <v>0</v>
      </c>
      <c r="N647" s="71">
        <v>0</v>
      </c>
      <c r="O647" s="71">
        <v>0</v>
      </c>
      <c r="P647" s="63" t="s">
        <v>32</v>
      </c>
      <c r="Q647" s="30" t="s">
        <v>1621</v>
      </c>
    </row>
    <row r="648" spans="1:17" s="1" customFormat="1" ht="356.25" customHeight="1">
      <c r="A648" s="75" t="s">
        <v>936</v>
      </c>
      <c r="B648" s="82" t="s">
        <v>493</v>
      </c>
      <c r="C648" s="71">
        <f t="shared" si="956"/>
        <v>0</v>
      </c>
      <c r="D648" s="71">
        <v>0</v>
      </c>
      <c r="E648" s="71">
        <v>0</v>
      </c>
      <c r="F648" s="71">
        <v>0</v>
      </c>
      <c r="G648" s="71">
        <f t="shared" si="957"/>
        <v>0</v>
      </c>
      <c r="H648" s="71">
        <v>0</v>
      </c>
      <c r="I648" s="71">
        <v>0</v>
      </c>
      <c r="J648" s="71">
        <v>0</v>
      </c>
      <c r="K648" s="63" t="s">
        <v>32</v>
      </c>
      <c r="L648" s="71">
        <f t="shared" si="958"/>
        <v>0</v>
      </c>
      <c r="M648" s="71">
        <v>0</v>
      </c>
      <c r="N648" s="71">
        <v>0</v>
      </c>
      <c r="O648" s="71">
        <v>0</v>
      </c>
      <c r="P648" s="63" t="s">
        <v>32</v>
      </c>
      <c r="Q648" s="30" t="s">
        <v>1621</v>
      </c>
    </row>
    <row r="649" spans="1:17" s="1" customFormat="1" ht="172.5" customHeight="1">
      <c r="A649" s="75" t="s">
        <v>937</v>
      </c>
      <c r="B649" s="82" t="s">
        <v>1461</v>
      </c>
      <c r="C649" s="71">
        <f t="shared" si="956"/>
        <v>0</v>
      </c>
      <c r="D649" s="71">
        <v>0</v>
      </c>
      <c r="E649" s="71">
        <v>0</v>
      </c>
      <c r="F649" s="71">
        <v>0</v>
      </c>
      <c r="G649" s="71">
        <f t="shared" si="957"/>
        <v>0</v>
      </c>
      <c r="H649" s="71">
        <v>0</v>
      </c>
      <c r="I649" s="71">
        <v>0</v>
      </c>
      <c r="J649" s="71">
        <v>0</v>
      </c>
      <c r="K649" s="63" t="s">
        <v>32</v>
      </c>
      <c r="L649" s="71">
        <f t="shared" si="958"/>
        <v>0</v>
      </c>
      <c r="M649" s="71">
        <v>0</v>
      </c>
      <c r="N649" s="71">
        <v>0</v>
      </c>
      <c r="O649" s="71">
        <v>0</v>
      </c>
      <c r="P649" s="63" t="s">
        <v>32</v>
      </c>
      <c r="Q649" s="30" t="s">
        <v>1621</v>
      </c>
    </row>
    <row r="650" spans="1:17" s="1" customFormat="1" ht="365.25" customHeight="1">
      <c r="A650" s="75" t="s">
        <v>1065</v>
      </c>
      <c r="B650" s="82" t="s">
        <v>1462</v>
      </c>
      <c r="C650" s="71">
        <f t="shared" si="956"/>
        <v>91408.47</v>
      </c>
      <c r="D650" s="71">
        <v>4570.43</v>
      </c>
      <c r="E650" s="71">
        <v>86838.04</v>
      </c>
      <c r="F650" s="71">
        <v>0</v>
      </c>
      <c r="G650" s="71">
        <f t="shared" si="957"/>
        <v>73527.540000000008</v>
      </c>
      <c r="H650" s="71">
        <v>3676.38</v>
      </c>
      <c r="I650" s="71">
        <v>69851.16</v>
      </c>
      <c r="J650" s="71">
        <v>0</v>
      </c>
      <c r="K650" s="63">
        <f t="shared" ref="K650" si="959">G650/C650</f>
        <v>0.8043843201838955</v>
      </c>
      <c r="L650" s="71">
        <f t="shared" si="958"/>
        <v>73527.540000000008</v>
      </c>
      <c r="M650" s="71">
        <v>3676.38</v>
      </c>
      <c r="N650" s="71">
        <v>69851.16</v>
      </c>
      <c r="O650" s="71">
        <v>0</v>
      </c>
      <c r="P650" s="63">
        <f t="shared" si="902"/>
        <v>0.8043843201838955</v>
      </c>
      <c r="Q650" s="30" t="s">
        <v>1769</v>
      </c>
    </row>
    <row r="651" spans="1:17" s="1" customFormat="1" ht="52.5">
      <c r="A651" s="75" t="s">
        <v>961</v>
      </c>
      <c r="B651" s="82" t="s">
        <v>1463</v>
      </c>
      <c r="C651" s="71">
        <f t="shared" ref="C651:C653" si="960">D651+E651+F651</f>
        <v>0</v>
      </c>
      <c r="D651" s="71">
        <v>0</v>
      </c>
      <c r="E651" s="71">
        <v>0</v>
      </c>
      <c r="F651" s="71">
        <v>0</v>
      </c>
      <c r="G651" s="71">
        <f t="shared" ref="G651:G653" si="961">H651+I651+J651</f>
        <v>0</v>
      </c>
      <c r="H651" s="71">
        <v>0</v>
      </c>
      <c r="I651" s="71">
        <v>0</v>
      </c>
      <c r="J651" s="71">
        <v>0</v>
      </c>
      <c r="K651" s="63" t="s">
        <v>32</v>
      </c>
      <c r="L651" s="71">
        <f t="shared" ref="L651:L653" si="962">M651+N651+O651</f>
        <v>0</v>
      </c>
      <c r="M651" s="71">
        <v>0</v>
      </c>
      <c r="N651" s="71">
        <v>0</v>
      </c>
      <c r="O651" s="71">
        <v>0</v>
      </c>
      <c r="P651" s="63" t="s">
        <v>32</v>
      </c>
      <c r="Q651" s="30" t="s">
        <v>1621</v>
      </c>
    </row>
    <row r="652" spans="1:17" s="1" customFormat="1" ht="409.5" customHeight="1">
      <c r="A652" s="75" t="s">
        <v>962</v>
      </c>
      <c r="B652" s="82" t="s">
        <v>1464</v>
      </c>
      <c r="C652" s="71">
        <f t="shared" si="960"/>
        <v>5000</v>
      </c>
      <c r="D652" s="71">
        <v>5000</v>
      </c>
      <c r="E652" s="71">
        <v>0</v>
      </c>
      <c r="F652" s="71">
        <v>0</v>
      </c>
      <c r="G652" s="71">
        <f t="shared" si="961"/>
        <v>0</v>
      </c>
      <c r="H652" s="71">
        <v>0</v>
      </c>
      <c r="I652" s="71">
        <v>0</v>
      </c>
      <c r="J652" s="71">
        <v>0</v>
      </c>
      <c r="K652" s="63" t="s">
        <v>32</v>
      </c>
      <c r="L652" s="71">
        <f t="shared" si="962"/>
        <v>0</v>
      </c>
      <c r="M652" s="71">
        <v>0</v>
      </c>
      <c r="N652" s="71">
        <v>0</v>
      </c>
      <c r="O652" s="71">
        <v>0</v>
      </c>
      <c r="P652" s="63" t="s">
        <v>32</v>
      </c>
      <c r="Q652" s="30" t="s">
        <v>1756</v>
      </c>
    </row>
    <row r="653" spans="1:17" s="1" customFormat="1" ht="105">
      <c r="A653" s="75" t="s">
        <v>963</v>
      </c>
      <c r="B653" s="82" t="s">
        <v>1465</v>
      </c>
      <c r="C653" s="71">
        <f t="shared" si="960"/>
        <v>168.07</v>
      </c>
      <c r="D653" s="71">
        <v>168.07</v>
      </c>
      <c r="E653" s="71">
        <v>0</v>
      </c>
      <c r="F653" s="71">
        <v>0</v>
      </c>
      <c r="G653" s="71">
        <f t="shared" si="961"/>
        <v>0</v>
      </c>
      <c r="H653" s="71">
        <v>0</v>
      </c>
      <c r="I653" s="71">
        <v>0</v>
      </c>
      <c r="J653" s="71">
        <v>0</v>
      </c>
      <c r="K653" s="63" t="s">
        <v>32</v>
      </c>
      <c r="L653" s="71">
        <f t="shared" si="962"/>
        <v>0</v>
      </c>
      <c r="M653" s="71">
        <v>0</v>
      </c>
      <c r="N653" s="71">
        <v>0</v>
      </c>
      <c r="O653" s="71">
        <v>0</v>
      </c>
      <c r="P653" s="63" t="s">
        <v>32</v>
      </c>
      <c r="Q653" s="30" t="s">
        <v>1757</v>
      </c>
    </row>
    <row r="654" spans="1:17" s="1" customFormat="1" ht="78.75">
      <c r="A654" s="75" t="s">
        <v>826</v>
      </c>
      <c r="B654" s="41" t="s">
        <v>494</v>
      </c>
      <c r="C654" s="71">
        <f>C655</f>
        <v>114111.73999999999</v>
      </c>
      <c r="D654" s="71">
        <f t="shared" ref="D654:J654" si="963">D655</f>
        <v>11411.21</v>
      </c>
      <c r="E654" s="71">
        <f t="shared" si="963"/>
        <v>102700.53</v>
      </c>
      <c r="F654" s="71">
        <f t="shared" si="963"/>
        <v>0</v>
      </c>
      <c r="G654" s="71">
        <f t="shared" si="963"/>
        <v>69694.47</v>
      </c>
      <c r="H654" s="71">
        <f t="shared" si="963"/>
        <v>5072.79</v>
      </c>
      <c r="I654" s="71">
        <f t="shared" si="963"/>
        <v>64621.68</v>
      </c>
      <c r="J654" s="71">
        <f t="shared" si="963"/>
        <v>0</v>
      </c>
      <c r="K654" s="63">
        <f t="shared" si="901"/>
        <v>0.61075635162517028</v>
      </c>
      <c r="L654" s="71">
        <f>L655</f>
        <v>33892.32</v>
      </c>
      <c r="M654" s="71">
        <f t="shared" ref="M654:O654" si="964">M655</f>
        <v>5072.8999999999996</v>
      </c>
      <c r="N654" s="71">
        <f t="shared" si="964"/>
        <v>28819.42</v>
      </c>
      <c r="O654" s="71">
        <f t="shared" si="964"/>
        <v>0</v>
      </c>
      <c r="P654" s="63">
        <f t="shared" si="902"/>
        <v>0.29700993079239701</v>
      </c>
      <c r="Q654" s="30"/>
    </row>
    <row r="655" spans="1:17" s="1" customFormat="1" ht="398.25" customHeight="1">
      <c r="A655" s="75" t="s">
        <v>1066</v>
      </c>
      <c r="B655" s="82" t="s">
        <v>1466</v>
      </c>
      <c r="C655" s="71">
        <f t="shared" ref="C655" si="965">D655+E655+F655</f>
        <v>114111.73999999999</v>
      </c>
      <c r="D655" s="71">
        <v>11411.21</v>
      </c>
      <c r="E655" s="71">
        <v>102700.53</v>
      </c>
      <c r="F655" s="71">
        <v>0</v>
      </c>
      <c r="G655" s="71">
        <f t="shared" ref="G655" si="966">H655+I655+J655</f>
        <v>69694.47</v>
      </c>
      <c r="H655" s="71">
        <v>5072.79</v>
      </c>
      <c r="I655" s="71">
        <v>64621.68</v>
      </c>
      <c r="J655" s="71">
        <v>0</v>
      </c>
      <c r="K655" s="63">
        <f t="shared" si="901"/>
        <v>0.61075635162517028</v>
      </c>
      <c r="L655" s="71">
        <f t="shared" ref="L655" si="967">M655+N655+O655</f>
        <v>33892.32</v>
      </c>
      <c r="M655" s="71">
        <v>5072.8999999999996</v>
      </c>
      <c r="N655" s="71">
        <v>28819.42</v>
      </c>
      <c r="O655" s="71">
        <v>0</v>
      </c>
      <c r="P655" s="63">
        <f t="shared" si="902"/>
        <v>0.29700993079239701</v>
      </c>
      <c r="Q655" s="30" t="s">
        <v>1779</v>
      </c>
    </row>
    <row r="656" spans="1:17" s="1" customFormat="1" ht="102">
      <c r="A656" s="75" t="s">
        <v>943</v>
      </c>
      <c r="B656" s="81" t="s">
        <v>1467</v>
      </c>
      <c r="C656" s="74">
        <f>C657+C658</f>
        <v>60657.43</v>
      </c>
      <c r="D656" s="74">
        <f t="shared" ref="D656:O656" si="968">D657+D658</f>
        <v>60657.43</v>
      </c>
      <c r="E656" s="74">
        <f t="shared" si="968"/>
        <v>0</v>
      </c>
      <c r="F656" s="74">
        <f t="shared" si="968"/>
        <v>0</v>
      </c>
      <c r="G656" s="74">
        <f t="shared" si="968"/>
        <v>60657.43</v>
      </c>
      <c r="H656" s="74">
        <f t="shared" si="968"/>
        <v>60657.43</v>
      </c>
      <c r="I656" s="74">
        <f t="shared" si="968"/>
        <v>0</v>
      </c>
      <c r="J656" s="74">
        <f t="shared" si="968"/>
        <v>0</v>
      </c>
      <c r="K656" s="63">
        <f t="shared" si="901"/>
        <v>1</v>
      </c>
      <c r="L656" s="74">
        <f t="shared" si="968"/>
        <v>60657.43</v>
      </c>
      <c r="M656" s="74">
        <f t="shared" si="968"/>
        <v>60657.43</v>
      </c>
      <c r="N656" s="74">
        <f t="shared" si="968"/>
        <v>0</v>
      </c>
      <c r="O656" s="74">
        <f t="shared" si="968"/>
        <v>0</v>
      </c>
      <c r="P656" s="63">
        <f t="shared" si="902"/>
        <v>1</v>
      </c>
      <c r="Q656" s="30"/>
    </row>
    <row r="657" spans="1:17" s="1" customFormat="1" ht="157.5">
      <c r="A657" s="75" t="s">
        <v>944</v>
      </c>
      <c r="B657" s="41" t="s">
        <v>1468</v>
      </c>
      <c r="C657" s="71">
        <f t="shared" ref="C657:C658" si="969">D657+E657+F657</f>
        <v>0</v>
      </c>
      <c r="D657" s="71">
        <v>0</v>
      </c>
      <c r="E657" s="71">
        <v>0</v>
      </c>
      <c r="F657" s="71">
        <v>0</v>
      </c>
      <c r="G657" s="71">
        <f>H657+I657+J657</f>
        <v>0</v>
      </c>
      <c r="H657" s="71">
        <v>0</v>
      </c>
      <c r="I657" s="71">
        <v>0</v>
      </c>
      <c r="J657" s="71">
        <v>0</v>
      </c>
      <c r="K657" s="63" t="s">
        <v>32</v>
      </c>
      <c r="L657" s="71">
        <f>M657+N657+O657</f>
        <v>0</v>
      </c>
      <c r="M657" s="71">
        <v>0</v>
      </c>
      <c r="N657" s="71">
        <v>0</v>
      </c>
      <c r="O657" s="71">
        <v>0</v>
      </c>
      <c r="P657" s="63" t="s">
        <v>32</v>
      </c>
      <c r="Q657" s="30" t="s">
        <v>1621</v>
      </c>
    </row>
    <row r="658" spans="1:17" s="1" customFormat="1" ht="409.5">
      <c r="A658" s="75" t="s">
        <v>964</v>
      </c>
      <c r="B658" s="41" t="s">
        <v>1469</v>
      </c>
      <c r="C658" s="71">
        <f t="shared" si="969"/>
        <v>60657.43</v>
      </c>
      <c r="D658" s="71">
        <v>60657.43</v>
      </c>
      <c r="E658" s="71">
        <v>0</v>
      </c>
      <c r="F658" s="71">
        <v>0</v>
      </c>
      <c r="G658" s="71">
        <f>H658+I658+J658</f>
        <v>60657.43</v>
      </c>
      <c r="H658" s="71">
        <v>60657.43</v>
      </c>
      <c r="I658" s="71">
        <v>0</v>
      </c>
      <c r="J658" s="71">
        <v>0</v>
      </c>
      <c r="K658" s="63">
        <f t="shared" si="901"/>
        <v>1</v>
      </c>
      <c r="L658" s="71">
        <f>M658+N658+O658</f>
        <v>60657.43</v>
      </c>
      <c r="M658" s="71">
        <v>60657.43</v>
      </c>
      <c r="N658" s="71">
        <v>0</v>
      </c>
      <c r="O658" s="71">
        <v>0</v>
      </c>
      <c r="P658" s="63">
        <f t="shared" si="902"/>
        <v>1</v>
      </c>
      <c r="Q658" s="30"/>
    </row>
    <row r="659" spans="1:17" s="1" customFormat="1" ht="153">
      <c r="A659" s="75" t="s">
        <v>905</v>
      </c>
      <c r="B659" s="81" t="s">
        <v>1470</v>
      </c>
      <c r="C659" s="74">
        <f>C660+C661+C662</f>
        <v>0</v>
      </c>
      <c r="D659" s="74">
        <f t="shared" ref="D659:O659" si="970">D660+D661+D662</f>
        <v>0</v>
      </c>
      <c r="E659" s="74">
        <f t="shared" si="970"/>
        <v>0</v>
      </c>
      <c r="F659" s="74">
        <f t="shared" si="970"/>
        <v>0</v>
      </c>
      <c r="G659" s="74">
        <f t="shared" si="970"/>
        <v>0</v>
      </c>
      <c r="H659" s="74">
        <f t="shared" si="970"/>
        <v>0</v>
      </c>
      <c r="I659" s="74">
        <f t="shared" si="970"/>
        <v>0</v>
      </c>
      <c r="J659" s="74">
        <f t="shared" si="970"/>
        <v>0</v>
      </c>
      <c r="K659" s="63" t="s">
        <v>32</v>
      </c>
      <c r="L659" s="74">
        <f t="shared" si="970"/>
        <v>0</v>
      </c>
      <c r="M659" s="74">
        <f t="shared" si="970"/>
        <v>0</v>
      </c>
      <c r="N659" s="74">
        <f t="shared" si="970"/>
        <v>0</v>
      </c>
      <c r="O659" s="74">
        <f t="shared" si="970"/>
        <v>0</v>
      </c>
      <c r="P659" s="63" t="s">
        <v>32</v>
      </c>
      <c r="Q659" s="30"/>
    </row>
    <row r="660" spans="1:17" s="1" customFormat="1" ht="105">
      <c r="A660" s="75" t="s">
        <v>858</v>
      </c>
      <c r="B660" s="41" t="s">
        <v>1471</v>
      </c>
      <c r="C660" s="71">
        <f>D660+E660+F660</f>
        <v>0</v>
      </c>
      <c r="D660" s="71">
        <v>0</v>
      </c>
      <c r="E660" s="71">
        <v>0</v>
      </c>
      <c r="F660" s="71">
        <v>0</v>
      </c>
      <c r="G660" s="71">
        <f>H660+I660+J660</f>
        <v>0</v>
      </c>
      <c r="H660" s="71">
        <v>0</v>
      </c>
      <c r="I660" s="71">
        <v>0</v>
      </c>
      <c r="J660" s="71">
        <v>0</v>
      </c>
      <c r="K660" s="63" t="s">
        <v>32</v>
      </c>
      <c r="L660" s="71">
        <f>M660+N660+O660</f>
        <v>0</v>
      </c>
      <c r="M660" s="71">
        <v>0</v>
      </c>
      <c r="N660" s="71">
        <v>0</v>
      </c>
      <c r="O660" s="71">
        <v>0</v>
      </c>
      <c r="P660" s="63" t="s">
        <v>32</v>
      </c>
      <c r="Q660" s="30" t="s">
        <v>1621</v>
      </c>
    </row>
    <row r="661" spans="1:17" s="1" customFormat="1" ht="105">
      <c r="A661" s="75" t="s">
        <v>928</v>
      </c>
      <c r="B661" s="41" t="s">
        <v>1472</v>
      </c>
      <c r="C661" s="71">
        <f t="shared" ref="C661:C662" si="971">D661+E661+F661</f>
        <v>0</v>
      </c>
      <c r="D661" s="71">
        <v>0</v>
      </c>
      <c r="E661" s="71">
        <v>0</v>
      </c>
      <c r="F661" s="71">
        <v>0</v>
      </c>
      <c r="G661" s="71">
        <f t="shared" ref="G661:G662" si="972">H661+I661+J661</f>
        <v>0</v>
      </c>
      <c r="H661" s="71">
        <v>0</v>
      </c>
      <c r="I661" s="71">
        <v>0</v>
      </c>
      <c r="J661" s="71">
        <v>0</v>
      </c>
      <c r="K661" s="63" t="s">
        <v>32</v>
      </c>
      <c r="L661" s="71">
        <f t="shared" ref="L661:L662" si="973">M661+N661+O661</f>
        <v>0</v>
      </c>
      <c r="M661" s="71">
        <v>0</v>
      </c>
      <c r="N661" s="71">
        <v>0</v>
      </c>
      <c r="O661" s="71">
        <v>0</v>
      </c>
      <c r="P661" s="63" t="s">
        <v>32</v>
      </c>
      <c r="Q661" s="30" t="s">
        <v>1621</v>
      </c>
    </row>
    <row r="662" spans="1:17" s="1" customFormat="1" ht="78.75">
      <c r="A662" s="75" t="s">
        <v>947</v>
      </c>
      <c r="B662" s="41" t="s">
        <v>1473</v>
      </c>
      <c r="C662" s="71">
        <f t="shared" si="971"/>
        <v>0</v>
      </c>
      <c r="D662" s="71">
        <v>0</v>
      </c>
      <c r="E662" s="71">
        <v>0</v>
      </c>
      <c r="F662" s="71">
        <v>0</v>
      </c>
      <c r="G662" s="71">
        <f t="shared" si="972"/>
        <v>0</v>
      </c>
      <c r="H662" s="71">
        <v>0</v>
      </c>
      <c r="I662" s="71">
        <v>0</v>
      </c>
      <c r="J662" s="71">
        <v>0</v>
      </c>
      <c r="K662" s="63" t="s">
        <v>32</v>
      </c>
      <c r="L662" s="71">
        <f t="shared" si="973"/>
        <v>0</v>
      </c>
      <c r="M662" s="71">
        <v>0</v>
      </c>
      <c r="N662" s="71">
        <v>0</v>
      </c>
      <c r="O662" s="71">
        <v>0</v>
      </c>
      <c r="P662" s="63" t="s">
        <v>32</v>
      </c>
      <c r="Q662" s="30" t="s">
        <v>1621</v>
      </c>
    </row>
    <row r="663" spans="1:17" s="1" customFormat="1" ht="51">
      <c r="A663" s="75" t="s">
        <v>896</v>
      </c>
      <c r="B663" s="81" t="s">
        <v>495</v>
      </c>
      <c r="C663" s="74">
        <f t="shared" ref="C663:J663" si="974">C664+C670+C673</f>
        <v>10500</v>
      </c>
      <c r="D663" s="74">
        <f t="shared" si="974"/>
        <v>10500</v>
      </c>
      <c r="E663" s="74">
        <f t="shared" si="974"/>
        <v>0</v>
      </c>
      <c r="F663" s="74">
        <f t="shared" si="974"/>
        <v>0</v>
      </c>
      <c r="G663" s="74">
        <f t="shared" si="974"/>
        <v>7796.9</v>
      </c>
      <c r="H663" s="74">
        <f t="shared" si="974"/>
        <v>7796.9</v>
      </c>
      <c r="I663" s="74">
        <f t="shared" si="974"/>
        <v>0</v>
      </c>
      <c r="J663" s="74">
        <f t="shared" si="974"/>
        <v>0</v>
      </c>
      <c r="K663" s="63">
        <f t="shared" si="901"/>
        <v>0.74256190476190476</v>
      </c>
      <c r="L663" s="74">
        <f>L664+L670+L673</f>
        <v>7796.9</v>
      </c>
      <c r="M663" s="74">
        <f>M664+M670+M673</f>
        <v>7796.9</v>
      </c>
      <c r="N663" s="74">
        <f>N664+N670+N673</f>
        <v>0</v>
      </c>
      <c r="O663" s="74">
        <f>O664+O670+O673</f>
        <v>0</v>
      </c>
      <c r="P663" s="63">
        <f t="shared" si="902"/>
        <v>0.74256190476190476</v>
      </c>
      <c r="Q663" s="30"/>
    </row>
    <row r="664" spans="1:17" s="1" customFormat="1" ht="76.5">
      <c r="A664" s="75" t="s">
        <v>899</v>
      </c>
      <c r="B664" s="81" t="s">
        <v>496</v>
      </c>
      <c r="C664" s="74">
        <f>C665+C666+C667+C668+C669</f>
        <v>10000</v>
      </c>
      <c r="D664" s="74">
        <f t="shared" ref="D664:O664" si="975">D665+D666+D667+D668+D669</f>
        <v>10000</v>
      </c>
      <c r="E664" s="74">
        <f t="shared" si="975"/>
        <v>0</v>
      </c>
      <c r="F664" s="74">
        <f t="shared" si="975"/>
        <v>0</v>
      </c>
      <c r="G664" s="74">
        <f t="shared" si="975"/>
        <v>7298.7</v>
      </c>
      <c r="H664" s="74">
        <f t="shared" si="975"/>
        <v>7298.7</v>
      </c>
      <c r="I664" s="74">
        <f t="shared" si="975"/>
        <v>0</v>
      </c>
      <c r="J664" s="74">
        <f t="shared" si="975"/>
        <v>0</v>
      </c>
      <c r="K664" s="63">
        <f t="shared" si="901"/>
        <v>0.72987000000000002</v>
      </c>
      <c r="L664" s="74">
        <f t="shared" si="975"/>
        <v>7298.7</v>
      </c>
      <c r="M664" s="74">
        <f t="shared" si="975"/>
        <v>7298.7</v>
      </c>
      <c r="N664" s="74">
        <f t="shared" si="975"/>
        <v>0</v>
      </c>
      <c r="O664" s="74">
        <f t="shared" si="975"/>
        <v>0</v>
      </c>
      <c r="P664" s="63">
        <f t="shared" si="902"/>
        <v>0.72987000000000002</v>
      </c>
      <c r="Q664" s="30"/>
    </row>
    <row r="665" spans="1:17" s="1" customFormat="1" ht="78.75">
      <c r="A665" s="75" t="s">
        <v>800</v>
      </c>
      <c r="B665" s="41" t="s">
        <v>497</v>
      </c>
      <c r="C665" s="71">
        <f t="shared" ref="C665" si="976">D665+E665+F665</f>
        <v>0</v>
      </c>
      <c r="D665" s="71">
        <v>0</v>
      </c>
      <c r="E665" s="71">
        <v>0</v>
      </c>
      <c r="F665" s="71">
        <v>0</v>
      </c>
      <c r="G665" s="71">
        <f t="shared" ref="G665" si="977">H665+I665+J665</f>
        <v>0</v>
      </c>
      <c r="H665" s="71">
        <v>0</v>
      </c>
      <c r="I665" s="71">
        <v>0</v>
      </c>
      <c r="J665" s="71">
        <v>0</v>
      </c>
      <c r="K665" s="63" t="s">
        <v>32</v>
      </c>
      <c r="L665" s="71">
        <f t="shared" ref="L665" si="978">M665+N665+O665</f>
        <v>0</v>
      </c>
      <c r="M665" s="71">
        <v>0</v>
      </c>
      <c r="N665" s="71">
        <v>0</v>
      </c>
      <c r="O665" s="71">
        <v>0</v>
      </c>
      <c r="P665" s="63" t="s">
        <v>32</v>
      </c>
      <c r="Q665" s="30" t="s">
        <v>1621</v>
      </c>
    </row>
    <row r="666" spans="1:17" s="1" customFormat="1" ht="52.5">
      <c r="A666" s="75" t="s">
        <v>802</v>
      </c>
      <c r="B666" s="41" t="s">
        <v>1474</v>
      </c>
      <c r="C666" s="71">
        <f t="shared" ref="C666" si="979">D666+E666+F666</f>
        <v>1120.72</v>
      </c>
      <c r="D666" s="71">
        <v>1120.72</v>
      </c>
      <c r="E666" s="71">
        <v>0</v>
      </c>
      <c r="F666" s="71">
        <v>0</v>
      </c>
      <c r="G666" s="71">
        <f t="shared" ref="G666:G669" si="980">H666+I666+J666</f>
        <v>1087.0999999999999</v>
      </c>
      <c r="H666" s="71">
        <v>1087.0999999999999</v>
      </c>
      <c r="I666" s="71">
        <v>0</v>
      </c>
      <c r="J666" s="71">
        <v>0</v>
      </c>
      <c r="K666" s="63">
        <f t="shared" si="901"/>
        <v>0.97000142765365116</v>
      </c>
      <c r="L666" s="71">
        <f t="shared" ref="L666:L669" si="981">M666+N666+O666</f>
        <v>1087.0999999999999</v>
      </c>
      <c r="M666" s="71">
        <v>1087.0999999999999</v>
      </c>
      <c r="N666" s="71">
        <v>0</v>
      </c>
      <c r="O666" s="71">
        <v>0</v>
      </c>
      <c r="P666" s="63">
        <f t="shared" si="902"/>
        <v>0.97000142765365116</v>
      </c>
      <c r="Q666" s="30" t="s">
        <v>1659</v>
      </c>
    </row>
    <row r="667" spans="1:17" s="1" customFormat="1" ht="78.75">
      <c r="A667" s="75" t="s">
        <v>828</v>
      </c>
      <c r="B667" s="41" t="s">
        <v>1475</v>
      </c>
      <c r="C667" s="71">
        <f>D667+E667+F667</f>
        <v>0</v>
      </c>
      <c r="D667" s="71">
        <v>0</v>
      </c>
      <c r="E667" s="71">
        <v>0</v>
      </c>
      <c r="F667" s="71">
        <v>0</v>
      </c>
      <c r="G667" s="71">
        <f t="shared" si="980"/>
        <v>0</v>
      </c>
      <c r="H667" s="71">
        <v>0</v>
      </c>
      <c r="I667" s="71">
        <v>0</v>
      </c>
      <c r="J667" s="71">
        <v>0</v>
      </c>
      <c r="K667" s="63" t="s">
        <v>32</v>
      </c>
      <c r="L667" s="71">
        <f t="shared" si="981"/>
        <v>0</v>
      </c>
      <c r="M667" s="71">
        <v>0</v>
      </c>
      <c r="N667" s="71">
        <v>0</v>
      </c>
      <c r="O667" s="71">
        <v>0</v>
      </c>
      <c r="P667" s="63" t="s">
        <v>32</v>
      </c>
      <c r="Q667" s="30" t="s">
        <v>1621</v>
      </c>
    </row>
    <row r="668" spans="1:17" s="1" customFormat="1" ht="52.5">
      <c r="A668" s="75" t="s">
        <v>850</v>
      </c>
      <c r="B668" s="41" t="s">
        <v>1476</v>
      </c>
      <c r="C668" s="71">
        <f>D668+E668+F668</f>
        <v>605.79999999999995</v>
      </c>
      <c r="D668" s="71">
        <v>605.79999999999995</v>
      </c>
      <c r="E668" s="71">
        <v>0</v>
      </c>
      <c r="F668" s="71">
        <v>0</v>
      </c>
      <c r="G668" s="71">
        <f t="shared" si="980"/>
        <v>599.20000000000005</v>
      </c>
      <c r="H668" s="71">
        <v>599.20000000000005</v>
      </c>
      <c r="I668" s="71">
        <v>0</v>
      </c>
      <c r="J668" s="71">
        <v>0</v>
      </c>
      <c r="K668" s="63">
        <f t="shared" si="901"/>
        <v>0.98910531528557299</v>
      </c>
      <c r="L668" s="71">
        <f t="shared" si="981"/>
        <v>599.20000000000005</v>
      </c>
      <c r="M668" s="71">
        <v>599.20000000000005</v>
      </c>
      <c r="N668" s="71">
        <v>0</v>
      </c>
      <c r="O668" s="71">
        <v>0</v>
      </c>
      <c r="P668" s="63">
        <f t="shared" si="902"/>
        <v>0.98910531528557299</v>
      </c>
      <c r="Q668" s="30"/>
    </row>
    <row r="669" spans="1:17" s="1" customFormat="1" ht="111.75" customHeight="1">
      <c r="A669" s="75" t="s">
        <v>933</v>
      </c>
      <c r="B669" s="41" t="s">
        <v>498</v>
      </c>
      <c r="C669" s="71">
        <f>D669+E669+F669</f>
        <v>8273.48</v>
      </c>
      <c r="D669" s="71">
        <v>8273.48</v>
      </c>
      <c r="E669" s="71">
        <v>0</v>
      </c>
      <c r="F669" s="71">
        <v>0</v>
      </c>
      <c r="G669" s="71">
        <f t="shared" si="980"/>
        <v>5612.4</v>
      </c>
      <c r="H669" s="71">
        <v>5612.4</v>
      </c>
      <c r="I669" s="71">
        <v>0</v>
      </c>
      <c r="J669" s="71">
        <v>0</v>
      </c>
      <c r="K669" s="63">
        <f t="shared" si="901"/>
        <v>0.67836025469330918</v>
      </c>
      <c r="L669" s="71">
        <f t="shared" si="981"/>
        <v>5612.4</v>
      </c>
      <c r="M669" s="71">
        <v>5612.4</v>
      </c>
      <c r="N669" s="71">
        <v>0</v>
      </c>
      <c r="O669" s="71">
        <v>0</v>
      </c>
      <c r="P669" s="63">
        <f t="shared" si="902"/>
        <v>0.67836025469330918</v>
      </c>
      <c r="Q669" s="30" t="s">
        <v>1780</v>
      </c>
    </row>
    <row r="670" spans="1:17" s="1" customFormat="1" ht="76.5">
      <c r="A670" s="75" t="s">
        <v>803</v>
      </c>
      <c r="B670" s="81" t="s">
        <v>1477</v>
      </c>
      <c r="C670" s="74">
        <f>C671+C672</f>
        <v>500</v>
      </c>
      <c r="D670" s="74">
        <f t="shared" ref="D670:O670" si="982">D671+D672</f>
        <v>500</v>
      </c>
      <c r="E670" s="74">
        <f t="shared" si="982"/>
        <v>0</v>
      </c>
      <c r="F670" s="74">
        <f t="shared" si="982"/>
        <v>0</v>
      </c>
      <c r="G670" s="74">
        <f t="shared" si="982"/>
        <v>498.2</v>
      </c>
      <c r="H670" s="74">
        <f t="shared" si="982"/>
        <v>498.2</v>
      </c>
      <c r="I670" s="74">
        <f t="shared" si="982"/>
        <v>0</v>
      </c>
      <c r="J670" s="74">
        <f t="shared" si="982"/>
        <v>0</v>
      </c>
      <c r="K670" s="63">
        <f t="shared" si="901"/>
        <v>0.99639999999999995</v>
      </c>
      <c r="L670" s="74">
        <f t="shared" si="982"/>
        <v>498.2</v>
      </c>
      <c r="M670" s="74">
        <f t="shared" si="982"/>
        <v>498.2</v>
      </c>
      <c r="N670" s="74">
        <f t="shared" si="982"/>
        <v>0</v>
      </c>
      <c r="O670" s="74">
        <f t="shared" si="982"/>
        <v>0</v>
      </c>
      <c r="P670" s="63">
        <f t="shared" si="902"/>
        <v>0.99639999999999995</v>
      </c>
      <c r="Q670" s="30"/>
    </row>
    <row r="671" spans="1:17" s="1" customFormat="1" ht="183.75">
      <c r="A671" s="75" t="s">
        <v>804</v>
      </c>
      <c r="B671" s="41" t="s">
        <v>1478</v>
      </c>
      <c r="C671" s="71">
        <f t="shared" ref="C671" si="983">D671+E671+F671</f>
        <v>0</v>
      </c>
      <c r="D671" s="71">
        <v>0</v>
      </c>
      <c r="E671" s="71">
        <v>0</v>
      </c>
      <c r="F671" s="71">
        <v>0</v>
      </c>
      <c r="G671" s="71">
        <f t="shared" ref="G671" si="984">H671+I671+J671</f>
        <v>0</v>
      </c>
      <c r="H671" s="71">
        <v>0</v>
      </c>
      <c r="I671" s="71">
        <v>0</v>
      </c>
      <c r="J671" s="71">
        <v>0</v>
      </c>
      <c r="K671" s="63" t="s">
        <v>32</v>
      </c>
      <c r="L671" s="71">
        <f t="shared" ref="L671" si="985">M671+N671+O671</f>
        <v>0</v>
      </c>
      <c r="M671" s="71">
        <v>0</v>
      </c>
      <c r="N671" s="71">
        <v>0</v>
      </c>
      <c r="O671" s="71">
        <v>0</v>
      </c>
      <c r="P671" s="63" t="s">
        <v>32</v>
      </c>
      <c r="Q671" s="30" t="s">
        <v>1621</v>
      </c>
    </row>
    <row r="672" spans="1:17" s="1" customFormat="1" ht="78.75">
      <c r="A672" s="75" t="s">
        <v>1089</v>
      </c>
      <c r="B672" s="41" t="s">
        <v>1479</v>
      </c>
      <c r="C672" s="71">
        <f>D672+E672+F672</f>
        <v>500</v>
      </c>
      <c r="D672" s="71">
        <v>500</v>
      </c>
      <c r="E672" s="71">
        <v>0</v>
      </c>
      <c r="F672" s="71">
        <v>0</v>
      </c>
      <c r="G672" s="71">
        <f>H672+I672+J672</f>
        <v>498.2</v>
      </c>
      <c r="H672" s="71">
        <v>498.2</v>
      </c>
      <c r="I672" s="71">
        <v>0</v>
      </c>
      <c r="J672" s="71">
        <v>0</v>
      </c>
      <c r="K672" s="63">
        <f t="shared" si="901"/>
        <v>0.99639999999999995</v>
      </c>
      <c r="L672" s="71">
        <f>M672+N672+O672</f>
        <v>498.2</v>
      </c>
      <c r="M672" s="71">
        <v>498.2</v>
      </c>
      <c r="N672" s="71">
        <v>0</v>
      </c>
      <c r="O672" s="71">
        <v>0</v>
      </c>
      <c r="P672" s="63">
        <f t="shared" si="902"/>
        <v>0.99639999999999995</v>
      </c>
      <c r="Q672" s="30"/>
    </row>
    <row r="673" spans="1:17" s="1" customFormat="1" ht="76.5">
      <c r="A673" s="75" t="s">
        <v>900</v>
      </c>
      <c r="B673" s="81" t="s">
        <v>499</v>
      </c>
      <c r="C673" s="74">
        <f>C674</f>
        <v>0</v>
      </c>
      <c r="D673" s="74">
        <f t="shared" ref="D673:J673" si="986">D674</f>
        <v>0</v>
      </c>
      <c r="E673" s="74">
        <f t="shared" si="986"/>
        <v>0</v>
      </c>
      <c r="F673" s="74">
        <f t="shared" si="986"/>
        <v>0</v>
      </c>
      <c r="G673" s="74">
        <f t="shared" si="986"/>
        <v>0</v>
      </c>
      <c r="H673" s="74">
        <f t="shared" si="986"/>
        <v>0</v>
      </c>
      <c r="I673" s="74">
        <f t="shared" si="986"/>
        <v>0</v>
      </c>
      <c r="J673" s="74">
        <f t="shared" si="986"/>
        <v>0</v>
      </c>
      <c r="K673" s="63" t="s">
        <v>32</v>
      </c>
      <c r="L673" s="74">
        <f>L674</f>
        <v>0</v>
      </c>
      <c r="M673" s="74">
        <f t="shared" ref="M673:O673" si="987">M674</f>
        <v>0</v>
      </c>
      <c r="N673" s="74">
        <f t="shared" si="987"/>
        <v>0</v>
      </c>
      <c r="O673" s="74">
        <f t="shared" si="987"/>
        <v>0</v>
      </c>
      <c r="P673" s="63" t="s">
        <v>32</v>
      </c>
      <c r="Q673" s="30"/>
    </row>
    <row r="674" spans="1:17" s="1" customFormat="1" ht="78.75">
      <c r="A674" s="75" t="s">
        <v>825</v>
      </c>
      <c r="B674" s="41" t="s">
        <v>500</v>
      </c>
      <c r="C674" s="71">
        <f t="shared" ref="C674" si="988">D674+E674+F674</f>
        <v>0</v>
      </c>
      <c r="D674" s="71">
        <v>0</v>
      </c>
      <c r="E674" s="71">
        <v>0</v>
      </c>
      <c r="F674" s="71">
        <v>0</v>
      </c>
      <c r="G674" s="71">
        <f t="shared" ref="G674" si="989">H674+I674+J674</f>
        <v>0</v>
      </c>
      <c r="H674" s="71">
        <v>0</v>
      </c>
      <c r="I674" s="71">
        <v>0</v>
      </c>
      <c r="J674" s="71">
        <v>0</v>
      </c>
      <c r="K674" s="63" t="s">
        <v>32</v>
      </c>
      <c r="L674" s="71">
        <f t="shared" ref="L674" si="990">M674+N674+O674</f>
        <v>0</v>
      </c>
      <c r="M674" s="71">
        <v>0</v>
      </c>
      <c r="N674" s="71">
        <v>0</v>
      </c>
      <c r="O674" s="71">
        <v>0</v>
      </c>
      <c r="P674" s="63" t="s">
        <v>32</v>
      </c>
      <c r="Q674" s="30" t="s">
        <v>1621</v>
      </c>
    </row>
    <row r="675" spans="1:17" s="1" customFormat="1" ht="51">
      <c r="A675" s="75" t="s">
        <v>827</v>
      </c>
      <c r="B675" s="81" t="s">
        <v>136</v>
      </c>
      <c r="C675" s="74">
        <f>C676</f>
        <v>662</v>
      </c>
      <c r="D675" s="74">
        <f t="shared" ref="D675:O676" si="991">D676</f>
        <v>0</v>
      </c>
      <c r="E675" s="74">
        <f t="shared" si="991"/>
        <v>662</v>
      </c>
      <c r="F675" s="74">
        <f t="shared" si="991"/>
        <v>0</v>
      </c>
      <c r="G675" s="74">
        <f t="shared" si="991"/>
        <v>501.9</v>
      </c>
      <c r="H675" s="74">
        <f t="shared" si="991"/>
        <v>0</v>
      </c>
      <c r="I675" s="74">
        <f t="shared" si="991"/>
        <v>501.9</v>
      </c>
      <c r="J675" s="74">
        <f t="shared" si="991"/>
        <v>0</v>
      </c>
      <c r="K675" s="63">
        <f t="shared" si="901"/>
        <v>0.75815709969788514</v>
      </c>
      <c r="L675" s="74">
        <f t="shared" si="991"/>
        <v>501.9</v>
      </c>
      <c r="M675" s="74">
        <f t="shared" si="991"/>
        <v>0</v>
      </c>
      <c r="N675" s="74">
        <f t="shared" si="991"/>
        <v>501.9</v>
      </c>
      <c r="O675" s="74">
        <f t="shared" si="991"/>
        <v>0</v>
      </c>
      <c r="P675" s="63">
        <f t="shared" si="902"/>
        <v>0.75815709969788514</v>
      </c>
      <c r="Q675" s="30"/>
    </row>
    <row r="676" spans="1:17" s="1" customFormat="1" ht="76.5">
      <c r="A676" s="75" t="s">
        <v>899</v>
      </c>
      <c r="B676" s="81" t="s">
        <v>137</v>
      </c>
      <c r="C676" s="74">
        <f>C677</f>
        <v>662</v>
      </c>
      <c r="D676" s="74">
        <f t="shared" si="991"/>
        <v>0</v>
      </c>
      <c r="E676" s="74">
        <f t="shared" si="991"/>
        <v>662</v>
      </c>
      <c r="F676" s="74">
        <f t="shared" si="991"/>
        <v>0</v>
      </c>
      <c r="G676" s="74">
        <f t="shared" si="991"/>
        <v>501.9</v>
      </c>
      <c r="H676" s="74">
        <f t="shared" si="991"/>
        <v>0</v>
      </c>
      <c r="I676" s="74">
        <f t="shared" si="991"/>
        <v>501.9</v>
      </c>
      <c r="J676" s="74">
        <f t="shared" si="991"/>
        <v>0</v>
      </c>
      <c r="K676" s="63">
        <f t="shared" si="901"/>
        <v>0.75815709969788514</v>
      </c>
      <c r="L676" s="74">
        <f t="shared" si="991"/>
        <v>501.9</v>
      </c>
      <c r="M676" s="74">
        <f t="shared" si="991"/>
        <v>0</v>
      </c>
      <c r="N676" s="74">
        <f t="shared" si="991"/>
        <v>501.9</v>
      </c>
      <c r="O676" s="74">
        <f t="shared" si="991"/>
        <v>0</v>
      </c>
      <c r="P676" s="63">
        <f t="shared" si="902"/>
        <v>0.75815709969788514</v>
      </c>
      <c r="Q676" s="30"/>
    </row>
    <row r="677" spans="1:17" s="1" customFormat="1" ht="105">
      <c r="A677" s="75" t="s">
        <v>799</v>
      </c>
      <c r="B677" s="41" t="s">
        <v>501</v>
      </c>
      <c r="C677" s="71">
        <f t="shared" ref="C677" si="992">D677+E677+F677</f>
        <v>662</v>
      </c>
      <c r="D677" s="71">
        <v>0</v>
      </c>
      <c r="E677" s="71">
        <v>662</v>
      </c>
      <c r="F677" s="71">
        <v>0</v>
      </c>
      <c r="G677" s="71">
        <f t="shared" ref="G677" si="993">H677+I677+J677</f>
        <v>501.9</v>
      </c>
      <c r="H677" s="71">
        <v>0</v>
      </c>
      <c r="I677" s="71">
        <v>501.9</v>
      </c>
      <c r="J677" s="71">
        <v>0</v>
      </c>
      <c r="K677" s="63">
        <f t="shared" si="901"/>
        <v>0.75815709969788514</v>
      </c>
      <c r="L677" s="71">
        <f t="shared" ref="L677" si="994">M677+N677+O677</f>
        <v>501.9</v>
      </c>
      <c r="M677" s="71">
        <v>0</v>
      </c>
      <c r="N677" s="71">
        <v>501.9</v>
      </c>
      <c r="O677" s="71">
        <v>0</v>
      </c>
      <c r="P677" s="63">
        <f t="shared" si="902"/>
        <v>0.75815709969788514</v>
      </c>
      <c r="Q677" s="30" t="s">
        <v>1778</v>
      </c>
    </row>
    <row r="678" spans="1:17" s="1" customFormat="1" ht="67.5" customHeight="1">
      <c r="A678" s="42" t="s">
        <v>16</v>
      </c>
      <c r="B678" s="83" t="s">
        <v>54</v>
      </c>
      <c r="C678" s="74">
        <f t="shared" ref="C678:J678" si="995">C679+C692+C706+C713</f>
        <v>2183.8000000000002</v>
      </c>
      <c r="D678" s="74">
        <f t="shared" si="995"/>
        <v>183.8</v>
      </c>
      <c r="E678" s="74">
        <f t="shared" si="995"/>
        <v>0</v>
      </c>
      <c r="F678" s="74">
        <f t="shared" si="995"/>
        <v>2000</v>
      </c>
      <c r="G678" s="74">
        <f t="shared" si="995"/>
        <v>2106.8000000000002</v>
      </c>
      <c r="H678" s="74">
        <f t="shared" si="995"/>
        <v>106.8</v>
      </c>
      <c r="I678" s="74">
        <f t="shared" si="995"/>
        <v>0</v>
      </c>
      <c r="J678" s="74">
        <f t="shared" si="995"/>
        <v>2000</v>
      </c>
      <c r="K678" s="63">
        <f t="shared" si="7"/>
        <v>0.96474036083890469</v>
      </c>
      <c r="L678" s="74">
        <f>L679+L692+L706+L713</f>
        <v>2106.8000000000002</v>
      </c>
      <c r="M678" s="74">
        <f>M679+M692+M706+M713</f>
        <v>106.8</v>
      </c>
      <c r="N678" s="74">
        <f>N679+N692+N706+N713</f>
        <v>0</v>
      </c>
      <c r="O678" s="74">
        <f>O679+O692+O706+O713</f>
        <v>2000</v>
      </c>
      <c r="P678" s="63">
        <f t="shared" si="3"/>
        <v>0.96474036083890469</v>
      </c>
      <c r="Q678" s="30"/>
    </row>
    <row r="679" spans="1:17" s="1" customFormat="1" ht="26.25">
      <c r="A679" s="75" t="s">
        <v>6</v>
      </c>
      <c r="B679" s="81" t="s">
        <v>502</v>
      </c>
      <c r="C679" s="74">
        <f>C680+C686</f>
        <v>0</v>
      </c>
      <c r="D679" s="74">
        <f t="shared" ref="D679:L679" si="996">D680+D686</f>
        <v>0</v>
      </c>
      <c r="E679" s="74">
        <f t="shared" si="996"/>
        <v>0</v>
      </c>
      <c r="F679" s="74">
        <f t="shared" si="996"/>
        <v>0</v>
      </c>
      <c r="G679" s="74">
        <f t="shared" si="996"/>
        <v>0</v>
      </c>
      <c r="H679" s="74">
        <f t="shared" si="996"/>
        <v>0</v>
      </c>
      <c r="I679" s="74">
        <f t="shared" si="996"/>
        <v>0</v>
      </c>
      <c r="J679" s="74">
        <f t="shared" si="996"/>
        <v>0</v>
      </c>
      <c r="K679" s="63" t="s">
        <v>32</v>
      </c>
      <c r="L679" s="74">
        <f t="shared" si="996"/>
        <v>0</v>
      </c>
      <c r="M679" s="74">
        <f t="shared" ref="M679" si="997">M680+M686</f>
        <v>0</v>
      </c>
      <c r="N679" s="74">
        <f t="shared" ref="N679" si="998">N680+N686</f>
        <v>0</v>
      </c>
      <c r="O679" s="74">
        <f t="shared" ref="O679" si="999">O680+O686</f>
        <v>0</v>
      </c>
      <c r="P679" s="63" t="s">
        <v>32</v>
      </c>
      <c r="Q679" s="30"/>
    </row>
    <row r="680" spans="1:17" s="1" customFormat="1" ht="102">
      <c r="A680" s="75" t="s">
        <v>803</v>
      </c>
      <c r="B680" s="81" t="s">
        <v>503</v>
      </c>
      <c r="C680" s="74">
        <f>C681+C682+C683+C684+C685</f>
        <v>0</v>
      </c>
      <c r="D680" s="74">
        <f t="shared" ref="D680:L680" si="1000">D681+D682+D683+D684+D685</f>
        <v>0</v>
      </c>
      <c r="E680" s="74">
        <f t="shared" si="1000"/>
        <v>0</v>
      </c>
      <c r="F680" s="74">
        <f t="shared" si="1000"/>
        <v>0</v>
      </c>
      <c r="G680" s="74">
        <f t="shared" si="1000"/>
        <v>0</v>
      </c>
      <c r="H680" s="74">
        <f t="shared" si="1000"/>
        <v>0</v>
      </c>
      <c r="I680" s="74">
        <f t="shared" si="1000"/>
        <v>0</v>
      </c>
      <c r="J680" s="74">
        <f t="shared" si="1000"/>
        <v>0</v>
      </c>
      <c r="K680" s="63" t="s">
        <v>32</v>
      </c>
      <c r="L680" s="74">
        <f t="shared" si="1000"/>
        <v>0</v>
      </c>
      <c r="M680" s="74">
        <f t="shared" ref="M680" si="1001">M681+M682+M683+M684+M685</f>
        <v>0</v>
      </c>
      <c r="N680" s="74">
        <f t="shared" ref="N680" si="1002">N681+N682+N683+N684+N685</f>
        <v>0</v>
      </c>
      <c r="O680" s="74">
        <f t="shared" ref="O680" si="1003">O681+O682+O683+O684+O685</f>
        <v>0</v>
      </c>
      <c r="P680" s="63" t="s">
        <v>32</v>
      </c>
      <c r="Q680" s="30"/>
    </row>
    <row r="681" spans="1:17" s="1" customFormat="1" ht="52.5">
      <c r="A681" s="75" t="s">
        <v>804</v>
      </c>
      <c r="B681" s="41" t="s">
        <v>504</v>
      </c>
      <c r="C681" s="71">
        <f t="shared" ref="C681" si="1004">D681+E681+F681</f>
        <v>0</v>
      </c>
      <c r="D681" s="71">
        <v>0</v>
      </c>
      <c r="E681" s="71">
        <v>0</v>
      </c>
      <c r="F681" s="71">
        <v>0</v>
      </c>
      <c r="G681" s="71">
        <f t="shared" ref="G681" si="1005">H681+I681+J681</f>
        <v>0</v>
      </c>
      <c r="H681" s="71">
        <v>0</v>
      </c>
      <c r="I681" s="71">
        <v>0</v>
      </c>
      <c r="J681" s="71">
        <v>0</v>
      </c>
      <c r="K681" s="63" t="s">
        <v>32</v>
      </c>
      <c r="L681" s="71">
        <f t="shared" ref="L681" si="1006">M681+N681+O681</f>
        <v>0</v>
      </c>
      <c r="M681" s="71">
        <v>0</v>
      </c>
      <c r="N681" s="71">
        <v>0</v>
      </c>
      <c r="O681" s="71">
        <v>0</v>
      </c>
      <c r="P681" s="63" t="s">
        <v>32</v>
      </c>
      <c r="Q681" s="30" t="s">
        <v>1621</v>
      </c>
    </row>
    <row r="682" spans="1:17" s="1" customFormat="1" ht="78.75">
      <c r="A682" s="75" t="s">
        <v>805</v>
      </c>
      <c r="B682" s="41" t="s">
        <v>505</v>
      </c>
      <c r="C682" s="71">
        <f t="shared" ref="C682" si="1007">D682+E682+F682</f>
        <v>0</v>
      </c>
      <c r="D682" s="71">
        <v>0</v>
      </c>
      <c r="E682" s="71">
        <v>0</v>
      </c>
      <c r="F682" s="71">
        <v>0</v>
      </c>
      <c r="G682" s="71">
        <f t="shared" ref="G682" si="1008">H682+I682+J682</f>
        <v>0</v>
      </c>
      <c r="H682" s="71">
        <v>0</v>
      </c>
      <c r="I682" s="71">
        <v>0</v>
      </c>
      <c r="J682" s="71">
        <v>0</v>
      </c>
      <c r="K682" s="63" t="s">
        <v>32</v>
      </c>
      <c r="L682" s="71">
        <f t="shared" ref="L682" si="1009">M682+N682+O682</f>
        <v>0</v>
      </c>
      <c r="M682" s="71">
        <v>0</v>
      </c>
      <c r="N682" s="71">
        <v>0</v>
      </c>
      <c r="O682" s="71">
        <v>0</v>
      </c>
      <c r="P682" s="63" t="s">
        <v>32</v>
      </c>
      <c r="Q682" s="30" t="s">
        <v>1621</v>
      </c>
    </row>
    <row r="683" spans="1:17" s="1" customFormat="1" ht="105">
      <c r="A683" s="75" t="s">
        <v>807</v>
      </c>
      <c r="B683" s="41" t="s">
        <v>506</v>
      </c>
      <c r="C683" s="71">
        <f t="shared" ref="C683" si="1010">D683+E683+F683</f>
        <v>0</v>
      </c>
      <c r="D683" s="71">
        <v>0</v>
      </c>
      <c r="E683" s="71">
        <v>0</v>
      </c>
      <c r="F683" s="71">
        <v>0</v>
      </c>
      <c r="G683" s="71">
        <f t="shared" ref="G683" si="1011">H683+I683+J683</f>
        <v>0</v>
      </c>
      <c r="H683" s="71">
        <v>0</v>
      </c>
      <c r="I683" s="71">
        <v>0</v>
      </c>
      <c r="J683" s="71">
        <v>0</v>
      </c>
      <c r="K683" s="63" t="s">
        <v>32</v>
      </c>
      <c r="L683" s="71">
        <f t="shared" ref="L683" si="1012">M683+N683+O683</f>
        <v>0</v>
      </c>
      <c r="M683" s="71">
        <v>0</v>
      </c>
      <c r="N683" s="71">
        <v>0</v>
      </c>
      <c r="O683" s="71">
        <v>0</v>
      </c>
      <c r="P683" s="63" t="s">
        <v>32</v>
      </c>
      <c r="Q683" s="30" t="s">
        <v>1621</v>
      </c>
    </row>
    <row r="684" spans="1:17" s="1" customFormat="1" ht="78.75">
      <c r="A684" s="75" t="s">
        <v>811</v>
      </c>
      <c r="B684" s="41" t="s">
        <v>507</v>
      </c>
      <c r="C684" s="71">
        <f t="shared" ref="C684" si="1013">D684+E684+F684</f>
        <v>0</v>
      </c>
      <c r="D684" s="71">
        <v>0</v>
      </c>
      <c r="E684" s="71">
        <v>0</v>
      </c>
      <c r="F684" s="71">
        <v>0</v>
      </c>
      <c r="G684" s="71">
        <f t="shared" ref="G684" si="1014">H684+I684+J684</f>
        <v>0</v>
      </c>
      <c r="H684" s="71">
        <v>0</v>
      </c>
      <c r="I684" s="71">
        <v>0</v>
      </c>
      <c r="J684" s="71">
        <v>0</v>
      </c>
      <c r="K684" s="63" t="s">
        <v>32</v>
      </c>
      <c r="L684" s="71">
        <f t="shared" ref="L684" si="1015">M684+N684+O684</f>
        <v>0</v>
      </c>
      <c r="M684" s="71">
        <v>0</v>
      </c>
      <c r="N684" s="71">
        <v>0</v>
      </c>
      <c r="O684" s="71">
        <v>0</v>
      </c>
      <c r="P684" s="63" t="s">
        <v>32</v>
      </c>
      <c r="Q684" s="30" t="s">
        <v>1621</v>
      </c>
    </row>
    <row r="685" spans="1:17" s="1" customFormat="1" ht="131.25">
      <c r="A685" s="75" t="s">
        <v>813</v>
      </c>
      <c r="B685" s="41" t="s">
        <v>508</v>
      </c>
      <c r="C685" s="71">
        <f t="shared" ref="C685" si="1016">D685+E685+F685</f>
        <v>0</v>
      </c>
      <c r="D685" s="71">
        <v>0</v>
      </c>
      <c r="E685" s="71">
        <v>0</v>
      </c>
      <c r="F685" s="71">
        <v>0</v>
      </c>
      <c r="G685" s="71">
        <f t="shared" ref="G685" si="1017">H685+I685+J685</f>
        <v>0</v>
      </c>
      <c r="H685" s="71">
        <v>0</v>
      </c>
      <c r="I685" s="71">
        <v>0</v>
      </c>
      <c r="J685" s="71">
        <v>0</v>
      </c>
      <c r="K685" s="63" t="s">
        <v>32</v>
      </c>
      <c r="L685" s="71">
        <f t="shared" ref="L685" si="1018">M685+N685+O685</f>
        <v>0</v>
      </c>
      <c r="M685" s="71">
        <v>0</v>
      </c>
      <c r="N685" s="71">
        <v>0</v>
      </c>
      <c r="O685" s="71">
        <v>0</v>
      </c>
      <c r="P685" s="63" t="s">
        <v>32</v>
      </c>
      <c r="Q685" s="30" t="s">
        <v>1621</v>
      </c>
    </row>
    <row r="686" spans="1:17" s="1" customFormat="1" ht="76.5">
      <c r="A686" s="75" t="s">
        <v>948</v>
      </c>
      <c r="B686" s="81" t="s">
        <v>509</v>
      </c>
      <c r="C686" s="74">
        <f>C687+C688+C689+C690+C691</f>
        <v>0</v>
      </c>
      <c r="D686" s="74">
        <f t="shared" ref="D686:O686" si="1019">D687+D688+D689+D690+D691</f>
        <v>0</v>
      </c>
      <c r="E686" s="74">
        <f t="shared" si="1019"/>
        <v>0</v>
      </c>
      <c r="F686" s="74">
        <f t="shared" si="1019"/>
        <v>0</v>
      </c>
      <c r="G686" s="74">
        <f t="shared" si="1019"/>
        <v>0</v>
      </c>
      <c r="H686" s="74">
        <f t="shared" si="1019"/>
        <v>0</v>
      </c>
      <c r="I686" s="74">
        <f t="shared" si="1019"/>
        <v>0</v>
      </c>
      <c r="J686" s="74">
        <f t="shared" si="1019"/>
        <v>0</v>
      </c>
      <c r="K686" s="74" t="s">
        <v>32</v>
      </c>
      <c r="L686" s="74">
        <f t="shared" si="1019"/>
        <v>0</v>
      </c>
      <c r="M686" s="74">
        <f t="shared" si="1019"/>
        <v>0</v>
      </c>
      <c r="N686" s="74">
        <f t="shared" si="1019"/>
        <v>0</v>
      </c>
      <c r="O686" s="74">
        <f t="shared" si="1019"/>
        <v>0</v>
      </c>
      <c r="P686" s="85" t="s">
        <v>32</v>
      </c>
      <c r="Q686" s="30"/>
    </row>
    <row r="687" spans="1:17" s="1" customFormat="1" ht="78.75">
      <c r="A687" s="75" t="s">
        <v>865</v>
      </c>
      <c r="B687" s="41" t="s">
        <v>510</v>
      </c>
      <c r="C687" s="71">
        <f t="shared" ref="C687" si="1020">D687+E687+F687</f>
        <v>0</v>
      </c>
      <c r="D687" s="71">
        <v>0</v>
      </c>
      <c r="E687" s="71">
        <v>0</v>
      </c>
      <c r="F687" s="71">
        <v>0</v>
      </c>
      <c r="G687" s="71">
        <f t="shared" ref="G687" si="1021">H687+I687+J687</f>
        <v>0</v>
      </c>
      <c r="H687" s="71">
        <v>0</v>
      </c>
      <c r="I687" s="71">
        <v>0</v>
      </c>
      <c r="J687" s="71">
        <v>0</v>
      </c>
      <c r="K687" s="63" t="s">
        <v>32</v>
      </c>
      <c r="L687" s="71">
        <f t="shared" ref="L687" si="1022">M687+N687+O687</f>
        <v>0</v>
      </c>
      <c r="M687" s="71">
        <v>0</v>
      </c>
      <c r="N687" s="71">
        <v>0</v>
      </c>
      <c r="O687" s="71">
        <v>0</v>
      </c>
      <c r="P687" s="63" t="s">
        <v>32</v>
      </c>
      <c r="Q687" s="30" t="s">
        <v>1621</v>
      </c>
    </row>
    <row r="688" spans="1:17" s="1" customFormat="1" ht="78.75">
      <c r="A688" s="75" t="s">
        <v>950</v>
      </c>
      <c r="B688" s="41" t="s">
        <v>511</v>
      </c>
      <c r="C688" s="71">
        <f t="shared" ref="C688" si="1023">D688+E688+F688</f>
        <v>0</v>
      </c>
      <c r="D688" s="71">
        <v>0</v>
      </c>
      <c r="E688" s="71">
        <v>0</v>
      </c>
      <c r="F688" s="71">
        <v>0</v>
      </c>
      <c r="G688" s="71">
        <f t="shared" ref="G688" si="1024">H688+I688+J688</f>
        <v>0</v>
      </c>
      <c r="H688" s="71">
        <v>0</v>
      </c>
      <c r="I688" s="71">
        <v>0</v>
      </c>
      <c r="J688" s="71">
        <v>0</v>
      </c>
      <c r="K688" s="63" t="s">
        <v>32</v>
      </c>
      <c r="L688" s="71">
        <f t="shared" ref="L688" si="1025">M688+N688+O688</f>
        <v>0</v>
      </c>
      <c r="M688" s="71">
        <v>0</v>
      </c>
      <c r="N688" s="71">
        <v>0</v>
      </c>
      <c r="O688" s="71">
        <v>0</v>
      </c>
      <c r="P688" s="63" t="s">
        <v>32</v>
      </c>
      <c r="Q688" s="30" t="s">
        <v>1621</v>
      </c>
    </row>
    <row r="689" spans="1:17" s="1" customFormat="1" ht="52.5">
      <c r="A689" s="75" t="s">
        <v>951</v>
      </c>
      <c r="B689" s="41" t="s">
        <v>512</v>
      </c>
      <c r="C689" s="71">
        <f t="shared" ref="C689" si="1026">D689+E689+F689</f>
        <v>0</v>
      </c>
      <c r="D689" s="71">
        <v>0</v>
      </c>
      <c r="E689" s="71">
        <v>0</v>
      </c>
      <c r="F689" s="71">
        <v>0</v>
      </c>
      <c r="G689" s="71">
        <f t="shared" ref="G689" si="1027">H689+I689+J689</f>
        <v>0</v>
      </c>
      <c r="H689" s="71">
        <v>0</v>
      </c>
      <c r="I689" s="71">
        <v>0</v>
      </c>
      <c r="J689" s="71">
        <v>0</v>
      </c>
      <c r="K689" s="63" t="s">
        <v>32</v>
      </c>
      <c r="L689" s="71">
        <f t="shared" ref="L689" si="1028">M689+N689+O689</f>
        <v>0</v>
      </c>
      <c r="M689" s="71">
        <v>0</v>
      </c>
      <c r="N689" s="71">
        <v>0</v>
      </c>
      <c r="O689" s="71">
        <v>0</v>
      </c>
      <c r="P689" s="63" t="s">
        <v>32</v>
      </c>
      <c r="Q689" s="30" t="s">
        <v>1621</v>
      </c>
    </row>
    <row r="690" spans="1:17" s="1" customFormat="1" ht="78.75">
      <c r="A690" s="75" t="s">
        <v>952</v>
      </c>
      <c r="B690" s="41" t="s">
        <v>513</v>
      </c>
      <c r="C690" s="71">
        <f t="shared" ref="C690" si="1029">D690+E690+F690</f>
        <v>0</v>
      </c>
      <c r="D690" s="71">
        <v>0</v>
      </c>
      <c r="E690" s="71">
        <v>0</v>
      </c>
      <c r="F690" s="71">
        <v>0</v>
      </c>
      <c r="G690" s="71">
        <f t="shared" ref="G690" si="1030">H690+I690+J690</f>
        <v>0</v>
      </c>
      <c r="H690" s="71">
        <v>0</v>
      </c>
      <c r="I690" s="71">
        <v>0</v>
      </c>
      <c r="J690" s="71">
        <v>0</v>
      </c>
      <c r="K690" s="63" t="s">
        <v>32</v>
      </c>
      <c r="L690" s="71">
        <f t="shared" ref="L690" si="1031">M690+N690+O690</f>
        <v>0</v>
      </c>
      <c r="M690" s="71">
        <v>0</v>
      </c>
      <c r="N690" s="71">
        <v>0</v>
      </c>
      <c r="O690" s="71">
        <v>0</v>
      </c>
      <c r="P690" s="63" t="s">
        <v>32</v>
      </c>
      <c r="Q690" s="30" t="s">
        <v>1621</v>
      </c>
    </row>
    <row r="691" spans="1:17" s="1" customFormat="1" ht="52.5">
      <c r="A691" s="75" t="s">
        <v>953</v>
      </c>
      <c r="B691" s="41" t="s">
        <v>514</v>
      </c>
      <c r="C691" s="71">
        <f t="shared" ref="C691" si="1032">D691+E691+F691</f>
        <v>0</v>
      </c>
      <c r="D691" s="71">
        <v>0</v>
      </c>
      <c r="E691" s="71">
        <v>0</v>
      </c>
      <c r="F691" s="71">
        <v>0</v>
      </c>
      <c r="G691" s="71">
        <f t="shared" ref="G691" si="1033">H691+I691+J691</f>
        <v>0</v>
      </c>
      <c r="H691" s="71">
        <v>0</v>
      </c>
      <c r="I691" s="71">
        <v>0</v>
      </c>
      <c r="J691" s="71">
        <v>0</v>
      </c>
      <c r="K691" s="63" t="s">
        <v>32</v>
      </c>
      <c r="L691" s="71">
        <f t="shared" ref="L691" si="1034">M691+N691+O691</f>
        <v>0</v>
      </c>
      <c r="M691" s="71">
        <v>0</v>
      </c>
      <c r="N691" s="71">
        <v>0</v>
      </c>
      <c r="O691" s="71">
        <v>0</v>
      </c>
      <c r="P691" s="63" t="s">
        <v>32</v>
      </c>
      <c r="Q691" s="30" t="s">
        <v>1621</v>
      </c>
    </row>
    <row r="692" spans="1:17" s="1" customFormat="1" ht="26.25">
      <c r="A692" s="75" t="s">
        <v>23</v>
      </c>
      <c r="B692" s="81" t="s">
        <v>515</v>
      </c>
      <c r="C692" s="74">
        <f>C693+C695+C700</f>
        <v>0</v>
      </c>
      <c r="D692" s="74">
        <f t="shared" ref="D692:O692" si="1035">D693+D695+D700</f>
        <v>0</v>
      </c>
      <c r="E692" s="74">
        <f t="shared" si="1035"/>
        <v>0</v>
      </c>
      <c r="F692" s="74">
        <f t="shared" si="1035"/>
        <v>0</v>
      </c>
      <c r="G692" s="74">
        <f t="shared" si="1035"/>
        <v>0</v>
      </c>
      <c r="H692" s="74">
        <f t="shared" si="1035"/>
        <v>0</v>
      </c>
      <c r="I692" s="74">
        <f t="shared" si="1035"/>
        <v>0</v>
      </c>
      <c r="J692" s="74">
        <f t="shared" si="1035"/>
        <v>0</v>
      </c>
      <c r="K692" s="74" t="s">
        <v>32</v>
      </c>
      <c r="L692" s="74">
        <f t="shared" si="1035"/>
        <v>0</v>
      </c>
      <c r="M692" s="74">
        <f t="shared" si="1035"/>
        <v>0</v>
      </c>
      <c r="N692" s="74">
        <f t="shared" si="1035"/>
        <v>0</v>
      </c>
      <c r="O692" s="74">
        <f t="shared" si="1035"/>
        <v>0</v>
      </c>
      <c r="P692" s="63" t="s">
        <v>32</v>
      </c>
      <c r="Q692" s="30"/>
    </row>
    <row r="693" spans="1:17" s="1" customFormat="1" ht="76.5">
      <c r="A693" s="75" t="s">
        <v>899</v>
      </c>
      <c r="B693" s="81" t="s">
        <v>516</v>
      </c>
      <c r="C693" s="74">
        <f>C694</f>
        <v>0</v>
      </c>
      <c r="D693" s="74">
        <f t="shared" ref="D693:L693" si="1036">D694</f>
        <v>0</v>
      </c>
      <c r="E693" s="74">
        <f t="shared" si="1036"/>
        <v>0</v>
      </c>
      <c r="F693" s="74">
        <f t="shared" si="1036"/>
        <v>0</v>
      </c>
      <c r="G693" s="74">
        <f t="shared" si="1036"/>
        <v>0</v>
      </c>
      <c r="H693" s="74">
        <f t="shared" si="1036"/>
        <v>0</v>
      </c>
      <c r="I693" s="74">
        <f t="shared" si="1036"/>
        <v>0</v>
      </c>
      <c r="J693" s="74">
        <f t="shared" si="1036"/>
        <v>0</v>
      </c>
      <c r="K693" s="63" t="s">
        <v>32</v>
      </c>
      <c r="L693" s="74">
        <f t="shared" si="1036"/>
        <v>0</v>
      </c>
      <c r="M693" s="74">
        <f t="shared" ref="M693" si="1037">M694</f>
        <v>0</v>
      </c>
      <c r="N693" s="74">
        <f t="shared" ref="N693" si="1038">N694</f>
        <v>0</v>
      </c>
      <c r="O693" s="74">
        <f t="shared" ref="O693" si="1039">O694</f>
        <v>0</v>
      </c>
      <c r="P693" s="63" t="s">
        <v>32</v>
      </c>
      <c r="Q693" s="30"/>
    </row>
    <row r="694" spans="1:17" s="1" customFormat="1" ht="52.5">
      <c r="A694" s="75" t="s">
        <v>799</v>
      </c>
      <c r="B694" s="41" t="s">
        <v>517</v>
      </c>
      <c r="C694" s="71">
        <f t="shared" ref="C694" si="1040">D694+E694+F694</f>
        <v>0</v>
      </c>
      <c r="D694" s="71">
        <v>0</v>
      </c>
      <c r="E694" s="71">
        <v>0</v>
      </c>
      <c r="F694" s="71">
        <v>0</v>
      </c>
      <c r="G694" s="71">
        <f t="shared" ref="G694" si="1041">H694+I694+J694</f>
        <v>0</v>
      </c>
      <c r="H694" s="71">
        <v>0</v>
      </c>
      <c r="I694" s="71">
        <v>0</v>
      </c>
      <c r="J694" s="71">
        <v>0</v>
      </c>
      <c r="K694" s="63" t="s">
        <v>32</v>
      </c>
      <c r="L694" s="71">
        <f>M694+N694+O694</f>
        <v>0</v>
      </c>
      <c r="M694" s="71">
        <v>0</v>
      </c>
      <c r="N694" s="71">
        <v>0</v>
      </c>
      <c r="O694" s="71">
        <v>0</v>
      </c>
      <c r="P694" s="63" t="s">
        <v>32</v>
      </c>
      <c r="Q694" s="30" t="s">
        <v>1621</v>
      </c>
    </row>
    <row r="695" spans="1:17" s="1" customFormat="1" ht="76.5">
      <c r="A695" s="75" t="s">
        <v>803</v>
      </c>
      <c r="B695" s="81" t="s">
        <v>518</v>
      </c>
      <c r="C695" s="74">
        <f>C696+C697+C698+C699</f>
        <v>0</v>
      </c>
      <c r="D695" s="74">
        <f t="shared" ref="D695:L695" si="1042">D696+D697+D698+D699</f>
        <v>0</v>
      </c>
      <c r="E695" s="74">
        <f t="shared" si="1042"/>
        <v>0</v>
      </c>
      <c r="F695" s="74">
        <f t="shared" si="1042"/>
        <v>0</v>
      </c>
      <c r="G695" s="74">
        <f t="shared" si="1042"/>
        <v>0</v>
      </c>
      <c r="H695" s="74">
        <f t="shared" si="1042"/>
        <v>0</v>
      </c>
      <c r="I695" s="74">
        <f t="shared" si="1042"/>
        <v>0</v>
      </c>
      <c r="J695" s="74">
        <f t="shared" si="1042"/>
        <v>0</v>
      </c>
      <c r="K695" s="63" t="s">
        <v>32</v>
      </c>
      <c r="L695" s="74">
        <f t="shared" si="1042"/>
        <v>0</v>
      </c>
      <c r="M695" s="74">
        <f t="shared" ref="M695" si="1043">M696+M697+M698+M699</f>
        <v>0</v>
      </c>
      <c r="N695" s="74">
        <f t="shared" ref="N695" si="1044">N696+N697+N698+N699</f>
        <v>0</v>
      </c>
      <c r="O695" s="74">
        <f t="shared" ref="O695" si="1045">O696+O697+O698+O699</f>
        <v>0</v>
      </c>
      <c r="P695" s="63" t="s">
        <v>32</v>
      </c>
      <c r="Q695" s="30"/>
    </row>
    <row r="696" spans="1:17" s="1" customFormat="1" ht="131.25">
      <c r="A696" s="75" t="s">
        <v>804</v>
      </c>
      <c r="B696" s="41" t="s">
        <v>519</v>
      </c>
      <c r="C696" s="71">
        <f t="shared" ref="C696" si="1046">D696+E696+F696</f>
        <v>0</v>
      </c>
      <c r="D696" s="71">
        <v>0</v>
      </c>
      <c r="E696" s="71">
        <v>0</v>
      </c>
      <c r="F696" s="71">
        <v>0</v>
      </c>
      <c r="G696" s="71">
        <f t="shared" ref="G696" si="1047">H696+I696+J696</f>
        <v>0</v>
      </c>
      <c r="H696" s="71">
        <v>0</v>
      </c>
      <c r="I696" s="71">
        <v>0</v>
      </c>
      <c r="J696" s="71">
        <v>0</v>
      </c>
      <c r="K696" s="63" t="s">
        <v>32</v>
      </c>
      <c r="L696" s="71">
        <f t="shared" ref="L696" si="1048">M696+N696+O696</f>
        <v>0</v>
      </c>
      <c r="M696" s="71">
        <v>0</v>
      </c>
      <c r="N696" s="71">
        <v>0</v>
      </c>
      <c r="O696" s="71">
        <v>0</v>
      </c>
      <c r="P696" s="63" t="s">
        <v>32</v>
      </c>
      <c r="Q696" s="30" t="s">
        <v>1621</v>
      </c>
    </row>
    <row r="697" spans="1:17" s="1" customFormat="1" ht="52.5">
      <c r="A697" s="75" t="s">
        <v>805</v>
      </c>
      <c r="B697" s="41" t="s">
        <v>520</v>
      </c>
      <c r="C697" s="71">
        <f t="shared" ref="C697" si="1049">D697+E697+F697</f>
        <v>0</v>
      </c>
      <c r="D697" s="71">
        <v>0</v>
      </c>
      <c r="E697" s="71">
        <v>0</v>
      </c>
      <c r="F697" s="71">
        <v>0</v>
      </c>
      <c r="G697" s="71">
        <f t="shared" ref="G697" si="1050">H697+I697+J697</f>
        <v>0</v>
      </c>
      <c r="H697" s="71">
        <v>0</v>
      </c>
      <c r="I697" s="71">
        <v>0</v>
      </c>
      <c r="J697" s="71">
        <v>0</v>
      </c>
      <c r="K697" s="63" t="s">
        <v>32</v>
      </c>
      <c r="L697" s="71">
        <f t="shared" ref="L697" si="1051">M697+N697+O697</f>
        <v>0</v>
      </c>
      <c r="M697" s="71">
        <v>0</v>
      </c>
      <c r="N697" s="71">
        <v>0</v>
      </c>
      <c r="O697" s="71">
        <v>0</v>
      </c>
      <c r="P697" s="63" t="s">
        <v>32</v>
      </c>
      <c r="Q697" s="30" t="s">
        <v>1621</v>
      </c>
    </row>
    <row r="698" spans="1:17" s="1" customFormat="1" ht="52.5">
      <c r="A698" s="75" t="s">
        <v>806</v>
      </c>
      <c r="B698" s="41" t="s">
        <v>521</v>
      </c>
      <c r="C698" s="71">
        <f t="shared" ref="C698" si="1052">D698+E698+F698</f>
        <v>0</v>
      </c>
      <c r="D698" s="71">
        <v>0</v>
      </c>
      <c r="E698" s="71">
        <v>0</v>
      </c>
      <c r="F698" s="71">
        <v>0</v>
      </c>
      <c r="G698" s="71">
        <f t="shared" ref="G698" si="1053">H698+I698+J698</f>
        <v>0</v>
      </c>
      <c r="H698" s="71">
        <v>0</v>
      </c>
      <c r="I698" s="71">
        <v>0</v>
      </c>
      <c r="J698" s="71">
        <v>0</v>
      </c>
      <c r="K698" s="63" t="s">
        <v>32</v>
      </c>
      <c r="L698" s="71">
        <f t="shared" ref="L698" si="1054">M698+N698+O698</f>
        <v>0</v>
      </c>
      <c r="M698" s="71">
        <v>0</v>
      </c>
      <c r="N698" s="71">
        <v>0</v>
      </c>
      <c r="O698" s="71">
        <v>0</v>
      </c>
      <c r="P698" s="63" t="s">
        <v>32</v>
      </c>
      <c r="Q698" s="30" t="s">
        <v>1621</v>
      </c>
    </row>
    <row r="699" spans="1:17" s="1" customFormat="1" ht="52.5">
      <c r="A699" s="75" t="s">
        <v>807</v>
      </c>
      <c r="B699" s="41" t="s">
        <v>522</v>
      </c>
      <c r="C699" s="71">
        <f t="shared" ref="C699" si="1055">D699+E699+F699</f>
        <v>0</v>
      </c>
      <c r="D699" s="71">
        <v>0</v>
      </c>
      <c r="E699" s="71">
        <v>0</v>
      </c>
      <c r="F699" s="71">
        <v>0</v>
      </c>
      <c r="G699" s="71">
        <f t="shared" ref="G699" si="1056">H699+I699+J699</f>
        <v>0</v>
      </c>
      <c r="H699" s="71">
        <v>0</v>
      </c>
      <c r="I699" s="71">
        <v>0</v>
      </c>
      <c r="J699" s="71">
        <v>0</v>
      </c>
      <c r="K699" s="63" t="s">
        <v>32</v>
      </c>
      <c r="L699" s="71">
        <f t="shared" ref="L699" si="1057">M699+N699+O699</f>
        <v>0</v>
      </c>
      <c r="M699" s="71">
        <v>0</v>
      </c>
      <c r="N699" s="71">
        <v>0</v>
      </c>
      <c r="O699" s="71">
        <v>0</v>
      </c>
      <c r="P699" s="63" t="s">
        <v>32</v>
      </c>
      <c r="Q699" s="30" t="s">
        <v>1621</v>
      </c>
    </row>
    <row r="700" spans="1:17" s="1" customFormat="1" ht="76.5">
      <c r="A700" s="75" t="s">
        <v>943</v>
      </c>
      <c r="B700" s="81" t="s">
        <v>523</v>
      </c>
      <c r="C700" s="74">
        <f>C701+C702+C703+C704+C705</f>
        <v>0</v>
      </c>
      <c r="D700" s="74">
        <f t="shared" ref="D700:L700" si="1058">D701+D702+D703+D704+D705</f>
        <v>0</v>
      </c>
      <c r="E700" s="74">
        <f t="shared" si="1058"/>
        <v>0</v>
      </c>
      <c r="F700" s="74">
        <f t="shared" si="1058"/>
        <v>0</v>
      </c>
      <c r="G700" s="74">
        <f t="shared" si="1058"/>
        <v>0</v>
      </c>
      <c r="H700" s="74">
        <f t="shared" si="1058"/>
        <v>0</v>
      </c>
      <c r="I700" s="74">
        <f t="shared" si="1058"/>
        <v>0</v>
      </c>
      <c r="J700" s="74">
        <f t="shared" si="1058"/>
        <v>0</v>
      </c>
      <c r="K700" s="63" t="s">
        <v>32</v>
      </c>
      <c r="L700" s="74">
        <f t="shared" si="1058"/>
        <v>0</v>
      </c>
      <c r="M700" s="74">
        <f t="shared" ref="M700" si="1059">M701+M702+M703+M704+M705</f>
        <v>0</v>
      </c>
      <c r="N700" s="74">
        <f t="shared" ref="N700" si="1060">N701+N702+N703+N704+N705</f>
        <v>0</v>
      </c>
      <c r="O700" s="74">
        <f t="shared" ref="O700" si="1061">O701+O702+O703+O704+O705</f>
        <v>0</v>
      </c>
      <c r="P700" s="63" t="s">
        <v>32</v>
      </c>
      <c r="Q700" s="30"/>
    </row>
    <row r="701" spans="1:17" s="1" customFormat="1" ht="105">
      <c r="A701" s="75" t="s">
        <v>897</v>
      </c>
      <c r="B701" s="41" t="s">
        <v>524</v>
      </c>
      <c r="C701" s="71">
        <f t="shared" ref="C701" si="1062">D701+E701+F701</f>
        <v>0</v>
      </c>
      <c r="D701" s="71">
        <v>0</v>
      </c>
      <c r="E701" s="71">
        <v>0</v>
      </c>
      <c r="F701" s="71">
        <v>0</v>
      </c>
      <c r="G701" s="71">
        <f t="shared" ref="G701" si="1063">H701+I701+J701</f>
        <v>0</v>
      </c>
      <c r="H701" s="71">
        <v>0</v>
      </c>
      <c r="I701" s="71">
        <v>0</v>
      </c>
      <c r="J701" s="71">
        <v>0</v>
      </c>
      <c r="K701" s="63" t="s">
        <v>32</v>
      </c>
      <c r="L701" s="71">
        <f t="shared" ref="L701" si="1064">M701+N701+O701</f>
        <v>0</v>
      </c>
      <c r="M701" s="71">
        <v>0</v>
      </c>
      <c r="N701" s="71">
        <v>0</v>
      </c>
      <c r="O701" s="71">
        <v>0</v>
      </c>
      <c r="P701" s="63" t="s">
        <v>32</v>
      </c>
      <c r="Q701" s="30" t="s">
        <v>1621</v>
      </c>
    </row>
    <row r="702" spans="1:17" s="1" customFormat="1" ht="105">
      <c r="A702" s="75" t="s">
        <v>944</v>
      </c>
      <c r="B702" s="41" t="s">
        <v>525</v>
      </c>
      <c r="C702" s="71">
        <f t="shared" ref="C702" si="1065">D702+E702+F702</f>
        <v>0</v>
      </c>
      <c r="D702" s="71">
        <v>0</v>
      </c>
      <c r="E702" s="71">
        <v>0</v>
      </c>
      <c r="F702" s="71">
        <v>0</v>
      </c>
      <c r="G702" s="71">
        <f t="shared" ref="G702" si="1066">H702+I702+J702</f>
        <v>0</v>
      </c>
      <c r="H702" s="71">
        <v>0</v>
      </c>
      <c r="I702" s="71">
        <v>0</v>
      </c>
      <c r="J702" s="71">
        <v>0</v>
      </c>
      <c r="K702" s="63" t="s">
        <v>32</v>
      </c>
      <c r="L702" s="71">
        <f t="shared" ref="L702" si="1067">M702+N702+O702</f>
        <v>0</v>
      </c>
      <c r="M702" s="71">
        <v>0</v>
      </c>
      <c r="N702" s="71">
        <v>0</v>
      </c>
      <c r="O702" s="71">
        <v>0</v>
      </c>
      <c r="P702" s="63" t="s">
        <v>32</v>
      </c>
      <c r="Q702" s="30" t="s">
        <v>1621</v>
      </c>
    </row>
    <row r="703" spans="1:17" s="1" customFormat="1" ht="131.25">
      <c r="A703" s="75" t="s">
        <v>945</v>
      </c>
      <c r="B703" s="41" t="s">
        <v>526</v>
      </c>
      <c r="C703" s="71">
        <f t="shared" ref="C703" si="1068">D703+E703+F703</f>
        <v>0</v>
      </c>
      <c r="D703" s="71">
        <v>0</v>
      </c>
      <c r="E703" s="71">
        <v>0</v>
      </c>
      <c r="F703" s="71">
        <v>0</v>
      </c>
      <c r="G703" s="71">
        <f t="shared" ref="G703" si="1069">H703+I703+J703</f>
        <v>0</v>
      </c>
      <c r="H703" s="71">
        <v>0</v>
      </c>
      <c r="I703" s="71">
        <v>0</v>
      </c>
      <c r="J703" s="71">
        <v>0</v>
      </c>
      <c r="K703" s="63" t="s">
        <v>32</v>
      </c>
      <c r="L703" s="71">
        <f t="shared" ref="L703" si="1070">M703+N703+O703</f>
        <v>0</v>
      </c>
      <c r="M703" s="71">
        <v>0</v>
      </c>
      <c r="N703" s="71">
        <v>0</v>
      </c>
      <c r="O703" s="71">
        <v>0</v>
      </c>
      <c r="P703" s="63" t="s">
        <v>32</v>
      </c>
      <c r="Q703" s="30" t="s">
        <v>1621</v>
      </c>
    </row>
    <row r="704" spans="1:17" s="1" customFormat="1" ht="105">
      <c r="A704" s="75" t="s">
        <v>946</v>
      </c>
      <c r="B704" s="41" t="s">
        <v>527</v>
      </c>
      <c r="C704" s="71">
        <f t="shared" ref="C704" si="1071">D704+E704+F704</f>
        <v>0</v>
      </c>
      <c r="D704" s="71">
        <v>0</v>
      </c>
      <c r="E704" s="71">
        <v>0</v>
      </c>
      <c r="F704" s="71">
        <v>0</v>
      </c>
      <c r="G704" s="71">
        <f t="shared" ref="G704" si="1072">H704+I704+J704</f>
        <v>0</v>
      </c>
      <c r="H704" s="71">
        <v>0</v>
      </c>
      <c r="I704" s="71">
        <v>0</v>
      </c>
      <c r="J704" s="71">
        <v>0</v>
      </c>
      <c r="K704" s="63" t="s">
        <v>32</v>
      </c>
      <c r="L704" s="71">
        <f t="shared" ref="L704" si="1073">M704+N704+O704</f>
        <v>0</v>
      </c>
      <c r="M704" s="71">
        <v>0</v>
      </c>
      <c r="N704" s="71">
        <v>0</v>
      </c>
      <c r="O704" s="71">
        <v>0</v>
      </c>
      <c r="P704" s="63" t="s">
        <v>32</v>
      </c>
      <c r="Q704" s="30" t="s">
        <v>1621</v>
      </c>
    </row>
    <row r="705" spans="1:17" s="1" customFormat="1" ht="131.25">
      <c r="A705" s="75" t="s">
        <v>964</v>
      </c>
      <c r="B705" s="41" t="s">
        <v>528</v>
      </c>
      <c r="C705" s="71">
        <f t="shared" ref="C705" si="1074">D705+E705+F705</f>
        <v>0</v>
      </c>
      <c r="D705" s="71">
        <v>0</v>
      </c>
      <c r="E705" s="71">
        <v>0</v>
      </c>
      <c r="F705" s="71">
        <v>0</v>
      </c>
      <c r="G705" s="71">
        <f t="shared" ref="G705" si="1075">H705+I705+J705</f>
        <v>0</v>
      </c>
      <c r="H705" s="71">
        <v>0</v>
      </c>
      <c r="I705" s="71">
        <v>0</v>
      </c>
      <c r="J705" s="71">
        <v>0</v>
      </c>
      <c r="K705" s="63" t="s">
        <v>32</v>
      </c>
      <c r="L705" s="71">
        <f t="shared" ref="L705" si="1076">M705+N705+O705</f>
        <v>0</v>
      </c>
      <c r="M705" s="71">
        <v>0</v>
      </c>
      <c r="N705" s="71">
        <v>0</v>
      </c>
      <c r="O705" s="71">
        <v>0</v>
      </c>
      <c r="P705" s="63" t="s">
        <v>32</v>
      </c>
      <c r="Q705" s="30" t="s">
        <v>1621</v>
      </c>
    </row>
    <row r="706" spans="1:17" s="1" customFormat="1" ht="51">
      <c r="A706" s="75" t="s">
        <v>904</v>
      </c>
      <c r="B706" s="81" t="s">
        <v>529</v>
      </c>
      <c r="C706" s="74">
        <f>C707+C709</f>
        <v>0</v>
      </c>
      <c r="D706" s="74">
        <f t="shared" ref="D706:L706" si="1077">D707+D709</f>
        <v>0</v>
      </c>
      <c r="E706" s="74">
        <f t="shared" si="1077"/>
        <v>0</v>
      </c>
      <c r="F706" s="74">
        <f t="shared" si="1077"/>
        <v>0</v>
      </c>
      <c r="G706" s="74">
        <f t="shared" si="1077"/>
        <v>0</v>
      </c>
      <c r="H706" s="74">
        <f t="shared" si="1077"/>
        <v>0</v>
      </c>
      <c r="I706" s="74">
        <f t="shared" si="1077"/>
        <v>0</v>
      </c>
      <c r="J706" s="74">
        <f t="shared" si="1077"/>
        <v>0</v>
      </c>
      <c r="K706" s="63" t="s">
        <v>32</v>
      </c>
      <c r="L706" s="74">
        <f t="shared" si="1077"/>
        <v>0</v>
      </c>
      <c r="M706" s="74">
        <f t="shared" ref="M706" si="1078">M707+M709</f>
        <v>0</v>
      </c>
      <c r="N706" s="74">
        <f t="shared" ref="N706" si="1079">N707+N709</f>
        <v>0</v>
      </c>
      <c r="O706" s="74">
        <f t="shared" ref="O706" si="1080">O707+O709</f>
        <v>0</v>
      </c>
      <c r="P706" s="63" t="s">
        <v>32</v>
      </c>
      <c r="Q706" s="30"/>
    </row>
    <row r="707" spans="1:17" s="1" customFormat="1" ht="51">
      <c r="A707" s="75" t="s">
        <v>827</v>
      </c>
      <c r="B707" s="81" t="s">
        <v>1481</v>
      </c>
      <c r="C707" s="74">
        <f>C708</f>
        <v>0</v>
      </c>
      <c r="D707" s="74">
        <f t="shared" ref="D707:J707" si="1081">D708</f>
        <v>0</v>
      </c>
      <c r="E707" s="74">
        <f t="shared" si="1081"/>
        <v>0</v>
      </c>
      <c r="F707" s="74">
        <f t="shared" si="1081"/>
        <v>0</v>
      </c>
      <c r="G707" s="74">
        <f t="shared" si="1081"/>
        <v>0</v>
      </c>
      <c r="H707" s="74">
        <f t="shared" si="1081"/>
        <v>0</v>
      </c>
      <c r="I707" s="74">
        <f t="shared" si="1081"/>
        <v>0</v>
      </c>
      <c r="J707" s="74">
        <f t="shared" si="1081"/>
        <v>0</v>
      </c>
      <c r="K707" s="63" t="s">
        <v>32</v>
      </c>
      <c r="L707" s="74">
        <f>L708</f>
        <v>0</v>
      </c>
      <c r="M707" s="74">
        <f t="shared" ref="M707:O707" si="1082">M708</f>
        <v>0</v>
      </c>
      <c r="N707" s="74">
        <f t="shared" si="1082"/>
        <v>0</v>
      </c>
      <c r="O707" s="74">
        <f t="shared" si="1082"/>
        <v>0</v>
      </c>
      <c r="P707" s="63" t="s">
        <v>32</v>
      </c>
      <c r="Q707" s="30"/>
    </row>
    <row r="708" spans="1:17" s="1" customFormat="1" ht="78.75">
      <c r="A708" s="75" t="s">
        <v>965</v>
      </c>
      <c r="B708" s="41" t="s">
        <v>1482</v>
      </c>
      <c r="C708" s="71">
        <f t="shared" ref="C708" si="1083">D708+E708+F708</f>
        <v>0</v>
      </c>
      <c r="D708" s="71">
        <v>0</v>
      </c>
      <c r="E708" s="71">
        <v>0</v>
      </c>
      <c r="F708" s="71">
        <v>0</v>
      </c>
      <c r="G708" s="71">
        <f t="shared" ref="G708" si="1084">H708+I708+J708</f>
        <v>0</v>
      </c>
      <c r="H708" s="71">
        <v>0</v>
      </c>
      <c r="I708" s="71">
        <v>0</v>
      </c>
      <c r="J708" s="71">
        <v>0</v>
      </c>
      <c r="K708" s="63" t="s">
        <v>32</v>
      </c>
      <c r="L708" s="71">
        <f t="shared" ref="L708" si="1085">M708+N708+O708</f>
        <v>0</v>
      </c>
      <c r="M708" s="71">
        <v>0</v>
      </c>
      <c r="N708" s="71">
        <v>0</v>
      </c>
      <c r="O708" s="71">
        <v>0</v>
      </c>
      <c r="P708" s="63" t="s">
        <v>32</v>
      </c>
      <c r="Q708" s="30" t="s">
        <v>1621</v>
      </c>
    </row>
    <row r="709" spans="1:17" s="1" customFormat="1" ht="102">
      <c r="A709" s="75" t="s">
        <v>803</v>
      </c>
      <c r="B709" s="81" t="s">
        <v>530</v>
      </c>
      <c r="C709" s="74">
        <f>C710+C711+C712</f>
        <v>0</v>
      </c>
      <c r="D709" s="74">
        <f t="shared" ref="D709:L709" si="1086">D710+D711+D712</f>
        <v>0</v>
      </c>
      <c r="E709" s="74">
        <f t="shared" si="1086"/>
        <v>0</v>
      </c>
      <c r="F709" s="74">
        <f t="shared" si="1086"/>
        <v>0</v>
      </c>
      <c r="G709" s="74">
        <f t="shared" si="1086"/>
        <v>0</v>
      </c>
      <c r="H709" s="74">
        <f t="shared" si="1086"/>
        <v>0</v>
      </c>
      <c r="I709" s="74">
        <f t="shared" si="1086"/>
        <v>0</v>
      </c>
      <c r="J709" s="74">
        <f t="shared" si="1086"/>
        <v>0</v>
      </c>
      <c r="K709" s="63" t="s">
        <v>32</v>
      </c>
      <c r="L709" s="74">
        <f t="shared" si="1086"/>
        <v>0</v>
      </c>
      <c r="M709" s="74">
        <f t="shared" ref="M709" si="1087">M710+M711+M712</f>
        <v>0</v>
      </c>
      <c r="N709" s="74">
        <f t="shared" ref="N709" si="1088">N710+N711+N712</f>
        <v>0</v>
      </c>
      <c r="O709" s="74">
        <f t="shared" ref="O709" si="1089">O710+O711+O712</f>
        <v>0</v>
      </c>
      <c r="P709" s="63" t="s">
        <v>32</v>
      </c>
      <c r="Q709" s="30"/>
    </row>
    <row r="710" spans="1:17" s="1" customFormat="1" ht="105">
      <c r="A710" s="75" t="s">
        <v>804</v>
      </c>
      <c r="B710" s="41" t="s">
        <v>1480</v>
      </c>
      <c r="C710" s="71">
        <f t="shared" ref="C710" si="1090">D710+E710+F710</f>
        <v>0</v>
      </c>
      <c r="D710" s="71">
        <v>0</v>
      </c>
      <c r="E710" s="71">
        <v>0</v>
      </c>
      <c r="F710" s="71">
        <v>0</v>
      </c>
      <c r="G710" s="71">
        <f t="shared" ref="G710" si="1091">H710+I710+J710</f>
        <v>0</v>
      </c>
      <c r="H710" s="71">
        <v>0</v>
      </c>
      <c r="I710" s="71">
        <v>0</v>
      </c>
      <c r="J710" s="71">
        <v>0</v>
      </c>
      <c r="K710" s="63" t="s">
        <v>32</v>
      </c>
      <c r="L710" s="71">
        <f t="shared" ref="L710" si="1092">M710+N710+O710</f>
        <v>0</v>
      </c>
      <c r="M710" s="71">
        <v>0</v>
      </c>
      <c r="N710" s="71">
        <v>0</v>
      </c>
      <c r="O710" s="71">
        <v>0</v>
      </c>
      <c r="P710" s="63" t="s">
        <v>32</v>
      </c>
      <c r="Q710" s="30" t="s">
        <v>1621</v>
      </c>
    </row>
    <row r="711" spans="1:17" s="1" customFormat="1" ht="131.25">
      <c r="A711" s="75" t="s">
        <v>805</v>
      </c>
      <c r="B711" s="41" t="s">
        <v>531</v>
      </c>
      <c r="C711" s="71">
        <f t="shared" ref="C711" si="1093">D711+E711+F711</f>
        <v>0</v>
      </c>
      <c r="D711" s="71">
        <v>0</v>
      </c>
      <c r="E711" s="71">
        <v>0</v>
      </c>
      <c r="F711" s="71">
        <v>0</v>
      </c>
      <c r="G711" s="71">
        <f t="shared" ref="G711" si="1094">H711+I711+J711</f>
        <v>0</v>
      </c>
      <c r="H711" s="71">
        <v>0</v>
      </c>
      <c r="I711" s="71">
        <v>0</v>
      </c>
      <c r="J711" s="71">
        <v>0</v>
      </c>
      <c r="K711" s="63" t="s">
        <v>32</v>
      </c>
      <c r="L711" s="71">
        <f t="shared" ref="L711" si="1095">M711+N711+O711</f>
        <v>0</v>
      </c>
      <c r="M711" s="71">
        <v>0</v>
      </c>
      <c r="N711" s="71">
        <v>0</v>
      </c>
      <c r="O711" s="71">
        <v>0</v>
      </c>
      <c r="P711" s="63" t="s">
        <v>32</v>
      </c>
      <c r="Q711" s="30" t="s">
        <v>1621</v>
      </c>
    </row>
    <row r="712" spans="1:17" s="1" customFormat="1" ht="409.5">
      <c r="A712" s="75" t="s">
        <v>806</v>
      </c>
      <c r="B712" s="41" t="s">
        <v>532</v>
      </c>
      <c r="C712" s="71">
        <f t="shared" ref="C712" si="1096">D712+E712+F712</f>
        <v>0</v>
      </c>
      <c r="D712" s="71">
        <v>0</v>
      </c>
      <c r="E712" s="71">
        <v>0</v>
      </c>
      <c r="F712" s="71">
        <v>0</v>
      </c>
      <c r="G712" s="71">
        <f t="shared" ref="G712" si="1097">H712+I712+J712</f>
        <v>0</v>
      </c>
      <c r="H712" s="71">
        <v>0</v>
      </c>
      <c r="I712" s="71">
        <v>0</v>
      </c>
      <c r="J712" s="71">
        <v>0</v>
      </c>
      <c r="K712" s="63" t="s">
        <v>32</v>
      </c>
      <c r="L712" s="71">
        <f t="shared" ref="L712" si="1098">M712+N712+O712</f>
        <v>0</v>
      </c>
      <c r="M712" s="71">
        <v>0</v>
      </c>
      <c r="N712" s="71">
        <v>0</v>
      </c>
      <c r="O712" s="71">
        <v>0</v>
      </c>
      <c r="P712" s="63" t="s">
        <v>32</v>
      </c>
      <c r="Q712" s="30" t="s">
        <v>1621</v>
      </c>
    </row>
    <row r="713" spans="1:17" s="1" customFormat="1" ht="76.5">
      <c r="A713" s="75" t="s">
        <v>896</v>
      </c>
      <c r="B713" s="81" t="s">
        <v>533</v>
      </c>
      <c r="C713" s="74">
        <f>C714+C721+C723+C726</f>
        <v>2183.8000000000002</v>
      </c>
      <c r="D713" s="74">
        <f t="shared" ref="D713:O713" si="1099">D714+D721+D723+D726</f>
        <v>183.8</v>
      </c>
      <c r="E713" s="74">
        <f t="shared" si="1099"/>
        <v>0</v>
      </c>
      <c r="F713" s="74">
        <f t="shared" si="1099"/>
        <v>2000</v>
      </c>
      <c r="G713" s="74">
        <f t="shared" si="1099"/>
        <v>2106.8000000000002</v>
      </c>
      <c r="H713" s="74">
        <f t="shared" si="1099"/>
        <v>106.8</v>
      </c>
      <c r="I713" s="74">
        <f t="shared" si="1099"/>
        <v>0</v>
      </c>
      <c r="J713" s="74">
        <f t="shared" si="1099"/>
        <v>2000</v>
      </c>
      <c r="K713" s="63">
        <f t="shared" si="7"/>
        <v>0.96474036083890469</v>
      </c>
      <c r="L713" s="74">
        <f t="shared" si="1099"/>
        <v>2106.8000000000002</v>
      </c>
      <c r="M713" s="74">
        <f t="shared" si="1099"/>
        <v>106.8</v>
      </c>
      <c r="N713" s="74">
        <f t="shared" si="1099"/>
        <v>0</v>
      </c>
      <c r="O713" s="74">
        <f t="shared" si="1099"/>
        <v>2000</v>
      </c>
      <c r="P713" s="63">
        <f t="shared" si="3"/>
        <v>0.96474036083890469</v>
      </c>
      <c r="Q713" s="30"/>
    </row>
    <row r="714" spans="1:17" s="1" customFormat="1" ht="102">
      <c r="A714" s="75" t="s">
        <v>899</v>
      </c>
      <c r="B714" s="81" t="s">
        <v>534</v>
      </c>
      <c r="C714" s="74">
        <f t="shared" ref="C714:J714" si="1100">C715+C716+C717+C718+C719+C720</f>
        <v>2183.8000000000002</v>
      </c>
      <c r="D714" s="74">
        <f t="shared" si="1100"/>
        <v>183.8</v>
      </c>
      <c r="E714" s="74">
        <f t="shared" si="1100"/>
        <v>0</v>
      </c>
      <c r="F714" s="74">
        <f t="shared" si="1100"/>
        <v>2000</v>
      </c>
      <c r="G714" s="74">
        <f t="shared" si="1100"/>
        <v>2106.8000000000002</v>
      </c>
      <c r="H714" s="74">
        <f t="shared" si="1100"/>
        <v>106.8</v>
      </c>
      <c r="I714" s="74">
        <f t="shared" si="1100"/>
        <v>0</v>
      </c>
      <c r="J714" s="74">
        <f t="shared" si="1100"/>
        <v>2000</v>
      </c>
      <c r="K714" s="63">
        <f t="shared" si="7"/>
        <v>0.96474036083890469</v>
      </c>
      <c r="L714" s="74">
        <f>L715+L716+L717+L718+L719+L720</f>
        <v>2106.8000000000002</v>
      </c>
      <c r="M714" s="74">
        <f>M715+M716+M717+M718+M719+M720</f>
        <v>106.8</v>
      </c>
      <c r="N714" s="74">
        <f>N715+N716+N717+N718+N719+N720</f>
        <v>0</v>
      </c>
      <c r="O714" s="74">
        <f>O715+O716+O717+O718+O719+O720</f>
        <v>2000</v>
      </c>
      <c r="P714" s="63">
        <f t="shared" si="3"/>
        <v>0.96474036083890469</v>
      </c>
      <c r="Q714" s="30"/>
    </row>
    <row r="715" spans="1:17" s="1" customFormat="1" ht="78.75">
      <c r="A715" s="75" t="s">
        <v>799</v>
      </c>
      <c r="B715" s="41" t="s">
        <v>535</v>
      </c>
      <c r="C715" s="71">
        <f t="shared" ref="C715" si="1101">D715+E715+F715</f>
        <v>2000</v>
      </c>
      <c r="D715" s="71">
        <v>0</v>
      </c>
      <c r="E715" s="71">
        <v>0</v>
      </c>
      <c r="F715" s="71">
        <v>2000</v>
      </c>
      <c r="G715" s="71">
        <f t="shared" ref="G715" si="1102">H715+I715+J715</f>
        <v>2000</v>
      </c>
      <c r="H715" s="71">
        <v>0</v>
      </c>
      <c r="I715" s="71">
        <v>0</v>
      </c>
      <c r="J715" s="71">
        <v>2000</v>
      </c>
      <c r="K715" s="63">
        <f t="shared" si="7"/>
        <v>1</v>
      </c>
      <c r="L715" s="71">
        <f t="shared" ref="L715" si="1103">M715+N715+O715</f>
        <v>2000</v>
      </c>
      <c r="M715" s="71">
        <v>0</v>
      </c>
      <c r="N715" s="71">
        <v>0</v>
      </c>
      <c r="O715" s="71">
        <v>2000</v>
      </c>
      <c r="P715" s="63">
        <f t="shared" si="3"/>
        <v>1</v>
      </c>
      <c r="Q715" s="30"/>
    </row>
    <row r="716" spans="1:17" s="1" customFormat="1" ht="131.25">
      <c r="A716" s="75" t="s">
        <v>800</v>
      </c>
      <c r="B716" s="41" t="s">
        <v>536</v>
      </c>
      <c r="C716" s="71">
        <f t="shared" ref="C716" si="1104">D716+E716+F716</f>
        <v>0</v>
      </c>
      <c r="D716" s="71">
        <v>0</v>
      </c>
      <c r="E716" s="71">
        <v>0</v>
      </c>
      <c r="F716" s="71">
        <v>0</v>
      </c>
      <c r="G716" s="71">
        <f t="shared" ref="G716" si="1105">H716+I716+J716</f>
        <v>0</v>
      </c>
      <c r="H716" s="71">
        <v>0</v>
      </c>
      <c r="I716" s="71">
        <v>0</v>
      </c>
      <c r="J716" s="71">
        <v>0</v>
      </c>
      <c r="K716" s="63" t="s">
        <v>32</v>
      </c>
      <c r="L716" s="71">
        <f t="shared" ref="L716" si="1106">M716+N716+O716</f>
        <v>0</v>
      </c>
      <c r="M716" s="71">
        <v>0</v>
      </c>
      <c r="N716" s="71">
        <v>0</v>
      </c>
      <c r="O716" s="71">
        <v>0</v>
      </c>
      <c r="P716" s="63" t="s">
        <v>32</v>
      </c>
      <c r="Q716" s="30" t="s">
        <v>1621</v>
      </c>
    </row>
    <row r="717" spans="1:17" s="1" customFormat="1" ht="183.75">
      <c r="A717" s="75" t="s">
        <v>801</v>
      </c>
      <c r="B717" s="41" t="s">
        <v>537</v>
      </c>
      <c r="C717" s="71">
        <f t="shared" ref="C717" si="1107">D717+E717+F717</f>
        <v>0</v>
      </c>
      <c r="D717" s="71">
        <v>0</v>
      </c>
      <c r="E717" s="71">
        <v>0</v>
      </c>
      <c r="F717" s="71">
        <v>0</v>
      </c>
      <c r="G717" s="71">
        <f t="shared" ref="G717" si="1108">H717+I717+J717</f>
        <v>0</v>
      </c>
      <c r="H717" s="71">
        <v>0</v>
      </c>
      <c r="I717" s="71">
        <v>0</v>
      </c>
      <c r="J717" s="71">
        <v>0</v>
      </c>
      <c r="K717" s="63" t="s">
        <v>32</v>
      </c>
      <c r="L717" s="71">
        <f t="shared" ref="L717" si="1109">M717+N717+O717</f>
        <v>0</v>
      </c>
      <c r="M717" s="71">
        <v>0</v>
      </c>
      <c r="N717" s="71">
        <v>0</v>
      </c>
      <c r="O717" s="71">
        <v>0</v>
      </c>
      <c r="P717" s="63" t="s">
        <v>32</v>
      </c>
      <c r="Q717" s="30" t="s">
        <v>1621</v>
      </c>
    </row>
    <row r="718" spans="1:17" s="1" customFormat="1" ht="183.75">
      <c r="A718" s="75" t="s">
        <v>828</v>
      </c>
      <c r="B718" s="41" t="s">
        <v>538</v>
      </c>
      <c r="C718" s="71">
        <f t="shared" ref="C718" si="1110">D718+E718+F718</f>
        <v>0</v>
      </c>
      <c r="D718" s="71">
        <v>0</v>
      </c>
      <c r="E718" s="71">
        <v>0</v>
      </c>
      <c r="F718" s="71">
        <v>0</v>
      </c>
      <c r="G718" s="71">
        <f t="shared" ref="G718" si="1111">H718+I718+J718</f>
        <v>0</v>
      </c>
      <c r="H718" s="71">
        <v>0</v>
      </c>
      <c r="I718" s="71">
        <v>0</v>
      </c>
      <c r="J718" s="71">
        <v>0</v>
      </c>
      <c r="K718" s="63" t="s">
        <v>32</v>
      </c>
      <c r="L718" s="71">
        <f t="shared" ref="L718" si="1112">M718+N718+O718</f>
        <v>0</v>
      </c>
      <c r="M718" s="71">
        <v>0</v>
      </c>
      <c r="N718" s="71">
        <v>0</v>
      </c>
      <c r="O718" s="71">
        <v>0</v>
      </c>
      <c r="P718" s="63" t="s">
        <v>32</v>
      </c>
      <c r="Q718" s="30" t="s">
        <v>1621</v>
      </c>
    </row>
    <row r="719" spans="1:17" s="1" customFormat="1" ht="203.25" customHeight="1">
      <c r="A719" s="75" t="s">
        <v>829</v>
      </c>
      <c r="B719" s="41" t="s">
        <v>539</v>
      </c>
      <c r="C719" s="71">
        <f t="shared" ref="C719" si="1113">D719+E719+F719</f>
        <v>183.8</v>
      </c>
      <c r="D719" s="71">
        <v>183.8</v>
      </c>
      <c r="E719" s="71">
        <v>0</v>
      </c>
      <c r="F719" s="71">
        <v>0</v>
      </c>
      <c r="G719" s="71">
        <f t="shared" ref="G719" si="1114">H719+I719+J719</f>
        <v>106.8</v>
      </c>
      <c r="H719" s="71">
        <v>106.8</v>
      </c>
      <c r="I719" s="71">
        <v>0</v>
      </c>
      <c r="J719" s="71">
        <v>0</v>
      </c>
      <c r="K719" s="63">
        <f t="shared" ref="K719" si="1115">G719/C719</f>
        <v>0.58106637649619142</v>
      </c>
      <c r="L719" s="71">
        <f t="shared" ref="L719" si="1116">M719+N719+O719</f>
        <v>106.8</v>
      </c>
      <c r="M719" s="71">
        <v>106.8</v>
      </c>
      <c r="N719" s="71">
        <v>0</v>
      </c>
      <c r="O719" s="71">
        <v>0</v>
      </c>
      <c r="P719" s="63">
        <f t="shared" ref="P719" si="1117">L719/C719</f>
        <v>0.58106637649619142</v>
      </c>
      <c r="Q719" s="30" t="s">
        <v>1707</v>
      </c>
    </row>
    <row r="720" spans="1:17" s="1" customFormat="1" ht="210">
      <c r="A720" s="75" t="s">
        <v>830</v>
      </c>
      <c r="B720" s="41" t="s">
        <v>1483</v>
      </c>
      <c r="C720" s="71">
        <f t="shared" ref="C720" si="1118">D720+E720+F720</f>
        <v>0</v>
      </c>
      <c r="D720" s="71">
        <v>0</v>
      </c>
      <c r="E720" s="71">
        <v>0</v>
      </c>
      <c r="F720" s="71">
        <v>0</v>
      </c>
      <c r="G720" s="71">
        <f t="shared" ref="G720" si="1119">H720+I720+J720</f>
        <v>0</v>
      </c>
      <c r="H720" s="71">
        <v>0</v>
      </c>
      <c r="I720" s="71">
        <v>0</v>
      </c>
      <c r="J720" s="71">
        <v>0</v>
      </c>
      <c r="K720" s="63" t="s">
        <v>32</v>
      </c>
      <c r="L720" s="71">
        <f t="shared" ref="L720" si="1120">M720+N720+O720</f>
        <v>0</v>
      </c>
      <c r="M720" s="71">
        <v>0</v>
      </c>
      <c r="N720" s="71">
        <v>0</v>
      </c>
      <c r="O720" s="71">
        <v>0</v>
      </c>
      <c r="P720" s="63" t="s">
        <v>32</v>
      </c>
      <c r="Q720" s="30" t="s">
        <v>1621</v>
      </c>
    </row>
    <row r="721" spans="1:17" s="1" customFormat="1" ht="102">
      <c r="A721" s="75" t="s">
        <v>803</v>
      </c>
      <c r="B721" s="81" t="s">
        <v>540</v>
      </c>
      <c r="C721" s="74">
        <f>C722</f>
        <v>0</v>
      </c>
      <c r="D721" s="74">
        <f t="shared" ref="D721:J721" si="1121">D722</f>
        <v>0</v>
      </c>
      <c r="E721" s="74">
        <f t="shared" si="1121"/>
        <v>0</v>
      </c>
      <c r="F721" s="74">
        <f t="shared" si="1121"/>
        <v>0</v>
      </c>
      <c r="G721" s="74">
        <f t="shared" si="1121"/>
        <v>0</v>
      </c>
      <c r="H721" s="74">
        <f t="shared" si="1121"/>
        <v>0</v>
      </c>
      <c r="I721" s="74">
        <f t="shared" si="1121"/>
        <v>0</v>
      </c>
      <c r="J721" s="74">
        <f t="shared" si="1121"/>
        <v>0</v>
      </c>
      <c r="K721" s="63" t="s">
        <v>32</v>
      </c>
      <c r="L721" s="74">
        <f>L722</f>
        <v>0</v>
      </c>
      <c r="M721" s="74">
        <f t="shared" ref="M721:O721" si="1122">M722</f>
        <v>0</v>
      </c>
      <c r="N721" s="74">
        <f t="shared" si="1122"/>
        <v>0</v>
      </c>
      <c r="O721" s="74">
        <f t="shared" si="1122"/>
        <v>0</v>
      </c>
      <c r="P721" s="63" t="s">
        <v>32</v>
      </c>
      <c r="Q721" s="30"/>
    </row>
    <row r="722" spans="1:17" s="1" customFormat="1" ht="105">
      <c r="A722" s="75" t="s">
        <v>804</v>
      </c>
      <c r="B722" s="41" t="s">
        <v>541</v>
      </c>
      <c r="C722" s="71">
        <f t="shared" ref="C722" si="1123">D722+E722+F722</f>
        <v>0</v>
      </c>
      <c r="D722" s="71">
        <v>0</v>
      </c>
      <c r="E722" s="71">
        <v>0</v>
      </c>
      <c r="F722" s="71">
        <v>0</v>
      </c>
      <c r="G722" s="71">
        <f t="shared" ref="G722" si="1124">H722+I722+J722</f>
        <v>0</v>
      </c>
      <c r="H722" s="71">
        <v>0</v>
      </c>
      <c r="I722" s="71">
        <v>0</v>
      </c>
      <c r="J722" s="71">
        <v>0</v>
      </c>
      <c r="K722" s="63" t="s">
        <v>32</v>
      </c>
      <c r="L722" s="71">
        <f t="shared" ref="L722" si="1125">M722+N722+O722</f>
        <v>0</v>
      </c>
      <c r="M722" s="71">
        <v>0</v>
      </c>
      <c r="N722" s="71">
        <v>0</v>
      </c>
      <c r="O722" s="71">
        <v>0</v>
      </c>
      <c r="P722" s="63" t="s">
        <v>32</v>
      </c>
      <c r="Q722" s="30" t="s">
        <v>1621</v>
      </c>
    </row>
    <row r="723" spans="1:17" s="1" customFormat="1" ht="76.5">
      <c r="A723" s="75" t="s">
        <v>900</v>
      </c>
      <c r="B723" s="81" t="s">
        <v>542</v>
      </c>
      <c r="C723" s="74">
        <f>C724+C725</f>
        <v>0</v>
      </c>
      <c r="D723" s="74">
        <f t="shared" ref="D723:O723" si="1126">D724+D725</f>
        <v>0</v>
      </c>
      <c r="E723" s="74">
        <f t="shared" si="1126"/>
        <v>0</v>
      </c>
      <c r="F723" s="74">
        <f t="shared" si="1126"/>
        <v>0</v>
      </c>
      <c r="G723" s="74">
        <f t="shared" si="1126"/>
        <v>0</v>
      </c>
      <c r="H723" s="74">
        <f t="shared" si="1126"/>
        <v>0</v>
      </c>
      <c r="I723" s="74">
        <f t="shared" si="1126"/>
        <v>0</v>
      </c>
      <c r="J723" s="74">
        <f t="shared" si="1126"/>
        <v>0</v>
      </c>
      <c r="K723" s="74" t="s">
        <v>32</v>
      </c>
      <c r="L723" s="74">
        <f t="shared" si="1126"/>
        <v>0</v>
      </c>
      <c r="M723" s="74">
        <f t="shared" si="1126"/>
        <v>0</v>
      </c>
      <c r="N723" s="74">
        <f t="shared" si="1126"/>
        <v>0</v>
      </c>
      <c r="O723" s="74">
        <f t="shared" si="1126"/>
        <v>0</v>
      </c>
      <c r="P723" s="63" t="s">
        <v>32</v>
      </c>
      <c r="Q723" s="30"/>
    </row>
    <row r="724" spans="1:17" s="1" customFormat="1" ht="105">
      <c r="A724" s="75" t="s">
        <v>825</v>
      </c>
      <c r="B724" s="41" t="s">
        <v>543</v>
      </c>
      <c r="C724" s="71">
        <f t="shared" ref="C724:C725" si="1127">D724+E724+F724</f>
        <v>0</v>
      </c>
      <c r="D724" s="71">
        <v>0</v>
      </c>
      <c r="E724" s="71">
        <v>0</v>
      </c>
      <c r="F724" s="71">
        <v>0</v>
      </c>
      <c r="G724" s="71">
        <f t="shared" ref="G724" si="1128">H724+I724+J724</f>
        <v>0</v>
      </c>
      <c r="H724" s="71">
        <v>0</v>
      </c>
      <c r="I724" s="71">
        <v>0</v>
      </c>
      <c r="J724" s="71">
        <v>0</v>
      </c>
      <c r="K724" s="63" t="s">
        <v>32</v>
      </c>
      <c r="L724" s="71">
        <f t="shared" ref="L724" si="1129">M724+N724+O724</f>
        <v>0</v>
      </c>
      <c r="M724" s="71">
        <v>0</v>
      </c>
      <c r="N724" s="71">
        <v>0</v>
      </c>
      <c r="O724" s="71">
        <v>0</v>
      </c>
      <c r="P724" s="63" t="s">
        <v>32</v>
      </c>
      <c r="Q724" s="30" t="s">
        <v>1621</v>
      </c>
    </row>
    <row r="725" spans="1:17" s="1" customFormat="1" ht="131.25">
      <c r="A725" s="75" t="s">
        <v>826</v>
      </c>
      <c r="B725" s="41" t="s">
        <v>1484</v>
      </c>
      <c r="C725" s="71">
        <f t="shared" si="1127"/>
        <v>0</v>
      </c>
      <c r="D725" s="71">
        <v>0</v>
      </c>
      <c r="E725" s="71">
        <v>0</v>
      </c>
      <c r="F725" s="71">
        <v>0</v>
      </c>
      <c r="G725" s="71">
        <f>H725+I725+J725</f>
        <v>0</v>
      </c>
      <c r="H725" s="71">
        <v>0</v>
      </c>
      <c r="I725" s="71">
        <v>0</v>
      </c>
      <c r="J725" s="71">
        <v>0</v>
      </c>
      <c r="K725" s="63" t="s">
        <v>32</v>
      </c>
      <c r="L725" s="71">
        <f>M725+N725+O725</f>
        <v>0</v>
      </c>
      <c r="M725" s="71">
        <v>0</v>
      </c>
      <c r="N725" s="71">
        <v>0</v>
      </c>
      <c r="O725" s="71">
        <v>0</v>
      </c>
      <c r="P725" s="63" t="s">
        <v>32</v>
      </c>
      <c r="Q725" s="30" t="s">
        <v>1621</v>
      </c>
    </row>
    <row r="726" spans="1:17" s="1" customFormat="1" ht="76.5">
      <c r="A726" s="75" t="s">
        <v>943</v>
      </c>
      <c r="B726" s="81" t="s">
        <v>1485</v>
      </c>
      <c r="C726" s="74">
        <f t="shared" ref="C726:J726" si="1130">C727+C728</f>
        <v>0</v>
      </c>
      <c r="D726" s="74">
        <f t="shared" si="1130"/>
        <v>0</v>
      </c>
      <c r="E726" s="74">
        <f t="shared" si="1130"/>
        <v>0</v>
      </c>
      <c r="F726" s="74">
        <f t="shared" si="1130"/>
        <v>0</v>
      </c>
      <c r="G726" s="74">
        <f t="shared" si="1130"/>
        <v>0</v>
      </c>
      <c r="H726" s="74">
        <f t="shared" si="1130"/>
        <v>0</v>
      </c>
      <c r="I726" s="74">
        <f t="shared" si="1130"/>
        <v>0</v>
      </c>
      <c r="J726" s="74">
        <f t="shared" si="1130"/>
        <v>0</v>
      </c>
      <c r="K726" s="63" t="s">
        <v>32</v>
      </c>
      <c r="L726" s="74">
        <f>L727+L728</f>
        <v>0</v>
      </c>
      <c r="M726" s="74">
        <f>M727+M728</f>
        <v>0</v>
      </c>
      <c r="N726" s="74">
        <f>N727+N728</f>
        <v>0</v>
      </c>
      <c r="O726" s="74">
        <f>O727+O728</f>
        <v>0</v>
      </c>
      <c r="P726" s="63" t="s">
        <v>32</v>
      </c>
      <c r="Q726" s="30"/>
    </row>
    <row r="727" spans="1:17" s="1" customFormat="1" ht="78.75">
      <c r="A727" s="75" t="s">
        <v>897</v>
      </c>
      <c r="B727" s="41" t="s">
        <v>1487</v>
      </c>
      <c r="C727" s="71">
        <f t="shared" ref="C727" si="1131">D727+E727+F727</f>
        <v>0</v>
      </c>
      <c r="D727" s="71">
        <v>0</v>
      </c>
      <c r="E727" s="71">
        <v>0</v>
      </c>
      <c r="F727" s="71">
        <v>0</v>
      </c>
      <c r="G727" s="71">
        <f t="shared" ref="G727" si="1132">H727+I727+J727</f>
        <v>0</v>
      </c>
      <c r="H727" s="71">
        <v>0</v>
      </c>
      <c r="I727" s="71">
        <v>0</v>
      </c>
      <c r="J727" s="71">
        <v>0</v>
      </c>
      <c r="K727" s="63" t="s">
        <v>32</v>
      </c>
      <c r="L727" s="71">
        <f t="shared" ref="L727" si="1133">M727+N727+O727</f>
        <v>0</v>
      </c>
      <c r="M727" s="71">
        <v>0</v>
      </c>
      <c r="N727" s="71">
        <v>0</v>
      </c>
      <c r="O727" s="71">
        <v>0</v>
      </c>
      <c r="P727" s="63" t="s">
        <v>32</v>
      </c>
      <c r="Q727" s="30" t="s">
        <v>1621</v>
      </c>
    </row>
    <row r="728" spans="1:17" s="1" customFormat="1" ht="52.5">
      <c r="A728" s="75" t="s">
        <v>944</v>
      </c>
      <c r="B728" s="41" t="s">
        <v>1486</v>
      </c>
      <c r="C728" s="71">
        <f t="shared" ref="C728" si="1134">D728+E728+F728</f>
        <v>0</v>
      </c>
      <c r="D728" s="71">
        <v>0</v>
      </c>
      <c r="E728" s="71">
        <v>0</v>
      </c>
      <c r="F728" s="71">
        <v>0</v>
      </c>
      <c r="G728" s="71">
        <f t="shared" ref="G728" si="1135">H728+I728+J728</f>
        <v>0</v>
      </c>
      <c r="H728" s="71">
        <v>0</v>
      </c>
      <c r="I728" s="71">
        <v>0</v>
      </c>
      <c r="J728" s="71">
        <v>0</v>
      </c>
      <c r="K728" s="63" t="s">
        <v>32</v>
      </c>
      <c r="L728" s="71">
        <f t="shared" ref="L728" si="1136">M728+N728+O728</f>
        <v>0</v>
      </c>
      <c r="M728" s="71">
        <v>0</v>
      </c>
      <c r="N728" s="71">
        <v>0</v>
      </c>
      <c r="O728" s="71">
        <v>0</v>
      </c>
      <c r="P728" s="63" t="s">
        <v>32</v>
      </c>
      <c r="Q728" s="30" t="s">
        <v>1621</v>
      </c>
    </row>
    <row r="729" spans="1:17" s="1" customFormat="1" ht="105" customHeight="1">
      <c r="A729" s="42" t="s">
        <v>17</v>
      </c>
      <c r="B729" s="83" t="s">
        <v>55</v>
      </c>
      <c r="C729" s="74">
        <f>C730+C736+C740+C754</f>
        <v>1194462.7999999998</v>
      </c>
      <c r="D729" s="74">
        <f t="shared" ref="D729:L729" si="1137">D730+D736+D740+D754</f>
        <v>1179024</v>
      </c>
      <c r="E729" s="74">
        <f t="shared" si="1137"/>
        <v>15438.8</v>
      </c>
      <c r="F729" s="74">
        <f t="shared" si="1137"/>
        <v>0</v>
      </c>
      <c r="G729" s="74">
        <f t="shared" si="1137"/>
        <v>1144790.9000000001</v>
      </c>
      <c r="H729" s="74">
        <f t="shared" si="1137"/>
        <v>1129385.4000000001</v>
      </c>
      <c r="I729" s="74">
        <f t="shared" si="1137"/>
        <v>15405.5</v>
      </c>
      <c r="J729" s="74">
        <f t="shared" si="1137"/>
        <v>0</v>
      </c>
      <c r="K729" s="63">
        <f t="shared" si="7"/>
        <v>0.95841486231299988</v>
      </c>
      <c r="L729" s="74">
        <f t="shared" si="1137"/>
        <v>1144790.9000000001</v>
      </c>
      <c r="M729" s="74">
        <f t="shared" ref="M729" si="1138">M730+M736+M740+M754</f>
        <v>1129385.4000000001</v>
      </c>
      <c r="N729" s="74">
        <f t="shared" ref="N729" si="1139">N730+N736+N740+N754</f>
        <v>15405.5</v>
      </c>
      <c r="O729" s="74">
        <f t="shared" ref="O729" si="1140">O730+O736+O740+O754</f>
        <v>0</v>
      </c>
      <c r="P729" s="63">
        <f t="shared" si="3"/>
        <v>0.95841486231299988</v>
      </c>
      <c r="Q729" s="30"/>
    </row>
    <row r="730" spans="1:17" s="1" customFormat="1" ht="51">
      <c r="A730" s="75" t="s">
        <v>6</v>
      </c>
      <c r="B730" s="81" t="s">
        <v>544</v>
      </c>
      <c r="C730" s="74">
        <f>C731+C734</f>
        <v>51569.2</v>
      </c>
      <c r="D730" s="74">
        <f t="shared" ref="D730:L730" si="1141">D731+D734</f>
        <v>38778.199999999997</v>
      </c>
      <c r="E730" s="74">
        <f t="shared" si="1141"/>
        <v>12791</v>
      </c>
      <c r="F730" s="74">
        <f t="shared" si="1141"/>
        <v>0</v>
      </c>
      <c r="G730" s="74">
        <f t="shared" si="1141"/>
        <v>48666.600000000006</v>
      </c>
      <c r="H730" s="74">
        <f t="shared" si="1141"/>
        <v>35908.9</v>
      </c>
      <c r="I730" s="74">
        <f t="shared" si="1141"/>
        <v>12757.7</v>
      </c>
      <c r="J730" s="74">
        <f t="shared" si="1141"/>
        <v>0</v>
      </c>
      <c r="K730" s="63">
        <f t="shared" si="7"/>
        <v>0.94371446522342806</v>
      </c>
      <c r="L730" s="74">
        <f t="shared" si="1141"/>
        <v>48666.600000000006</v>
      </c>
      <c r="M730" s="74">
        <f t="shared" ref="M730" si="1142">M731+M734</f>
        <v>35908.9</v>
      </c>
      <c r="N730" s="74">
        <f t="shared" ref="N730" si="1143">N731+N734</f>
        <v>12757.7</v>
      </c>
      <c r="O730" s="74">
        <f t="shared" ref="O730" si="1144">O731+O734</f>
        <v>0</v>
      </c>
      <c r="P730" s="63">
        <f t="shared" si="3"/>
        <v>0.94371446522342806</v>
      </c>
      <c r="Q730" s="30"/>
    </row>
    <row r="731" spans="1:17" s="1" customFormat="1" ht="76.5">
      <c r="A731" s="75" t="s">
        <v>803</v>
      </c>
      <c r="B731" s="81" t="s">
        <v>545</v>
      </c>
      <c r="C731" s="74">
        <f>C732+C733</f>
        <v>38778.199999999997</v>
      </c>
      <c r="D731" s="74">
        <f t="shared" ref="D731:J731" si="1145">D732+D733</f>
        <v>38778.199999999997</v>
      </c>
      <c r="E731" s="74">
        <f t="shared" si="1145"/>
        <v>0</v>
      </c>
      <c r="F731" s="74">
        <f t="shared" si="1145"/>
        <v>0</v>
      </c>
      <c r="G731" s="74">
        <f t="shared" si="1145"/>
        <v>35908.9</v>
      </c>
      <c r="H731" s="74">
        <f t="shared" si="1145"/>
        <v>35908.9</v>
      </c>
      <c r="I731" s="74">
        <f t="shared" si="1145"/>
        <v>0</v>
      </c>
      <c r="J731" s="74">
        <f t="shared" si="1145"/>
        <v>0</v>
      </c>
      <c r="K731" s="63">
        <f t="shared" si="7"/>
        <v>0.92600739590801029</v>
      </c>
      <c r="L731" s="74">
        <f>L732+L733</f>
        <v>35908.9</v>
      </c>
      <c r="M731" s="74">
        <f t="shared" ref="M731:O731" si="1146">M732+M733</f>
        <v>35908.9</v>
      </c>
      <c r="N731" s="74">
        <f t="shared" si="1146"/>
        <v>0</v>
      </c>
      <c r="O731" s="74">
        <f t="shared" si="1146"/>
        <v>0</v>
      </c>
      <c r="P731" s="63">
        <f t="shared" si="3"/>
        <v>0.92600739590801029</v>
      </c>
      <c r="Q731" s="30"/>
    </row>
    <row r="732" spans="1:17" s="1" customFormat="1" ht="105">
      <c r="A732" s="75" t="s">
        <v>804</v>
      </c>
      <c r="B732" s="41" t="s">
        <v>546</v>
      </c>
      <c r="C732" s="71">
        <f t="shared" ref="C732" si="1147">D732+E732+F732</f>
        <v>13733.2</v>
      </c>
      <c r="D732" s="71">
        <v>13733.2</v>
      </c>
      <c r="E732" s="71">
        <v>0</v>
      </c>
      <c r="F732" s="71">
        <v>0</v>
      </c>
      <c r="G732" s="71">
        <f t="shared" ref="G732" si="1148">H732+I732+J732</f>
        <v>11044.6</v>
      </c>
      <c r="H732" s="71">
        <v>11044.6</v>
      </c>
      <c r="I732" s="71">
        <v>0</v>
      </c>
      <c r="J732" s="71">
        <v>0</v>
      </c>
      <c r="K732" s="63">
        <f t="shared" si="7"/>
        <v>0.80422625462383124</v>
      </c>
      <c r="L732" s="71">
        <f t="shared" ref="L732" si="1149">M732+N732+O732</f>
        <v>11044.6</v>
      </c>
      <c r="M732" s="71">
        <v>11044.6</v>
      </c>
      <c r="N732" s="71">
        <v>0</v>
      </c>
      <c r="O732" s="71">
        <v>0</v>
      </c>
      <c r="P732" s="63">
        <f t="shared" si="3"/>
        <v>0.80422625462383124</v>
      </c>
      <c r="Q732" s="30" t="s">
        <v>1708</v>
      </c>
    </row>
    <row r="733" spans="1:17" s="1" customFormat="1" ht="52.5">
      <c r="A733" s="75" t="s">
        <v>805</v>
      </c>
      <c r="B733" s="41" t="s">
        <v>547</v>
      </c>
      <c r="C733" s="71">
        <f t="shared" ref="C733" si="1150">D733+E733+F733</f>
        <v>25045</v>
      </c>
      <c r="D733" s="71">
        <v>25045</v>
      </c>
      <c r="E733" s="71">
        <v>0</v>
      </c>
      <c r="F733" s="71">
        <v>0</v>
      </c>
      <c r="G733" s="71">
        <f t="shared" ref="G733" si="1151">H733+I733+J733</f>
        <v>24864.3</v>
      </c>
      <c r="H733" s="71">
        <v>24864.3</v>
      </c>
      <c r="I733" s="71">
        <v>0</v>
      </c>
      <c r="J733" s="71">
        <v>0</v>
      </c>
      <c r="K733" s="63">
        <f t="shared" si="7"/>
        <v>0.99278498702335793</v>
      </c>
      <c r="L733" s="71">
        <f t="shared" ref="L733" si="1152">M733+N733+O733</f>
        <v>24864.3</v>
      </c>
      <c r="M733" s="71">
        <v>24864.3</v>
      </c>
      <c r="N733" s="71">
        <v>0</v>
      </c>
      <c r="O733" s="71">
        <v>0</v>
      </c>
      <c r="P733" s="63">
        <f t="shared" ref="P733:P770" si="1153">L733/C733</f>
        <v>0.99278498702335793</v>
      </c>
      <c r="Q733" s="30"/>
    </row>
    <row r="734" spans="1:17" s="1" customFormat="1" ht="76.5">
      <c r="A734" s="75" t="s">
        <v>900</v>
      </c>
      <c r="B734" s="81" t="s">
        <v>548</v>
      </c>
      <c r="C734" s="74">
        <f>C735</f>
        <v>12791</v>
      </c>
      <c r="D734" s="74">
        <f t="shared" ref="D734:J734" si="1154">D735</f>
        <v>0</v>
      </c>
      <c r="E734" s="74">
        <f t="shared" si="1154"/>
        <v>12791</v>
      </c>
      <c r="F734" s="74">
        <f t="shared" si="1154"/>
        <v>0</v>
      </c>
      <c r="G734" s="74">
        <f t="shared" si="1154"/>
        <v>12757.7</v>
      </c>
      <c r="H734" s="74">
        <f t="shared" si="1154"/>
        <v>0</v>
      </c>
      <c r="I734" s="74">
        <f t="shared" si="1154"/>
        <v>12757.7</v>
      </c>
      <c r="J734" s="74">
        <f t="shared" si="1154"/>
        <v>0</v>
      </c>
      <c r="K734" s="63">
        <f t="shared" ref="K734:K762" si="1155">G734/C734</f>
        <v>0.99739660698928945</v>
      </c>
      <c r="L734" s="74">
        <f>L735</f>
        <v>12757.7</v>
      </c>
      <c r="M734" s="74">
        <f t="shared" ref="M734:O734" si="1156">M735</f>
        <v>0</v>
      </c>
      <c r="N734" s="74">
        <f t="shared" si="1156"/>
        <v>12757.7</v>
      </c>
      <c r="O734" s="74">
        <f t="shared" si="1156"/>
        <v>0</v>
      </c>
      <c r="P734" s="63">
        <f t="shared" si="1153"/>
        <v>0.99739660698928945</v>
      </c>
      <c r="Q734" s="30"/>
    </row>
    <row r="735" spans="1:17" s="1" customFormat="1" ht="78.75">
      <c r="A735" s="75" t="s">
        <v>825</v>
      </c>
      <c r="B735" s="41" t="s">
        <v>549</v>
      </c>
      <c r="C735" s="71">
        <f t="shared" ref="C735" si="1157">D735+E735+F735</f>
        <v>12791</v>
      </c>
      <c r="D735" s="71">
        <v>0</v>
      </c>
      <c r="E735" s="71">
        <v>12791</v>
      </c>
      <c r="F735" s="71">
        <v>0</v>
      </c>
      <c r="G735" s="71">
        <f t="shared" ref="G735" si="1158">H735+I735+J735</f>
        <v>12757.7</v>
      </c>
      <c r="H735" s="71">
        <v>0</v>
      </c>
      <c r="I735" s="71">
        <v>12757.7</v>
      </c>
      <c r="J735" s="71">
        <v>0</v>
      </c>
      <c r="K735" s="63">
        <f t="shared" ref="K735" si="1159">G735/C735</f>
        <v>0.99739660698928945</v>
      </c>
      <c r="L735" s="71">
        <f t="shared" ref="L735" si="1160">M735+N735+O735</f>
        <v>12757.7</v>
      </c>
      <c r="M735" s="71">
        <v>0</v>
      </c>
      <c r="N735" s="71">
        <v>12757.7</v>
      </c>
      <c r="O735" s="71">
        <v>0</v>
      </c>
      <c r="P735" s="63">
        <f t="shared" si="1153"/>
        <v>0.99739660698928945</v>
      </c>
      <c r="Q735" s="30"/>
    </row>
    <row r="736" spans="1:17" s="1" customFormat="1" ht="51">
      <c r="A736" s="75" t="s">
        <v>904</v>
      </c>
      <c r="B736" s="81" t="s">
        <v>550</v>
      </c>
      <c r="C736" s="74">
        <f>C737</f>
        <v>618</v>
      </c>
      <c r="D736" s="74">
        <f t="shared" ref="D736:L736" si="1161">D737</f>
        <v>618</v>
      </c>
      <c r="E736" s="74">
        <f t="shared" si="1161"/>
        <v>0</v>
      </c>
      <c r="F736" s="74">
        <f t="shared" si="1161"/>
        <v>0</v>
      </c>
      <c r="G736" s="74">
        <f t="shared" si="1161"/>
        <v>590.6</v>
      </c>
      <c r="H736" s="74">
        <f t="shared" si="1161"/>
        <v>590.6</v>
      </c>
      <c r="I736" s="74">
        <f t="shared" si="1161"/>
        <v>0</v>
      </c>
      <c r="J736" s="74">
        <f t="shared" si="1161"/>
        <v>0</v>
      </c>
      <c r="K736" s="63">
        <f t="shared" si="1155"/>
        <v>0.955663430420712</v>
      </c>
      <c r="L736" s="74">
        <f t="shared" si="1161"/>
        <v>590.6</v>
      </c>
      <c r="M736" s="74">
        <f t="shared" ref="M736" si="1162">M737</f>
        <v>590.6</v>
      </c>
      <c r="N736" s="74">
        <f t="shared" ref="N736" si="1163">N737</f>
        <v>0</v>
      </c>
      <c r="O736" s="74">
        <f t="shared" ref="O736" si="1164">O737</f>
        <v>0</v>
      </c>
      <c r="P736" s="63">
        <f t="shared" si="1153"/>
        <v>0.955663430420712</v>
      </c>
      <c r="Q736" s="30"/>
    </row>
    <row r="737" spans="1:17" s="1" customFormat="1" ht="76.5">
      <c r="A737" s="75" t="s">
        <v>899</v>
      </c>
      <c r="B737" s="81" t="s">
        <v>551</v>
      </c>
      <c r="C737" s="74">
        <f>C738+C739</f>
        <v>618</v>
      </c>
      <c r="D737" s="74">
        <f t="shared" ref="D737:L737" si="1165">D738+D739</f>
        <v>618</v>
      </c>
      <c r="E737" s="74">
        <f t="shared" si="1165"/>
        <v>0</v>
      </c>
      <c r="F737" s="74">
        <f t="shared" si="1165"/>
        <v>0</v>
      </c>
      <c r="G737" s="74">
        <f t="shared" si="1165"/>
        <v>590.6</v>
      </c>
      <c r="H737" s="74">
        <f t="shared" si="1165"/>
        <v>590.6</v>
      </c>
      <c r="I737" s="74">
        <f t="shared" si="1165"/>
        <v>0</v>
      </c>
      <c r="J737" s="74">
        <f t="shared" si="1165"/>
        <v>0</v>
      </c>
      <c r="K737" s="63">
        <f t="shared" si="1155"/>
        <v>0.955663430420712</v>
      </c>
      <c r="L737" s="74">
        <f t="shared" si="1165"/>
        <v>590.6</v>
      </c>
      <c r="M737" s="74">
        <f t="shared" ref="M737" si="1166">M738+M739</f>
        <v>590.6</v>
      </c>
      <c r="N737" s="74">
        <f t="shared" ref="N737" si="1167">N738+N739</f>
        <v>0</v>
      </c>
      <c r="O737" s="74">
        <f t="shared" ref="O737" si="1168">O738+O739</f>
        <v>0</v>
      </c>
      <c r="P737" s="63">
        <f t="shared" si="1153"/>
        <v>0.955663430420712</v>
      </c>
      <c r="Q737" s="30"/>
    </row>
    <row r="738" spans="1:17" s="1" customFormat="1" ht="105">
      <c r="A738" s="75" t="s">
        <v>799</v>
      </c>
      <c r="B738" s="41" t="s">
        <v>552</v>
      </c>
      <c r="C738" s="71">
        <f t="shared" ref="C738" si="1169">D738+E738+F738</f>
        <v>0</v>
      </c>
      <c r="D738" s="71">
        <v>0</v>
      </c>
      <c r="E738" s="71">
        <v>0</v>
      </c>
      <c r="F738" s="71">
        <v>0</v>
      </c>
      <c r="G738" s="71">
        <f t="shared" ref="G738" si="1170">H738+I738+J738</f>
        <v>0</v>
      </c>
      <c r="H738" s="71">
        <v>0</v>
      </c>
      <c r="I738" s="71">
        <v>0</v>
      </c>
      <c r="J738" s="71">
        <v>0</v>
      </c>
      <c r="K738" s="63" t="s">
        <v>32</v>
      </c>
      <c r="L738" s="71">
        <f t="shared" ref="L738" si="1171">M738+N738+O738</f>
        <v>0</v>
      </c>
      <c r="M738" s="71">
        <v>0</v>
      </c>
      <c r="N738" s="71">
        <v>0</v>
      </c>
      <c r="O738" s="71">
        <v>0</v>
      </c>
      <c r="P738" s="63" t="s">
        <v>32</v>
      </c>
      <c r="Q738" s="30" t="s">
        <v>1621</v>
      </c>
    </row>
    <row r="739" spans="1:17" s="1" customFormat="1" ht="105">
      <c r="A739" s="75" t="s">
        <v>800</v>
      </c>
      <c r="B739" s="41" t="s">
        <v>553</v>
      </c>
      <c r="C739" s="71">
        <f t="shared" ref="C739" si="1172">D739+E739+F739</f>
        <v>618</v>
      </c>
      <c r="D739" s="71">
        <v>618</v>
      </c>
      <c r="E739" s="71">
        <v>0</v>
      </c>
      <c r="F739" s="71">
        <v>0</v>
      </c>
      <c r="G739" s="71">
        <f t="shared" ref="G739" si="1173">H739+I739+J739</f>
        <v>590.6</v>
      </c>
      <c r="H739" s="71">
        <v>590.6</v>
      </c>
      <c r="I739" s="71">
        <v>0</v>
      </c>
      <c r="J739" s="71">
        <v>0</v>
      </c>
      <c r="K739" s="63">
        <f t="shared" ref="K739" si="1174">G739/C739</f>
        <v>0.955663430420712</v>
      </c>
      <c r="L739" s="71">
        <f t="shared" ref="L739" si="1175">M739+N739+O739</f>
        <v>590.6</v>
      </c>
      <c r="M739" s="71">
        <v>590.6</v>
      </c>
      <c r="N739" s="71">
        <v>0</v>
      </c>
      <c r="O739" s="71">
        <v>0</v>
      </c>
      <c r="P739" s="63">
        <f t="shared" si="1153"/>
        <v>0.955663430420712</v>
      </c>
      <c r="Q739" s="30" t="s">
        <v>1660</v>
      </c>
    </row>
    <row r="740" spans="1:17" s="1" customFormat="1" ht="51">
      <c r="A740" s="75" t="s">
        <v>896</v>
      </c>
      <c r="B740" s="81" t="s">
        <v>554</v>
      </c>
      <c r="C740" s="74">
        <f>C741+C746+C748+C751</f>
        <v>0</v>
      </c>
      <c r="D740" s="74">
        <f t="shared" ref="D740:L740" si="1176">D741+D746+D748+D751</f>
        <v>0</v>
      </c>
      <c r="E740" s="74">
        <f t="shared" si="1176"/>
        <v>0</v>
      </c>
      <c r="F740" s="74">
        <f t="shared" si="1176"/>
        <v>0</v>
      </c>
      <c r="G740" s="74">
        <f t="shared" si="1176"/>
        <v>0</v>
      </c>
      <c r="H740" s="74">
        <f t="shared" si="1176"/>
        <v>0</v>
      </c>
      <c r="I740" s="74">
        <f t="shared" si="1176"/>
        <v>0</v>
      </c>
      <c r="J740" s="74">
        <f t="shared" si="1176"/>
        <v>0</v>
      </c>
      <c r="K740" s="63" t="s">
        <v>32</v>
      </c>
      <c r="L740" s="74">
        <f t="shared" si="1176"/>
        <v>0</v>
      </c>
      <c r="M740" s="74">
        <f t="shared" ref="M740" si="1177">M741+M746+M748+M751</f>
        <v>0</v>
      </c>
      <c r="N740" s="74">
        <f t="shared" ref="N740" si="1178">N741+N746+N748+N751</f>
        <v>0</v>
      </c>
      <c r="O740" s="74">
        <f t="shared" ref="O740" si="1179">O741+O746+O748+O751</f>
        <v>0</v>
      </c>
      <c r="P740" s="63" t="s">
        <v>32</v>
      </c>
      <c r="Q740" s="30"/>
    </row>
    <row r="741" spans="1:17" s="1" customFormat="1" ht="76.5">
      <c r="A741" s="75" t="s">
        <v>899</v>
      </c>
      <c r="B741" s="81" t="s">
        <v>555</v>
      </c>
      <c r="C741" s="74">
        <f>C742+C743+C744+C745</f>
        <v>0</v>
      </c>
      <c r="D741" s="74">
        <f t="shared" ref="D741:L741" si="1180">D742+D743+D744+D745</f>
        <v>0</v>
      </c>
      <c r="E741" s="74">
        <f t="shared" si="1180"/>
        <v>0</v>
      </c>
      <c r="F741" s="74">
        <f t="shared" si="1180"/>
        <v>0</v>
      </c>
      <c r="G741" s="74">
        <f t="shared" si="1180"/>
        <v>0</v>
      </c>
      <c r="H741" s="74">
        <f t="shared" si="1180"/>
        <v>0</v>
      </c>
      <c r="I741" s="74">
        <f t="shared" si="1180"/>
        <v>0</v>
      </c>
      <c r="J741" s="74">
        <f t="shared" si="1180"/>
        <v>0</v>
      </c>
      <c r="K741" s="63" t="s">
        <v>32</v>
      </c>
      <c r="L741" s="74">
        <f t="shared" si="1180"/>
        <v>0</v>
      </c>
      <c r="M741" s="74">
        <f t="shared" ref="M741" si="1181">M742+M743+M744+M745</f>
        <v>0</v>
      </c>
      <c r="N741" s="74">
        <f t="shared" ref="N741" si="1182">N742+N743+N744+N745</f>
        <v>0</v>
      </c>
      <c r="O741" s="74">
        <f t="shared" ref="O741" si="1183">O742+O743+O744+O745</f>
        <v>0</v>
      </c>
      <c r="P741" s="63" t="s">
        <v>32</v>
      </c>
      <c r="Q741" s="30"/>
    </row>
    <row r="742" spans="1:17" s="1" customFormat="1" ht="78.75">
      <c r="A742" s="75" t="s">
        <v>799</v>
      </c>
      <c r="B742" s="41" t="s">
        <v>556</v>
      </c>
      <c r="C742" s="71">
        <f t="shared" ref="C742" si="1184">D742+E742+F742</f>
        <v>0</v>
      </c>
      <c r="D742" s="71">
        <v>0</v>
      </c>
      <c r="E742" s="71">
        <v>0</v>
      </c>
      <c r="F742" s="71">
        <v>0</v>
      </c>
      <c r="G742" s="71">
        <f t="shared" ref="G742" si="1185">H742+I742+J742</f>
        <v>0</v>
      </c>
      <c r="H742" s="71">
        <v>0</v>
      </c>
      <c r="I742" s="71">
        <v>0</v>
      </c>
      <c r="J742" s="71">
        <v>0</v>
      </c>
      <c r="K742" s="63" t="s">
        <v>32</v>
      </c>
      <c r="L742" s="71">
        <f t="shared" ref="L742" si="1186">M742+N742+O742</f>
        <v>0</v>
      </c>
      <c r="M742" s="71">
        <v>0</v>
      </c>
      <c r="N742" s="71">
        <v>0</v>
      </c>
      <c r="O742" s="71">
        <v>0</v>
      </c>
      <c r="P742" s="63" t="s">
        <v>32</v>
      </c>
      <c r="Q742" s="30" t="s">
        <v>1621</v>
      </c>
    </row>
    <row r="743" spans="1:17" s="1" customFormat="1" ht="78.75">
      <c r="A743" s="75" t="s">
        <v>800</v>
      </c>
      <c r="B743" s="41" t="s">
        <v>557</v>
      </c>
      <c r="C743" s="71">
        <f t="shared" ref="C743" si="1187">D743+E743+F743</f>
        <v>0</v>
      </c>
      <c r="D743" s="71">
        <v>0</v>
      </c>
      <c r="E743" s="71">
        <v>0</v>
      </c>
      <c r="F743" s="71">
        <v>0</v>
      </c>
      <c r="G743" s="71">
        <f t="shared" ref="G743" si="1188">H743+I743+J743</f>
        <v>0</v>
      </c>
      <c r="H743" s="71">
        <v>0</v>
      </c>
      <c r="I743" s="71">
        <v>0</v>
      </c>
      <c r="J743" s="71">
        <v>0</v>
      </c>
      <c r="K743" s="63" t="s">
        <v>32</v>
      </c>
      <c r="L743" s="71">
        <f t="shared" ref="L743" si="1189">M743+N743+O743</f>
        <v>0</v>
      </c>
      <c r="M743" s="71">
        <v>0</v>
      </c>
      <c r="N743" s="71">
        <v>0</v>
      </c>
      <c r="O743" s="71">
        <v>0</v>
      </c>
      <c r="P743" s="63" t="s">
        <v>32</v>
      </c>
      <c r="Q743" s="30" t="s">
        <v>1621</v>
      </c>
    </row>
    <row r="744" spans="1:17" s="1" customFormat="1" ht="183" customHeight="1">
      <c r="A744" s="75" t="s">
        <v>801</v>
      </c>
      <c r="B744" s="41" t="s">
        <v>558</v>
      </c>
      <c r="C744" s="71">
        <f t="shared" ref="C744" si="1190">D744+E744+F744</f>
        <v>0</v>
      </c>
      <c r="D744" s="71">
        <v>0</v>
      </c>
      <c r="E744" s="71">
        <v>0</v>
      </c>
      <c r="F744" s="71">
        <v>0</v>
      </c>
      <c r="G744" s="71">
        <f t="shared" ref="G744" si="1191">H744+I744+J744</f>
        <v>0</v>
      </c>
      <c r="H744" s="71">
        <v>0</v>
      </c>
      <c r="I744" s="71">
        <v>0</v>
      </c>
      <c r="J744" s="71">
        <v>0</v>
      </c>
      <c r="K744" s="63" t="s">
        <v>32</v>
      </c>
      <c r="L744" s="71">
        <f t="shared" ref="L744" si="1192">M744+N744+O744</f>
        <v>0</v>
      </c>
      <c r="M744" s="71">
        <v>0</v>
      </c>
      <c r="N744" s="71">
        <v>0</v>
      </c>
      <c r="O744" s="71">
        <v>0</v>
      </c>
      <c r="P744" s="63" t="s">
        <v>32</v>
      </c>
      <c r="Q744" s="30" t="s">
        <v>1621</v>
      </c>
    </row>
    <row r="745" spans="1:17" s="1" customFormat="1" ht="105">
      <c r="A745" s="75" t="s">
        <v>802</v>
      </c>
      <c r="B745" s="41" t="s">
        <v>559</v>
      </c>
      <c r="C745" s="71">
        <f t="shared" ref="C745" si="1193">D745+E745+F745</f>
        <v>0</v>
      </c>
      <c r="D745" s="71">
        <v>0</v>
      </c>
      <c r="E745" s="71">
        <v>0</v>
      </c>
      <c r="F745" s="71">
        <v>0</v>
      </c>
      <c r="G745" s="71">
        <f t="shared" ref="G745" si="1194">H745+I745+J745</f>
        <v>0</v>
      </c>
      <c r="H745" s="71">
        <v>0</v>
      </c>
      <c r="I745" s="71">
        <v>0</v>
      </c>
      <c r="J745" s="71">
        <v>0</v>
      </c>
      <c r="K745" s="63" t="s">
        <v>32</v>
      </c>
      <c r="L745" s="71">
        <f t="shared" ref="L745" si="1195">M745+N745+O745</f>
        <v>0</v>
      </c>
      <c r="M745" s="71">
        <v>0</v>
      </c>
      <c r="N745" s="71">
        <v>0</v>
      </c>
      <c r="O745" s="71">
        <v>0</v>
      </c>
      <c r="P745" s="63" t="s">
        <v>32</v>
      </c>
      <c r="Q745" s="30" t="s">
        <v>1621</v>
      </c>
    </row>
    <row r="746" spans="1:17" s="1" customFormat="1" ht="178.5">
      <c r="A746" s="75" t="s">
        <v>905</v>
      </c>
      <c r="B746" s="81" t="s">
        <v>560</v>
      </c>
      <c r="C746" s="74">
        <f>C747</f>
        <v>0</v>
      </c>
      <c r="D746" s="74">
        <f t="shared" ref="D746:J746" si="1196">D747</f>
        <v>0</v>
      </c>
      <c r="E746" s="74">
        <f t="shared" si="1196"/>
        <v>0</v>
      </c>
      <c r="F746" s="74">
        <f t="shared" si="1196"/>
        <v>0</v>
      </c>
      <c r="G746" s="74">
        <f t="shared" si="1196"/>
        <v>0</v>
      </c>
      <c r="H746" s="74">
        <f t="shared" si="1196"/>
        <v>0</v>
      </c>
      <c r="I746" s="74">
        <f t="shared" si="1196"/>
        <v>0</v>
      </c>
      <c r="J746" s="74">
        <f t="shared" si="1196"/>
        <v>0</v>
      </c>
      <c r="K746" s="63" t="s">
        <v>32</v>
      </c>
      <c r="L746" s="74">
        <f>L747</f>
        <v>0</v>
      </c>
      <c r="M746" s="74">
        <f t="shared" ref="M746:O746" si="1197">M747</f>
        <v>0</v>
      </c>
      <c r="N746" s="74">
        <f t="shared" si="1197"/>
        <v>0</v>
      </c>
      <c r="O746" s="74">
        <f t="shared" si="1197"/>
        <v>0</v>
      </c>
      <c r="P746" s="63" t="s">
        <v>32</v>
      </c>
      <c r="Q746" s="30"/>
    </row>
    <row r="747" spans="1:17" s="1" customFormat="1" ht="52.5">
      <c r="A747" s="75" t="s">
        <v>858</v>
      </c>
      <c r="B747" s="41" t="s">
        <v>561</v>
      </c>
      <c r="C747" s="71">
        <f t="shared" ref="C747" si="1198">D747+E747+F747</f>
        <v>0</v>
      </c>
      <c r="D747" s="71">
        <v>0</v>
      </c>
      <c r="E747" s="71">
        <v>0</v>
      </c>
      <c r="F747" s="71">
        <v>0</v>
      </c>
      <c r="G747" s="71">
        <f t="shared" ref="G747" si="1199">H747+I747+J747</f>
        <v>0</v>
      </c>
      <c r="H747" s="71">
        <v>0</v>
      </c>
      <c r="I747" s="71">
        <v>0</v>
      </c>
      <c r="J747" s="71">
        <v>0</v>
      </c>
      <c r="K747" s="63" t="s">
        <v>32</v>
      </c>
      <c r="L747" s="71">
        <f t="shared" ref="L747" si="1200">M747+N747+O747</f>
        <v>0</v>
      </c>
      <c r="M747" s="71">
        <v>0</v>
      </c>
      <c r="N747" s="71">
        <v>0</v>
      </c>
      <c r="O747" s="71">
        <v>0</v>
      </c>
      <c r="P747" s="63" t="s">
        <v>32</v>
      </c>
      <c r="Q747" s="30" t="s">
        <v>1621</v>
      </c>
    </row>
    <row r="748" spans="1:17" s="1" customFormat="1" ht="51">
      <c r="A748" s="75" t="s">
        <v>895</v>
      </c>
      <c r="B748" s="81" t="s">
        <v>562</v>
      </c>
      <c r="C748" s="74">
        <f>C749+C750</f>
        <v>0</v>
      </c>
      <c r="D748" s="74">
        <f t="shared" ref="D748:L748" si="1201">D749+D750</f>
        <v>0</v>
      </c>
      <c r="E748" s="74">
        <f t="shared" si="1201"/>
        <v>0</v>
      </c>
      <c r="F748" s="74">
        <f t="shared" si="1201"/>
        <v>0</v>
      </c>
      <c r="G748" s="74">
        <f t="shared" si="1201"/>
        <v>0</v>
      </c>
      <c r="H748" s="74">
        <f t="shared" si="1201"/>
        <v>0</v>
      </c>
      <c r="I748" s="74">
        <f t="shared" si="1201"/>
        <v>0</v>
      </c>
      <c r="J748" s="74">
        <f t="shared" si="1201"/>
        <v>0</v>
      </c>
      <c r="K748" s="63" t="s">
        <v>32</v>
      </c>
      <c r="L748" s="74">
        <f t="shared" si="1201"/>
        <v>0</v>
      </c>
      <c r="M748" s="74">
        <f t="shared" ref="M748" si="1202">M749+M750</f>
        <v>0</v>
      </c>
      <c r="N748" s="74">
        <f t="shared" ref="N748" si="1203">N749+N750</f>
        <v>0</v>
      </c>
      <c r="O748" s="74">
        <f t="shared" ref="O748" si="1204">O749+O750</f>
        <v>0</v>
      </c>
      <c r="P748" s="63" t="s">
        <v>32</v>
      </c>
      <c r="Q748" s="30"/>
    </row>
    <row r="749" spans="1:17" s="1" customFormat="1" ht="52.5">
      <c r="A749" s="75" t="s">
        <v>859</v>
      </c>
      <c r="B749" s="41" t="s">
        <v>563</v>
      </c>
      <c r="C749" s="71">
        <f t="shared" ref="C749" si="1205">D749+E749+F749</f>
        <v>0</v>
      </c>
      <c r="D749" s="71">
        <v>0</v>
      </c>
      <c r="E749" s="71">
        <v>0</v>
      </c>
      <c r="F749" s="71">
        <v>0</v>
      </c>
      <c r="G749" s="71">
        <f t="shared" ref="G749" si="1206">H749+I749+J749</f>
        <v>0</v>
      </c>
      <c r="H749" s="71">
        <v>0</v>
      </c>
      <c r="I749" s="71">
        <v>0</v>
      </c>
      <c r="J749" s="71">
        <v>0</v>
      </c>
      <c r="K749" s="63" t="s">
        <v>32</v>
      </c>
      <c r="L749" s="71">
        <f t="shared" ref="L749" si="1207">M749+N749+O749</f>
        <v>0</v>
      </c>
      <c r="M749" s="71">
        <v>0</v>
      </c>
      <c r="N749" s="71">
        <v>0</v>
      </c>
      <c r="O749" s="71">
        <v>0</v>
      </c>
      <c r="P749" s="63" t="s">
        <v>32</v>
      </c>
      <c r="Q749" s="30" t="s">
        <v>1621</v>
      </c>
    </row>
    <row r="750" spans="1:17" s="1" customFormat="1" ht="52.5">
      <c r="A750" s="75" t="s">
        <v>861</v>
      </c>
      <c r="B750" s="41" t="s">
        <v>564</v>
      </c>
      <c r="C750" s="71">
        <f t="shared" ref="C750" si="1208">D750+E750+F750</f>
        <v>0</v>
      </c>
      <c r="D750" s="71">
        <v>0</v>
      </c>
      <c r="E750" s="71">
        <v>0</v>
      </c>
      <c r="F750" s="71">
        <v>0</v>
      </c>
      <c r="G750" s="71">
        <f t="shared" ref="G750" si="1209">H750+I750+J750</f>
        <v>0</v>
      </c>
      <c r="H750" s="71">
        <v>0</v>
      </c>
      <c r="I750" s="71">
        <v>0</v>
      </c>
      <c r="J750" s="71">
        <v>0</v>
      </c>
      <c r="K750" s="63" t="s">
        <v>32</v>
      </c>
      <c r="L750" s="71">
        <f t="shared" ref="L750" si="1210">M750+N750+O750</f>
        <v>0</v>
      </c>
      <c r="M750" s="71">
        <v>0</v>
      </c>
      <c r="N750" s="71">
        <v>0</v>
      </c>
      <c r="O750" s="71">
        <v>0</v>
      </c>
      <c r="P750" s="63" t="s">
        <v>32</v>
      </c>
      <c r="Q750" s="30" t="s">
        <v>1621</v>
      </c>
    </row>
    <row r="751" spans="1:17" s="1" customFormat="1" ht="76.5">
      <c r="A751" s="75" t="s">
        <v>948</v>
      </c>
      <c r="B751" s="81" t="s">
        <v>565</v>
      </c>
      <c r="C751" s="74">
        <f>C752+C753</f>
        <v>0</v>
      </c>
      <c r="D751" s="74">
        <f t="shared" ref="D751:L751" si="1211">D752+D753</f>
        <v>0</v>
      </c>
      <c r="E751" s="74">
        <f t="shared" si="1211"/>
        <v>0</v>
      </c>
      <c r="F751" s="74">
        <f t="shared" si="1211"/>
        <v>0</v>
      </c>
      <c r="G751" s="74">
        <f t="shared" si="1211"/>
        <v>0</v>
      </c>
      <c r="H751" s="74">
        <f t="shared" si="1211"/>
        <v>0</v>
      </c>
      <c r="I751" s="74">
        <f t="shared" si="1211"/>
        <v>0</v>
      </c>
      <c r="J751" s="74">
        <f t="shared" si="1211"/>
        <v>0</v>
      </c>
      <c r="K751" s="63" t="s">
        <v>32</v>
      </c>
      <c r="L751" s="74">
        <f t="shared" si="1211"/>
        <v>0</v>
      </c>
      <c r="M751" s="74">
        <f t="shared" ref="M751" si="1212">M752+M753</f>
        <v>0</v>
      </c>
      <c r="N751" s="74">
        <f t="shared" ref="N751" si="1213">N752+N753</f>
        <v>0</v>
      </c>
      <c r="O751" s="74">
        <f t="shared" ref="O751" si="1214">O752+O753</f>
        <v>0</v>
      </c>
      <c r="P751" s="63" t="s">
        <v>32</v>
      </c>
      <c r="Q751" s="30"/>
    </row>
    <row r="752" spans="1:17" s="1" customFormat="1" ht="52.5">
      <c r="A752" s="75" t="s">
        <v>865</v>
      </c>
      <c r="B752" s="41" t="s">
        <v>566</v>
      </c>
      <c r="C752" s="71">
        <f t="shared" ref="C752" si="1215">D752+E752+F752</f>
        <v>0</v>
      </c>
      <c r="D752" s="71">
        <v>0</v>
      </c>
      <c r="E752" s="71">
        <v>0</v>
      </c>
      <c r="F752" s="71">
        <v>0</v>
      </c>
      <c r="G752" s="71">
        <f t="shared" ref="G752" si="1216">H752+I752+J752</f>
        <v>0</v>
      </c>
      <c r="H752" s="71">
        <v>0</v>
      </c>
      <c r="I752" s="71">
        <v>0</v>
      </c>
      <c r="J752" s="71">
        <v>0</v>
      </c>
      <c r="K752" s="63" t="s">
        <v>32</v>
      </c>
      <c r="L752" s="71">
        <f t="shared" ref="L752" si="1217">M752+N752+O752</f>
        <v>0</v>
      </c>
      <c r="M752" s="71">
        <v>0</v>
      </c>
      <c r="N752" s="71">
        <v>0</v>
      </c>
      <c r="O752" s="71">
        <v>0</v>
      </c>
      <c r="P752" s="63" t="s">
        <v>32</v>
      </c>
      <c r="Q752" s="30" t="s">
        <v>1621</v>
      </c>
    </row>
    <row r="753" spans="1:17" s="1" customFormat="1" ht="52.5">
      <c r="A753" s="75" t="s">
        <v>949</v>
      </c>
      <c r="B753" s="41" t="s">
        <v>567</v>
      </c>
      <c r="C753" s="71">
        <f t="shared" ref="C753" si="1218">D753+E753+F753</f>
        <v>0</v>
      </c>
      <c r="D753" s="71">
        <v>0</v>
      </c>
      <c r="E753" s="71">
        <v>0</v>
      </c>
      <c r="F753" s="71">
        <v>0</v>
      </c>
      <c r="G753" s="71">
        <f t="shared" ref="G753" si="1219">H753+I753+J753</f>
        <v>0</v>
      </c>
      <c r="H753" s="71">
        <v>0</v>
      </c>
      <c r="I753" s="71">
        <v>0</v>
      </c>
      <c r="J753" s="71">
        <v>0</v>
      </c>
      <c r="K753" s="63" t="s">
        <v>32</v>
      </c>
      <c r="L753" s="71">
        <f t="shared" ref="L753" si="1220">M753+N753+O753</f>
        <v>0</v>
      </c>
      <c r="M753" s="71">
        <v>0</v>
      </c>
      <c r="N753" s="71">
        <v>0</v>
      </c>
      <c r="O753" s="71">
        <v>0</v>
      </c>
      <c r="P753" s="63" t="s">
        <v>32</v>
      </c>
      <c r="Q753" s="30" t="s">
        <v>1621</v>
      </c>
    </row>
    <row r="754" spans="1:17" s="1" customFormat="1" ht="51">
      <c r="A754" s="75" t="s">
        <v>898</v>
      </c>
      <c r="B754" s="81" t="s">
        <v>151</v>
      </c>
      <c r="C754" s="74">
        <f>C755+C776</f>
        <v>1142275.5999999999</v>
      </c>
      <c r="D754" s="74">
        <f t="shared" ref="D754:L754" si="1221">D755+D776</f>
        <v>1139627.8</v>
      </c>
      <c r="E754" s="74">
        <f t="shared" si="1221"/>
        <v>2647.8</v>
      </c>
      <c r="F754" s="74">
        <f t="shared" si="1221"/>
        <v>0</v>
      </c>
      <c r="G754" s="74">
        <f t="shared" si="1221"/>
        <v>1095533.7000000002</v>
      </c>
      <c r="H754" s="74">
        <f t="shared" si="1221"/>
        <v>1092885.9000000001</v>
      </c>
      <c r="I754" s="74">
        <f t="shared" si="1221"/>
        <v>2647.8</v>
      </c>
      <c r="J754" s="74">
        <f t="shared" si="1221"/>
        <v>0</v>
      </c>
      <c r="K754" s="63">
        <f t="shared" si="1155"/>
        <v>0.95908001536581922</v>
      </c>
      <c r="L754" s="74">
        <f t="shared" si="1221"/>
        <v>1095533.7000000002</v>
      </c>
      <c r="M754" s="74">
        <f t="shared" ref="M754" si="1222">M755+M776</f>
        <v>1092885.9000000001</v>
      </c>
      <c r="N754" s="74">
        <f t="shared" ref="N754" si="1223">N755+N776</f>
        <v>2647.8</v>
      </c>
      <c r="O754" s="74">
        <f t="shared" ref="O754" si="1224">O755+O776</f>
        <v>0</v>
      </c>
      <c r="P754" s="63">
        <f t="shared" si="1153"/>
        <v>0.95908001536581922</v>
      </c>
      <c r="Q754" s="30"/>
    </row>
    <row r="755" spans="1:17" s="1" customFormat="1" ht="76.5">
      <c r="A755" s="75" t="s">
        <v>899</v>
      </c>
      <c r="B755" s="81" t="s">
        <v>137</v>
      </c>
      <c r="C755" s="74">
        <f>C756+C757+C758+C759+C760+C761+C762+C768+C769+C770+C771+C772+C773+C774+C775</f>
        <v>1142275.5999999999</v>
      </c>
      <c r="D755" s="74">
        <f t="shared" ref="D755:J755" si="1225">D756+D757+D758+D759+D760+D761+D762+D768+D769+D770+D771+D772+D773+D774+D775</f>
        <v>1139627.8</v>
      </c>
      <c r="E755" s="74">
        <f t="shared" si="1225"/>
        <v>2647.8</v>
      </c>
      <c r="F755" s="74">
        <f t="shared" si="1225"/>
        <v>0</v>
      </c>
      <c r="G755" s="74">
        <f t="shared" si="1225"/>
        <v>1095533.7000000002</v>
      </c>
      <c r="H755" s="74">
        <f t="shared" si="1225"/>
        <v>1092885.9000000001</v>
      </c>
      <c r="I755" s="74">
        <f t="shared" si="1225"/>
        <v>2647.8</v>
      </c>
      <c r="J755" s="74">
        <f t="shared" si="1225"/>
        <v>0</v>
      </c>
      <c r="K755" s="63">
        <f t="shared" si="1155"/>
        <v>0.95908001536581922</v>
      </c>
      <c r="L755" s="74">
        <f>L756+L757+L758+L759+L760+L761+L762+L768+L769+L770+L771+L772+L773+L774+L775</f>
        <v>1095533.7000000002</v>
      </c>
      <c r="M755" s="74">
        <f t="shared" ref="M755:O755" si="1226">M756+M757+M758+M759+M760+M761+M762+M768+M769+M770+M771+M772+M773+M774+M775</f>
        <v>1092885.9000000001</v>
      </c>
      <c r="N755" s="74">
        <f t="shared" si="1226"/>
        <v>2647.8</v>
      </c>
      <c r="O755" s="74">
        <f t="shared" si="1226"/>
        <v>0</v>
      </c>
      <c r="P755" s="63">
        <f t="shared" si="1153"/>
        <v>0.95908001536581922</v>
      </c>
      <c r="Q755" s="30"/>
    </row>
    <row r="756" spans="1:17" s="1" customFormat="1" ht="52.5">
      <c r="A756" s="75" t="s">
        <v>799</v>
      </c>
      <c r="B756" s="41" t="s">
        <v>568</v>
      </c>
      <c r="C756" s="71">
        <f t="shared" ref="C756" si="1227">D756+E756+F756</f>
        <v>3800.3</v>
      </c>
      <c r="D756" s="71">
        <v>2996.5</v>
      </c>
      <c r="E756" s="71">
        <v>803.8</v>
      </c>
      <c r="F756" s="71">
        <v>0</v>
      </c>
      <c r="G756" s="71">
        <f t="shared" ref="G756" si="1228">H756+I756+J756</f>
        <v>3800.3</v>
      </c>
      <c r="H756" s="71">
        <v>2996.5</v>
      </c>
      <c r="I756" s="71">
        <v>803.8</v>
      </c>
      <c r="J756" s="71">
        <v>0</v>
      </c>
      <c r="K756" s="63">
        <f t="shared" si="1155"/>
        <v>1</v>
      </c>
      <c r="L756" s="71">
        <f t="shared" ref="L756" si="1229">M756+N756+O756</f>
        <v>3800.3</v>
      </c>
      <c r="M756" s="71">
        <v>2996.5</v>
      </c>
      <c r="N756" s="71">
        <v>803.8</v>
      </c>
      <c r="O756" s="71">
        <v>0</v>
      </c>
      <c r="P756" s="63">
        <f t="shared" si="1153"/>
        <v>1</v>
      </c>
      <c r="Q756" s="30"/>
    </row>
    <row r="757" spans="1:17" s="1" customFormat="1" ht="52.5">
      <c r="A757" s="75" t="s">
        <v>800</v>
      </c>
      <c r="B757" s="41" t="s">
        <v>569</v>
      </c>
      <c r="C757" s="71">
        <f t="shared" ref="C757" si="1230">D757+E757+F757</f>
        <v>386025.3</v>
      </c>
      <c r="D757" s="71">
        <v>385941.5</v>
      </c>
      <c r="E757" s="71">
        <v>83.8</v>
      </c>
      <c r="F757" s="71">
        <v>0</v>
      </c>
      <c r="G757" s="71">
        <f t="shared" ref="G757" si="1231">H757+I757+J757</f>
        <v>369592.8</v>
      </c>
      <c r="H757" s="71">
        <v>369509</v>
      </c>
      <c r="I757" s="71">
        <v>83.8</v>
      </c>
      <c r="J757" s="71">
        <v>0</v>
      </c>
      <c r="K757" s="63">
        <f t="shared" si="1155"/>
        <v>0.95743154658515905</v>
      </c>
      <c r="L757" s="71">
        <f t="shared" ref="L757" si="1232">M757+N757+O757</f>
        <v>369592.8</v>
      </c>
      <c r="M757" s="71">
        <v>369509</v>
      </c>
      <c r="N757" s="71">
        <v>83.8</v>
      </c>
      <c r="O757" s="71">
        <v>0</v>
      </c>
      <c r="P757" s="63">
        <f t="shared" si="1153"/>
        <v>0.95743154658515905</v>
      </c>
      <c r="Q757" s="30" t="s">
        <v>1658</v>
      </c>
    </row>
    <row r="758" spans="1:17" s="1" customFormat="1" ht="52.5">
      <c r="A758" s="75" t="s">
        <v>801</v>
      </c>
      <c r="B758" s="41" t="s">
        <v>570</v>
      </c>
      <c r="C758" s="71">
        <f t="shared" ref="C758" si="1233">D758+E758+F758</f>
        <v>0</v>
      </c>
      <c r="D758" s="71">
        <v>0</v>
      </c>
      <c r="E758" s="71">
        <v>0</v>
      </c>
      <c r="F758" s="71">
        <v>0</v>
      </c>
      <c r="G758" s="71">
        <f t="shared" ref="G758" si="1234">H758+I758+J758</f>
        <v>0</v>
      </c>
      <c r="H758" s="71">
        <v>0</v>
      </c>
      <c r="I758" s="71">
        <v>0</v>
      </c>
      <c r="J758" s="71">
        <v>0</v>
      </c>
      <c r="K758" s="63" t="s">
        <v>32</v>
      </c>
      <c r="L758" s="71">
        <f t="shared" ref="L758" si="1235">M758+N758+O758</f>
        <v>0</v>
      </c>
      <c r="M758" s="71">
        <v>0</v>
      </c>
      <c r="N758" s="71">
        <v>0</v>
      </c>
      <c r="O758" s="71">
        <v>0</v>
      </c>
      <c r="P758" s="63" t="s">
        <v>32</v>
      </c>
      <c r="Q758" s="30" t="s">
        <v>1621</v>
      </c>
    </row>
    <row r="759" spans="1:17" s="1" customFormat="1" ht="78.75">
      <c r="A759" s="75" t="s">
        <v>802</v>
      </c>
      <c r="B759" s="41" t="s">
        <v>571</v>
      </c>
      <c r="C759" s="71">
        <f t="shared" ref="C759" si="1236">D759+E759+F759</f>
        <v>0</v>
      </c>
      <c r="D759" s="71">
        <v>0</v>
      </c>
      <c r="E759" s="71">
        <v>0</v>
      </c>
      <c r="F759" s="71">
        <v>0</v>
      </c>
      <c r="G759" s="71">
        <f t="shared" ref="G759" si="1237">H759+I759+J759</f>
        <v>0</v>
      </c>
      <c r="H759" s="71">
        <v>0</v>
      </c>
      <c r="I759" s="71">
        <v>0</v>
      </c>
      <c r="J759" s="71">
        <v>0</v>
      </c>
      <c r="K759" s="63" t="s">
        <v>32</v>
      </c>
      <c r="L759" s="71">
        <f t="shared" ref="L759" si="1238">M759+N759+O759</f>
        <v>0</v>
      </c>
      <c r="M759" s="71">
        <v>0</v>
      </c>
      <c r="N759" s="71">
        <v>0</v>
      </c>
      <c r="O759" s="71">
        <v>0</v>
      </c>
      <c r="P759" s="63" t="s">
        <v>32</v>
      </c>
      <c r="Q759" s="30" t="s">
        <v>1621</v>
      </c>
    </row>
    <row r="760" spans="1:17" s="1" customFormat="1" ht="52.5">
      <c r="A760" s="75" t="s">
        <v>828</v>
      </c>
      <c r="B760" s="41" t="s">
        <v>572</v>
      </c>
      <c r="C760" s="71">
        <f t="shared" ref="C760" si="1239">D760+E760+F760</f>
        <v>60841</v>
      </c>
      <c r="D760" s="71">
        <v>59433.8</v>
      </c>
      <c r="E760" s="71">
        <v>1407.2</v>
      </c>
      <c r="F760" s="71">
        <v>0</v>
      </c>
      <c r="G760" s="71">
        <f t="shared" ref="G760" si="1240">H760+I760+J760</f>
        <v>60064.7</v>
      </c>
      <c r="H760" s="71">
        <v>58657.5</v>
      </c>
      <c r="I760" s="71">
        <v>1407.2</v>
      </c>
      <c r="J760" s="71">
        <v>0</v>
      </c>
      <c r="K760" s="63">
        <f t="shared" si="1155"/>
        <v>0.98724051215463249</v>
      </c>
      <c r="L760" s="71">
        <f t="shared" ref="L760" si="1241">M760+N760+O760</f>
        <v>60064.7</v>
      </c>
      <c r="M760" s="71">
        <v>58657.5</v>
      </c>
      <c r="N760" s="71">
        <v>1407.2</v>
      </c>
      <c r="O760" s="71">
        <v>0</v>
      </c>
      <c r="P760" s="63">
        <f t="shared" si="1153"/>
        <v>0.98724051215463249</v>
      </c>
      <c r="Q760" s="30"/>
    </row>
    <row r="761" spans="1:17" s="1" customFormat="1" ht="105">
      <c r="A761" s="75" t="s">
        <v>829</v>
      </c>
      <c r="B761" s="41" t="s">
        <v>573</v>
      </c>
      <c r="C761" s="71">
        <f t="shared" ref="C761" si="1242">D761+E761+F761</f>
        <v>248274.6</v>
      </c>
      <c r="D761" s="71">
        <v>248274.6</v>
      </c>
      <c r="E761" s="71">
        <v>0</v>
      </c>
      <c r="F761" s="71">
        <v>0</v>
      </c>
      <c r="G761" s="71">
        <f t="shared" ref="G761" si="1243">H761+I761+J761</f>
        <v>238585</v>
      </c>
      <c r="H761" s="71">
        <v>238585</v>
      </c>
      <c r="I761" s="71">
        <v>0</v>
      </c>
      <c r="J761" s="71">
        <v>0</v>
      </c>
      <c r="K761" s="63">
        <f t="shared" si="1155"/>
        <v>0.96097224605336184</v>
      </c>
      <c r="L761" s="71">
        <f t="shared" ref="L761" si="1244">M761+N761+O761</f>
        <v>238585</v>
      </c>
      <c r="M761" s="71">
        <v>238585</v>
      </c>
      <c r="N761" s="71">
        <v>0</v>
      </c>
      <c r="O761" s="71">
        <v>0</v>
      </c>
      <c r="P761" s="63">
        <f t="shared" si="1153"/>
        <v>0.96097224605336184</v>
      </c>
      <c r="Q761" s="30" t="s">
        <v>1709</v>
      </c>
    </row>
    <row r="762" spans="1:17" s="1" customFormat="1" ht="105">
      <c r="A762" s="75" t="s">
        <v>830</v>
      </c>
      <c r="B762" s="41" t="s">
        <v>574</v>
      </c>
      <c r="C762" s="71">
        <f>C763+C764+C765+C766+C767</f>
        <v>442435.6</v>
      </c>
      <c r="D762" s="71">
        <f t="shared" ref="D762:L762" si="1245">D763+D764+D765+D766+D767</f>
        <v>442082.6</v>
      </c>
      <c r="E762" s="71">
        <f t="shared" si="1245"/>
        <v>353</v>
      </c>
      <c r="F762" s="71">
        <f t="shared" si="1245"/>
        <v>0</v>
      </c>
      <c r="G762" s="71">
        <f t="shared" si="1245"/>
        <v>422799.10000000003</v>
      </c>
      <c r="H762" s="71">
        <f t="shared" si="1245"/>
        <v>422446.10000000003</v>
      </c>
      <c r="I762" s="71">
        <f t="shared" si="1245"/>
        <v>353</v>
      </c>
      <c r="J762" s="71">
        <f t="shared" si="1245"/>
        <v>0</v>
      </c>
      <c r="K762" s="63">
        <f t="shared" si="1155"/>
        <v>0.95561726949639691</v>
      </c>
      <c r="L762" s="71">
        <f t="shared" si="1245"/>
        <v>422799.10000000003</v>
      </c>
      <c r="M762" s="71">
        <f t="shared" ref="M762" si="1246">M763+M764+M765+M766+M767</f>
        <v>422446.10000000003</v>
      </c>
      <c r="N762" s="71">
        <f t="shared" ref="N762" si="1247">N763+N764+N765+N766+N767</f>
        <v>353</v>
      </c>
      <c r="O762" s="71">
        <f t="shared" ref="O762" si="1248">O763+O764+O765+O766+O767</f>
        <v>0</v>
      </c>
      <c r="P762" s="63">
        <f t="shared" si="1153"/>
        <v>0.95561726949639691</v>
      </c>
      <c r="Q762" s="30" t="s">
        <v>1709</v>
      </c>
    </row>
    <row r="763" spans="1:17" s="1" customFormat="1" ht="78.75">
      <c r="A763" s="75" t="s">
        <v>831</v>
      </c>
      <c r="B763" s="82" t="s">
        <v>575</v>
      </c>
      <c r="C763" s="71">
        <f t="shared" ref="C763:C774" si="1249">D763+E763+F763</f>
        <v>46717.2</v>
      </c>
      <c r="D763" s="71">
        <v>46717.2</v>
      </c>
      <c r="E763" s="71">
        <v>0</v>
      </c>
      <c r="F763" s="71">
        <v>0</v>
      </c>
      <c r="G763" s="71">
        <f t="shared" ref="G763:G774" si="1250">H763+I763+J763</f>
        <v>46287.6</v>
      </c>
      <c r="H763" s="71">
        <v>46287.6</v>
      </c>
      <c r="I763" s="71">
        <v>0</v>
      </c>
      <c r="J763" s="71">
        <v>0</v>
      </c>
      <c r="K763" s="63">
        <f t="shared" ref="K763:K770" si="1251">G763/C763</f>
        <v>0.99080424340499862</v>
      </c>
      <c r="L763" s="71">
        <f t="shared" ref="L763:L774" si="1252">M763+N763+O763</f>
        <v>46287.6</v>
      </c>
      <c r="M763" s="71">
        <v>46287.6</v>
      </c>
      <c r="N763" s="71">
        <v>0</v>
      </c>
      <c r="O763" s="71">
        <v>0</v>
      </c>
      <c r="P763" s="63">
        <f t="shared" si="1153"/>
        <v>0.99080424340499862</v>
      </c>
      <c r="Q763" s="30"/>
    </row>
    <row r="764" spans="1:17" s="1" customFormat="1" ht="78.75">
      <c r="A764" s="75" t="s">
        <v>841</v>
      </c>
      <c r="B764" s="82" t="s">
        <v>576</v>
      </c>
      <c r="C764" s="71">
        <f t="shared" si="1249"/>
        <v>31825</v>
      </c>
      <c r="D764" s="71">
        <v>31825</v>
      </c>
      <c r="E764" s="71">
        <v>0</v>
      </c>
      <c r="F764" s="71">
        <v>0</v>
      </c>
      <c r="G764" s="71">
        <f t="shared" si="1250"/>
        <v>28685.3</v>
      </c>
      <c r="H764" s="71">
        <v>28685.3</v>
      </c>
      <c r="I764" s="71">
        <v>0</v>
      </c>
      <c r="J764" s="71">
        <v>0</v>
      </c>
      <c r="K764" s="63">
        <f t="shared" si="1251"/>
        <v>0.90134485467399839</v>
      </c>
      <c r="L764" s="71">
        <f t="shared" si="1252"/>
        <v>28685.3</v>
      </c>
      <c r="M764" s="71">
        <v>28685.3</v>
      </c>
      <c r="N764" s="71">
        <v>0</v>
      </c>
      <c r="O764" s="71">
        <v>0</v>
      </c>
      <c r="P764" s="63">
        <f t="shared" si="1153"/>
        <v>0.90134485467399839</v>
      </c>
      <c r="Q764" s="30" t="s">
        <v>1710</v>
      </c>
    </row>
    <row r="765" spans="1:17" s="1" customFormat="1" ht="52.5">
      <c r="A765" s="75" t="s">
        <v>842</v>
      </c>
      <c r="B765" s="82" t="s">
        <v>577</v>
      </c>
      <c r="C765" s="71">
        <f t="shared" si="1249"/>
        <v>0</v>
      </c>
      <c r="D765" s="71">
        <v>0</v>
      </c>
      <c r="E765" s="71">
        <v>0</v>
      </c>
      <c r="F765" s="71">
        <v>0</v>
      </c>
      <c r="G765" s="71">
        <f t="shared" si="1250"/>
        <v>0</v>
      </c>
      <c r="H765" s="71">
        <v>0</v>
      </c>
      <c r="I765" s="71">
        <v>0</v>
      </c>
      <c r="J765" s="71">
        <v>0</v>
      </c>
      <c r="K765" s="63" t="s">
        <v>32</v>
      </c>
      <c r="L765" s="71">
        <f t="shared" si="1252"/>
        <v>0</v>
      </c>
      <c r="M765" s="71">
        <v>0</v>
      </c>
      <c r="N765" s="71">
        <v>0</v>
      </c>
      <c r="O765" s="71">
        <v>0</v>
      </c>
      <c r="P765" s="63" t="s">
        <v>32</v>
      </c>
      <c r="Q765" s="30" t="s">
        <v>1621</v>
      </c>
    </row>
    <row r="766" spans="1:17" s="1" customFormat="1" ht="52.5">
      <c r="A766" s="75" t="s">
        <v>966</v>
      </c>
      <c r="B766" s="82" t="s">
        <v>578</v>
      </c>
      <c r="C766" s="71">
        <f t="shared" si="1249"/>
        <v>210796.4</v>
      </c>
      <c r="D766" s="71">
        <v>210796.4</v>
      </c>
      <c r="E766" s="71">
        <v>0</v>
      </c>
      <c r="F766" s="71">
        <v>0</v>
      </c>
      <c r="G766" s="71">
        <f t="shared" si="1250"/>
        <v>199182.5</v>
      </c>
      <c r="H766" s="71">
        <v>199182.5</v>
      </c>
      <c r="I766" s="71">
        <v>0</v>
      </c>
      <c r="J766" s="71">
        <v>0</v>
      </c>
      <c r="K766" s="63">
        <f t="shared" si="1251"/>
        <v>0.94490465681577107</v>
      </c>
      <c r="L766" s="71">
        <f t="shared" si="1252"/>
        <v>199182.5</v>
      </c>
      <c r="M766" s="71">
        <v>199182.5</v>
      </c>
      <c r="N766" s="71">
        <v>0</v>
      </c>
      <c r="O766" s="71">
        <v>0</v>
      </c>
      <c r="P766" s="63">
        <f t="shared" si="1153"/>
        <v>0.94490465681577107</v>
      </c>
      <c r="Q766" s="30" t="s">
        <v>1711</v>
      </c>
    </row>
    <row r="767" spans="1:17" s="1" customFormat="1" ht="78.75">
      <c r="A767" s="75" t="s">
        <v>967</v>
      </c>
      <c r="B767" s="82" t="s">
        <v>579</v>
      </c>
      <c r="C767" s="71">
        <f t="shared" si="1249"/>
        <v>153097</v>
      </c>
      <c r="D767" s="71">
        <v>152744</v>
      </c>
      <c r="E767" s="71">
        <v>353</v>
      </c>
      <c r="F767" s="71">
        <v>0</v>
      </c>
      <c r="G767" s="71">
        <f t="shared" si="1250"/>
        <v>148643.70000000001</v>
      </c>
      <c r="H767" s="71">
        <v>148290.70000000001</v>
      </c>
      <c r="I767" s="71">
        <v>353</v>
      </c>
      <c r="J767" s="71">
        <v>0</v>
      </c>
      <c r="K767" s="63">
        <f t="shared" si="1251"/>
        <v>0.9709119055239489</v>
      </c>
      <c r="L767" s="71">
        <f t="shared" si="1252"/>
        <v>148643.70000000001</v>
      </c>
      <c r="M767" s="71">
        <v>148290.70000000001</v>
      </c>
      <c r="N767" s="71">
        <v>353</v>
      </c>
      <c r="O767" s="71">
        <v>0</v>
      </c>
      <c r="P767" s="63">
        <f t="shared" si="1153"/>
        <v>0.9709119055239489</v>
      </c>
      <c r="Q767" s="30" t="s">
        <v>1711</v>
      </c>
    </row>
    <row r="768" spans="1:17" s="1" customFormat="1" ht="52.5">
      <c r="A768" s="75" t="s">
        <v>850</v>
      </c>
      <c r="B768" s="41" t="s">
        <v>580</v>
      </c>
      <c r="C768" s="71">
        <f t="shared" si="1249"/>
        <v>207</v>
      </c>
      <c r="D768" s="71">
        <v>207</v>
      </c>
      <c r="E768" s="71">
        <v>0</v>
      </c>
      <c r="F768" s="71">
        <v>0</v>
      </c>
      <c r="G768" s="71">
        <f t="shared" si="1250"/>
        <v>0</v>
      </c>
      <c r="H768" s="71">
        <v>0</v>
      </c>
      <c r="I768" s="71">
        <v>0</v>
      </c>
      <c r="J768" s="71">
        <v>0</v>
      </c>
      <c r="K768" s="63">
        <f t="shared" si="1251"/>
        <v>0</v>
      </c>
      <c r="L768" s="71">
        <f t="shared" si="1252"/>
        <v>0</v>
      </c>
      <c r="M768" s="71">
        <v>0</v>
      </c>
      <c r="N768" s="71">
        <v>0</v>
      </c>
      <c r="O768" s="71">
        <v>0</v>
      </c>
      <c r="P768" s="63">
        <f t="shared" si="1153"/>
        <v>0</v>
      </c>
      <c r="Q768" s="30" t="s">
        <v>1649</v>
      </c>
    </row>
    <row r="769" spans="1:17" s="1" customFormat="1" ht="52.5">
      <c r="A769" s="75" t="s">
        <v>851</v>
      </c>
      <c r="B769" s="41" t="s">
        <v>581</v>
      </c>
      <c r="C769" s="71">
        <f t="shared" si="1249"/>
        <v>0</v>
      </c>
      <c r="D769" s="71">
        <v>0</v>
      </c>
      <c r="E769" s="71">
        <v>0</v>
      </c>
      <c r="F769" s="71">
        <v>0</v>
      </c>
      <c r="G769" s="71">
        <f t="shared" si="1250"/>
        <v>0</v>
      </c>
      <c r="H769" s="71">
        <v>0</v>
      </c>
      <c r="I769" s="71">
        <v>0</v>
      </c>
      <c r="J769" s="71">
        <v>0</v>
      </c>
      <c r="K769" s="63" t="s">
        <v>32</v>
      </c>
      <c r="L769" s="71">
        <f t="shared" si="1252"/>
        <v>0</v>
      </c>
      <c r="M769" s="71">
        <v>0</v>
      </c>
      <c r="N769" s="71">
        <v>0</v>
      </c>
      <c r="O769" s="71">
        <v>0</v>
      </c>
      <c r="P769" s="63" t="s">
        <v>32</v>
      </c>
      <c r="Q769" s="30" t="s">
        <v>1621</v>
      </c>
    </row>
    <row r="770" spans="1:17" s="1" customFormat="1" ht="105">
      <c r="A770" s="75" t="s">
        <v>933</v>
      </c>
      <c r="B770" s="41" t="s">
        <v>582</v>
      </c>
      <c r="C770" s="71">
        <f t="shared" si="1249"/>
        <v>691.8</v>
      </c>
      <c r="D770" s="71">
        <v>691.8</v>
      </c>
      <c r="E770" s="71">
        <v>0</v>
      </c>
      <c r="F770" s="71">
        <v>0</v>
      </c>
      <c r="G770" s="71">
        <f t="shared" si="1250"/>
        <v>691.8</v>
      </c>
      <c r="H770" s="71">
        <v>691.8</v>
      </c>
      <c r="I770" s="71">
        <v>0</v>
      </c>
      <c r="J770" s="71">
        <v>0</v>
      </c>
      <c r="K770" s="63">
        <f t="shared" si="1251"/>
        <v>1</v>
      </c>
      <c r="L770" s="71">
        <f t="shared" si="1252"/>
        <v>691.8</v>
      </c>
      <c r="M770" s="71">
        <v>691.8</v>
      </c>
      <c r="N770" s="71">
        <v>0</v>
      </c>
      <c r="O770" s="71">
        <v>0</v>
      </c>
      <c r="P770" s="63">
        <f t="shared" si="1153"/>
        <v>1</v>
      </c>
      <c r="Q770" s="30"/>
    </row>
    <row r="771" spans="1:17" s="1" customFormat="1" ht="78.75">
      <c r="A771" s="75" t="s">
        <v>968</v>
      </c>
      <c r="B771" s="41" t="s">
        <v>583</v>
      </c>
      <c r="C771" s="71">
        <f t="shared" ref="C771:C773" si="1253">D771+E771+F771</f>
        <v>0</v>
      </c>
      <c r="D771" s="71">
        <v>0</v>
      </c>
      <c r="E771" s="71">
        <v>0</v>
      </c>
      <c r="F771" s="71">
        <v>0</v>
      </c>
      <c r="G771" s="71">
        <f t="shared" ref="G771:G773" si="1254">H771+I771+J771</f>
        <v>0</v>
      </c>
      <c r="H771" s="71">
        <v>0</v>
      </c>
      <c r="I771" s="71">
        <v>0</v>
      </c>
      <c r="J771" s="71">
        <v>0</v>
      </c>
      <c r="K771" s="63" t="s">
        <v>32</v>
      </c>
      <c r="L771" s="71">
        <f t="shared" ref="L771:L773" si="1255">M771+N771+O771</f>
        <v>0</v>
      </c>
      <c r="M771" s="71">
        <v>0</v>
      </c>
      <c r="N771" s="71">
        <v>0</v>
      </c>
      <c r="O771" s="71">
        <v>0</v>
      </c>
      <c r="P771" s="63" t="s">
        <v>32</v>
      </c>
      <c r="Q771" s="30" t="s">
        <v>1621</v>
      </c>
    </row>
    <row r="772" spans="1:17" s="1" customFormat="1" ht="52.5">
      <c r="A772" s="75" t="s">
        <v>969</v>
      </c>
      <c r="B772" s="41" t="s">
        <v>584</v>
      </c>
      <c r="C772" s="71">
        <f t="shared" si="1253"/>
        <v>0</v>
      </c>
      <c r="D772" s="71">
        <v>0</v>
      </c>
      <c r="E772" s="71">
        <v>0</v>
      </c>
      <c r="F772" s="71">
        <v>0</v>
      </c>
      <c r="G772" s="71">
        <f t="shared" si="1254"/>
        <v>0</v>
      </c>
      <c r="H772" s="71">
        <v>0</v>
      </c>
      <c r="I772" s="71">
        <v>0</v>
      </c>
      <c r="J772" s="71">
        <v>0</v>
      </c>
      <c r="K772" s="63" t="s">
        <v>32</v>
      </c>
      <c r="L772" s="71">
        <f t="shared" si="1255"/>
        <v>0</v>
      </c>
      <c r="M772" s="71">
        <v>0</v>
      </c>
      <c r="N772" s="71">
        <v>0</v>
      </c>
      <c r="O772" s="71">
        <v>0</v>
      </c>
      <c r="P772" s="63" t="s">
        <v>32</v>
      </c>
      <c r="Q772" s="30" t="s">
        <v>1621</v>
      </c>
    </row>
    <row r="773" spans="1:17" s="1" customFormat="1" ht="78.75">
      <c r="A773" s="75" t="s">
        <v>970</v>
      </c>
      <c r="B773" s="41" t="s">
        <v>585</v>
      </c>
      <c r="C773" s="71">
        <f t="shared" si="1253"/>
        <v>0</v>
      </c>
      <c r="D773" s="71">
        <v>0</v>
      </c>
      <c r="E773" s="71">
        <v>0</v>
      </c>
      <c r="F773" s="71">
        <v>0</v>
      </c>
      <c r="G773" s="71">
        <f t="shared" si="1254"/>
        <v>0</v>
      </c>
      <c r="H773" s="71">
        <v>0</v>
      </c>
      <c r="I773" s="71">
        <v>0</v>
      </c>
      <c r="J773" s="71">
        <v>0</v>
      </c>
      <c r="K773" s="63" t="s">
        <v>32</v>
      </c>
      <c r="L773" s="71">
        <f t="shared" si="1255"/>
        <v>0</v>
      </c>
      <c r="M773" s="71">
        <v>0</v>
      </c>
      <c r="N773" s="71">
        <v>0</v>
      </c>
      <c r="O773" s="71">
        <v>0</v>
      </c>
      <c r="P773" s="63" t="s">
        <v>32</v>
      </c>
      <c r="Q773" s="30" t="s">
        <v>1621</v>
      </c>
    </row>
    <row r="774" spans="1:17" s="1" customFormat="1" ht="105">
      <c r="A774" s="75" t="s">
        <v>971</v>
      </c>
      <c r="B774" s="41" t="s">
        <v>586</v>
      </c>
      <c r="C774" s="71">
        <f t="shared" si="1249"/>
        <v>0</v>
      </c>
      <c r="D774" s="71">
        <v>0</v>
      </c>
      <c r="E774" s="71">
        <v>0</v>
      </c>
      <c r="F774" s="71">
        <v>0</v>
      </c>
      <c r="G774" s="71">
        <f t="shared" si="1250"/>
        <v>0</v>
      </c>
      <c r="H774" s="71">
        <v>0</v>
      </c>
      <c r="I774" s="71">
        <v>0</v>
      </c>
      <c r="J774" s="71">
        <v>0</v>
      </c>
      <c r="K774" s="63" t="s">
        <v>32</v>
      </c>
      <c r="L774" s="71">
        <f t="shared" si="1252"/>
        <v>0</v>
      </c>
      <c r="M774" s="71">
        <v>0</v>
      </c>
      <c r="N774" s="71">
        <v>0</v>
      </c>
      <c r="O774" s="71">
        <v>0</v>
      </c>
      <c r="P774" s="63" t="s">
        <v>32</v>
      </c>
      <c r="Q774" s="30" t="s">
        <v>1621</v>
      </c>
    </row>
    <row r="775" spans="1:17" s="1" customFormat="1" ht="52.5">
      <c r="A775" s="75" t="s">
        <v>972</v>
      </c>
      <c r="B775" s="41" t="s">
        <v>587</v>
      </c>
      <c r="C775" s="71">
        <f t="shared" ref="C775" si="1256">D775+E775+F775</f>
        <v>0</v>
      </c>
      <c r="D775" s="71">
        <v>0</v>
      </c>
      <c r="E775" s="71">
        <v>0</v>
      </c>
      <c r="F775" s="71">
        <v>0</v>
      </c>
      <c r="G775" s="71">
        <f t="shared" ref="G775" si="1257">H775+I775+J775</f>
        <v>0</v>
      </c>
      <c r="H775" s="71">
        <v>0</v>
      </c>
      <c r="I775" s="71">
        <v>0</v>
      </c>
      <c r="J775" s="71">
        <v>0</v>
      </c>
      <c r="K775" s="63" t="s">
        <v>32</v>
      </c>
      <c r="L775" s="71">
        <f t="shared" ref="L775" si="1258">M775+N775+O775</f>
        <v>0</v>
      </c>
      <c r="M775" s="71">
        <v>0</v>
      </c>
      <c r="N775" s="71">
        <v>0</v>
      </c>
      <c r="O775" s="71">
        <v>0</v>
      </c>
      <c r="P775" s="63" t="s">
        <v>32</v>
      </c>
      <c r="Q775" s="30" t="s">
        <v>1621</v>
      </c>
    </row>
    <row r="776" spans="1:17" s="1" customFormat="1" ht="127.5">
      <c r="A776" s="75" t="s">
        <v>6</v>
      </c>
      <c r="B776" s="81" t="s">
        <v>588</v>
      </c>
      <c r="C776" s="74">
        <f>C777</f>
        <v>0</v>
      </c>
      <c r="D776" s="74">
        <f t="shared" ref="D776:J776" si="1259">D777</f>
        <v>0</v>
      </c>
      <c r="E776" s="74">
        <f t="shared" si="1259"/>
        <v>0</v>
      </c>
      <c r="F776" s="74">
        <f t="shared" si="1259"/>
        <v>0</v>
      </c>
      <c r="G776" s="74">
        <f t="shared" si="1259"/>
        <v>0</v>
      </c>
      <c r="H776" s="74">
        <f t="shared" si="1259"/>
        <v>0</v>
      </c>
      <c r="I776" s="74">
        <f t="shared" si="1259"/>
        <v>0</v>
      </c>
      <c r="J776" s="74">
        <f t="shared" si="1259"/>
        <v>0</v>
      </c>
      <c r="K776" s="63" t="s">
        <v>32</v>
      </c>
      <c r="L776" s="74">
        <f>L777</f>
        <v>0</v>
      </c>
      <c r="M776" s="74">
        <f t="shared" ref="M776:O776" si="1260">M777</f>
        <v>0</v>
      </c>
      <c r="N776" s="74">
        <f t="shared" si="1260"/>
        <v>0</v>
      </c>
      <c r="O776" s="74">
        <f t="shared" si="1260"/>
        <v>0</v>
      </c>
      <c r="P776" s="63" t="s">
        <v>32</v>
      </c>
      <c r="Q776" s="30"/>
    </row>
    <row r="777" spans="1:17" s="1" customFormat="1" ht="78.75">
      <c r="A777" s="75" t="s">
        <v>799</v>
      </c>
      <c r="B777" s="41" t="s">
        <v>589</v>
      </c>
      <c r="C777" s="71">
        <f t="shared" ref="C777" si="1261">D777+E777+F777</f>
        <v>0</v>
      </c>
      <c r="D777" s="71">
        <v>0</v>
      </c>
      <c r="E777" s="71">
        <v>0</v>
      </c>
      <c r="F777" s="71">
        <v>0</v>
      </c>
      <c r="G777" s="71">
        <f t="shared" ref="G777" si="1262">H777+I777+J777</f>
        <v>0</v>
      </c>
      <c r="H777" s="71">
        <v>0</v>
      </c>
      <c r="I777" s="71">
        <v>0</v>
      </c>
      <c r="J777" s="71">
        <v>0</v>
      </c>
      <c r="K777" s="63" t="s">
        <v>32</v>
      </c>
      <c r="L777" s="71">
        <f t="shared" ref="L777" si="1263">M777+N777+O777</f>
        <v>0</v>
      </c>
      <c r="M777" s="71">
        <v>0</v>
      </c>
      <c r="N777" s="71">
        <v>0</v>
      </c>
      <c r="O777" s="71">
        <v>0</v>
      </c>
      <c r="P777" s="63" t="s">
        <v>32</v>
      </c>
      <c r="Q777" s="30" t="s">
        <v>1621</v>
      </c>
    </row>
    <row r="778" spans="1:17" s="1" customFormat="1" ht="147" customHeight="1">
      <c r="A778" s="42" t="s">
        <v>18</v>
      </c>
      <c r="B778" s="83" t="s">
        <v>56</v>
      </c>
      <c r="C778" s="74">
        <f t="shared" ref="C778:J778" si="1264">C779+C796+C831+C846</f>
        <v>93219.99</v>
      </c>
      <c r="D778" s="74">
        <f t="shared" si="1264"/>
        <v>61913.93</v>
      </c>
      <c r="E778" s="74">
        <f t="shared" si="1264"/>
        <v>27898.86</v>
      </c>
      <c r="F778" s="74">
        <f t="shared" si="1264"/>
        <v>3407.2</v>
      </c>
      <c r="G778" s="74">
        <f t="shared" si="1264"/>
        <v>72635.399999999994</v>
      </c>
      <c r="H778" s="74">
        <f t="shared" si="1264"/>
        <v>54736.4</v>
      </c>
      <c r="I778" s="74">
        <f t="shared" si="1264"/>
        <v>14491.800000000001</v>
      </c>
      <c r="J778" s="74">
        <f t="shared" si="1264"/>
        <v>3407.2</v>
      </c>
      <c r="K778" s="63">
        <f t="shared" si="7"/>
        <v>0.77918266243109435</v>
      </c>
      <c r="L778" s="74">
        <f>L779+L796+L831+L846</f>
        <v>72635.399999999994</v>
      </c>
      <c r="M778" s="74">
        <f>M779+M796+M831+M846</f>
        <v>54736.4</v>
      </c>
      <c r="N778" s="74">
        <f>N779+N796+N831+N846</f>
        <v>14491.800000000001</v>
      </c>
      <c r="O778" s="74">
        <f>O779+O796+O831+O846</f>
        <v>3407.2</v>
      </c>
      <c r="P778" s="63">
        <f t="shared" si="3"/>
        <v>0.77918266243109435</v>
      </c>
      <c r="Q778" s="30"/>
    </row>
    <row r="779" spans="1:17" s="1" customFormat="1" ht="127.5">
      <c r="A779" s="75" t="s">
        <v>6</v>
      </c>
      <c r="B779" s="81" t="s">
        <v>590</v>
      </c>
      <c r="C779" s="74">
        <f>C780+C788+C791</f>
        <v>31703.8</v>
      </c>
      <c r="D779" s="74">
        <f t="shared" ref="D779:L779" si="1265">D780+D788+D791</f>
        <v>29957.8</v>
      </c>
      <c r="E779" s="74">
        <f t="shared" si="1265"/>
        <v>0</v>
      </c>
      <c r="F779" s="74">
        <f t="shared" si="1265"/>
        <v>1746</v>
      </c>
      <c r="G779" s="74">
        <f t="shared" si="1265"/>
        <v>31566.9</v>
      </c>
      <c r="H779" s="74">
        <f t="shared" si="1265"/>
        <v>29820.9</v>
      </c>
      <c r="I779" s="74">
        <f t="shared" si="1265"/>
        <v>0</v>
      </c>
      <c r="J779" s="74">
        <f t="shared" si="1265"/>
        <v>1746</v>
      </c>
      <c r="K779" s="63">
        <f t="shared" si="7"/>
        <v>0.99568190563907177</v>
      </c>
      <c r="L779" s="74">
        <f t="shared" si="1265"/>
        <v>31566.9</v>
      </c>
      <c r="M779" s="74">
        <f t="shared" ref="M779" si="1266">M780+M788+M791</f>
        <v>29820.9</v>
      </c>
      <c r="N779" s="74">
        <f t="shared" ref="N779" si="1267">N780+N788+N791</f>
        <v>0</v>
      </c>
      <c r="O779" s="74">
        <f t="shared" ref="O779" si="1268">O780+O788+O791</f>
        <v>1746</v>
      </c>
      <c r="P779" s="63">
        <f t="shared" si="3"/>
        <v>0.99568190563907177</v>
      </c>
      <c r="Q779" s="30"/>
    </row>
    <row r="780" spans="1:17" s="1" customFormat="1" ht="102">
      <c r="A780" s="75" t="s">
        <v>899</v>
      </c>
      <c r="B780" s="81" t="s">
        <v>591</v>
      </c>
      <c r="C780" s="74">
        <f>C781+C782+C783+C784+C785+C786+C787</f>
        <v>24415.8</v>
      </c>
      <c r="D780" s="74">
        <f t="shared" ref="D780:L780" si="1269">D781+D782+D783+D784+D785+D786+D787</f>
        <v>24415.8</v>
      </c>
      <c r="E780" s="74">
        <f t="shared" si="1269"/>
        <v>0</v>
      </c>
      <c r="F780" s="74">
        <f t="shared" si="1269"/>
        <v>0</v>
      </c>
      <c r="G780" s="74">
        <f t="shared" si="1269"/>
        <v>24344.2</v>
      </c>
      <c r="H780" s="74">
        <f t="shared" si="1269"/>
        <v>24344.2</v>
      </c>
      <c r="I780" s="74">
        <f t="shared" si="1269"/>
        <v>0</v>
      </c>
      <c r="J780" s="74">
        <f t="shared" si="1269"/>
        <v>0</v>
      </c>
      <c r="K780" s="63">
        <f t="shared" si="7"/>
        <v>0.99706747270210283</v>
      </c>
      <c r="L780" s="74">
        <f t="shared" si="1269"/>
        <v>24344.2</v>
      </c>
      <c r="M780" s="74">
        <f t="shared" ref="M780" si="1270">M781+M782+M783+M784+M785+M786+M787</f>
        <v>24344.2</v>
      </c>
      <c r="N780" s="74">
        <f t="shared" ref="N780" si="1271">N781+N782+N783+N784+N785+N786+N787</f>
        <v>0</v>
      </c>
      <c r="O780" s="74">
        <f t="shared" ref="O780" si="1272">O781+O782+O783+O784+O785+O786+O787</f>
        <v>0</v>
      </c>
      <c r="P780" s="63">
        <f t="shared" si="3"/>
        <v>0.99706747270210283</v>
      </c>
      <c r="Q780" s="30"/>
    </row>
    <row r="781" spans="1:17" s="1" customFormat="1" ht="105">
      <c r="A781" s="75" t="s">
        <v>799</v>
      </c>
      <c r="B781" s="41" t="s">
        <v>592</v>
      </c>
      <c r="C781" s="71">
        <f t="shared" ref="C781" si="1273">D781+E781+F781</f>
        <v>6570.5</v>
      </c>
      <c r="D781" s="71">
        <v>6570.5</v>
      </c>
      <c r="E781" s="71">
        <v>0</v>
      </c>
      <c r="F781" s="71">
        <v>0</v>
      </c>
      <c r="G781" s="71">
        <f t="shared" ref="G781" si="1274">H781+I781+J781</f>
        <v>6560</v>
      </c>
      <c r="H781" s="71">
        <v>6560</v>
      </c>
      <c r="I781" s="71">
        <v>0</v>
      </c>
      <c r="J781" s="71">
        <v>0</v>
      </c>
      <c r="K781" s="63">
        <f t="shared" si="7"/>
        <v>0.99840194810136218</v>
      </c>
      <c r="L781" s="71">
        <f t="shared" ref="L781" si="1275">M781+N781+O781</f>
        <v>6560</v>
      </c>
      <c r="M781" s="71">
        <v>6560</v>
      </c>
      <c r="N781" s="71">
        <v>0</v>
      </c>
      <c r="O781" s="71">
        <v>0</v>
      </c>
      <c r="P781" s="63">
        <f t="shared" si="3"/>
        <v>0.99840194810136218</v>
      </c>
      <c r="Q781" s="30"/>
    </row>
    <row r="782" spans="1:17" s="1" customFormat="1" ht="131.25">
      <c r="A782" s="75" t="s">
        <v>800</v>
      </c>
      <c r="B782" s="41" t="s">
        <v>593</v>
      </c>
      <c r="C782" s="71">
        <f t="shared" ref="C782" si="1276">D782+E782+F782</f>
        <v>1600</v>
      </c>
      <c r="D782" s="71">
        <v>1600</v>
      </c>
      <c r="E782" s="71">
        <v>0</v>
      </c>
      <c r="F782" s="71">
        <v>0</v>
      </c>
      <c r="G782" s="71">
        <f t="shared" ref="G782" si="1277">H782+I782+J782</f>
        <v>1592</v>
      </c>
      <c r="H782" s="71">
        <v>1592</v>
      </c>
      <c r="I782" s="71">
        <v>0</v>
      </c>
      <c r="J782" s="71">
        <v>0</v>
      </c>
      <c r="K782" s="63">
        <f t="shared" si="7"/>
        <v>0.995</v>
      </c>
      <c r="L782" s="71">
        <f t="shared" ref="L782" si="1278">M782+N782+O782</f>
        <v>1592</v>
      </c>
      <c r="M782" s="71">
        <v>1592</v>
      </c>
      <c r="N782" s="71">
        <v>0</v>
      </c>
      <c r="O782" s="71">
        <v>0</v>
      </c>
      <c r="P782" s="63">
        <f t="shared" si="3"/>
        <v>0.995</v>
      </c>
      <c r="Q782" s="30"/>
    </row>
    <row r="783" spans="1:17" s="1" customFormat="1" ht="131.25">
      <c r="A783" s="75" t="s">
        <v>801</v>
      </c>
      <c r="B783" s="41" t="s">
        <v>594</v>
      </c>
      <c r="C783" s="71">
        <f t="shared" ref="C783" si="1279">D783+E783+F783</f>
        <v>16245.3</v>
      </c>
      <c r="D783" s="71">
        <v>16245.3</v>
      </c>
      <c r="E783" s="71">
        <v>0</v>
      </c>
      <c r="F783" s="71">
        <v>0</v>
      </c>
      <c r="G783" s="71">
        <f t="shared" ref="G783" si="1280">H783+I783+J783</f>
        <v>16192.2</v>
      </c>
      <c r="H783" s="71">
        <v>16192.2</v>
      </c>
      <c r="I783" s="71">
        <v>0</v>
      </c>
      <c r="J783" s="71">
        <v>0</v>
      </c>
      <c r="K783" s="63">
        <f t="shared" si="7"/>
        <v>0.996731362301712</v>
      </c>
      <c r="L783" s="71">
        <f t="shared" ref="L783" si="1281">M783+N783+O783</f>
        <v>16192.2</v>
      </c>
      <c r="M783" s="71">
        <v>16192.2</v>
      </c>
      <c r="N783" s="71">
        <v>0</v>
      </c>
      <c r="O783" s="71">
        <v>0</v>
      </c>
      <c r="P783" s="63">
        <f t="shared" si="3"/>
        <v>0.996731362301712</v>
      </c>
      <c r="Q783" s="30"/>
    </row>
    <row r="784" spans="1:17" s="1" customFormat="1" ht="183.75">
      <c r="A784" s="75" t="s">
        <v>802</v>
      </c>
      <c r="B784" s="41" t="s">
        <v>595</v>
      </c>
      <c r="C784" s="71">
        <f t="shared" ref="C784" si="1282">D784+E784+F784</f>
        <v>0</v>
      </c>
      <c r="D784" s="71">
        <v>0</v>
      </c>
      <c r="E784" s="71">
        <v>0</v>
      </c>
      <c r="F784" s="71">
        <v>0</v>
      </c>
      <c r="G784" s="71">
        <f t="shared" ref="G784" si="1283">H784+I784+J784</f>
        <v>0</v>
      </c>
      <c r="H784" s="71">
        <v>0</v>
      </c>
      <c r="I784" s="71">
        <v>0</v>
      </c>
      <c r="J784" s="71">
        <v>0</v>
      </c>
      <c r="K784" s="63" t="s">
        <v>32</v>
      </c>
      <c r="L784" s="71">
        <f t="shared" ref="L784" si="1284">M784+N784+O784</f>
        <v>0</v>
      </c>
      <c r="M784" s="71">
        <v>0</v>
      </c>
      <c r="N784" s="71">
        <v>0</v>
      </c>
      <c r="O784" s="71">
        <v>0</v>
      </c>
      <c r="P784" s="63" t="s">
        <v>32</v>
      </c>
      <c r="Q784" s="30" t="s">
        <v>1621</v>
      </c>
    </row>
    <row r="785" spans="1:17" s="1" customFormat="1" ht="210">
      <c r="A785" s="75" t="s">
        <v>828</v>
      </c>
      <c r="B785" s="41" t="s">
        <v>596</v>
      </c>
      <c r="C785" s="71">
        <f t="shared" ref="C785" si="1285">D785+E785+F785</f>
        <v>0</v>
      </c>
      <c r="D785" s="71">
        <v>0</v>
      </c>
      <c r="E785" s="71">
        <v>0</v>
      </c>
      <c r="F785" s="71">
        <v>0</v>
      </c>
      <c r="G785" s="71">
        <f t="shared" ref="G785" si="1286">H785+I785+J785</f>
        <v>0</v>
      </c>
      <c r="H785" s="71">
        <v>0</v>
      </c>
      <c r="I785" s="71">
        <v>0</v>
      </c>
      <c r="J785" s="71">
        <v>0</v>
      </c>
      <c r="K785" s="63" t="s">
        <v>32</v>
      </c>
      <c r="L785" s="71">
        <f t="shared" ref="L785" si="1287">M785+N785+O785</f>
        <v>0</v>
      </c>
      <c r="M785" s="71">
        <v>0</v>
      </c>
      <c r="N785" s="71">
        <v>0</v>
      </c>
      <c r="O785" s="71">
        <v>0</v>
      </c>
      <c r="P785" s="63" t="s">
        <v>32</v>
      </c>
      <c r="Q785" s="30" t="s">
        <v>1621</v>
      </c>
    </row>
    <row r="786" spans="1:17" s="1" customFormat="1" ht="105">
      <c r="A786" s="75" t="s">
        <v>829</v>
      </c>
      <c r="B786" s="41" t="s">
        <v>597</v>
      </c>
      <c r="C786" s="71">
        <f t="shared" ref="C786" si="1288">D786+E786+F786</f>
        <v>0</v>
      </c>
      <c r="D786" s="71">
        <v>0</v>
      </c>
      <c r="E786" s="71">
        <v>0</v>
      </c>
      <c r="F786" s="71">
        <v>0</v>
      </c>
      <c r="G786" s="71">
        <f t="shared" ref="G786" si="1289">H786+I786+J786</f>
        <v>0</v>
      </c>
      <c r="H786" s="71">
        <v>0</v>
      </c>
      <c r="I786" s="71">
        <v>0</v>
      </c>
      <c r="J786" s="71">
        <v>0</v>
      </c>
      <c r="K786" s="63" t="s">
        <v>32</v>
      </c>
      <c r="L786" s="71">
        <f t="shared" ref="L786" si="1290">M786+N786+O786</f>
        <v>0</v>
      </c>
      <c r="M786" s="71">
        <v>0</v>
      </c>
      <c r="N786" s="71">
        <v>0</v>
      </c>
      <c r="O786" s="71">
        <v>0</v>
      </c>
      <c r="P786" s="63" t="s">
        <v>32</v>
      </c>
      <c r="Q786" s="30" t="s">
        <v>1621</v>
      </c>
    </row>
    <row r="787" spans="1:17" s="1" customFormat="1" ht="78.75">
      <c r="A787" s="75" t="s">
        <v>830</v>
      </c>
      <c r="B787" s="41" t="s">
        <v>598</v>
      </c>
      <c r="C787" s="71">
        <f t="shared" ref="C787" si="1291">D787+E787+F787</f>
        <v>0</v>
      </c>
      <c r="D787" s="71">
        <v>0</v>
      </c>
      <c r="E787" s="71">
        <v>0</v>
      </c>
      <c r="F787" s="71">
        <v>0</v>
      </c>
      <c r="G787" s="71">
        <f t="shared" ref="G787" si="1292">H787+I787+J787</f>
        <v>0</v>
      </c>
      <c r="H787" s="71">
        <v>0</v>
      </c>
      <c r="I787" s="71">
        <v>0</v>
      </c>
      <c r="J787" s="71">
        <v>0</v>
      </c>
      <c r="K787" s="63" t="s">
        <v>32</v>
      </c>
      <c r="L787" s="71">
        <f t="shared" ref="L787" si="1293">M787+N787+O787</f>
        <v>0</v>
      </c>
      <c r="M787" s="71">
        <v>0</v>
      </c>
      <c r="N787" s="71">
        <v>0</v>
      </c>
      <c r="O787" s="71">
        <v>0</v>
      </c>
      <c r="P787" s="63" t="s">
        <v>32</v>
      </c>
      <c r="Q787" s="30" t="s">
        <v>1621</v>
      </c>
    </row>
    <row r="788" spans="1:17" s="1" customFormat="1" ht="178.5">
      <c r="A788" s="75" t="s">
        <v>803</v>
      </c>
      <c r="B788" s="81" t="s">
        <v>599</v>
      </c>
      <c r="C788" s="74">
        <f>C789+C790</f>
        <v>0</v>
      </c>
      <c r="D788" s="74">
        <f t="shared" ref="D788:J788" si="1294">D789+D790</f>
        <v>0</v>
      </c>
      <c r="E788" s="74">
        <f t="shared" si="1294"/>
        <v>0</v>
      </c>
      <c r="F788" s="74">
        <f t="shared" si="1294"/>
        <v>0</v>
      </c>
      <c r="G788" s="74">
        <f t="shared" si="1294"/>
        <v>0</v>
      </c>
      <c r="H788" s="74">
        <f t="shared" si="1294"/>
        <v>0</v>
      </c>
      <c r="I788" s="74">
        <f t="shared" si="1294"/>
        <v>0</v>
      </c>
      <c r="J788" s="74">
        <f t="shared" si="1294"/>
        <v>0</v>
      </c>
      <c r="K788" s="63" t="s">
        <v>32</v>
      </c>
      <c r="L788" s="74">
        <f>L789+L790</f>
        <v>0</v>
      </c>
      <c r="M788" s="74">
        <f t="shared" ref="M788:O788" si="1295">M789+M790</f>
        <v>0</v>
      </c>
      <c r="N788" s="74">
        <f t="shared" si="1295"/>
        <v>0</v>
      </c>
      <c r="O788" s="74">
        <f t="shared" si="1295"/>
        <v>0</v>
      </c>
      <c r="P788" s="63" t="s">
        <v>32</v>
      </c>
      <c r="Q788" s="30"/>
    </row>
    <row r="789" spans="1:17" s="1" customFormat="1" ht="131.25">
      <c r="A789" s="75" t="s">
        <v>804</v>
      </c>
      <c r="B789" s="41" t="s">
        <v>600</v>
      </c>
      <c r="C789" s="71">
        <f t="shared" ref="C789" si="1296">D789+E789+F789</f>
        <v>0</v>
      </c>
      <c r="D789" s="71">
        <v>0</v>
      </c>
      <c r="E789" s="71">
        <v>0</v>
      </c>
      <c r="F789" s="71">
        <v>0</v>
      </c>
      <c r="G789" s="71">
        <f t="shared" ref="G789" si="1297">H789+I789+J789</f>
        <v>0</v>
      </c>
      <c r="H789" s="71">
        <v>0</v>
      </c>
      <c r="I789" s="71">
        <v>0</v>
      </c>
      <c r="J789" s="71">
        <v>0</v>
      </c>
      <c r="K789" s="63" t="s">
        <v>32</v>
      </c>
      <c r="L789" s="71">
        <f t="shared" ref="L789" si="1298">M789+N789+O789</f>
        <v>0</v>
      </c>
      <c r="M789" s="71">
        <v>0</v>
      </c>
      <c r="N789" s="71">
        <v>0</v>
      </c>
      <c r="O789" s="71">
        <v>0</v>
      </c>
      <c r="P789" s="63" t="s">
        <v>32</v>
      </c>
      <c r="Q789" s="30" t="s">
        <v>1621</v>
      </c>
    </row>
    <row r="790" spans="1:17" s="1" customFormat="1" ht="105">
      <c r="A790" s="75" t="s">
        <v>805</v>
      </c>
      <c r="B790" s="41" t="s">
        <v>601</v>
      </c>
      <c r="C790" s="71">
        <f t="shared" ref="C790" si="1299">D790+E790+F790</f>
        <v>0</v>
      </c>
      <c r="D790" s="71">
        <v>0</v>
      </c>
      <c r="E790" s="71">
        <v>0</v>
      </c>
      <c r="F790" s="71">
        <v>0</v>
      </c>
      <c r="G790" s="71">
        <f t="shared" ref="G790" si="1300">H790+I790+J790</f>
        <v>0</v>
      </c>
      <c r="H790" s="71">
        <v>0</v>
      </c>
      <c r="I790" s="71">
        <v>0</v>
      </c>
      <c r="J790" s="71">
        <v>0</v>
      </c>
      <c r="K790" s="63" t="s">
        <v>32</v>
      </c>
      <c r="L790" s="71">
        <f t="shared" ref="L790" si="1301">M790+N790+O790</f>
        <v>0</v>
      </c>
      <c r="M790" s="71">
        <v>0</v>
      </c>
      <c r="N790" s="71">
        <v>0</v>
      </c>
      <c r="O790" s="71">
        <v>0</v>
      </c>
      <c r="P790" s="63" t="s">
        <v>32</v>
      </c>
      <c r="Q790" s="30" t="s">
        <v>1621</v>
      </c>
    </row>
    <row r="791" spans="1:17" s="1" customFormat="1" ht="76.5">
      <c r="A791" s="75" t="s">
        <v>948</v>
      </c>
      <c r="B791" s="81" t="s">
        <v>602</v>
      </c>
      <c r="C791" s="74">
        <f>C792+C793+C794+C795</f>
        <v>7288</v>
      </c>
      <c r="D791" s="74">
        <f t="shared" ref="D791:L791" si="1302">D792+D793+D794+D795</f>
        <v>5542</v>
      </c>
      <c r="E791" s="74">
        <f t="shared" si="1302"/>
        <v>0</v>
      </c>
      <c r="F791" s="74">
        <f t="shared" si="1302"/>
        <v>1746</v>
      </c>
      <c r="G791" s="74">
        <f t="shared" si="1302"/>
        <v>7222.7</v>
      </c>
      <c r="H791" s="74">
        <f t="shared" si="1302"/>
        <v>5476.7</v>
      </c>
      <c r="I791" s="74">
        <f t="shared" si="1302"/>
        <v>0</v>
      </c>
      <c r="J791" s="74">
        <f t="shared" si="1302"/>
        <v>1746</v>
      </c>
      <c r="K791" s="63">
        <f t="shared" ref="K791:K850" si="1303">G791/C791</f>
        <v>0.99104006586169047</v>
      </c>
      <c r="L791" s="74">
        <f t="shared" si="1302"/>
        <v>7222.7</v>
      </c>
      <c r="M791" s="74">
        <f t="shared" ref="M791" si="1304">M792+M793+M794+M795</f>
        <v>5476.7</v>
      </c>
      <c r="N791" s="74">
        <f t="shared" ref="N791" si="1305">N792+N793+N794+N795</f>
        <v>0</v>
      </c>
      <c r="O791" s="74">
        <f t="shared" ref="O791" si="1306">O792+O793+O794+O795</f>
        <v>1746</v>
      </c>
      <c r="P791" s="63">
        <f t="shared" ref="P791:P850" si="1307">L791/C791</f>
        <v>0.99104006586169047</v>
      </c>
      <c r="Q791" s="30"/>
    </row>
    <row r="792" spans="1:17" s="1" customFormat="1" ht="157.5">
      <c r="A792" s="75" t="s">
        <v>865</v>
      </c>
      <c r="B792" s="41" t="s">
        <v>603</v>
      </c>
      <c r="C792" s="71">
        <f t="shared" ref="C792" si="1308">D792+E792+F792</f>
        <v>5592.5</v>
      </c>
      <c r="D792" s="71">
        <v>4992.5</v>
      </c>
      <c r="E792" s="71">
        <v>0</v>
      </c>
      <c r="F792" s="71">
        <v>600</v>
      </c>
      <c r="G792" s="71">
        <f t="shared" ref="G792" si="1309">H792+I792+J792</f>
        <v>5529</v>
      </c>
      <c r="H792" s="71">
        <v>4929</v>
      </c>
      <c r="I792" s="71">
        <v>0</v>
      </c>
      <c r="J792" s="71">
        <v>600</v>
      </c>
      <c r="K792" s="63">
        <f t="shared" si="1303"/>
        <v>0.98864550737594992</v>
      </c>
      <c r="L792" s="71">
        <f t="shared" ref="L792" si="1310">M792+N792+O792</f>
        <v>5529</v>
      </c>
      <c r="M792" s="71">
        <v>4929</v>
      </c>
      <c r="N792" s="71">
        <v>0</v>
      </c>
      <c r="O792" s="71">
        <v>600</v>
      </c>
      <c r="P792" s="63">
        <f t="shared" si="1307"/>
        <v>0.98864550737594992</v>
      </c>
      <c r="Q792" s="30"/>
    </row>
    <row r="793" spans="1:17" s="1" customFormat="1" ht="262.5">
      <c r="A793" s="75" t="s">
        <v>949</v>
      </c>
      <c r="B793" s="41" t="s">
        <v>604</v>
      </c>
      <c r="C793" s="71">
        <f t="shared" ref="C793" si="1311">D793+E793+F793</f>
        <v>510</v>
      </c>
      <c r="D793" s="71">
        <v>0</v>
      </c>
      <c r="E793" s="71">
        <v>0</v>
      </c>
      <c r="F793" s="71">
        <v>510</v>
      </c>
      <c r="G793" s="71">
        <f t="shared" ref="G793" si="1312">H793+I793+J793</f>
        <v>510</v>
      </c>
      <c r="H793" s="71">
        <v>0</v>
      </c>
      <c r="I793" s="71">
        <v>0</v>
      </c>
      <c r="J793" s="71">
        <v>510</v>
      </c>
      <c r="K793" s="63">
        <f t="shared" si="1303"/>
        <v>1</v>
      </c>
      <c r="L793" s="71">
        <f t="shared" ref="L793" si="1313">M793+N793+O793</f>
        <v>510</v>
      </c>
      <c r="M793" s="71">
        <v>0</v>
      </c>
      <c r="N793" s="71">
        <v>0</v>
      </c>
      <c r="O793" s="71">
        <v>510</v>
      </c>
      <c r="P793" s="63">
        <f t="shared" si="1307"/>
        <v>1</v>
      </c>
      <c r="Q793" s="30"/>
    </row>
    <row r="794" spans="1:17" s="1" customFormat="1" ht="131.25">
      <c r="A794" s="75" t="s">
        <v>950</v>
      </c>
      <c r="B794" s="41" t="s">
        <v>605</v>
      </c>
      <c r="C794" s="71">
        <f t="shared" ref="C794" si="1314">D794+E794+F794</f>
        <v>1185.5</v>
      </c>
      <c r="D794" s="71">
        <v>549.5</v>
      </c>
      <c r="E794" s="71">
        <v>0</v>
      </c>
      <c r="F794" s="71">
        <v>636</v>
      </c>
      <c r="G794" s="71">
        <f t="shared" ref="G794" si="1315">H794+I794+J794</f>
        <v>1183.7</v>
      </c>
      <c r="H794" s="71">
        <v>547.70000000000005</v>
      </c>
      <c r="I794" s="71">
        <v>0</v>
      </c>
      <c r="J794" s="71">
        <v>636</v>
      </c>
      <c r="K794" s="63">
        <f t="shared" si="1303"/>
        <v>0.99848165331083938</v>
      </c>
      <c r="L794" s="71">
        <f t="shared" ref="L794" si="1316">M794+N794+O794</f>
        <v>1183.7</v>
      </c>
      <c r="M794" s="71">
        <v>547.70000000000005</v>
      </c>
      <c r="N794" s="71">
        <v>0</v>
      </c>
      <c r="O794" s="71">
        <v>636</v>
      </c>
      <c r="P794" s="63">
        <f t="shared" si="1307"/>
        <v>0.99848165331083938</v>
      </c>
      <c r="Q794" s="30"/>
    </row>
    <row r="795" spans="1:17" s="1" customFormat="1" ht="105">
      <c r="A795" s="75" t="s">
        <v>951</v>
      </c>
      <c r="B795" s="41" t="s">
        <v>606</v>
      </c>
      <c r="C795" s="71">
        <f t="shared" ref="C795" si="1317">D795+E795+F795</f>
        <v>0</v>
      </c>
      <c r="D795" s="71">
        <v>0</v>
      </c>
      <c r="E795" s="71">
        <v>0</v>
      </c>
      <c r="F795" s="71">
        <v>0</v>
      </c>
      <c r="G795" s="71">
        <f t="shared" ref="G795" si="1318">H795+I795+J795</f>
        <v>0</v>
      </c>
      <c r="H795" s="71">
        <v>0</v>
      </c>
      <c r="I795" s="71">
        <v>0</v>
      </c>
      <c r="J795" s="71">
        <v>0</v>
      </c>
      <c r="K795" s="63" t="s">
        <v>32</v>
      </c>
      <c r="L795" s="71">
        <f t="shared" ref="L795" si="1319">M795+N795+O795</f>
        <v>0</v>
      </c>
      <c r="M795" s="71">
        <v>0</v>
      </c>
      <c r="N795" s="71">
        <v>0</v>
      </c>
      <c r="O795" s="71">
        <v>0</v>
      </c>
      <c r="P795" s="63" t="s">
        <v>32</v>
      </c>
      <c r="Q795" s="30" t="s">
        <v>1621</v>
      </c>
    </row>
    <row r="796" spans="1:17" s="1" customFormat="1" ht="51">
      <c r="A796" s="75" t="s">
        <v>904</v>
      </c>
      <c r="B796" s="81" t="s">
        <v>607</v>
      </c>
      <c r="C796" s="74">
        <f>C797</f>
        <v>26792.760000000006</v>
      </c>
      <c r="D796" s="74">
        <f t="shared" ref="D796:L797" si="1320">D797</f>
        <v>1343.9</v>
      </c>
      <c r="E796" s="74">
        <f t="shared" si="1320"/>
        <v>25448.86</v>
      </c>
      <c r="F796" s="74">
        <f t="shared" si="1320"/>
        <v>0</v>
      </c>
      <c r="G796" s="74">
        <f t="shared" si="1320"/>
        <v>15256</v>
      </c>
      <c r="H796" s="74">
        <f t="shared" si="1320"/>
        <v>764.2</v>
      </c>
      <c r="I796" s="74">
        <f t="shared" si="1320"/>
        <v>14491.800000000001</v>
      </c>
      <c r="J796" s="74">
        <f t="shared" si="1320"/>
        <v>0</v>
      </c>
      <c r="K796" s="63">
        <f t="shared" si="1303"/>
        <v>0.56940755636970575</v>
      </c>
      <c r="L796" s="74">
        <f t="shared" si="1320"/>
        <v>15256</v>
      </c>
      <c r="M796" s="74">
        <f t="shared" ref="M796:M797" si="1321">M797</f>
        <v>764.2</v>
      </c>
      <c r="N796" s="74">
        <f t="shared" ref="N796:N797" si="1322">N797</f>
        <v>14491.800000000001</v>
      </c>
      <c r="O796" s="74">
        <f t="shared" ref="O796:O797" si="1323">O797</f>
        <v>0</v>
      </c>
      <c r="P796" s="63">
        <f t="shared" si="1307"/>
        <v>0.56940755636970575</v>
      </c>
      <c r="Q796" s="30"/>
    </row>
    <row r="797" spans="1:17" s="1" customFormat="1" ht="102">
      <c r="A797" s="75" t="s">
        <v>948</v>
      </c>
      <c r="B797" s="81" t="s">
        <v>608</v>
      </c>
      <c r="C797" s="74">
        <f>C798</f>
        <v>26792.760000000006</v>
      </c>
      <c r="D797" s="74">
        <f t="shared" si="1320"/>
        <v>1343.9</v>
      </c>
      <c r="E797" s="74">
        <f t="shared" si="1320"/>
        <v>25448.86</v>
      </c>
      <c r="F797" s="74">
        <f t="shared" si="1320"/>
        <v>0</v>
      </c>
      <c r="G797" s="74">
        <f t="shared" si="1320"/>
        <v>15256</v>
      </c>
      <c r="H797" s="74">
        <f t="shared" si="1320"/>
        <v>764.2</v>
      </c>
      <c r="I797" s="74">
        <f t="shared" si="1320"/>
        <v>14491.800000000001</v>
      </c>
      <c r="J797" s="74">
        <f t="shared" si="1320"/>
        <v>0</v>
      </c>
      <c r="K797" s="63">
        <f t="shared" si="1303"/>
        <v>0.56940755636970575</v>
      </c>
      <c r="L797" s="74">
        <f t="shared" si="1320"/>
        <v>15256</v>
      </c>
      <c r="M797" s="74">
        <f t="shared" si="1321"/>
        <v>764.2</v>
      </c>
      <c r="N797" s="74">
        <f t="shared" si="1322"/>
        <v>14491.800000000001</v>
      </c>
      <c r="O797" s="74">
        <f t="shared" si="1323"/>
        <v>0</v>
      </c>
      <c r="P797" s="63">
        <f t="shared" si="1307"/>
        <v>0.56940755636970575</v>
      </c>
      <c r="Q797" s="30"/>
    </row>
    <row r="798" spans="1:17" s="1" customFormat="1" ht="170.25" customHeight="1">
      <c r="A798" s="75" t="s">
        <v>865</v>
      </c>
      <c r="B798" s="41" t="s">
        <v>609</v>
      </c>
      <c r="C798" s="71">
        <f>C799+C800+C801+C803+C802+C804+C805+C806+C808+C807+C809+C810+C811+C812+C813+C814+C815+C816+C817+C818+C819+C820+C821+C822+C823+C824+C825+C826+C827+C828+C829+C830</f>
        <v>26792.760000000006</v>
      </c>
      <c r="D798" s="71">
        <f t="shared" ref="D798:O798" si="1324">D799+D800+D801+D803+D802+D804+D805+D806+D808+D807+D809+D810+D811+D812+D813+D814+D815+D816+D817+D818+D819+D820+D821+D822+D823+D824+D825+D826+D827+D828+D829+D830</f>
        <v>1343.9</v>
      </c>
      <c r="E798" s="71">
        <f t="shared" si="1324"/>
        <v>25448.86</v>
      </c>
      <c r="F798" s="71">
        <f t="shared" si="1324"/>
        <v>0</v>
      </c>
      <c r="G798" s="71">
        <f t="shared" si="1324"/>
        <v>15256</v>
      </c>
      <c r="H798" s="71">
        <f t="shared" si="1324"/>
        <v>764.2</v>
      </c>
      <c r="I798" s="71">
        <f t="shared" si="1324"/>
        <v>14491.800000000001</v>
      </c>
      <c r="J798" s="71">
        <f t="shared" si="1324"/>
        <v>0</v>
      </c>
      <c r="K798" s="63">
        <f t="shared" si="1303"/>
        <v>0.56940755636970575</v>
      </c>
      <c r="L798" s="71">
        <f t="shared" si="1324"/>
        <v>15256</v>
      </c>
      <c r="M798" s="71">
        <f t="shared" si="1324"/>
        <v>764.2</v>
      </c>
      <c r="N798" s="71">
        <f t="shared" si="1324"/>
        <v>14491.800000000001</v>
      </c>
      <c r="O798" s="71">
        <f t="shared" si="1324"/>
        <v>0</v>
      </c>
      <c r="P798" s="63">
        <f t="shared" si="1307"/>
        <v>0.56940755636970575</v>
      </c>
      <c r="Q798" s="30" t="s">
        <v>1758</v>
      </c>
    </row>
    <row r="799" spans="1:17" s="1" customFormat="1" ht="52.5">
      <c r="A799" s="75" t="s">
        <v>1067</v>
      </c>
      <c r="B799" s="82" t="s">
        <v>610</v>
      </c>
      <c r="C799" s="71">
        <f t="shared" ref="C799:C817" si="1325">D799+E799+F799</f>
        <v>0</v>
      </c>
      <c r="D799" s="71">
        <v>0</v>
      </c>
      <c r="E799" s="71">
        <v>0</v>
      </c>
      <c r="F799" s="71">
        <v>0</v>
      </c>
      <c r="G799" s="71">
        <f t="shared" ref="G799:G817" si="1326">H799+I799+J799</f>
        <v>0</v>
      </c>
      <c r="H799" s="71">
        <v>0</v>
      </c>
      <c r="I799" s="71">
        <v>0</v>
      </c>
      <c r="J799" s="71">
        <v>0</v>
      </c>
      <c r="K799" s="63" t="s">
        <v>32</v>
      </c>
      <c r="L799" s="71">
        <f t="shared" ref="L799" si="1327">M799+N799+O799</f>
        <v>0</v>
      </c>
      <c r="M799" s="71">
        <v>0</v>
      </c>
      <c r="N799" s="71">
        <v>0</v>
      </c>
      <c r="O799" s="71">
        <v>0</v>
      </c>
      <c r="P799" s="63" t="s">
        <v>32</v>
      </c>
      <c r="Q799" s="30" t="s">
        <v>1621</v>
      </c>
    </row>
    <row r="800" spans="1:17" s="1" customFormat="1" ht="78.75">
      <c r="A800" s="75" t="s">
        <v>1068</v>
      </c>
      <c r="B800" s="82" t="s">
        <v>611</v>
      </c>
      <c r="C800" s="71">
        <f t="shared" si="1325"/>
        <v>0</v>
      </c>
      <c r="D800" s="71">
        <v>0</v>
      </c>
      <c r="E800" s="71">
        <v>0</v>
      </c>
      <c r="F800" s="71">
        <v>0</v>
      </c>
      <c r="G800" s="71">
        <f t="shared" si="1326"/>
        <v>0</v>
      </c>
      <c r="H800" s="71">
        <v>0</v>
      </c>
      <c r="I800" s="71">
        <v>0</v>
      </c>
      <c r="J800" s="71">
        <v>0</v>
      </c>
      <c r="K800" s="63" t="s">
        <v>32</v>
      </c>
      <c r="L800" s="71">
        <f t="shared" ref="L800:L830" si="1328">M800+N800+O800</f>
        <v>0</v>
      </c>
      <c r="M800" s="71">
        <v>0</v>
      </c>
      <c r="N800" s="71">
        <v>0</v>
      </c>
      <c r="O800" s="71">
        <v>0</v>
      </c>
      <c r="P800" s="63" t="s">
        <v>32</v>
      </c>
      <c r="Q800" s="30" t="s">
        <v>1621</v>
      </c>
    </row>
    <row r="801" spans="1:17" s="1" customFormat="1" ht="105">
      <c r="A801" s="75" t="s">
        <v>1069</v>
      </c>
      <c r="B801" s="82" t="s">
        <v>612</v>
      </c>
      <c r="C801" s="71">
        <f t="shared" si="1325"/>
        <v>0</v>
      </c>
      <c r="D801" s="71">
        <v>0</v>
      </c>
      <c r="E801" s="71">
        <v>0</v>
      </c>
      <c r="F801" s="71">
        <v>0</v>
      </c>
      <c r="G801" s="71">
        <f t="shared" si="1326"/>
        <v>0</v>
      </c>
      <c r="H801" s="71">
        <v>0</v>
      </c>
      <c r="I801" s="71">
        <v>0</v>
      </c>
      <c r="J801" s="71">
        <v>0</v>
      </c>
      <c r="K801" s="63" t="s">
        <v>32</v>
      </c>
      <c r="L801" s="71">
        <f t="shared" si="1328"/>
        <v>0</v>
      </c>
      <c r="M801" s="71">
        <v>0</v>
      </c>
      <c r="N801" s="71">
        <v>0</v>
      </c>
      <c r="O801" s="71">
        <v>0</v>
      </c>
      <c r="P801" s="63" t="s">
        <v>32</v>
      </c>
      <c r="Q801" s="30" t="s">
        <v>1621</v>
      </c>
    </row>
    <row r="802" spans="1:17" s="1" customFormat="1" ht="78.75">
      <c r="A802" s="75" t="s">
        <v>973</v>
      </c>
      <c r="B802" s="82" t="s">
        <v>613</v>
      </c>
      <c r="C802" s="71">
        <f t="shared" si="1325"/>
        <v>0</v>
      </c>
      <c r="D802" s="71">
        <v>0</v>
      </c>
      <c r="E802" s="71">
        <v>0</v>
      </c>
      <c r="F802" s="71">
        <v>0</v>
      </c>
      <c r="G802" s="71">
        <f t="shared" si="1326"/>
        <v>0</v>
      </c>
      <c r="H802" s="71">
        <v>0</v>
      </c>
      <c r="I802" s="71">
        <v>0</v>
      </c>
      <c r="J802" s="71">
        <v>0</v>
      </c>
      <c r="K802" s="63" t="s">
        <v>32</v>
      </c>
      <c r="L802" s="71">
        <f t="shared" si="1328"/>
        <v>0</v>
      </c>
      <c r="M802" s="71">
        <v>0</v>
      </c>
      <c r="N802" s="71">
        <v>0</v>
      </c>
      <c r="O802" s="71">
        <v>0</v>
      </c>
      <c r="P802" s="63" t="s">
        <v>32</v>
      </c>
      <c r="Q802" s="30" t="s">
        <v>1621</v>
      </c>
    </row>
    <row r="803" spans="1:17" s="1" customFormat="1" ht="78.75">
      <c r="A803" s="75" t="s">
        <v>1070</v>
      </c>
      <c r="B803" s="82" t="s">
        <v>614</v>
      </c>
      <c r="C803" s="71">
        <f t="shared" si="1325"/>
        <v>0</v>
      </c>
      <c r="D803" s="71">
        <v>0</v>
      </c>
      <c r="E803" s="71">
        <v>0</v>
      </c>
      <c r="F803" s="71">
        <v>0</v>
      </c>
      <c r="G803" s="71">
        <f t="shared" si="1326"/>
        <v>0</v>
      </c>
      <c r="H803" s="71">
        <v>0</v>
      </c>
      <c r="I803" s="71">
        <v>0</v>
      </c>
      <c r="J803" s="71">
        <v>0</v>
      </c>
      <c r="K803" s="63" t="s">
        <v>32</v>
      </c>
      <c r="L803" s="71">
        <f t="shared" si="1328"/>
        <v>0</v>
      </c>
      <c r="M803" s="71">
        <v>0</v>
      </c>
      <c r="N803" s="71">
        <v>0</v>
      </c>
      <c r="O803" s="71">
        <v>0</v>
      </c>
      <c r="P803" s="63" t="s">
        <v>32</v>
      </c>
      <c r="Q803" s="30" t="s">
        <v>1621</v>
      </c>
    </row>
    <row r="804" spans="1:17" s="1" customFormat="1" ht="52.5">
      <c r="A804" s="75" t="s">
        <v>1071</v>
      </c>
      <c r="B804" s="82" t="s">
        <v>615</v>
      </c>
      <c r="C804" s="71">
        <f t="shared" si="1325"/>
        <v>0</v>
      </c>
      <c r="D804" s="71">
        <v>0</v>
      </c>
      <c r="E804" s="71">
        <v>0</v>
      </c>
      <c r="F804" s="71">
        <v>0</v>
      </c>
      <c r="G804" s="71">
        <f t="shared" si="1326"/>
        <v>0</v>
      </c>
      <c r="H804" s="71">
        <v>0</v>
      </c>
      <c r="I804" s="71">
        <v>0</v>
      </c>
      <c r="J804" s="71">
        <v>0</v>
      </c>
      <c r="K804" s="63" t="s">
        <v>32</v>
      </c>
      <c r="L804" s="71">
        <f t="shared" si="1328"/>
        <v>0</v>
      </c>
      <c r="M804" s="71">
        <v>0</v>
      </c>
      <c r="N804" s="71">
        <v>0</v>
      </c>
      <c r="O804" s="71">
        <v>0</v>
      </c>
      <c r="P804" s="63" t="s">
        <v>32</v>
      </c>
      <c r="Q804" s="30" t="s">
        <v>1621</v>
      </c>
    </row>
    <row r="805" spans="1:17" s="1" customFormat="1" ht="78.75">
      <c r="A805" s="75" t="s">
        <v>1072</v>
      </c>
      <c r="B805" s="82" t="s">
        <v>616</v>
      </c>
      <c r="C805" s="71">
        <f t="shared" si="1325"/>
        <v>0</v>
      </c>
      <c r="D805" s="71">
        <v>0</v>
      </c>
      <c r="E805" s="71">
        <v>0</v>
      </c>
      <c r="F805" s="71">
        <v>0</v>
      </c>
      <c r="G805" s="71">
        <f t="shared" si="1326"/>
        <v>0</v>
      </c>
      <c r="H805" s="71">
        <v>0</v>
      </c>
      <c r="I805" s="71">
        <v>0</v>
      </c>
      <c r="J805" s="71">
        <v>0</v>
      </c>
      <c r="K805" s="63" t="s">
        <v>32</v>
      </c>
      <c r="L805" s="71">
        <f t="shared" si="1328"/>
        <v>0</v>
      </c>
      <c r="M805" s="71">
        <v>0</v>
      </c>
      <c r="N805" s="71">
        <v>0</v>
      </c>
      <c r="O805" s="71">
        <v>0</v>
      </c>
      <c r="P805" s="63" t="s">
        <v>32</v>
      </c>
      <c r="Q805" s="30" t="s">
        <v>1621</v>
      </c>
    </row>
    <row r="806" spans="1:17" s="1" customFormat="1" ht="105">
      <c r="A806" s="75" t="s">
        <v>1073</v>
      </c>
      <c r="B806" s="82" t="s">
        <v>617</v>
      </c>
      <c r="C806" s="71">
        <f t="shared" si="1325"/>
        <v>0</v>
      </c>
      <c r="D806" s="71">
        <v>0</v>
      </c>
      <c r="E806" s="71">
        <v>0</v>
      </c>
      <c r="F806" s="71">
        <v>0</v>
      </c>
      <c r="G806" s="71">
        <f t="shared" si="1326"/>
        <v>0</v>
      </c>
      <c r="H806" s="71">
        <v>0</v>
      </c>
      <c r="I806" s="71">
        <v>0</v>
      </c>
      <c r="J806" s="71">
        <v>0</v>
      </c>
      <c r="K806" s="63" t="s">
        <v>32</v>
      </c>
      <c r="L806" s="71">
        <f t="shared" si="1328"/>
        <v>0</v>
      </c>
      <c r="M806" s="71">
        <v>0</v>
      </c>
      <c r="N806" s="71">
        <v>0</v>
      </c>
      <c r="O806" s="71">
        <v>0</v>
      </c>
      <c r="P806" s="63" t="s">
        <v>32</v>
      </c>
      <c r="Q806" s="30" t="s">
        <v>1621</v>
      </c>
    </row>
    <row r="807" spans="1:17" s="1" customFormat="1" ht="78.75">
      <c r="A807" s="75" t="s">
        <v>1074</v>
      </c>
      <c r="B807" s="82" t="s">
        <v>618</v>
      </c>
      <c r="C807" s="71">
        <f t="shared" si="1325"/>
        <v>0</v>
      </c>
      <c r="D807" s="71">
        <v>0</v>
      </c>
      <c r="E807" s="71">
        <v>0</v>
      </c>
      <c r="F807" s="71">
        <v>0</v>
      </c>
      <c r="G807" s="71">
        <f t="shared" si="1326"/>
        <v>0</v>
      </c>
      <c r="H807" s="71">
        <v>0</v>
      </c>
      <c r="I807" s="71">
        <v>0</v>
      </c>
      <c r="J807" s="71">
        <v>0</v>
      </c>
      <c r="K807" s="63" t="s">
        <v>32</v>
      </c>
      <c r="L807" s="71">
        <f t="shared" si="1328"/>
        <v>0</v>
      </c>
      <c r="M807" s="71">
        <v>0</v>
      </c>
      <c r="N807" s="71">
        <v>0</v>
      </c>
      <c r="O807" s="71">
        <v>0</v>
      </c>
      <c r="P807" s="63" t="s">
        <v>32</v>
      </c>
      <c r="Q807" s="30" t="s">
        <v>1621</v>
      </c>
    </row>
    <row r="808" spans="1:17" s="1" customFormat="1" ht="52.5">
      <c r="A808" s="75" t="s">
        <v>1075</v>
      </c>
      <c r="B808" s="82" t="s">
        <v>619</v>
      </c>
      <c r="C808" s="71">
        <f t="shared" si="1325"/>
        <v>0</v>
      </c>
      <c r="D808" s="71">
        <v>0</v>
      </c>
      <c r="E808" s="71">
        <v>0</v>
      </c>
      <c r="F808" s="71">
        <v>0</v>
      </c>
      <c r="G808" s="71">
        <f t="shared" si="1326"/>
        <v>0</v>
      </c>
      <c r="H808" s="71">
        <v>0</v>
      </c>
      <c r="I808" s="71">
        <v>0</v>
      </c>
      <c r="J808" s="71">
        <v>0</v>
      </c>
      <c r="K808" s="63" t="s">
        <v>32</v>
      </c>
      <c r="L808" s="71">
        <f t="shared" si="1328"/>
        <v>0</v>
      </c>
      <c r="M808" s="71">
        <v>0</v>
      </c>
      <c r="N808" s="71">
        <v>0</v>
      </c>
      <c r="O808" s="71">
        <v>0</v>
      </c>
      <c r="P808" s="63" t="s">
        <v>32</v>
      </c>
      <c r="Q808" s="30" t="s">
        <v>1621</v>
      </c>
    </row>
    <row r="809" spans="1:17" s="1" customFormat="1" ht="52.5">
      <c r="A809" s="75" t="s">
        <v>1076</v>
      </c>
      <c r="B809" s="82" t="s">
        <v>620</v>
      </c>
      <c r="C809" s="71">
        <f t="shared" si="1325"/>
        <v>0</v>
      </c>
      <c r="D809" s="71">
        <v>0</v>
      </c>
      <c r="E809" s="71">
        <v>0</v>
      </c>
      <c r="F809" s="71">
        <v>0</v>
      </c>
      <c r="G809" s="71">
        <f t="shared" si="1326"/>
        <v>0</v>
      </c>
      <c r="H809" s="71">
        <v>0</v>
      </c>
      <c r="I809" s="71">
        <v>0</v>
      </c>
      <c r="J809" s="71">
        <v>0</v>
      </c>
      <c r="K809" s="63" t="s">
        <v>32</v>
      </c>
      <c r="L809" s="71">
        <f t="shared" si="1328"/>
        <v>0</v>
      </c>
      <c r="M809" s="71">
        <v>0</v>
      </c>
      <c r="N809" s="71">
        <v>0</v>
      </c>
      <c r="O809" s="71">
        <v>0</v>
      </c>
      <c r="P809" s="63" t="s">
        <v>32</v>
      </c>
      <c r="Q809" s="30" t="s">
        <v>1621</v>
      </c>
    </row>
    <row r="810" spans="1:17" s="1" customFormat="1" ht="78.75">
      <c r="A810" s="75" t="s">
        <v>974</v>
      </c>
      <c r="B810" s="82" t="s">
        <v>621</v>
      </c>
      <c r="C810" s="71">
        <f t="shared" si="1325"/>
        <v>0</v>
      </c>
      <c r="D810" s="71">
        <v>0</v>
      </c>
      <c r="E810" s="71">
        <v>0</v>
      </c>
      <c r="F810" s="71">
        <v>0</v>
      </c>
      <c r="G810" s="71">
        <f t="shared" si="1326"/>
        <v>0</v>
      </c>
      <c r="H810" s="71">
        <v>0</v>
      </c>
      <c r="I810" s="71">
        <v>0</v>
      </c>
      <c r="J810" s="71">
        <v>0</v>
      </c>
      <c r="K810" s="63" t="s">
        <v>32</v>
      </c>
      <c r="L810" s="71">
        <f t="shared" si="1328"/>
        <v>0</v>
      </c>
      <c r="M810" s="71">
        <v>0</v>
      </c>
      <c r="N810" s="71">
        <v>0</v>
      </c>
      <c r="O810" s="71">
        <v>0</v>
      </c>
      <c r="P810" s="63" t="s">
        <v>32</v>
      </c>
      <c r="Q810" s="30" t="s">
        <v>1621</v>
      </c>
    </row>
    <row r="811" spans="1:17" s="1" customFormat="1" ht="78.75">
      <c r="A811" s="75" t="s">
        <v>975</v>
      </c>
      <c r="B811" s="82" t="s">
        <v>622</v>
      </c>
      <c r="C811" s="71">
        <f t="shared" si="1325"/>
        <v>0</v>
      </c>
      <c r="D811" s="71">
        <v>0</v>
      </c>
      <c r="E811" s="71">
        <v>0</v>
      </c>
      <c r="F811" s="71">
        <v>0</v>
      </c>
      <c r="G811" s="71">
        <f t="shared" si="1326"/>
        <v>0</v>
      </c>
      <c r="H811" s="71">
        <v>0</v>
      </c>
      <c r="I811" s="71">
        <v>0</v>
      </c>
      <c r="J811" s="71">
        <v>0</v>
      </c>
      <c r="K811" s="63" t="s">
        <v>32</v>
      </c>
      <c r="L811" s="71">
        <f t="shared" si="1328"/>
        <v>0</v>
      </c>
      <c r="M811" s="71">
        <v>0</v>
      </c>
      <c r="N811" s="71">
        <v>0</v>
      </c>
      <c r="O811" s="71">
        <v>0</v>
      </c>
      <c r="P811" s="63" t="s">
        <v>32</v>
      </c>
      <c r="Q811" s="30" t="s">
        <v>1621</v>
      </c>
    </row>
    <row r="812" spans="1:17" s="1" customFormat="1" ht="105">
      <c r="A812" s="75" t="s">
        <v>1077</v>
      </c>
      <c r="B812" s="82" t="s">
        <v>623</v>
      </c>
      <c r="C812" s="71">
        <f t="shared" si="1325"/>
        <v>0</v>
      </c>
      <c r="D812" s="71">
        <v>0</v>
      </c>
      <c r="E812" s="71">
        <v>0</v>
      </c>
      <c r="F812" s="71">
        <v>0</v>
      </c>
      <c r="G812" s="71">
        <f t="shared" si="1326"/>
        <v>0</v>
      </c>
      <c r="H812" s="71">
        <v>0</v>
      </c>
      <c r="I812" s="71">
        <v>0</v>
      </c>
      <c r="J812" s="71">
        <v>0</v>
      </c>
      <c r="K812" s="63" t="s">
        <v>32</v>
      </c>
      <c r="L812" s="71">
        <f t="shared" si="1328"/>
        <v>0</v>
      </c>
      <c r="M812" s="71">
        <v>0</v>
      </c>
      <c r="N812" s="71">
        <v>0</v>
      </c>
      <c r="O812" s="71">
        <v>0</v>
      </c>
      <c r="P812" s="63" t="s">
        <v>32</v>
      </c>
      <c r="Q812" s="30" t="s">
        <v>1621</v>
      </c>
    </row>
    <row r="813" spans="1:17" s="1" customFormat="1" ht="52.5">
      <c r="A813" s="75" t="s">
        <v>1078</v>
      </c>
      <c r="B813" s="82" t="s">
        <v>624</v>
      </c>
      <c r="C813" s="71">
        <f t="shared" si="1325"/>
        <v>0</v>
      </c>
      <c r="D813" s="71">
        <v>0</v>
      </c>
      <c r="E813" s="71">
        <v>0</v>
      </c>
      <c r="F813" s="71">
        <v>0</v>
      </c>
      <c r="G813" s="71">
        <f t="shared" si="1326"/>
        <v>0</v>
      </c>
      <c r="H813" s="71">
        <v>0</v>
      </c>
      <c r="I813" s="71">
        <v>0</v>
      </c>
      <c r="J813" s="71">
        <v>0</v>
      </c>
      <c r="K813" s="63" t="s">
        <v>32</v>
      </c>
      <c r="L813" s="71">
        <f t="shared" si="1328"/>
        <v>0</v>
      </c>
      <c r="M813" s="71">
        <v>0</v>
      </c>
      <c r="N813" s="71">
        <v>0</v>
      </c>
      <c r="O813" s="71">
        <v>0</v>
      </c>
      <c r="P813" s="63" t="s">
        <v>32</v>
      </c>
      <c r="Q813" s="30" t="s">
        <v>1621</v>
      </c>
    </row>
    <row r="814" spans="1:17" s="1" customFormat="1" ht="78.75">
      <c r="A814" s="75" t="s">
        <v>976</v>
      </c>
      <c r="B814" s="82" t="s">
        <v>625</v>
      </c>
      <c r="C814" s="71">
        <f t="shared" si="1325"/>
        <v>0</v>
      </c>
      <c r="D814" s="71">
        <v>0</v>
      </c>
      <c r="E814" s="71">
        <v>0</v>
      </c>
      <c r="F814" s="71">
        <v>0</v>
      </c>
      <c r="G814" s="71">
        <f t="shared" si="1326"/>
        <v>0</v>
      </c>
      <c r="H814" s="71">
        <v>0</v>
      </c>
      <c r="I814" s="71">
        <v>0</v>
      </c>
      <c r="J814" s="71">
        <v>0</v>
      </c>
      <c r="K814" s="63" t="s">
        <v>32</v>
      </c>
      <c r="L814" s="71">
        <f t="shared" si="1328"/>
        <v>0</v>
      </c>
      <c r="M814" s="71">
        <v>0</v>
      </c>
      <c r="N814" s="71">
        <v>0</v>
      </c>
      <c r="O814" s="71">
        <v>0</v>
      </c>
      <c r="P814" s="63" t="s">
        <v>32</v>
      </c>
      <c r="Q814" s="30" t="s">
        <v>1621</v>
      </c>
    </row>
    <row r="815" spans="1:17" s="1" customFormat="1" ht="52.5">
      <c r="A815" s="75" t="s">
        <v>977</v>
      </c>
      <c r="B815" s="82" t="s">
        <v>626</v>
      </c>
      <c r="C815" s="71">
        <f t="shared" si="1325"/>
        <v>0</v>
      </c>
      <c r="D815" s="71">
        <v>0</v>
      </c>
      <c r="E815" s="71">
        <v>0</v>
      </c>
      <c r="F815" s="71">
        <v>0</v>
      </c>
      <c r="G815" s="71">
        <f t="shared" si="1326"/>
        <v>0</v>
      </c>
      <c r="H815" s="71">
        <v>0</v>
      </c>
      <c r="I815" s="71">
        <v>0</v>
      </c>
      <c r="J815" s="71">
        <v>0</v>
      </c>
      <c r="K815" s="63" t="s">
        <v>32</v>
      </c>
      <c r="L815" s="71">
        <f t="shared" si="1328"/>
        <v>0</v>
      </c>
      <c r="M815" s="71">
        <v>0</v>
      </c>
      <c r="N815" s="71">
        <v>0</v>
      </c>
      <c r="O815" s="71">
        <v>0</v>
      </c>
      <c r="P815" s="63" t="s">
        <v>32</v>
      </c>
      <c r="Q815" s="30" t="s">
        <v>1621</v>
      </c>
    </row>
    <row r="816" spans="1:17" s="1" customFormat="1" ht="78.75">
      <c r="A816" s="75" t="s">
        <v>1079</v>
      </c>
      <c r="B816" s="82" t="s">
        <v>627</v>
      </c>
      <c r="C816" s="71">
        <f t="shared" si="1325"/>
        <v>0</v>
      </c>
      <c r="D816" s="71">
        <v>0</v>
      </c>
      <c r="E816" s="71">
        <v>0</v>
      </c>
      <c r="F816" s="71">
        <v>0</v>
      </c>
      <c r="G816" s="71">
        <f t="shared" si="1326"/>
        <v>0</v>
      </c>
      <c r="H816" s="71">
        <v>0</v>
      </c>
      <c r="I816" s="71">
        <v>0</v>
      </c>
      <c r="J816" s="71">
        <v>0</v>
      </c>
      <c r="K816" s="63" t="s">
        <v>32</v>
      </c>
      <c r="L816" s="71">
        <f t="shared" si="1328"/>
        <v>0</v>
      </c>
      <c r="M816" s="71">
        <v>0</v>
      </c>
      <c r="N816" s="71">
        <v>0</v>
      </c>
      <c r="O816" s="71">
        <v>0</v>
      </c>
      <c r="P816" s="63" t="s">
        <v>32</v>
      </c>
      <c r="Q816" s="30" t="s">
        <v>1621</v>
      </c>
    </row>
    <row r="817" spans="1:17" s="1" customFormat="1" ht="52.5">
      <c r="A817" s="75" t="s">
        <v>978</v>
      </c>
      <c r="B817" s="82" t="s">
        <v>628</v>
      </c>
      <c r="C817" s="71">
        <f t="shared" si="1325"/>
        <v>0</v>
      </c>
      <c r="D817" s="71">
        <v>0</v>
      </c>
      <c r="E817" s="71">
        <v>0</v>
      </c>
      <c r="F817" s="71">
        <v>0</v>
      </c>
      <c r="G817" s="71">
        <f t="shared" si="1326"/>
        <v>0</v>
      </c>
      <c r="H817" s="71">
        <v>0</v>
      </c>
      <c r="I817" s="71">
        <v>0</v>
      </c>
      <c r="J817" s="71">
        <v>0</v>
      </c>
      <c r="K817" s="63" t="s">
        <v>32</v>
      </c>
      <c r="L817" s="71">
        <f t="shared" si="1328"/>
        <v>0</v>
      </c>
      <c r="M817" s="71">
        <v>0</v>
      </c>
      <c r="N817" s="71">
        <v>0</v>
      </c>
      <c r="O817" s="71">
        <v>0</v>
      </c>
      <c r="P817" s="63" t="s">
        <v>32</v>
      </c>
      <c r="Q817" s="30" t="s">
        <v>1621</v>
      </c>
    </row>
    <row r="818" spans="1:17" s="1" customFormat="1" ht="52.5">
      <c r="A818" s="75" t="s">
        <v>1500</v>
      </c>
      <c r="B818" s="82" t="s">
        <v>629</v>
      </c>
      <c r="C818" s="71">
        <f t="shared" ref="C818:C830" si="1329">D818+E818+F818</f>
        <v>0</v>
      </c>
      <c r="D818" s="71">
        <v>0</v>
      </c>
      <c r="E818" s="71">
        <v>0</v>
      </c>
      <c r="F818" s="71">
        <v>0</v>
      </c>
      <c r="G818" s="71">
        <f t="shared" ref="G818:G830" si="1330">H818+I818+J818</f>
        <v>0</v>
      </c>
      <c r="H818" s="71">
        <v>0</v>
      </c>
      <c r="I818" s="71">
        <v>0</v>
      </c>
      <c r="J818" s="71">
        <v>0</v>
      </c>
      <c r="K818" s="63" t="s">
        <v>32</v>
      </c>
      <c r="L818" s="71">
        <f t="shared" si="1328"/>
        <v>0</v>
      </c>
      <c r="M818" s="71">
        <v>0</v>
      </c>
      <c r="N818" s="71">
        <v>0</v>
      </c>
      <c r="O818" s="71">
        <v>0</v>
      </c>
      <c r="P818" s="63" t="s">
        <v>32</v>
      </c>
      <c r="Q818" s="30" t="s">
        <v>1621</v>
      </c>
    </row>
    <row r="819" spans="1:17" s="1" customFormat="1" ht="72" customHeight="1">
      <c r="A819" s="75" t="s">
        <v>1507</v>
      </c>
      <c r="B819" s="82" t="s">
        <v>1488</v>
      </c>
      <c r="C819" s="71">
        <f t="shared" si="1329"/>
        <v>1300</v>
      </c>
      <c r="D819" s="71">
        <v>65</v>
      </c>
      <c r="E819" s="71">
        <v>1235</v>
      </c>
      <c r="F819" s="71">
        <v>0</v>
      </c>
      <c r="G819" s="71">
        <f t="shared" si="1330"/>
        <v>1053.5</v>
      </c>
      <c r="H819" s="71">
        <v>52.7</v>
      </c>
      <c r="I819" s="71">
        <v>1000.8</v>
      </c>
      <c r="J819" s="71">
        <v>0</v>
      </c>
      <c r="K819" s="63">
        <f t="shared" si="1303"/>
        <v>0.81038461538461537</v>
      </c>
      <c r="L819" s="71">
        <f t="shared" si="1328"/>
        <v>1053.5</v>
      </c>
      <c r="M819" s="71">
        <v>52.7</v>
      </c>
      <c r="N819" s="71">
        <v>1000.8</v>
      </c>
      <c r="O819" s="71">
        <v>0</v>
      </c>
      <c r="P819" s="63">
        <f t="shared" si="1307"/>
        <v>0.81038461538461537</v>
      </c>
      <c r="Q819" s="30" t="s">
        <v>1712</v>
      </c>
    </row>
    <row r="820" spans="1:17" s="1" customFormat="1" ht="52.5">
      <c r="A820" s="75" t="s">
        <v>1508</v>
      </c>
      <c r="B820" s="82" t="s">
        <v>1489</v>
      </c>
      <c r="C820" s="71">
        <f t="shared" si="1329"/>
        <v>4461.6000000000004</v>
      </c>
      <c r="D820" s="71">
        <v>224.58</v>
      </c>
      <c r="E820" s="71">
        <v>4237.0200000000004</v>
      </c>
      <c r="F820" s="71">
        <v>0</v>
      </c>
      <c r="G820" s="71">
        <f t="shared" si="1330"/>
        <v>4401</v>
      </c>
      <c r="H820" s="71">
        <v>221.5</v>
      </c>
      <c r="I820" s="71">
        <v>4179.5</v>
      </c>
      <c r="J820" s="71">
        <v>0</v>
      </c>
      <c r="K820" s="63">
        <f t="shared" si="1303"/>
        <v>0.98641742872512095</v>
      </c>
      <c r="L820" s="71">
        <f t="shared" si="1328"/>
        <v>4401</v>
      </c>
      <c r="M820" s="71">
        <v>221.5</v>
      </c>
      <c r="N820" s="71">
        <v>4179.5</v>
      </c>
      <c r="O820" s="71">
        <v>0</v>
      </c>
      <c r="P820" s="63">
        <f t="shared" si="1307"/>
        <v>0.98641742872512095</v>
      </c>
      <c r="Q820" s="30"/>
    </row>
    <row r="821" spans="1:17" s="1" customFormat="1" ht="52.5">
      <c r="A821" s="75" t="s">
        <v>1501</v>
      </c>
      <c r="B821" s="82" t="s">
        <v>1490</v>
      </c>
      <c r="C821" s="71">
        <f t="shared" si="1329"/>
        <v>738</v>
      </c>
      <c r="D821" s="71">
        <v>38</v>
      </c>
      <c r="E821" s="71">
        <v>700</v>
      </c>
      <c r="F821" s="71">
        <v>0</v>
      </c>
      <c r="G821" s="71">
        <f t="shared" si="1330"/>
        <v>735</v>
      </c>
      <c r="H821" s="71">
        <v>36.700000000000003</v>
      </c>
      <c r="I821" s="71">
        <v>698.3</v>
      </c>
      <c r="J821" s="71">
        <v>0</v>
      </c>
      <c r="K821" s="63">
        <f t="shared" si="1303"/>
        <v>0.99593495934959353</v>
      </c>
      <c r="L821" s="71">
        <f t="shared" si="1328"/>
        <v>735</v>
      </c>
      <c r="M821" s="71">
        <v>36.700000000000003</v>
      </c>
      <c r="N821" s="71">
        <v>698.3</v>
      </c>
      <c r="O821" s="71">
        <v>0</v>
      </c>
      <c r="P821" s="63">
        <f t="shared" si="1307"/>
        <v>0.99593495934959353</v>
      </c>
      <c r="Q821" s="30"/>
    </row>
    <row r="822" spans="1:17" s="1" customFormat="1" ht="52.5">
      <c r="A822" s="75" t="s">
        <v>1502</v>
      </c>
      <c r="B822" s="82" t="s">
        <v>1491</v>
      </c>
      <c r="C822" s="71">
        <f t="shared" si="1329"/>
        <v>1579.5</v>
      </c>
      <c r="D822" s="71">
        <v>79.5</v>
      </c>
      <c r="E822" s="71">
        <v>1500</v>
      </c>
      <c r="F822" s="71">
        <v>0</v>
      </c>
      <c r="G822" s="71">
        <f t="shared" si="1330"/>
        <v>1468.9</v>
      </c>
      <c r="H822" s="71">
        <v>73.400000000000006</v>
      </c>
      <c r="I822" s="71">
        <v>1395.5</v>
      </c>
      <c r="J822" s="71">
        <v>0</v>
      </c>
      <c r="K822" s="63">
        <f t="shared" si="1303"/>
        <v>0.92997784108895221</v>
      </c>
      <c r="L822" s="71">
        <f t="shared" si="1328"/>
        <v>1468.9</v>
      </c>
      <c r="M822" s="71">
        <v>73.400000000000006</v>
      </c>
      <c r="N822" s="71">
        <v>1395.5</v>
      </c>
      <c r="O822" s="71">
        <v>0</v>
      </c>
      <c r="P822" s="63">
        <f t="shared" si="1307"/>
        <v>0.92997784108895221</v>
      </c>
      <c r="Q822" s="30" t="s">
        <v>1759</v>
      </c>
    </row>
    <row r="823" spans="1:17" s="1" customFormat="1" ht="78.75">
      <c r="A823" s="75" t="s">
        <v>1509</v>
      </c>
      <c r="B823" s="82" t="s">
        <v>1492</v>
      </c>
      <c r="C823" s="71">
        <f t="shared" si="1329"/>
        <v>317</v>
      </c>
      <c r="D823" s="71">
        <v>17</v>
      </c>
      <c r="E823" s="71">
        <v>300</v>
      </c>
      <c r="F823" s="71">
        <v>0</v>
      </c>
      <c r="G823" s="71">
        <f t="shared" si="1330"/>
        <v>285.60000000000002</v>
      </c>
      <c r="H823" s="71">
        <v>14.3</v>
      </c>
      <c r="I823" s="71">
        <v>271.3</v>
      </c>
      <c r="J823" s="71">
        <v>0</v>
      </c>
      <c r="K823" s="63">
        <f t="shared" si="1303"/>
        <v>0.90094637223974772</v>
      </c>
      <c r="L823" s="71">
        <f t="shared" si="1328"/>
        <v>285.60000000000002</v>
      </c>
      <c r="M823" s="71">
        <v>14.3</v>
      </c>
      <c r="N823" s="71">
        <v>271.3</v>
      </c>
      <c r="O823" s="71">
        <v>0</v>
      </c>
      <c r="P823" s="63">
        <f t="shared" si="1307"/>
        <v>0.90094637223974772</v>
      </c>
      <c r="Q823" s="30" t="s">
        <v>1760</v>
      </c>
    </row>
    <row r="824" spans="1:17" s="1" customFormat="1" ht="52.5">
      <c r="A824" s="75" t="s">
        <v>1510</v>
      </c>
      <c r="B824" s="82" t="s">
        <v>1493</v>
      </c>
      <c r="C824" s="71">
        <f t="shared" si="1329"/>
        <v>3186.87</v>
      </c>
      <c r="D824" s="71">
        <v>159.35</v>
      </c>
      <c r="E824" s="71">
        <v>3027.52</v>
      </c>
      <c r="F824" s="71">
        <v>0</v>
      </c>
      <c r="G824" s="71">
        <f t="shared" si="1330"/>
        <v>3186.9</v>
      </c>
      <c r="H824" s="71">
        <v>159.4</v>
      </c>
      <c r="I824" s="71">
        <v>3027.5</v>
      </c>
      <c r="J824" s="71">
        <v>0</v>
      </c>
      <c r="K824" s="63">
        <f t="shared" si="1303"/>
        <v>1.0000094136252813</v>
      </c>
      <c r="L824" s="71">
        <f t="shared" si="1328"/>
        <v>3186.9</v>
      </c>
      <c r="M824" s="71">
        <v>159.4</v>
      </c>
      <c r="N824" s="71">
        <v>3027.5</v>
      </c>
      <c r="O824" s="71">
        <v>0</v>
      </c>
      <c r="P824" s="63">
        <f t="shared" si="1307"/>
        <v>1.0000094136252813</v>
      </c>
      <c r="Q824" s="30"/>
    </row>
    <row r="825" spans="1:17" s="1" customFormat="1" ht="78.75">
      <c r="A825" s="75" t="s">
        <v>1503</v>
      </c>
      <c r="B825" s="82" t="s">
        <v>1494</v>
      </c>
      <c r="C825" s="71">
        <f t="shared" si="1329"/>
        <v>10500</v>
      </c>
      <c r="D825" s="71">
        <v>525</v>
      </c>
      <c r="E825" s="71">
        <v>9975</v>
      </c>
      <c r="F825" s="71">
        <v>0</v>
      </c>
      <c r="G825" s="71">
        <f t="shared" si="1330"/>
        <v>0</v>
      </c>
      <c r="H825" s="71">
        <v>0</v>
      </c>
      <c r="I825" s="71">
        <v>0</v>
      </c>
      <c r="J825" s="71">
        <v>0</v>
      </c>
      <c r="K825" s="63">
        <f t="shared" si="1303"/>
        <v>0</v>
      </c>
      <c r="L825" s="71">
        <f t="shared" si="1328"/>
        <v>0</v>
      </c>
      <c r="M825" s="71">
        <v>0</v>
      </c>
      <c r="N825" s="71">
        <v>0</v>
      </c>
      <c r="O825" s="71">
        <v>0</v>
      </c>
      <c r="P825" s="63">
        <f t="shared" si="1307"/>
        <v>0</v>
      </c>
      <c r="Q825" s="30" t="s">
        <v>1766</v>
      </c>
    </row>
    <row r="826" spans="1:17" s="1" customFormat="1" ht="52.5">
      <c r="A826" s="75" t="s">
        <v>1504</v>
      </c>
      <c r="B826" s="82" t="s">
        <v>1495</v>
      </c>
      <c r="C826" s="71">
        <f t="shared" si="1329"/>
        <v>278.72000000000003</v>
      </c>
      <c r="D826" s="71">
        <v>13.93</v>
      </c>
      <c r="E826" s="71">
        <v>264.79000000000002</v>
      </c>
      <c r="F826" s="71">
        <v>0</v>
      </c>
      <c r="G826" s="71">
        <f t="shared" si="1330"/>
        <v>278.7</v>
      </c>
      <c r="H826" s="71">
        <v>13.9</v>
      </c>
      <c r="I826" s="71">
        <v>264.8</v>
      </c>
      <c r="J826" s="71">
        <v>0</v>
      </c>
      <c r="K826" s="63">
        <f t="shared" si="1303"/>
        <v>0.99992824339839248</v>
      </c>
      <c r="L826" s="71">
        <f t="shared" si="1328"/>
        <v>278.7</v>
      </c>
      <c r="M826" s="71">
        <v>13.9</v>
      </c>
      <c r="N826" s="71">
        <v>264.8</v>
      </c>
      <c r="O826" s="71">
        <v>0</v>
      </c>
      <c r="P826" s="63">
        <f t="shared" si="1307"/>
        <v>0.99992824339839248</v>
      </c>
      <c r="Q826" s="30"/>
    </row>
    <row r="827" spans="1:17" s="1" customFormat="1" ht="78.75">
      <c r="A827" s="75" t="s">
        <v>1505</v>
      </c>
      <c r="B827" s="82" t="s">
        <v>1496</v>
      </c>
      <c r="C827" s="71">
        <f t="shared" si="1329"/>
        <v>822.61</v>
      </c>
      <c r="D827" s="71">
        <v>41.13</v>
      </c>
      <c r="E827" s="71">
        <v>781.48</v>
      </c>
      <c r="F827" s="71">
        <v>0</v>
      </c>
      <c r="G827" s="71">
        <f t="shared" si="1330"/>
        <v>695.1</v>
      </c>
      <c r="H827" s="71">
        <v>34.700000000000003</v>
      </c>
      <c r="I827" s="71">
        <v>660.4</v>
      </c>
      <c r="J827" s="71">
        <v>0</v>
      </c>
      <c r="K827" s="63">
        <f t="shared" si="1303"/>
        <v>0.84499337474623459</v>
      </c>
      <c r="L827" s="71">
        <f t="shared" si="1328"/>
        <v>695.1</v>
      </c>
      <c r="M827" s="71">
        <v>34.700000000000003</v>
      </c>
      <c r="N827" s="71">
        <v>660.4</v>
      </c>
      <c r="O827" s="71">
        <v>0</v>
      </c>
      <c r="P827" s="63">
        <f t="shared" si="1307"/>
        <v>0.84499337474623459</v>
      </c>
      <c r="Q827" s="30" t="s">
        <v>1761</v>
      </c>
    </row>
    <row r="828" spans="1:17" s="1" customFormat="1" ht="52.5">
      <c r="A828" s="75" t="s">
        <v>1506</v>
      </c>
      <c r="B828" s="82" t="s">
        <v>1497</v>
      </c>
      <c r="C828" s="71">
        <f t="shared" si="1329"/>
        <v>727.38</v>
      </c>
      <c r="D828" s="71">
        <v>36.369999999999997</v>
      </c>
      <c r="E828" s="71">
        <v>691.01</v>
      </c>
      <c r="F828" s="71">
        <v>0</v>
      </c>
      <c r="G828" s="71">
        <f t="shared" si="1330"/>
        <v>727.4</v>
      </c>
      <c r="H828" s="71">
        <v>36.4</v>
      </c>
      <c r="I828" s="71">
        <v>691</v>
      </c>
      <c r="J828" s="71">
        <v>0</v>
      </c>
      <c r="K828" s="63">
        <f t="shared" si="1303"/>
        <v>1.0000274959443483</v>
      </c>
      <c r="L828" s="71">
        <f t="shared" si="1328"/>
        <v>727.4</v>
      </c>
      <c r="M828" s="71">
        <v>36.4</v>
      </c>
      <c r="N828" s="71">
        <v>691</v>
      </c>
      <c r="O828" s="71">
        <v>0</v>
      </c>
      <c r="P828" s="63">
        <f t="shared" si="1307"/>
        <v>1.0000274959443483</v>
      </c>
      <c r="Q828" s="30"/>
    </row>
    <row r="829" spans="1:17" s="1" customFormat="1" ht="78.75">
      <c r="A829" s="75" t="s">
        <v>1511</v>
      </c>
      <c r="B829" s="82" t="s">
        <v>1498</v>
      </c>
      <c r="C829" s="71">
        <f t="shared" si="1329"/>
        <v>247.58</v>
      </c>
      <c r="D829" s="71">
        <v>12.37</v>
      </c>
      <c r="E829" s="71">
        <v>235.21</v>
      </c>
      <c r="F829" s="71">
        <v>0</v>
      </c>
      <c r="G829" s="71">
        <f t="shared" si="1330"/>
        <v>243.89999999999998</v>
      </c>
      <c r="H829" s="71">
        <v>12.2</v>
      </c>
      <c r="I829" s="71">
        <v>231.7</v>
      </c>
      <c r="J829" s="71">
        <v>0</v>
      </c>
      <c r="K829" s="63">
        <f t="shared" si="1303"/>
        <v>0.98513611761854736</v>
      </c>
      <c r="L829" s="71">
        <f t="shared" si="1328"/>
        <v>243.89999999999998</v>
      </c>
      <c r="M829" s="71">
        <v>12.2</v>
      </c>
      <c r="N829" s="71">
        <v>231.7</v>
      </c>
      <c r="O829" s="71">
        <v>0</v>
      </c>
      <c r="P829" s="63">
        <f t="shared" si="1307"/>
        <v>0.98513611761854736</v>
      </c>
      <c r="Q829" s="30"/>
    </row>
    <row r="830" spans="1:17" s="1" customFormat="1" ht="52.5">
      <c r="A830" s="75" t="s">
        <v>1512</v>
      </c>
      <c r="B830" s="82" t="s">
        <v>1499</v>
      </c>
      <c r="C830" s="71">
        <f t="shared" si="1329"/>
        <v>2633.5</v>
      </c>
      <c r="D830" s="71">
        <v>131.66999999999999</v>
      </c>
      <c r="E830" s="71">
        <v>2501.83</v>
      </c>
      <c r="F830" s="71">
        <v>0</v>
      </c>
      <c r="G830" s="71">
        <f t="shared" si="1330"/>
        <v>2180</v>
      </c>
      <c r="H830" s="71">
        <v>109</v>
      </c>
      <c r="I830" s="71">
        <v>2071</v>
      </c>
      <c r="J830" s="71">
        <v>0</v>
      </c>
      <c r="K830" s="63">
        <f t="shared" si="1303"/>
        <v>0.82779570913233336</v>
      </c>
      <c r="L830" s="71">
        <f t="shared" si="1328"/>
        <v>2180</v>
      </c>
      <c r="M830" s="71">
        <v>109</v>
      </c>
      <c r="N830" s="71">
        <v>2071</v>
      </c>
      <c r="O830" s="71">
        <v>0</v>
      </c>
      <c r="P830" s="63">
        <f t="shared" si="1307"/>
        <v>0.82779570913233336</v>
      </c>
      <c r="Q830" s="30" t="s">
        <v>1762</v>
      </c>
    </row>
    <row r="831" spans="1:17" s="1" customFormat="1" ht="26.25">
      <c r="A831" s="75" t="s">
        <v>896</v>
      </c>
      <c r="B831" s="81" t="s">
        <v>630</v>
      </c>
      <c r="C831" s="74">
        <f>C832</f>
        <v>32273.43</v>
      </c>
      <c r="D831" s="74">
        <f t="shared" ref="D831:L831" si="1331">D832</f>
        <v>30612.23</v>
      </c>
      <c r="E831" s="74">
        <f t="shared" si="1331"/>
        <v>0</v>
      </c>
      <c r="F831" s="74">
        <f t="shared" si="1331"/>
        <v>1661.2</v>
      </c>
      <c r="G831" s="74">
        <f t="shared" si="1331"/>
        <v>25812.5</v>
      </c>
      <c r="H831" s="74">
        <f t="shared" si="1331"/>
        <v>24151.3</v>
      </c>
      <c r="I831" s="74">
        <f t="shared" si="1331"/>
        <v>0</v>
      </c>
      <c r="J831" s="74">
        <f t="shared" si="1331"/>
        <v>1661.2</v>
      </c>
      <c r="K831" s="63">
        <f t="shared" si="1303"/>
        <v>0.79980652815644326</v>
      </c>
      <c r="L831" s="74">
        <f t="shared" si="1331"/>
        <v>25812.5</v>
      </c>
      <c r="M831" s="74">
        <f t="shared" ref="M831" si="1332">M832</f>
        <v>24151.3</v>
      </c>
      <c r="N831" s="74">
        <f t="shared" ref="N831" si="1333">N832</f>
        <v>0</v>
      </c>
      <c r="O831" s="74">
        <f t="shared" ref="O831" si="1334">O832</f>
        <v>1661.2</v>
      </c>
      <c r="P831" s="63">
        <f t="shared" si="1307"/>
        <v>0.79980652815644326</v>
      </c>
      <c r="Q831" s="30"/>
    </row>
    <row r="832" spans="1:17" s="1" customFormat="1" ht="153">
      <c r="A832" s="75" t="s">
        <v>899</v>
      </c>
      <c r="B832" s="81" t="s">
        <v>631</v>
      </c>
      <c r="C832" s="74">
        <f>C833+C837+C839+C838</f>
        <v>32273.43</v>
      </c>
      <c r="D832" s="74">
        <f t="shared" ref="D832:O832" si="1335">D833+D837+D839+D838</f>
        <v>30612.23</v>
      </c>
      <c r="E832" s="74">
        <f t="shared" si="1335"/>
        <v>0</v>
      </c>
      <c r="F832" s="74">
        <f t="shared" si="1335"/>
        <v>1661.2</v>
      </c>
      <c r="G832" s="74">
        <f t="shared" si="1335"/>
        <v>25812.5</v>
      </c>
      <c r="H832" s="74">
        <f t="shared" si="1335"/>
        <v>24151.3</v>
      </c>
      <c r="I832" s="74">
        <f t="shared" si="1335"/>
        <v>0</v>
      </c>
      <c r="J832" s="74">
        <f t="shared" si="1335"/>
        <v>1661.2</v>
      </c>
      <c r="K832" s="63">
        <f t="shared" si="1303"/>
        <v>0.79980652815644326</v>
      </c>
      <c r="L832" s="74">
        <f t="shared" si="1335"/>
        <v>25812.5</v>
      </c>
      <c r="M832" s="74">
        <f t="shared" si="1335"/>
        <v>24151.3</v>
      </c>
      <c r="N832" s="74">
        <f t="shared" si="1335"/>
        <v>0</v>
      </c>
      <c r="O832" s="74">
        <f t="shared" si="1335"/>
        <v>1661.2</v>
      </c>
      <c r="P832" s="63">
        <f t="shared" si="1307"/>
        <v>0.79980652815644326</v>
      </c>
      <c r="Q832" s="30"/>
    </row>
    <row r="833" spans="1:17" s="1" customFormat="1" ht="78.75">
      <c r="A833" s="75" t="s">
        <v>799</v>
      </c>
      <c r="B833" s="41" t="s">
        <v>632</v>
      </c>
      <c r="C833" s="71">
        <f>C834+C835+C836</f>
        <v>1700</v>
      </c>
      <c r="D833" s="71">
        <f t="shared" ref="D833:L833" si="1336">D834+D835+D836</f>
        <v>1700</v>
      </c>
      <c r="E833" s="71">
        <f t="shared" si="1336"/>
        <v>0</v>
      </c>
      <c r="F833" s="71">
        <f t="shared" si="1336"/>
        <v>0</v>
      </c>
      <c r="G833" s="71">
        <f t="shared" si="1336"/>
        <v>1260.2</v>
      </c>
      <c r="H833" s="71">
        <f t="shared" si="1336"/>
        <v>1260.2</v>
      </c>
      <c r="I833" s="71">
        <f t="shared" si="1336"/>
        <v>0</v>
      </c>
      <c r="J833" s="71">
        <f t="shared" si="1336"/>
        <v>0</v>
      </c>
      <c r="K833" s="63">
        <f t="shared" si="1303"/>
        <v>0.74129411764705888</v>
      </c>
      <c r="L833" s="71">
        <f t="shared" si="1336"/>
        <v>1260.2</v>
      </c>
      <c r="M833" s="71">
        <f t="shared" ref="M833" si="1337">M834+M835+M836</f>
        <v>1260.2</v>
      </c>
      <c r="N833" s="71">
        <f t="shared" ref="N833" si="1338">N834+N835+N836</f>
        <v>0</v>
      </c>
      <c r="O833" s="71">
        <f t="shared" ref="O833" si="1339">O834+O835+O836</f>
        <v>0</v>
      </c>
      <c r="P833" s="63">
        <f t="shared" si="1307"/>
        <v>0.74129411764705888</v>
      </c>
      <c r="Q833" s="30"/>
    </row>
    <row r="834" spans="1:17" s="1" customFormat="1" ht="78.75">
      <c r="A834" s="75" t="s">
        <v>907</v>
      </c>
      <c r="B834" s="82" t="s">
        <v>633</v>
      </c>
      <c r="C834" s="71">
        <f t="shared" ref="C834" si="1340">D834+E834+F834</f>
        <v>1700</v>
      </c>
      <c r="D834" s="71">
        <v>1700</v>
      </c>
      <c r="E834" s="71">
        <v>0</v>
      </c>
      <c r="F834" s="71">
        <v>0</v>
      </c>
      <c r="G834" s="71">
        <f t="shared" ref="G834" si="1341">H834+I834+J834</f>
        <v>1260.2</v>
      </c>
      <c r="H834" s="71">
        <v>1260.2</v>
      </c>
      <c r="I834" s="71">
        <v>0</v>
      </c>
      <c r="J834" s="71">
        <v>0</v>
      </c>
      <c r="K834" s="63">
        <f t="shared" si="1303"/>
        <v>0.74129411764705888</v>
      </c>
      <c r="L834" s="71">
        <f t="shared" ref="L834" si="1342">M834+N834+O834</f>
        <v>1260.2</v>
      </c>
      <c r="M834" s="71">
        <v>1260.2</v>
      </c>
      <c r="N834" s="71">
        <v>0</v>
      </c>
      <c r="O834" s="71">
        <v>0</v>
      </c>
      <c r="P834" s="63">
        <f t="shared" si="1307"/>
        <v>0.74129411764705888</v>
      </c>
      <c r="Q834" s="30" t="s">
        <v>1763</v>
      </c>
    </row>
    <row r="835" spans="1:17" s="1" customFormat="1" ht="105">
      <c r="A835" s="75" t="s">
        <v>908</v>
      </c>
      <c r="B835" s="82" t="s">
        <v>634</v>
      </c>
      <c r="C835" s="71">
        <f t="shared" ref="C835" si="1343">D835+E835+F835</f>
        <v>0</v>
      </c>
      <c r="D835" s="71">
        <v>0</v>
      </c>
      <c r="E835" s="71">
        <v>0</v>
      </c>
      <c r="F835" s="71">
        <v>0</v>
      </c>
      <c r="G835" s="71">
        <f t="shared" ref="G835" si="1344">H835+I835+J835</f>
        <v>0</v>
      </c>
      <c r="H835" s="71">
        <v>0</v>
      </c>
      <c r="I835" s="71">
        <v>0</v>
      </c>
      <c r="J835" s="71">
        <v>0</v>
      </c>
      <c r="K835" s="63" t="s">
        <v>32</v>
      </c>
      <c r="L835" s="71">
        <f t="shared" ref="L835" si="1345">M835+N835+O835</f>
        <v>0</v>
      </c>
      <c r="M835" s="71">
        <v>0</v>
      </c>
      <c r="N835" s="71">
        <v>0</v>
      </c>
      <c r="O835" s="71">
        <v>0</v>
      </c>
      <c r="P835" s="63" t="s">
        <v>32</v>
      </c>
      <c r="Q835" s="30" t="s">
        <v>1621</v>
      </c>
    </row>
    <row r="836" spans="1:17" s="1" customFormat="1" ht="78.75">
      <c r="A836" s="75" t="s">
        <v>909</v>
      </c>
      <c r="B836" s="82" t="s">
        <v>635</v>
      </c>
      <c r="C836" s="71">
        <f t="shared" ref="C836" si="1346">D836+E836+F836</f>
        <v>0</v>
      </c>
      <c r="D836" s="71">
        <v>0</v>
      </c>
      <c r="E836" s="71">
        <v>0</v>
      </c>
      <c r="F836" s="71">
        <v>0</v>
      </c>
      <c r="G836" s="71">
        <f t="shared" ref="G836" si="1347">H836+I836+J836</f>
        <v>0</v>
      </c>
      <c r="H836" s="71">
        <v>0</v>
      </c>
      <c r="I836" s="71">
        <v>0</v>
      </c>
      <c r="J836" s="71">
        <v>0</v>
      </c>
      <c r="K836" s="63" t="s">
        <v>32</v>
      </c>
      <c r="L836" s="71">
        <f t="shared" ref="L836" si="1348">M836+N836+O836</f>
        <v>0</v>
      </c>
      <c r="M836" s="71">
        <v>0</v>
      </c>
      <c r="N836" s="71">
        <v>0</v>
      </c>
      <c r="O836" s="71">
        <v>0</v>
      </c>
      <c r="P836" s="63" t="s">
        <v>32</v>
      </c>
      <c r="Q836" s="30" t="s">
        <v>1621</v>
      </c>
    </row>
    <row r="837" spans="1:17" s="1" customFormat="1" ht="52.5">
      <c r="A837" s="75" t="s">
        <v>801</v>
      </c>
      <c r="B837" s="41" t="s">
        <v>636</v>
      </c>
      <c r="C837" s="71">
        <f t="shared" ref="C837" si="1349">D837+E837+F837</f>
        <v>2500</v>
      </c>
      <c r="D837" s="71">
        <v>2500</v>
      </c>
      <c r="E837" s="71">
        <v>0</v>
      </c>
      <c r="F837" s="71">
        <v>0</v>
      </c>
      <c r="G837" s="71">
        <f t="shared" ref="G837:G838" si="1350">H837+I837+J837</f>
        <v>2500</v>
      </c>
      <c r="H837" s="71">
        <v>2500</v>
      </c>
      <c r="I837" s="71">
        <v>0</v>
      </c>
      <c r="J837" s="71">
        <v>0</v>
      </c>
      <c r="K837" s="63">
        <f t="shared" si="1303"/>
        <v>1</v>
      </c>
      <c r="L837" s="71">
        <f t="shared" ref="L837:L838" si="1351">M837+N837+O837</f>
        <v>2500</v>
      </c>
      <c r="M837" s="71">
        <v>2500</v>
      </c>
      <c r="N837" s="71">
        <v>0</v>
      </c>
      <c r="O837" s="71">
        <v>0</v>
      </c>
      <c r="P837" s="63">
        <f t="shared" si="1307"/>
        <v>1</v>
      </c>
      <c r="Q837" s="30"/>
    </row>
    <row r="838" spans="1:17" s="1" customFormat="1" ht="105">
      <c r="A838" s="75" t="s">
        <v>802</v>
      </c>
      <c r="B838" s="41" t="s">
        <v>1513</v>
      </c>
      <c r="C838" s="71">
        <f>D838+F838+E838</f>
        <v>6000</v>
      </c>
      <c r="D838" s="71">
        <v>6000</v>
      </c>
      <c r="E838" s="71">
        <v>0</v>
      </c>
      <c r="F838" s="71">
        <v>0</v>
      </c>
      <c r="G838" s="71">
        <f t="shared" si="1350"/>
        <v>0</v>
      </c>
      <c r="H838" s="71">
        <v>0</v>
      </c>
      <c r="I838" s="71">
        <v>0</v>
      </c>
      <c r="J838" s="71">
        <v>0</v>
      </c>
      <c r="K838" s="63">
        <f t="shared" si="1303"/>
        <v>0</v>
      </c>
      <c r="L838" s="71">
        <f t="shared" si="1351"/>
        <v>0</v>
      </c>
      <c r="M838" s="71">
        <v>0</v>
      </c>
      <c r="N838" s="71">
        <v>0</v>
      </c>
      <c r="O838" s="71">
        <v>0</v>
      </c>
      <c r="P838" s="63">
        <f t="shared" si="1307"/>
        <v>0</v>
      </c>
      <c r="Q838" s="30" t="s">
        <v>1650</v>
      </c>
    </row>
    <row r="839" spans="1:17" s="1" customFormat="1" ht="78.75">
      <c r="A839" s="75" t="s">
        <v>828</v>
      </c>
      <c r="B839" s="41" t="s">
        <v>637</v>
      </c>
      <c r="C839" s="71">
        <f>C840+C841+C842+C843+C844+C845</f>
        <v>22073.43</v>
      </c>
      <c r="D839" s="71">
        <f t="shared" ref="D839:L839" si="1352">D840+D841+D842+D843+D844+D845</f>
        <v>20412.23</v>
      </c>
      <c r="E839" s="71">
        <f t="shared" si="1352"/>
        <v>0</v>
      </c>
      <c r="F839" s="71">
        <f t="shared" si="1352"/>
        <v>1661.2</v>
      </c>
      <c r="G839" s="71">
        <f t="shared" si="1352"/>
        <v>22052.3</v>
      </c>
      <c r="H839" s="71">
        <f t="shared" si="1352"/>
        <v>20391.099999999999</v>
      </c>
      <c r="I839" s="71">
        <f t="shared" si="1352"/>
        <v>0</v>
      </c>
      <c r="J839" s="71">
        <f t="shared" si="1352"/>
        <v>1661.2</v>
      </c>
      <c r="K839" s="63">
        <f t="shared" si="1303"/>
        <v>0.99904274052560016</v>
      </c>
      <c r="L839" s="71">
        <f t="shared" si="1352"/>
        <v>22052.3</v>
      </c>
      <c r="M839" s="71">
        <f t="shared" ref="M839" si="1353">M840+M841+M842+M843+M844+M845</f>
        <v>20391.099999999999</v>
      </c>
      <c r="N839" s="71">
        <f t="shared" ref="N839" si="1354">N840+N841+N842+N843+N844+N845</f>
        <v>0</v>
      </c>
      <c r="O839" s="71">
        <f t="shared" ref="O839" si="1355">O840+O841+O842+O843+O844+O845</f>
        <v>1661.2</v>
      </c>
      <c r="P839" s="63">
        <f t="shared" si="1307"/>
        <v>0.99904274052560016</v>
      </c>
      <c r="Q839" s="30"/>
    </row>
    <row r="840" spans="1:17" s="1" customFormat="1" ht="105">
      <c r="A840" s="75" t="s">
        <v>956</v>
      </c>
      <c r="B840" s="82" t="s">
        <v>638</v>
      </c>
      <c r="C840" s="71">
        <f t="shared" ref="C840:C844" si="1356">D840+E840+F840</f>
        <v>19159.97</v>
      </c>
      <c r="D840" s="71">
        <v>17498.77</v>
      </c>
      <c r="E840" s="71">
        <v>0</v>
      </c>
      <c r="F840" s="71">
        <v>1661.2</v>
      </c>
      <c r="G840" s="71">
        <f t="shared" ref="G840:G844" si="1357">H840+I840+J840</f>
        <v>19160</v>
      </c>
      <c r="H840" s="71">
        <v>17498.8</v>
      </c>
      <c r="I840" s="71">
        <v>0</v>
      </c>
      <c r="J840" s="71">
        <v>1661.2</v>
      </c>
      <c r="K840" s="63">
        <f t="shared" ref="K840:K844" si="1358">G840/C840</f>
        <v>1.0000015657644556</v>
      </c>
      <c r="L840" s="71">
        <f t="shared" ref="L840:L844" si="1359">M840+N840+O840</f>
        <v>19160</v>
      </c>
      <c r="M840" s="71">
        <v>17498.8</v>
      </c>
      <c r="N840" s="71">
        <v>0</v>
      </c>
      <c r="O840" s="71">
        <v>1661.2</v>
      </c>
      <c r="P840" s="63">
        <f t="shared" si="1307"/>
        <v>1.0000015657644556</v>
      </c>
      <c r="Q840" s="30"/>
    </row>
    <row r="841" spans="1:17" s="1" customFormat="1" ht="78.75">
      <c r="A841" s="75" t="s">
        <v>979</v>
      </c>
      <c r="B841" s="82" t="s">
        <v>639</v>
      </c>
      <c r="C841" s="71">
        <f t="shared" si="1356"/>
        <v>70</v>
      </c>
      <c r="D841" s="71">
        <v>70</v>
      </c>
      <c r="E841" s="71">
        <v>0</v>
      </c>
      <c r="F841" s="71">
        <v>0</v>
      </c>
      <c r="G841" s="71">
        <f t="shared" si="1357"/>
        <v>61.6</v>
      </c>
      <c r="H841" s="71">
        <v>61.6</v>
      </c>
      <c r="I841" s="71">
        <v>0</v>
      </c>
      <c r="J841" s="71">
        <v>0</v>
      </c>
      <c r="K841" s="63">
        <f t="shared" si="1358"/>
        <v>0.88</v>
      </c>
      <c r="L841" s="71">
        <f t="shared" si="1359"/>
        <v>61.6</v>
      </c>
      <c r="M841" s="71">
        <v>61.6</v>
      </c>
      <c r="N841" s="71">
        <v>0</v>
      </c>
      <c r="O841" s="71">
        <v>0</v>
      </c>
      <c r="P841" s="63">
        <f t="shared" si="1307"/>
        <v>0.88</v>
      </c>
      <c r="Q841" s="30" t="s">
        <v>1764</v>
      </c>
    </row>
    <row r="842" spans="1:17" s="1" customFormat="1" ht="105">
      <c r="A842" s="75" t="s">
        <v>980</v>
      </c>
      <c r="B842" s="82" t="s">
        <v>640</v>
      </c>
      <c r="C842" s="71">
        <f t="shared" si="1356"/>
        <v>0</v>
      </c>
      <c r="D842" s="71">
        <v>0</v>
      </c>
      <c r="E842" s="71">
        <v>0</v>
      </c>
      <c r="F842" s="71">
        <v>0</v>
      </c>
      <c r="G842" s="71">
        <f t="shared" si="1357"/>
        <v>0</v>
      </c>
      <c r="H842" s="71">
        <v>0</v>
      </c>
      <c r="I842" s="71">
        <v>0</v>
      </c>
      <c r="J842" s="71">
        <v>0</v>
      </c>
      <c r="K842" s="63" t="s">
        <v>32</v>
      </c>
      <c r="L842" s="71">
        <f t="shared" si="1359"/>
        <v>0</v>
      </c>
      <c r="M842" s="71">
        <v>0</v>
      </c>
      <c r="N842" s="71">
        <v>0</v>
      </c>
      <c r="O842" s="71">
        <v>0</v>
      </c>
      <c r="P842" s="63" t="s">
        <v>32</v>
      </c>
      <c r="Q842" s="30" t="s">
        <v>1621</v>
      </c>
    </row>
    <row r="843" spans="1:17" s="1" customFormat="1" ht="52.5">
      <c r="A843" s="75" t="s">
        <v>981</v>
      </c>
      <c r="B843" s="82" t="s">
        <v>641</v>
      </c>
      <c r="C843" s="71">
        <f t="shared" si="1356"/>
        <v>0</v>
      </c>
      <c r="D843" s="71">
        <v>0</v>
      </c>
      <c r="E843" s="71">
        <v>0</v>
      </c>
      <c r="F843" s="71">
        <v>0</v>
      </c>
      <c r="G843" s="71">
        <f t="shared" si="1357"/>
        <v>0</v>
      </c>
      <c r="H843" s="71">
        <v>0</v>
      </c>
      <c r="I843" s="71">
        <v>0</v>
      </c>
      <c r="J843" s="71">
        <v>0</v>
      </c>
      <c r="K843" s="63" t="s">
        <v>32</v>
      </c>
      <c r="L843" s="71">
        <f t="shared" si="1359"/>
        <v>0</v>
      </c>
      <c r="M843" s="71">
        <v>0</v>
      </c>
      <c r="N843" s="71">
        <v>0</v>
      </c>
      <c r="O843" s="71">
        <v>0</v>
      </c>
      <c r="P843" s="63" t="s">
        <v>32</v>
      </c>
      <c r="Q843" s="30" t="s">
        <v>1621</v>
      </c>
    </row>
    <row r="844" spans="1:17" s="1" customFormat="1" ht="105">
      <c r="A844" s="75" t="s">
        <v>982</v>
      </c>
      <c r="B844" s="82" t="s">
        <v>642</v>
      </c>
      <c r="C844" s="71">
        <f t="shared" si="1356"/>
        <v>2543.46</v>
      </c>
      <c r="D844" s="71">
        <v>2543.46</v>
      </c>
      <c r="E844" s="71">
        <v>0</v>
      </c>
      <c r="F844" s="71">
        <v>0</v>
      </c>
      <c r="G844" s="71">
        <f t="shared" si="1357"/>
        <v>2543.4</v>
      </c>
      <c r="H844" s="71">
        <v>2543.4</v>
      </c>
      <c r="I844" s="71">
        <v>0</v>
      </c>
      <c r="J844" s="71">
        <v>0</v>
      </c>
      <c r="K844" s="63">
        <f t="shared" si="1358"/>
        <v>0.99997641008704685</v>
      </c>
      <c r="L844" s="71">
        <f t="shared" si="1359"/>
        <v>2543.4</v>
      </c>
      <c r="M844" s="71">
        <v>2543.4</v>
      </c>
      <c r="N844" s="71">
        <v>0</v>
      </c>
      <c r="O844" s="71">
        <v>0</v>
      </c>
      <c r="P844" s="63">
        <f t="shared" si="1307"/>
        <v>0.99997641008704685</v>
      </c>
      <c r="Q844" s="30"/>
    </row>
    <row r="845" spans="1:17" s="1" customFormat="1" ht="85.5" customHeight="1">
      <c r="A845" s="75" t="s">
        <v>983</v>
      </c>
      <c r="B845" s="82" t="s">
        <v>643</v>
      </c>
      <c r="C845" s="71">
        <f t="shared" ref="C845" si="1360">D845+E845+F845</f>
        <v>300</v>
      </c>
      <c r="D845" s="71">
        <v>300</v>
      </c>
      <c r="E845" s="71">
        <v>0</v>
      </c>
      <c r="F845" s="71">
        <v>0</v>
      </c>
      <c r="G845" s="71">
        <f t="shared" ref="G845" si="1361">H845+I845+J845</f>
        <v>287.3</v>
      </c>
      <c r="H845" s="71">
        <v>287.3</v>
      </c>
      <c r="I845" s="71">
        <v>0</v>
      </c>
      <c r="J845" s="71">
        <v>0</v>
      </c>
      <c r="K845" s="63">
        <f t="shared" si="1303"/>
        <v>0.95766666666666667</v>
      </c>
      <c r="L845" s="71">
        <f t="shared" ref="L845" si="1362">M845+N845+O845</f>
        <v>287.3</v>
      </c>
      <c r="M845" s="71">
        <v>287.3</v>
      </c>
      <c r="N845" s="71">
        <v>0</v>
      </c>
      <c r="O845" s="71">
        <v>0</v>
      </c>
      <c r="P845" s="63">
        <f t="shared" si="1307"/>
        <v>0.95766666666666667</v>
      </c>
      <c r="Q845" s="30" t="s">
        <v>1660</v>
      </c>
    </row>
    <row r="846" spans="1:17" s="1" customFormat="1" ht="51">
      <c r="A846" s="75" t="s">
        <v>898</v>
      </c>
      <c r="B846" s="81" t="s">
        <v>151</v>
      </c>
      <c r="C846" s="74">
        <f>C847+C849</f>
        <v>2450</v>
      </c>
      <c r="D846" s="74">
        <f t="shared" ref="D846:J846" si="1363">D847+D849</f>
        <v>0</v>
      </c>
      <c r="E846" s="74">
        <f t="shared" si="1363"/>
        <v>2450</v>
      </c>
      <c r="F846" s="74">
        <f t="shared" si="1363"/>
        <v>0</v>
      </c>
      <c r="G846" s="74">
        <f t="shared" si="1363"/>
        <v>0</v>
      </c>
      <c r="H846" s="74">
        <f t="shared" si="1363"/>
        <v>0</v>
      </c>
      <c r="I846" s="74">
        <f t="shared" si="1363"/>
        <v>0</v>
      </c>
      <c r="J846" s="74">
        <f t="shared" si="1363"/>
        <v>0</v>
      </c>
      <c r="K846" s="63">
        <f t="shared" si="1303"/>
        <v>0</v>
      </c>
      <c r="L846" s="74">
        <f>L847+L849</f>
        <v>0</v>
      </c>
      <c r="M846" s="74">
        <f t="shared" ref="M846:O846" si="1364">M847+M849</f>
        <v>0</v>
      </c>
      <c r="N846" s="74">
        <f t="shared" si="1364"/>
        <v>0</v>
      </c>
      <c r="O846" s="74">
        <f t="shared" si="1364"/>
        <v>0</v>
      </c>
      <c r="P846" s="63">
        <f t="shared" si="1307"/>
        <v>0</v>
      </c>
      <c r="Q846" s="30"/>
    </row>
    <row r="847" spans="1:17" s="1" customFormat="1" ht="102">
      <c r="A847" s="75" t="s">
        <v>943</v>
      </c>
      <c r="B847" s="81" t="s">
        <v>644</v>
      </c>
      <c r="C847" s="74">
        <f>C848</f>
        <v>1</v>
      </c>
      <c r="D847" s="74">
        <f t="shared" ref="D847:J847" si="1365">D848</f>
        <v>0</v>
      </c>
      <c r="E847" s="74">
        <f t="shared" si="1365"/>
        <v>1</v>
      </c>
      <c r="F847" s="74">
        <f t="shared" si="1365"/>
        <v>0</v>
      </c>
      <c r="G847" s="74">
        <f t="shared" si="1365"/>
        <v>0</v>
      </c>
      <c r="H847" s="74">
        <f t="shared" si="1365"/>
        <v>0</v>
      </c>
      <c r="I847" s="74">
        <f t="shared" si="1365"/>
        <v>0</v>
      </c>
      <c r="J847" s="74">
        <f t="shared" si="1365"/>
        <v>0</v>
      </c>
      <c r="K847" s="63">
        <f t="shared" si="1303"/>
        <v>0</v>
      </c>
      <c r="L847" s="74">
        <f>L848</f>
        <v>0</v>
      </c>
      <c r="M847" s="74">
        <f t="shared" ref="M847:O847" si="1366">M848</f>
        <v>0</v>
      </c>
      <c r="N847" s="74">
        <f t="shared" si="1366"/>
        <v>0</v>
      </c>
      <c r="O847" s="74">
        <f t="shared" si="1366"/>
        <v>0</v>
      </c>
      <c r="P847" s="63">
        <f t="shared" si="1307"/>
        <v>0</v>
      </c>
      <c r="Q847" s="30"/>
    </row>
    <row r="848" spans="1:17" s="1" customFormat="1" ht="78.75">
      <c r="A848" s="75" t="s">
        <v>897</v>
      </c>
      <c r="B848" s="41" t="s">
        <v>645</v>
      </c>
      <c r="C848" s="71">
        <f t="shared" ref="C848" si="1367">D848+E848+F848</f>
        <v>1</v>
      </c>
      <c r="D848" s="71">
        <v>0</v>
      </c>
      <c r="E848" s="71">
        <v>1</v>
      </c>
      <c r="F848" s="71">
        <v>0</v>
      </c>
      <c r="G848" s="71">
        <f t="shared" ref="G848" si="1368">H848+I848+J848</f>
        <v>0</v>
      </c>
      <c r="H848" s="71">
        <v>0</v>
      </c>
      <c r="I848" s="71">
        <v>0</v>
      </c>
      <c r="J848" s="71">
        <v>0</v>
      </c>
      <c r="K848" s="63">
        <f t="shared" si="1303"/>
        <v>0</v>
      </c>
      <c r="L848" s="71">
        <f t="shared" ref="L848" si="1369">M848+N848+O848</f>
        <v>0</v>
      </c>
      <c r="M848" s="71">
        <v>0</v>
      </c>
      <c r="N848" s="71">
        <v>0</v>
      </c>
      <c r="O848" s="71">
        <v>0</v>
      </c>
      <c r="P848" s="63">
        <f t="shared" si="1307"/>
        <v>0</v>
      </c>
      <c r="Q848" s="30" t="s">
        <v>1765</v>
      </c>
    </row>
    <row r="849" spans="1:17" s="1" customFormat="1" ht="51">
      <c r="A849" s="75" t="s">
        <v>895</v>
      </c>
      <c r="B849" s="81" t="s">
        <v>646</v>
      </c>
      <c r="C849" s="74">
        <f>C850</f>
        <v>2449</v>
      </c>
      <c r="D849" s="74">
        <f t="shared" ref="D849:J849" si="1370">D850</f>
        <v>0</v>
      </c>
      <c r="E849" s="74">
        <f t="shared" si="1370"/>
        <v>2449</v>
      </c>
      <c r="F849" s="74">
        <f t="shared" si="1370"/>
        <v>0</v>
      </c>
      <c r="G849" s="74">
        <f t="shared" si="1370"/>
        <v>0</v>
      </c>
      <c r="H849" s="74">
        <f t="shared" si="1370"/>
        <v>0</v>
      </c>
      <c r="I849" s="74">
        <f t="shared" si="1370"/>
        <v>0</v>
      </c>
      <c r="J849" s="74">
        <f t="shared" si="1370"/>
        <v>0</v>
      </c>
      <c r="K849" s="63">
        <f t="shared" si="1303"/>
        <v>0</v>
      </c>
      <c r="L849" s="74">
        <f>L850</f>
        <v>0</v>
      </c>
      <c r="M849" s="74">
        <f t="shared" ref="M849:O849" si="1371">M850</f>
        <v>0</v>
      </c>
      <c r="N849" s="74">
        <f t="shared" si="1371"/>
        <v>0</v>
      </c>
      <c r="O849" s="74">
        <f t="shared" si="1371"/>
        <v>0</v>
      </c>
      <c r="P849" s="63">
        <f t="shared" si="1307"/>
        <v>0</v>
      </c>
      <c r="Q849" s="30"/>
    </row>
    <row r="850" spans="1:17" s="1" customFormat="1" ht="153.75" customHeight="1">
      <c r="A850" s="75" t="s">
        <v>859</v>
      </c>
      <c r="B850" s="41" t="s">
        <v>647</v>
      </c>
      <c r="C850" s="71">
        <f t="shared" ref="C850" si="1372">D850+E850+F850</f>
        <v>2449</v>
      </c>
      <c r="D850" s="71">
        <v>0</v>
      </c>
      <c r="E850" s="71">
        <v>2449</v>
      </c>
      <c r="F850" s="71">
        <v>0</v>
      </c>
      <c r="G850" s="71">
        <f t="shared" ref="G850" si="1373">H850+I850+J850</f>
        <v>0</v>
      </c>
      <c r="H850" s="71">
        <v>0</v>
      </c>
      <c r="I850" s="71">
        <v>0</v>
      </c>
      <c r="J850" s="71">
        <v>0</v>
      </c>
      <c r="K850" s="63">
        <f t="shared" si="1303"/>
        <v>0</v>
      </c>
      <c r="L850" s="71">
        <f t="shared" ref="L850" si="1374">M850+N850+O850</f>
        <v>0</v>
      </c>
      <c r="M850" s="71">
        <v>0</v>
      </c>
      <c r="N850" s="71">
        <v>0</v>
      </c>
      <c r="O850" s="71">
        <v>0</v>
      </c>
      <c r="P850" s="63">
        <f t="shared" si="1307"/>
        <v>0</v>
      </c>
      <c r="Q850" s="30" t="s">
        <v>1767</v>
      </c>
    </row>
    <row r="851" spans="1:17" s="1" customFormat="1" ht="102" customHeight="1">
      <c r="A851" s="42" t="s">
        <v>19</v>
      </c>
      <c r="B851" s="83" t="s">
        <v>57</v>
      </c>
      <c r="C851" s="74">
        <f>C852+C857</f>
        <v>707912.79999999993</v>
      </c>
      <c r="D851" s="74">
        <f t="shared" ref="D851:J851" si="1375">D852+D857</f>
        <v>404781.69999999995</v>
      </c>
      <c r="E851" s="74">
        <f t="shared" si="1375"/>
        <v>303131.09999999998</v>
      </c>
      <c r="F851" s="74">
        <f t="shared" si="1375"/>
        <v>0</v>
      </c>
      <c r="G851" s="74">
        <f t="shared" si="1375"/>
        <v>585086.7699999999</v>
      </c>
      <c r="H851" s="74">
        <f t="shared" si="1375"/>
        <v>378521.96</v>
      </c>
      <c r="I851" s="74">
        <f t="shared" si="1375"/>
        <v>206564.81</v>
      </c>
      <c r="J851" s="74">
        <f t="shared" si="1375"/>
        <v>0</v>
      </c>
      <c r="K851" s="63">
        <f t="shared" si="7"/>
        <v>0.82649553730346448</v>
      </c>
      <c r="L851" s="74">
        <f>L852+L857</f>
        <v>541606</v>
      </c>
      <c r="M851" s="74">
        <f t="shared" ref="M851:O851" si="1376">M852+M857</f>
        <v>359262.91</v>
      </c>
      <c r="N851" s="74">
        <f t="shared" si="1376"/>
        <v>182343.09</v>
      </c>
      <c r="O851" s="74">
        <f t="shared" si="1376"/>
        <v>0</v>
      </c>
      <c r="P851" s="63">
        <f t="shared" si="3"/>
        <v>0.76507445549790887</v>
      </c>
      <c r="Q851" s="30"/>
    </row>
    <row r="852" spans="1:17" s="1" customFormat="1" ht="51">
      <c r="A852" s="75" t="s">
        <v>6</v>
      </c>
      <c r="B852" s="81" t="s">
        <v>648</v>
      </c>
      <c r="C852" s="74">
        <f>C853</f>
        <v>2566.6</v>
      </c>
      <c r="D852" s="74">
        <f t="shared" ref="D852:J852" si="1377">D853</f>
        <v>1714.6</v>
      </c>
      <c r="E852" s="74">
        <f t="shared" si="1377"/>
        <v>852</v>
      </c>
      <c r="F852" s="74">
        <f t="shared" si="1377"/>
        <v>0</v>
      </c>
      <c r="G852" s="74">
        <f t="shared" si="1377"/>
        <v>2490.4699999999998</v>
      </c>
      <c r="H852" s="74">
        <f t="shared" si="1377"/>
        <v>1664.5</v>
      </c>
      <c r="I852" s="74">
        <f t="shared" si="1377"/>
        <v>825.97</v>
      </c>
      <c r="J852" s="74">
        <f t="shared" si="1377"/>
        <v>0</v>
      </c>
      <c r="K852" s="63">
        <f t="shared" si="7"/>
        <v>0.97033819060235327</v>
      </c>
      <c r="L852" s="74">
        <f>L853</f>
        <v>2040.96</v>
      </c>
      <c r="M852" s="74">
        <f t="shared" ref="M852:O852" si="1378">M853</f>
        <v>1214.99</v>
      </c>
      <c r="N852" s="74">
        <f t="shared" si="1378"/>
        <v>825.97</v>
      </c>
      <c r="O852" s="74">
        <f t="shared" si="1378"/>
        <v>0</v>
      </c>
      <c r="P852" s="63">
        <f t="shared" si="3"/>
        <v>0.79519987532143699</v>
      </c>
      <c r="Q852" s="30"/>
    </row>
    <row r="853" spans="1:17" s="1" customFormat="1" ht="178.5">
      <c r="A853" s="75" t="s">
        <v>803</v>
      </c>
      <c r="B853" s="81" t="s">
        <v>649</v>
      </c>
      <c r="C853" s="74">
        <f>C854+C855</f>
        <v>2566.6</v>
      </c>
      <c r="D853" s="74">
        <f t="shared" ref="D853:J853" si="1379">D854+D855</f>
        <v>1714.6</v>
      </c>
      <c r="E853" s="74">
        <f t="shared" si="1379"/>
        <v>852</v>
      </c>
      <c r="F853" s="74">
        <f t="shared" si="1379"/>
        <v>0</v>
      </c>
      <c r="G853" s="74">
        <f t="shared" si="1379"/>
        <v>2490.4699999999998</v>
      </c>
      <c r="H853" s="74">
        <f t="shared" si="1379"/>
        <v>1664.5</v>
      </c>
      <c r="I853" s="74">
        <f t="shared" si="1379"/>
        <v>825.97</v>
      </c>
      <c r="J853" s="74">
        <f t="shared" si="1379"/>
        <v>0</v>
      </c>
      <c r="K853" s="63">
        <f t="shared" si="7"/>
        <v>0.97033819060235327</v>
      </c>
      <c r="L853" s="74">
        <f>L854+L855</f>
        <v>2040.96</v>
      </c>
      <c r="M853" s="74">
        <f t="shared" ref="M853:O853" si="1380">M854+M855</f>
        <v>1214.99</v>
      </c>
      <c r="N853" s="74">
        <f t="shared" si="1380"/>
        <v>825.97</v>
      </c>
      <c r="O853" s="74">
        <f t="shared" si="1380"/>
        <v>0</v>
      </c>
      <c r="P853" s="63">
        <f t="shared" ref="P853:P886" si="1381">L853/C853</f>
        <v>0.79519987532143699</v>
      </c>
      <c r="Q853" s="30"/>
    </row>
    <row r="854" spans="1:17" s="1" customFormat="1" ht="157.5">
      <c r="A854" s="75" t="s">
        <v>804</v>
      </c>
      <c r="B854" s="41" t="s">
        <v>650</v>
      </c>
      <c r="C854" s="71">
        <f t="shared" ref="C854" si="1382">D854+E854+F854</f>
        <v>947</v>
      </c>
      <c r="D854" s="71">
        <v>95</v>
      </c>
      <c r="E854" s="71">
        <v>852</v>
      </c>
      <c r="F854" s="71">
        <v>0</v>
      </c>
      <c r="G854" s="71">
        <f t="shared" ref="G854" si="1383">H854+I854+J854</f>
        <v>956.62</v>
      </c>
      <c r="H854" s="71">
        <v>130.65</v>
      </c>
      <c r="I854" s="71">
        <v>825.97</v>
      </c>
      <c r="J854" s="71">
        <v>0</v>
      </c>
      <c r="K854" s="63">
        <f t="shared" si="7"/>
        <v>1.0101583949313622</v>
      </c>
      <c r="L854" s="71">
        <f t="shared" ref="L854" si="1384">M854+N854+O854</f>
        <v>918.12</v>
      </c>
      <c r="M854" s="71">
        <v>92.15</v>
      </c>
      <c r="N854" s="71">
        <v>825.97</v>
      </c>
      <c r="O854" s="71">
        <v>0</v>
      </c>
      <c r="P854" s="63">
        <f t="shared" si="1381"/>
        <v>0.9695036958817318</v>
      </c>
      <c r="Q854" s="30" t="s">
        <v>1713</v>
      </c>
    </row>
    <row r="855" spans="1:17" s="1" customFormat="1" ht="131.25">
      <c r="A855" s="75" t="s">
        <v>806</v>
      </c>
      <c r="B855" s="41" t="s">
        <v>651</v>
      </c>
      <c r="C855" s="71">
        <f>C856</f>
        <v>1619.6</v>
      </c>
      <c r="D855" s="71">
        <f t="shared" ref="D855:J855" si="1385">D856</f>
        <v>1619.6</v>
      </c>
      <c r="E855" s="71">
        <f t="shared" si="1385"/>
        <v>0</v>
      </c>
      <c r="F855" s="71">
        <f t="shared" si="1385"/>
        <v>0</v>
      </c>
      <c r="G855" s="71">
        <f t="shared" si="1385"/>
        <v>1533.85</v>
      </c>
      <c r="H855" s="71">
        <f t="shared" si="1385"/>
        <v>1533.85</v>
      </c>
      <c r="I855" s="71">
        <f t="shared" si="1385"/>
        <v>0</v>
      </c>
      <c r="J855" s="71">
        <f t="shared" si="1385"/>
        <v>0</v>
      </c>
      <c r="K855" s="63">
        <f t="shared" si="7"/>
        <v>0.94705482835267962</v>
      </c>
      <c r="L855" s="71">
        <f>L856</f>
        <v>1122.8399999999999</v>
      </c>
      <c r="M855" s="71">
        <f t="shared" ref="M855:O855" si="1386">M856</f>
        <v>1122.8399999999999</v>
      </c>
      <c r="N855" s="71">
        <f t="shared" si="1386"/>
        <v>0</v>
      </c>
      <c r="O855" s="71">
        <f t="shared" si="1386"/>
        <v>0</v>
      </c>
      <c r="P855" s="63">
        <f t="shared" si="1381"/>
        <v>0.69328229192393187</v>
      </c>
      <c r="Q855" s="30"/>
    </row>
    <row r="856" spans="1:17" s="1" customFormat="1" ht="107.25" customHeight="1">
      <c r="A856" s="75" t="s">
        <v>959</v>
      </c>
      <c r="B856" s="82" t="s">
        <v>652</v>
      </c>
      <c r="C856" s="71">
        <f t="shared" ref="C856" si="1387">D856+E856+F856</f>
        <v>1619.6</v>
      </c>
      <c r="D856" s="71">
        <v>1619.6</v>
      </c>
      <c r="E856" s="71">
        <v>0</v>
      </c>
      <c r="F856" s="71">
        <v>0</v>
      </c>
      <c r="G856" s="71">
        <f t="shared" ref="G856" si="1388">H856+I856+J856</f>
        <v>1533.85</v>
      </c>
      <c r="H856" s="71">
        <v>1533.85</v>
      </c>
      <c r="I856" s="71">
        <v>0</v>
      </c>
      <c r="J856" s="71">
        <v>0</v>
      </c>
      <c r="K856" s="63">
        <f t="shared" si="7"/>
        <v>0.94705482835267962</v>
      </c>
      <c r="L856" s="71">
        <f t="shared" ref="L856" si="1389">M856+N856+O856</f>
        <v>1122.8399999999999</v>
      </c>
      <c r="M856" s="71">
        <v>1122.8399999999999</v>
      </c>
      <c r="N856" s="71">
        <v>0</v>
      </c>
      <c r="O856" s="71">
        <v>0</v>
      </c>
      <c r="P856" s="63">
        <f t="shared" si="1381"/>
        <v>0.69328229192393187</v>
      </c>
      <c r="Q856" s="30" t="s">
        <v>1714</v>
      </c>
    </row>
    <row r="857" spans="1:17" s="1" customFormat="1" ht="26.25">
      <c r="A857" s="75" t="s">
        <v>23</v>
      </c>
      <c r="B857" s="81" t="s">
        <v>653</v>
      </c>
      <c r="C857" s="74">
        <f>C858+C865</f>
        <v>705346.2</v>
      </c>
      <c r="D857" s="74">
        <f t="shared" ref="D857:L857" si="1390">D858+D865</f>
        <v>403067.1</v>
      </c>
      <c r="E857" s="74">
        <f t="shared" si="1390"/>
        <v>302279.09999999998</v>
      </c>
      <c r="F857" s="74">
        <f t="shared" si="1390"/>
        <v>0</v>
      </c>
      <c r="G857" s="74">
        <f t="shared" si="1390"/>
        <v>582596.29999999993</v>
      </c>
      <c r="H857" s="74">
        <f t="shared" si="1390"/>
        <v>376857.46</v>
      </c>
      <c r="I857" s="74">
        <f t="shared" si="1390"/>
        <v>205738.84</v>
      </c>
      <c r="J857" s="74">
        <f t="shared" si="1390"/>
        <v>0</v>
      </c>
      <c r="K857" s="63">
        <f t="shared" ref="K857:K886" si="1391">G857/C857</f>
        <v>0.82597212546122734</v>
      </c>
      <c r="L857" s="74">
        <f t="shared" si="1390"/>
        <v>539565.04</v>
      </c>
      <c r="M857" s="74">
        <f t="shared" ref="M857" si="1392">M858+M865</f>
        <v>358047.92</v>
      </c>
      <c r="N857" s="74">
        <f t="shared" ref="N857" si="1393">N858+N865</f>
        <v>181517.12</v>
      </c>
      <c r="O857" s="74">
        <f t="shared" ref="O857" si="1394">O858+O865</f>
        <v>0</v>
      </c>
      <c r="P857" s="63">
        <f t="shared" si="1381"/>
        <v>0.76496483570762852</v>
      </c>
      <c r="Q857" s="30"/>
    </row>
    <row r="858" spans="1:17" s="1" customFormat="1" ht="76.5">
      <c r="A858" s="75" t="s">
        <v>803</v>
      </c>
      <c r="B858" s="81" t="s">
        <v>654</v>
      </c>
      <c r="C858" s="74">
        <f>C859+C861</f>
        <v>96949.199999999983</v>
      </c>
      <c r="D858" s="74">
        <f t="shared" ref="D858:O858" si="1395">D859+D861</f>
        <v>73879.899999999994</v>
      </c>
      <c r="E858" s="74">
        <f t="shared" si="1395"/>
        <v>23069.3</v>
      </c>
      <c r="F858" s="74">
        <f t="shared" si="1395"/>
        <v>0</v>
      </c>
      <c r="G858" s="74">
        <f t="shared" si="1395"/>
        <v>85413.53</v>
      </c>
      <c r="H858" s="74">
        <f t="shared" si="1395"/>
        <v>67627.73</v>
      </c>
      <c r="I858" s="74">
        <f t="shared" si="1395"/>
        <v>17785.8</v>
      </c>
      <c r="J858" s="74">
        <f t="shared" si="1395"/>
        <v>0</v>
      </c>
      <c r="K858" s="63">
        <f t="shared" si="1391"/>
        <v>0.88101325230120531</v>
      </c>
      <c r="L858" s="74">
        <f t="shared" si="1395"/>
        <v>85413.53</v>
      </c>
      <c r="M858" s="74">
        <f t="shared" si="1395"/>
        <v>67627.73</v>
      </c>
      <c r="N858" s="74">
        <f t="shared" si="1395"/>
        <v>17785.8</v>
      </c>
      <c r="O858" s="74">
        <f t="shared" si="1395"/>
        <v>0</v>
      </c>
      <c r="P858" s="63">
        <f t="shared" si="1381"/>
        <v>0.88101325230120531</v>
      </c>
      <c r="Q858" s="30"/>
    </row>
    <row r="859" spans="1:17" s="1" customFormat="1" ht="78.75">
      <c r="A859" s="75" t="s">
        <v>804</v>
      </c>
      <c r="B859" s="41" t="s">
        <v>655</v>
      </c>
      <c r="C859" s="71">
        <f>C860</f>
        <v>28836.6</v>
      </c>
      <c r="D859" s="71">
        <f t="shared" ref="D859:L859" si="1396">D860</f>
        <v>5767.3</v>
      </c>
      <c r="E859" s="71">
        <f t="shared" si="1396"/>
        <v>23069.3</v>
      </c>
      <c r="F859" s="71">
        <f t="shared" si="1396"/>
        <v>0</v>
      </c>
      <c r="G859" s="71">
        <f t="shared" si="1396"/>
        <v>22232.25</v>
      </c>
      <c r="H859" s="71">
        <f t="shared" si="1396"/>
        <v>4446.45</v>
      </c>
      <c r="I859" s="71">
        <f t="shared" si="1396"/>
        <v>17785.8</v>
      </c>
      <c r="J859" s="71">
        <f t="shared" si="1396"/>
        <v>0</v>
      </c>
      <c r="K859" s="63">
        <f t="shared" si="1391"/>
        <v>0.77097334637231851</v>
      </c>
      <c r="L859" s="71">
        <f t="shared" si="1396"/>
        <v>22232.25</v>
      </c>
      <c r="M859" s="71">
        <f t="shared" ref="M859" si="1397">M860</f>
        <v>4446.45</v>
      </c>
      <c r="N859" s="71">
        <f t="shared" ref="N859" si="1398">N860</f>
        <v>17785.8</v>
      </c>
      <c r="O859" s="71">
        <f t="shared" ref="O859" si="1399">O860</f>
        <v>0</v>
      </c>
      <c r="P859" s="63">
        <f t="shared" si="1381"/>
        <v>0.77097334637231851</v>
      </c>
      <c r="Q859" s="30"/>
    </row>
    <row r="860" spans="1:17" s="1" customFormat="1" ht="105">
      <c r="A860" s="75" t="s">
        <v>984</v>
      </c>
      <c r="B860" s="82" t="s">
        <v>1514</v>
      </c>
      <c r="C860" s="71">
        <f t="shared" ref="C860" si="1400">D860+E860+F860</f>
        <v>28836.6</v>
      </c>
      <c r="D860" s="71">
        <v>5767.3</v>
      </c>
      <c r="E860" s="71">
        <v>23069.3</v>
      </c>
      <c r="F860" s="71">
        <v>0</v>
      </c>
      <c r="G860" s="71">
        <f t="shared" ref="G860" si="1401">H860+I860+J860</f>
        <v>22232.25</v>
      </c>
      <c r="H860" s="71">
        <v>4446.45</v>
      </c>
      <c r="I860" s="71">
        <v>17785.8</v>
      </c>
      <c r="J860" s="71">
        <v>0</v>
      </c>
      <c r="K860" s="63">
        <f t="shared" si="1391"/>
        <v>0.77097334637231851</v>
      </c>
      <c r="L860" s="71">
        <f t="shared" ref="L860" si="1402">M860+N860+O860</f>
        <v>22232.25</v>
      </c>
      <c r="M860" s="71">
        <v>4446.45</v>
      </c>
      <c r="N860" s="71">
        <v>17785.8</v>
      </c>
      <c r="O860" s="71">
        <v>0</v>
      </c>
      <c r="P860" s="63">
        <f t="shared" si="1381"/>
        <v>0.77097334637231851</v>
      </c>
      <c r="Q860" s="30" t="s">
        <v>1715</v>
      </c>
    </row>
    <row r="861" spans="1:17" s="1" customFormat="1" ht="105">
      <c r="A861" s="75" t="s">
        <v>805</v>
      </c>
      <c r="B861" s="41" t="s">
        <v>1515</v>
      </c>
      <c r="C861" s="71">
        <f>C862+C863+C864</f>
        <v>68112.599999999991</v>
      </c>
      <c r="D861" s="71">
        <f t="shared" ref="D861:O861" si="1403">D862+D863+D864</f>
        <v>68112.599999999991</v>
      </c>
      <c r="E861" s="71">
        <f t="shared" si="1403"/>
        <v>0</v>
      </c>
      <c r="F861" s="71">
        <f t="shared" si="1403"/>
        <v>0</v>
      </c>
      <c r="G861" s="71">
        <f t="shared" si="1403"/>
        <v>63181.279999999999</v>
      </c>
      <c r="H861" s="71">
        <f t="shared" si="1403"/>
        <v>63181.279999999999</v>
      </c>
      <c r="I861" s="71">
        <f t="shared" si="1403"/>
        <v>0</v>
      </c>
      <c r="J861" s="71">
        <f t="shared" si="1403"/>
        <v>0</v>
      </c>
      <c r="K861" s="63">
        <f t="shared" si="1391"/>
        <v>0.92760047333386197</v>
      </c>
      <c r="L861" s="71">
        <f t="shared" si="1403"/>
        <v>63181.279999999999</v>
      </c>
      <c r="M861" s="71">
        <f t="shared" si="1403"/>
        <v>63181.279999999999</v>
      </c>
      <c r="N861" s="71">
        <f t="shared" si="1403"/>
        <v>0</v>
      </c>
      <c r="O861" s="71">
        <f t="shared" si="1403"/>
        <v>0</v>
      </c>
      <c r="P861" s="63">
        <f t="shared" si="1381"/>
        <v>0.92760047333386197</v>
      </c>
      <c r="Q861" s="30"/>
    </row>
    <row r="862" spans="1:17" s="1" customFormat="1" ht="153.75" customHeight="1">
      <c r="A862" s="75" t="s">
        <v>984</v>
      </c>
      <c r="B862" s="82" t="s">
        <v>1516</v>
      </c>
      <c r="C862" s="71">
        <f t="shared" ref="C862" si="1404">D862+E862+F862</f>
        <v>51110.2</v>
      </c>
      <c r="D862" s="71">
        <v>51110.2</v>
      </c>
      <c r="E862" s="71">
        <v>0</v>
      </c>
      <c r="F862" s="71">
        <v>0</v>
      </c>
      <c r="G862" s="71">
        <f t="shared" ref="G862" si="1405">H862+I862+J862</f>
        <v>49378.92</v>
      </c>
      <c r="H862" s="71">
        <v>49378.92</v>
      </c>
      <c r="I862" s="71">
        <v>0</v>
      </c>
      <c r="J862" s="71">
        <v>0</v>
      </c>
      <c r="K862" s="63">
        <f t="shared" si="1391"/>
        <v>0.96612652660330034</v>
      </c>
      <c r="L862" s="71">
        <f t="shared" ref="L862" si="1406">M862+N862+O862</f>
        <v>49378.92</v>
      </c>
      <c r="M862" s="71">
        <v>49378.92</v>
      </c>
      <c r="N862" s="71">
        <v>0</v>
      </c>
      <c r="O862" s="71">
        <v>0</v>
      </c>
      <c r="P862" s="63">
        <f t="shared" si="1381"/>
        <v>0.96612652660330034</v>
      </c>
      <c r="Q862" s="30" t="s">
        <v>1659</v>
      </c>
    </row>
    <row r="863" spans="1:17" s="1" customFormat="1" ht="78.75">
      <c r="A863" s="75" t="s">
        <v>985</v>
      </c>
      <c r="B863" s="82" t="s">
        <v>1517</v>
      </c>
      <c r="C863" s="71">
        <f t="shared" ref="C863" si="1407">D863+E863+F863</f>
        <v>3200</v>
      </c>
      <c r="D863" s="71">
        <v>3200</v>
      </c>
      <c r="E863" s="71">
        <v>0</v>
      </c>
      <c r="F863" s="71">
        <v>0</v>
      </c>
      <c r="G863" s="71">
        <f t="shared" ref="G863:G864" si="1408">H863+I863+J863</f>
        <v>0</v>
      </c>
      <c r="H863" s="71">
        <v>0</v>
      </c>
      <c r="I863" s="71">
        <v>0</v>
      </c>
      <c r="J863" s="71">
        <v>0</v>
      </c>
      <c r="K863" s="63">
        <f t="shared" si="1391"/>
        <v>0</v>
      </c>
      <c r="L863" s="71">
        <f t="shared" ref="L863:L864" si="1409">M863+N863+O863</f>
        <v>0</v>
      </c>
      <c r="M863" s="71">
        <v>0</v>
      </c>
      <c r="N863" s="71">
        <v>0</v>
      </c>
      <c r="O863" s="71">
        <v>0</v>
      </c>
      <c r="P863" s="63">
        <f t="shared" si="1381"/>
        <v>0</v>
      </c>
      <c r="Q863" s="30" t="s">
        <v>1716</v>
      </c>
    </row>
    <row r="864" spans="1:17" s="1" customFormat="1" ht="105">
      <c r="A864" s="75" t="s">
        <v>986</v>
      </c>
      <c r="B864" s="82" t="s">
        <v>1518</v>
      </c>
      <c r="C864" s="71">
        <f>D864+E864+F864</f>
        <v>13802.4</v>
      </c>
      <c r="D864" s="71">
        <v>13802.4</v>
      </c>
      <c r="E864" s="71">
        <v>0</v>
      </c>
      <c r="F864" s="71">
        <v>0</v>
      </c>
      <c r="G864" s="71">
        <f t="shared" si="1408"/>
        <v>13802.36</v>
      </c>
      <c r="H864" s="71">
        <v>13802.36</v>
      </c>
      <c r="I864" s="71">
        <v>0</v>
      </c>
      <c r="J864" s="71">
        <v>0</v>
      </c>
      <c r="K864" s="63">
        <f t="shared" si="1391"/>
        <v>0.99999710195328351</v>
      </c>
      <c r="L864" s="71">
        <f t="shared" si="1409"/>
        <v>13802.36</v>
      </c>
      <c r="M864" s="71">
        <v>13802.36</v>
      </c>
      <c r="N864" s="71">
        <v>0</v>
      </c>
      <c r="O864" s="71">
        <v>0</v>
      </c>
      <c r="P864" s="63">
        <f t="shared" si="1381"/>
        <v>0.99999710195328351</v>
      </c>
      <c r="Q864" s="30"/>
    </row>
    <row r="865" spans="1:17" s="1" customFormat="1" ht="76.5">
      <c r="A865" s="75" t="s">
        <v>905</v>
      </c>
      <c r="B865" s="81" t="s">
        <v>656</v>
      </c>
      <c r="C865" s="74">
        <f t="shared" ref="C865:J865" si="1410">C866+C869+C871+C883+C886+C881</f>
        <v>608397</v>
      </c>
      <c r="D865" s="74">
        <f t="shared" si="1410"/>
        <v>329187.20000000001</v>
      </c>
      <c r="E865" s="74">
        <f t="shared" si="1410"/>
        <v>279209.8</v>
      </c>
      <c r="F865" s="74">
        <f t="shared" si="1410"/>
        <v>0</v>
      </c>
      <c r="G865" s="74">
        <f t="shared" si="1410"/>
        <v>497182.76999999996</v>
      </c>
      <c r="H865" s="74">
        <f t="shared" si="1410"/>
        <v>309229.73000000004</v>
      </c>
      <c r="I865" s="74">
        <f t="shared" si="1410"/>
        <v>187953.04</v>
      </c>
      <c r="J865" s="74">
        <f t="shared" si="1410"/>
        <v>0</v>
      </c>
      <c r="K865" s="63">
        <f t="shared" si="1391"/>
        <v>0.81720121894092168</v>
      </c>
      <c r="L865" s="74">
        <f>L866+L869+L871+L883+L886+L881</f>
        <v>454151.51</v>
      </c>
      <c r="M865" s="74">
        <f>M866+M869+M871+M883+M886+M881</f>
        <v>290420.19</v>
      </c>
      <c r="N865" s="74">
        <f>N866+N869+N871+N883+N886+N881</f>
        <v>163731.32</v>
      </c>
      <c r="O865" s="74">
        <f>O866+O869+O871+O883+O886+O881</f>
        <v>0</v>
      </c>
      <c r="P865" s="63">
        <f t="shared" si="1381"/>
        <v>0.74647230344659821</v>
      </c>
      <c r="Q865" s="30"/>
    </row>
    <row r="866" spans="1:17" s="1" customFormat="1" ht="78.75">
      <c r="A866" s="75" t="s">
        <v>858</v>
      </c>
      <c r="B866" s="41" t="s">
        <v>657</v>
      </c>
      <c r="C866" s="71">
        <f>C867+C868</f>
        <v>225223.33</v>
      </c>
      <c r="D866" s="71">
        <f t="shared" ref="D866:L866" si="1411">D867+D868</f>
        <v>17974.53</v>
      </c>
      <c r="E866" s="71">
        <f t="shared" si="1411"/>
        <v>207248.8</v>
      </c>
      <c r="F866" s="71">
        <f t="shared" si="1411"/>
        <v>0</v>
      </c>
      <c r="G866" s="71">
        <f t="shared" si="1411"/>
        <v>180055.58</v>
      </c>
      <c r="H866" s="71">
        <f t="shared" si="1411"/>
        <v>16340.76</v>
      </c>
      <c r="I866" s="71">
        <f t="shared" si="1411"/>
        <v>163714.82</v>
      </c>
      <c r="J866" s="71">
        <f t="shared" si="1411"/>
        <v>0</v>
      </c>
      <c r="K866" s="63">
        <f t="shared" si="1391"/>
        <v>0.79945350244133229</v>
      </c>
      <c r="L866" s="71">
        <f t="shared" si="1411"/>
        <v>168318.63</v>
      </c>
      <c r="M866" s="71">
        <f t="shared" ref="M866" si="1412">M867+M868</f>
        <v>16340.76</v>
      </c>
      <c r="N866" s="71">
        <f t="shared" ref="N866" si="1413">N867+N868</f>
        <v>151977.87</v>
      </c>
      <c r="O866" s="71">
        <f t="shared" ref="O866" si="1414">O867+O868</f>
        <v>0</v>
      </c>
      <c r="P866" s="63">
        <f t="shared" si="1381"/>
        <v>0.74734100592509667</v>
      </c>
      <c r="Q866" s="30"/>
    </row>
    <row r="867" spans="1:17" s="1" customFormat="1" ht="129" customHeight="1">
      <c r="A867" s="75" t="s">
        <v>987</v>
      </c>
      <c r="B867" s="82" t="s">
        <v>1519</v>
      </c>
      <c r="C867" s="71">
        <f t="shared" ref="C867" si="1415">D867+E867+F867</f>
        <v>167086.32999999999</v>
      </c>
      <c r="D867" s="71">
        <v>17392.53</v>
      </c>
      <c r="E867" s="71">
        <v>149693.79999999999</v>
      </c>
      <c r="F867" s="71">
        <v>0</v>
      </c>
      <c r="G867" s="71">
        <f t="shared" ref="G867" si="1416">H867+I867+J867</f>
        <v>137161.24</v>
      </c>
      <c r="H867" s="71">
        <v>15911.82</v>
      </c>
      <c r="I867" s="71">
        <v>121249.42</v>
      </c>
      <c r="J867" s="71">
        <v>0</v>
      </c>
      <c r="K867" s="63">
        <f t="shared" si="1391"/>
        <v>0.82090042913744055</v>
      </c>
      <c r="L867" s="71">
        <f t="shared" ref="L867" si="1417">M867+N867+O867</f>
        <v>137161.24</v>
      </c>
      <c r="M867" s="71">
        <v>15911.82</v>
      </c>
      <c r="N867" s="71">
        <v>121249.42</v>
      </c>
      <c r="O867" s="71">
        <v>0</v>
      </c>
      <c r="P867" s="63">
        <f t="shared" si="1381"/>
        <v>0.82090042913744055</v>
      </c>
      <c r="Q867" s="30" t="s">
        <v>1717</v>
      </c>
    </row>
    <row r="868" spans="1:17" s="1" customFormat="1" ht="105">
      <c r="A868" s="75" t="s">
        <v>988</v>
      </c>
      <c r="B868" s="82" t="s">
        <v>1520</v>
      </c>
      <c r="C868" s="71">
        <f t="shared" ref="C868" si="1418">D868+E868+F868</f>
        <v>58137</v>
      </c>
      <c r="D868" s="71">
        <v>582</v>
      </c>
      <c r="E868" s="71">
        <v>57555</v>
      </c>
      <c r="F868" s="71">
        <v>0</v>
      </c>
      <c r="G868" s="71">
        <f t="shared" ref="G868" si="1419">H868+I868+J868</f>
        <v>42894.340000000004</v>
      </c>
      <c r="H868" s="71">
        <v>428.94</v>
      </c>
      <c r="I868" s="71">
        <v>42465.4</v>
      </c>
      <c r="J868" s="71">
        <v>0</v>
      </c>
      <c r="K868" s="63">
        <f t="shared" si="1391"/>
        <v>0.73781481672600935</v>
      </c>
      <c r="L868" s="71">
        <f t="shared" ref="L868" si="1420">M868+N868+O868</f>
        <v>31157.39</v>
      </c>
      <c r="M868" s="71">
        <v>428.94</v>
      </c>
      <c r="N868" s="71">
        <v>30728.45</v>
      </c>
      <c r="O868" s="71">
        <v>0</v>
      </c>
      <c r="P868" s="63">
        <f t="shared" si="1381"/>
        <v>0.53593047456869114</v>
      </c>
      <c r="Q868" s="30" t="s">
        <v>1718</v>
      </c>
    </row>
    <row r="869" spans="1:17" s="1" customFormat="1" ht="105">
      <c r="A869" s="75" t="s">
        <v>928</v>
      </c>
      <c r="B869" s="41" t="s">
        <v>1521</v>
      </c>
      <c r="C869" s="71">
        <f>C870</f>
        <v>22748</v>
      </c>
      <c r="D869" s="71">
        <f t="shared" ref="D869:O869" si="1421">D870</f>
        <v>22748</v>
      </c>
      <c r="E869" s="71">
        <f t="shared" si="1421"/>
        <v>0</v>
      </c>
      <c r="F869" s="71">
        <f t="shared" si="1421"/>
        <v>0</v>
      </c>
      <c r="G869" s="71">
        <f t="shared" si="1421"/>
        <v>22617.74</v>
      </c>
      <c r="H869" s="71">
        <f t="shared" si="1421"/>
        <v>22617.74</v>
      </c>
      <c r="I869" s="71">
        <f t="shared" si="1421"/>
        <v>0</v>
      </c>
      <c r="J869" s="71">
        <f t="shared" si="1421"/>
        <v>0</v>
      </c>
      <c r="K869" s="63">
        <f t="shared" si="1391"/>
        <v>0.99427378231053287</v>
      </c>
      <c r="L869" s="71">
        <f t="shared" si="1421"/>
        <v>22617.74</v>
      </c>
      <c r="M869" s="71">
        <f t="shared" si="1421"/>
        <v>22617.74</v>
      </c>
      <c r="N869" s="71">
        <f t="shared" si="1421"/>
        <v>0</v>
      </c>
      <c r="O869" s="71">
        <f t="shared" si="1421"/>
        <v>0</v>
      </c>
      <c r="P869" s="63">
        <f t="shared" si="1381"/>
        <v>0.99427378231053287</v>
      </c>
      <c r="Q869" s="30"/>
    </row>
    <row r="870" spans="1:17" s="1" customFormat="1" ht="78.75">
      <c r="A870" s="75" t="s">
        <v>1295</v>
      </c>
      <c r="B870" s="41" t="s">
        <v>1522</v>
      </c>
      <c r="C870" s="71">
        <f>D870+E870+F870</f>
        <v>22748</v>
      </c>
      <c r="D870" s="71">
        <v>22748</v>
      </c>
      <c r="E870" s="71">
        <v>0</v>
      </c>
      <c r="F870" s="71">
        <v>0</v>
      </c>
      <c r="G870" s="71">
        <f>H870+I870+J870</f>
        <v>22617.74</v>
      </c>
      <c r="H870" s="71">
        <v>22617.74</v>
      </c>
      <c r="I870" s="71">
        <v>0</v>
      </c>
      <c r="J870" s="71">
        <v>0</v>
      </c>
      <c r="K870" s="63">
        <f t="shared" si="1391"/>
        <v>0.99427378231053287</v>
      </c>
      <c r="L870" s="71">
        <f>M870+N870+O870</f>
        <v>22617.74</v>
      </c>
      <c r="M870" s="71">
        <v>22617.74</v>
      </c>
      <c r="N870" s="71">
        <v>0</v>
      </c>
      <c r="O870" s="71">
        <v>0</v>
      </c>
      <c r="P870" s="63">
        <f t="shared" si="1381"/>
        <v>0.99427378231053287</v>
      </c>
      <c r="Q870" s="30"/>
    </row>
    <row r="871" spans="1:17" s="1" customFormat="1" ht="78.75">
      <c r="A871" s="75" t="s">
        <v>989</v>
      </c>
      <c r="B871" s="41" t="s">
        <v>658</v>
      </c>
      <c r="C871" s="71">
        <f>C872+C873+C879+C880</f>
        <v>266315.63</v>
      </c>
      <c r="D871" s="71">
        <f t="shared" ref="D871:O871" si="1422">D872+D873+D879+D880</f>
        <v>266315.63</v>
      </c>
      <c r="E871" s="71">
        <f t="shared" si="1422"/>
        <v>0</v>
      </c>
      <c r="F871" s="71">
        <f t="shared" si="1422"/>
        <v>0</v>
      </c>
      <c r="G871" s="71">
        <f t="shared" si="1422"/>
        <v>258506</v>
      </c>
      <c r="H871" s="71">
        <f t="shared" si="1422"/>
        <v>258506</v>
      </c>
      <c r="I871" s="71">
        <f t="shared" si="1422"/>
        <v>0</v>
      </c>
      <c r="J871" s="71">
        <f t="shared" si="1422"/>
        <v>0</v>
      </c>
      <c r="K871" s="63">
        <f t="shared" si="1391"/>
        <v>0.9706752848114848</v>
      </c>
      <c r="L871" s="71">
        <f t="shared" si="1422"/>
        <v>239696.46</v>
      </c>
      <c r="M871" s="71">
        <f t="shared" si="1422"/>
        <v>239696.46</v>
      </c>
      <c r="N871" s="71">
        <f t="shared" si="1422"/>
        <v>0</v>
      </c>
      <c r="O871" s="71">
        <f t="shared" si="1422"/>
        <v>0</v>
      </c>
      <c r="P871" s="63">
        <f t="shared" si="1381"/>
        <v>0.90004653500810294</v>
      </c>
      <c r="Q871" s="79"/>
    </row>
    <row r="872" spans="1:17" s="1" customFormat="1" ht="127.5" customHeight="1">
      <c r="A872" s="75" t="s">
        <v>990</v>
      </c>
      <c r="B872" s="82" t="s">
        <v>659</v>
      </c>
      <c r="C872" s="71">
        <f t="shared" ref="C872" si="1423">D872+E872+F872</f>
        <v>4479.46</v>
      </c>
      <c r="D872" s="71">
        <v>4479.46</v>
      </c>
      <c r="E872" s="71">
        <v>0</v>
      </c>
      <c r="F872" s="71">
        <v>0</v>
      </c>
      <c r="G872" s="71">
        <f t="shared" ref="G872" si="1424">H872+I872+J872</f>
        <v>3972.72</v>
      </c>
      <c r="H872" s="71">
        <v>3972.72</v>
      </c>
      <c r="I872" s="71">
        <v>0</v>
      </c>
      <c r="J872" s="71">
        <v>0</v>
      </c>
      <c r="K872" s="63">
        <f t="shared" si="1391"/>
        <v>0.88687475722520115</v>
      </c>
      <c r="L872" s="71">
        <f t="shared" ref="L872" si="1425">M872+N872+O872</f>
        <v>2633.18</v>
      </c>
      <c r="M872" s="71">
        <v>2633.18</v>
      </c>
      <c r="N872" s="71">
        <v>0</v>
      </c>
      <c r="O872" s="71">
        <v>0</v>
      </c>
      <c r="P872" s="63">
        <f t="shared" si="1381"/>
        <v>0.58783424787809235</v>
      </c>
      <c r="Q872" s="30" t="s">
        <v>1719</v>
      </c>
    </row>
    <row r="873" spans="1:17" s="1" customFormat="1" ht="78.75">
      <c r="A873" s="75" t="s">
        <v>991</v>
      </c>
      <c r="B873" s="82" t="s">
        <v>1523</v>
      </c>
      <c r="C873" s="71">
        <f>C874+C875+C876+C877+C878</f>
        <v>261836.17</v>
      </c>
      <c r="D873" s="71">
        <f t="shared" ref="D873:L873" si="1426">D874+D875+D876+D877+D878</f>
        <v>261836.17</v>
      </c>
      <c r="E873" s="71">
        <f t="shared" si="1426"/>
        <v>0</v>
      </c>
      <c r="F873" s="71">
        <f t="shared" si="1426"/>
        <v>0</v>
      </c>
      <c r="G873" s="71">
        <f t="shared" si="1426"/>
        <v>254533.28</v>
      </c>
      <c r="H873" s="71">
        <f t="shared" si="1426"/>
        <v>254533.28</v>
      </c>
      <c r="I873" s="71">
        <f t="shared" si="1426"/>
        <v>0</v>
      </c>
      <c r="J873" s="71">
        <f t="shared" si="1426"/>
        <v>0</v>
      </c>
      <c r="K873" s="63">
        <f t="shared" si="1391"/>
        <v>0.97210893361295347</v>
      </c>
      <c r="L873" s="71">
        <f t="shared" si="1426"/>
        <v>237063.28</v>
      </c>
      <c r="M873" s="71">
        <f t="shared" ref="M873" si="1427">M874+M875+M876+M877+M878</f>
        <v>237063.28</v>
      </c>
      <c r="N873" s="71">
        <f t="shared" ref="N873" si="1428">N874+N875+N876+N877+N878</f>
        <v>0</v>
      </c>
      <c r="O873" s="71">
        <f t="shared" ref="O873" si="1429">O874+O875+O876+O877+O878</f>
        <v>0</v>
      </c>
      <c r="P873" s="63">
        <f t="shared" si="1381"/>
        <v>0.90538782323313083</v>
      </c>
      <c r="Q873" s="30"/>
    </row>
    <row r="874" spans="1:17" s="1" customFormat="1" ht="105">
      <c r="A874" s="75" t="s">
        <v>1525</v>
      </c>
      <c r="B874" s="41" t="s">
        <v>1524</v>
      </c>
      <c r="C874" s="71">
        <f t="shared" ref="C874" si="1430">D874+E874+F874</f>
        <v>79499.69</v>
      </c>
      <c r="D874" s="71">
        <v>79499.69</v>
      </c>
      <c r="E874" s="71">
        <v>0</v>
      </c>
      <c r="F874" s="71">
        <v>0</v>
      </c>
      <c r="G874" s="71">
        <f t="shared" ref="G874:G875" si="1431">H874+I874+J874</f>
        <v>79395.67</v>
      </c>
      <c r="H874" s="71">
        <v>79395.67</v>
      </c>
      <c r="I874" s="71">
        <v>0</v>
      </c>
      <c r="J874" s="71">
        <v>0</v>
      </c>
      <c r="K874" s="63">
        <f t="shared" si="1391"/>
        <v>0.99869156722497909</v>
      </c>
      <c r="L874" s="71">
        <f t="shared" ref="L874" si="1432">M874+N874+O874</f>
        <v>69225.67</v>
      </c>
      <c r="M874" s="71">
        <v>69225.67</v>
      </c>
      <c r="N874" s="71">
        <v>0</v>
      </c>
      <c r="O874" s="71">
        <v>0</v>
      </c>
      <c r="P874" s="63">
        <f t="shared" si="1381"/>
        <v>0.87076654009594245</v>
      </c>
      <c r="Q874" s="30" t="s">
        <v>1720</v>
      </c>
    </row>
    <row r="875" spans="1:17" s="1" customFormat="1" ht="78.75">
      <c r="A875" s="75" t="s">
        <v>1527</v>
      </c>
      <c r="B875" s="41" t="s">
        <v>1526</v>
      </c>
      <c r="C875" s="71">
        <f t="shared" ref="C875:C876" si="1433">D875+E875+F875</f>
        <v>68300</v>
      </c>
      <c r="D875" s="71">
        <v>68300</v>
      </c>
      <c r="E875" s="71">
        <v>0</v>
      </c>
      <c r="F875" s="71">
        <v>0</v>
      </c>
      <c r="G875" s="71">
        <f t="shared" si="1431"/>
        <v>68300</v>
      </c>
      <c r="H875" s="71">
        <v>68300</v>
      </c>
      <c r="I875" s="71">
        <v>0</v>
      </c>
      <c r="J875" s="71">
        <v>0</v>
      </c>
      <c r="K875" s="63">
        <f t="shared" si="1391"/>
        <v>1</v>
      </c>
      <c r="L875" s="71">
        <f t="shared" ref="L875:L876" si="1434">M875+N875+O875</f>
        <v>68300</v>
      </c>
      <c r="M875" s="71">
        <v>68300</v>
      </c>
      <c r="N875" s="71">
        <v>0</v>
      </c>
      <c r="O875" s="71">
        <v>0</v>
      </c>
      <c r="P875" s="63">
        <f t="shared" si="1381"/>
        <v>1</v>
      </c>
      <c r="Q875" s="30"/>
    </row>
    <row r="876" spans="1:17" s="1" customFormat="1" ht="70.5" customHeight="1">
      <c r="A876" s="75" t="s">
        <v>1529</v>
      </c>
      <c r="B876" s="41" t="s">
        <v>1528</v>
      </c>
      <c r="C876" s="71">
        <f t="shared" si="1433"/>
        <v>25738.98</v>
      </c>
      <c r="D876" s="71">
        <v>25738.98</v>
      </c>
      <c r="E876" s="71">
        <v>0</v>
      </c>
      <c r="F876" s="71">
        <v>0</v>
      </c>
      <c r="G876" s="71">
        <f t="shared" ref="G876:G877" si="1435">H876+I876+J876</f>
        <v>22582.880000000001</v>
      </c>
      <c r="H876" s="71">
        <v>22582.880000000001</v>
      </c>
      <c r="I876" s="71">
        <v>0</v>
      </c>
      <c r="J876" s="71">
        <v>0</v>
      </c>
      <c r="K876" s="63">
        <f t="shared" si="1391"/>
        <v>0.87738053333892807</v>
      </c>
      <c r="L876" s="71">
        <f t="shared" si="1434"/>
        <v>22582.880000000001</v>
      </c>
      <c r="M876" s="71">
        <v>22582.880000000001</v>
      </c>
      <c r="N876" s="71">
        <v>0</v>
      </c>
      <c r="O876" s="71">
        <v>0</v>
      </c>
      <c r="P876" s="63">
        <f t="shared" si="1381"/>
        <v>0.87738053333892807</v>
      </c>
      <c r="Q876" s="30" t="s">
        <v>1721</v>
      </c>
    </row>
    <row r="877" spans="1:17" s="1" customFormat="1" ht="75" customHeight="1">
      <c r="A877" s="75" t="s">
        <v>1531</v>
      </c>
      <c r="B877" s="41" t="s">
        <v>1530</v>
      </c>
      <c r="C877" s="71">
        <f t="shared" ref="C877" si="1436">D877+E877+F877</f>
        <v>38867.5</v>
      </c>
      <c r="D877" s="71">
        <v>38867.5</v>
      </c>
      <c r="E877" s="71">
        <v>0</v>
      </c>
      <c r="F877" s="71">
        <v>0</v>
      </c>
      <c r="G877" s="71">
        <f t="shared" si="1435"/>
        <v>35866.07</v>
      </c>
      <c r="H877" s="71">
        <v>35866.07</v>
      </c>
      <c r="I877" s="71">
        <v>0</v>
      </c>
      <c r="J877" s="71">
        <v>0</v>
      </c>
      <c r="K877" s="63">
        <f t="shared" si="1391"/>
        <v>0.92277789927317166</v>
      </c>
      <c r="L877" s="71">
        <f t="shared" ref="L877" si="1437">M877+N877+O877</f>
        <v>28566.07</v>
      </c>
      <c r="M877" s="71">
        <v>28566.07</v>
      </c>
      <c r="N877" s="71">
        <v>0</v>
      </c>
      <c r="O877" s="71">
        <v>0</v>
      </c>
      <c r="P877" s="63">
        <f t="shared" si="1381"/>
        <v>0.73496031388692351</v>
      </c>
      <c r="Q877" s="30" t="s">
        <v>1722</v>
      </c>
    </row>
    <row r="878" spans="1:17" s="1" customFormat="1" ht="78.75">
      <c r="A878" s="75" t="s">
        <v>1533</v>
      </c>
      <c r="B878" s="41" t="s">
        <v>1532</v>
      </c>
      <c r="C878" s="71">
        <f t="shared" ref="C878" si="1438">D878+E878+F878</f>
        <v>49430</v>
      </c>
      <c r="D878" s="71">
        <v>49430</v>
      </c>
      <c r="E878" s="71">
        <v>0</v>
      </c>
      <c r="F878" s="71">
        <v>0</v>
      </c>
      <c r="G878" s="71">
        <f t="shared" ref="G878" si="1439">H878+I878+J878</f>
        <v>48388.66</v>
      </c>
      <c r="H878" s="71">
        <v>48388.66</v>
      </c>
      <c r="I878" s="71">
        <v>0</v>
      </c>
      <c r="J878" s="71">
        <v>0</v>
      </c>
      <c r="K878" s="63">
        <f t="shared" si="1391"/>
        <v>0.97893303661743891</v>
      </c>
      <c r="L878" s="71">
        <f t="shared" ref="L878" si="1440">M878+N878+O878</f>
        <v>48388.66</v>
      </c>
      <c r="M878" s="71">
        <v>48388.66</v>
      </c>
      <c r="N878" s="71">
        <v>0</v>
      </c>
      <c r="O878" s="71">
        <v>0</v>
      </c>
      <c r="P878" s="63">
        <f t="shared" si="1381"/>
        <v>0.97893303661743891</v>
      </c>
      <c r="Q878" s="30" t="s">
        <v>1692</v>
      </c>
    </row>
    <row r="879" spans="1:17" s="1" customFormat="1" ht="78.75">
      <c r="A879" s="75" t="s">
        <v>992</v>
      </c>
      <c r="B879" s="82" t="s">
        <v>1534</v>
      </c>
      <c r="C879" s="71">
        <f t="shared" ref="C879" si="1441">D879+E879+F879</f>
        <v>0</v>
      </c>
      <c r="D879" s="71">
        <v>0</v>
      </c>
      <c r="E879" s="71">
        <v>0</v>
      </c>
      <c r="F879" s="71">
        <v>0</v>
      </c>
      <c r="G879" s="71">
        <f t="shared" ref="G879" si="1442">H879+I879+J879</f>
        <v>0</v>
      </c>
      <c r="H879" s="71">
        <v>0</v>
      </c>
      <c r="I879" s="71">
        <v>0</v>
      </c>
      <c r="J879" s="71">
        <v>0</v>
      </c>
      <c r="K879" s="63" t="s">
        <v>32</v>
      </c>
      <c r="L879" s="71">
        <f t="shared" ref="L879" si="1443">M879+N879+O879</f>
        <v>0</v>
      </c>
      <c r="M879" s="71">
        <v>0</v>
      </c>
      <c r="N879" s="71">
        <v>0</v>
      </c>
      <c r="O879" s="71">
        <v>0</v>
      </c>
      <c r="P879" s="63" t="s">
        <v>32</v>
      </c>
      <c r="Q879" s="30"/>
    </row>
    <row r="880" spans="1:17" s="1" customFormat="1" ht="52.5">
      <c r="A880" s="75" t="s">
        <v>993</v>
      </c>
      <c r="B880" s="82" t="s">
        <v>1535</v>
      </c>
      <c r="C880" s="71">
        <f t="shared" ref="C880" si="1444">D880+E880+F880</f>
        <v>0</v>
      </c>
      <c r="D880" s="71">
        <v>0</v>
      </c>
      <c r="E880" s="71">
        <v>0</v>
      </c>
      <c r="F880" s="71">
        <v>0</v>
      </c>
      <c r="G880" s="71">
        <f t="shared" ref="G880" si="1445">H880+I880+J880</f>
        <v>0</v>
      </c>
      <c r="H880" s="71">
        <v>0</v>
      </c>
      <c r="I880" s="71">
        <v>0</v>
      </c>
      <c r="J880" s="71">
        <v>0</v>
      </c>
      <c r="K880" s="63" t="s">
        <v>32</v>
      </c>
      <c r="L880" s="71">
        <f t="shared" ref="L880" si="1446">M880+N880+O880</f>
        <v>0</v>
      </c>
      <c r="M880" s="71">
        <v>0</v>
      </c>
      <c r="N880" s="71">
        <v>0</v>
      </c>
      <c r="O880" s="71">
        <v>0</v>
      </c>
      <c r="P880" s="63" t="s">
        <v>32</v>
      </c>
      <c r="Q880" s="30"/>
    </row>
    <row r="881" spans="1:17" s="1" customFormat="1" ht="52.5">
      <c r="A881" s="75" t="s">
        <v>994</v>
      </c>
      <c r="B881" s="41" t="s">
        <v>660</v>
      </c>
      <c r="C881" s="71">
        <f>C882</f>
        <v>16000</v>
      </c>
      <c r="D881" s="71">
        <f t="shared" ref="D881:O881" si="1447">D882</f>
        <v>16000</v>
      </c>
      <c r="E881" s="71">
        <f t="shared" si="1447"/>
        <v>0</v>
      </c>
      <c r="F881" s="71">
        <f t="shared" si="1447"/>
        <v>0</v>
      </c>
      <c r="G881" s="71">
        <f t="shared" si="1447"/>
        <v>6211.76</v>
      </c>
      <c r="H881" s="71">
        <f t="shared" si="1447"/>
        <v>6211.76</v>
      </c>
      <c r="I881" s="71">
        <f t="shared" si="1447"/>
        <v>0</v>
      </c>
      <c r="J881" s="71">
        <f t="shared" si="1447"/>
        <v>0</v>
      </c>
      <c r="K881" s="63">
        <f t="shared" si="1391"/>
        <v>0.388235</v>
      </c>
      <c r="L881" s="71">
        <f t="shared" si="1447"/>
        <v>6211.76</v>
      </c>
      <c r="M881" s="71">
        <f t="shared" si="1447"/>
        <v>6211.76</v>
      </c>
      <c r="N881" s="71">
        <f t="shared" si="1447"/>
        <v>0</v>
      </c>
      <c r="O881" s="71">
        <f t="shared" si="1447"/>
        <v>0</v>
      </c>
      <c r="P881" s="63">
        <f t="shared" si="1381"/>
        <v>0.388235</v>
      </c>
      <c r="Q881" s="30"/>
    </row>
    <row r="882" spans="1:17" s="1" customFormat="1" ht="78.75">
      <c r="A882" s="75" t="s">
        <v>995</v>
      </c>
      <c r="B882" s="82" t="s">
        <v>661</v>
      </c>
      <c r="C882" s="71">
        <f t="shared" ref="C882" si="1448">D882+E882+F882</f>
        <v>16000</v>
      </c>
      <c r="D882" s="71">
        <v>16000</v>
      </c>
      <c r="E882" s="71">
        <v>0</v>
      </c>
      <c r="F882" s="71">
        <v>0</v>
      </c>
      <c r="G882" s="71">
        <f>H882+J882+I882</f>
        <v>6211.76</v>
      </c>
      <c r="H882" s="71">
        <v>6211.76</v>
      </c>
      <c r="I882" s="71">
        <v>0</v>
      </c>
      <c r="J882" s="71">
        <v>0</v>
      </c>
      <c r="K882" s="63">
        <f t="shared" si="1391"/>
        <v>0.388235</v>
      </c>
      <c r="L882" s="71">
        <f>M882+N882+O882</f>
        <v>6211.76</v>
      </c>
      <c r="M882" s="71">
        <v>6211.76</v>
      </c>
      <c r="N882" s="71">
        <v>0</v>
      </c>
      <c r="O882" s="71">
        <v>0</v>
      </c>
      <c r="P882" s="63">
        <f t="shared" si="1381"/>
        <v>0.388235</v>
      </c>
      <c r="Q882" s="30" t="s">
        <v>1723</v>
      </c>
    </row>
    <row r="883" spans="1:17" s="1" customFormat="1" ht="131.25">
      <c r="A883" s="75" t="s">
        <v>994</v>
      </c>
      <c r="B883" s="41" t="s">
        <v>1536</v>
      </c>
      <c r="C883" s="71">
        <f>C884+C885</f>
        <v>72688</v>
      </c>
      <c r="D883" s="71">
        <f t="shared" ref="D883:J883" si="1449">D884+D885</f>
        <v>727</v>
      </c>
      <c r="E883" s="71">
        <f t="shared" si="1449"/>
        <v>71961</v>
      </c>
      <c r="F883" s="71">
        <f t="shared" si="1449"/>
        <v>0</v>
      </c>
      <c r="G883" s="71">
        <f t="shared" si="1449"/>
        <v>24483.050000000003</v>
      </c>
      <c r="H883" s="71">
        <f t="shared" si="1449"/>
        <v>244.83</v>
      </c>
      <c r="I883" s="71">
        <f t="shared" si="1449"/>
        <v>24238.22</v>
      </c>
      <c r="J883" s="71">
        <f t="shared" si="1449"/>
        <v>0</v>
      </c>
      <c r="K883" s="63">
        <f t="shared" si="1391"/>
        <v>0.33682382236407665</v>
      </c>
      <c r="L883" s="71">
        <f>L884+L885</f>
        <v>11998.28</v>
      </c>
      <c r="M883" s="71">
        <f t="shared" ref="M883:O883" si="1450">M884+M885</f>
        <v>244.83</v>
      </c>
      <c r="N883" s="71">
        <f t="shared" si="1450"/>
        <v>11753.45</v>
      </c>
      <c r="O883" s="71">
        <f t="shared" si="1450"/>
        <v>0</v>
      </c>
      <c r="P883" s="63">
        <f t="shared" si="1381"/>
        <v>0.16506548536209553</v>
      </c>
      <c r="Q883" s="30"/>
    </row>
    <row r="884" spans="1:17" s="1" customFormat="1" ht="153.75" customHeight="1">
      <c r="A884" s="75" t="s">
        <v>995</v>
      </c>
      <c r="B884" s="82" t="s">
        <v>661</v>
      </c>
      <c r="C884" s="71">
        <f>D884+E884+F884</f>
        <v>72688</v>
      </c>
      <c r="D884" s="71">
        <v>727</v>
      </c>
      <c r="E884" s="71">
        <v>71961</v>
      </c>
      <c r="F884" s="71">
        <v>0</v>
      </c>
      <c r="G884" s="71">
        <f t="shared" ref="G884" si="1451">H884+I884+J884</f>
        <v>24483.050000000003</v>
      </c>
      <c r="H884" s="71">
        <v>244.83</v>
      </c>
      <c r="I884" s="71">
        <v>24238.22</v>
      </c>
      <c r="J884" s="71">
        <v>0</v>
      </c>
      <c r="K884" s="63">
        <f t="shared" si="1391"/>
        <v>0.33682382236407665</v>
      </c>
      <c r="L884" s="71">
        <f t="shared" ref="L884" si="1452">M884+N884+O884</f>
        <v>11998.28</v>
      </c>
      <c r="M884" s="71">
        <v>244.83</v>
      </c>
      <c r="N884" s="71">
        <v>11753.45</v>
      </c>
      <c r="O884" s="71">
        <v>0</v>
      </c>
      <c r="P884" s="63">
        <f t="shared" si="1381"/>
        <v>0.16506548536209553</v>
      </c>
      <c r="Q884" s="30" t="s">
        <v>1724</v>
      </c>
    </row>
    <row r="885" spans="1:17" s="1" customFormat="1" ht="105">
      <c r="A885" s="75" t="s">
        <v>996</v>
      </c>
      <c r="B885" s="82" t="s">
        <v>1537</v>
      </c>
      <c r="C885" s="71">
        <f>D885+E885+F885</f>
        <v>0</v>
      </c>
      <c r="D885" s="71">
        <v>0</v>
      </c>
      <c r="E885" s="71">
        <v>0</v>
      </c>
      <c r="F885" s="71">
        <v>0</v>
      </c>
      <c r="G885" s="71">
        <f t="shared" ref="G885" si="1453">H885+I885+J885</f>
        <v>0</v>
      </c>
      <c r="H885" s="71">
        <v>0</v>
      </c>
      <c r="I885" s="71">
        <v>0</v>
      </c>
      <c r="J885" s="71">
        <v>0</v>
      </c>
      <c r="K885" s="63" t="s">
        <v>32</v>
      </c>
      <c r="L885" s="71">
        <f t="shared" ref="L885" si="1454">M885+N885+O885</f>
        <v>0</v>
      </c>
      <c r="M885" s="71">
        <v>0</v>
      </c>
      <c r="N885" s="71">
        <v>0</v>
      </c>
      <c r="O885" s="71">
        <v>0</v>
      </c>
      <c r="P885" s="63" t="s">
        <v>32</v>
      </c>
      <c r="Q885" s="30" t="s">
        <v>1621</v>
      </c>
    </row>
    <row r="886" spans="1:17" s="1" customFormat="1" ht="52.5">
      <c r="A886" s="75" t="s">
        <v>997</v>
      </c>
      <c r="B886" s="41" t="s">
        <v>662</v>
      </c>
      <c r="C886" s="71">
        <f t="shared" ref="C886" si="1455">D886+E886+F886</f>
        <v>5422.04</v>
      </c>
      <c r="D886" s="71">
        <v>5422.04</v>
      </c>
      <c r="E886" s="71">
        <v>0</v>
      </c>
      <c r="F886" s="71">
        <v>0</v>
      </c>
      <c r="G886" s="71">
        <f t="shared" ref="G886" si="1456">H886+I886+J886</f>
        <v>5308.64</v>
      </c>
      <c r="H886" s="71">
        <v>5308.64</v>
      </c>
      <c r="I886" s="71">
        <v>0</v>
      </c>
      <c r="J886" s="71">
        <v>0</v>
      </c>
      <c r="K886" s="63">
        <f t="shared" si="1391"/>
        <v>0.97908536270481228</v>
      </c>
      <c r="L886" s="71">
        <f t="shared" ref="L886" si="1457">M886+N886+O886</f>
        <v>5308.64</v>
      </c>
      <c r="M886" s="71">
        <v>5308.64</v>
      </c>
      <c r="N886" s="71">
        <v>0</v>
      </c>
      <c r="O886" s="71">
        <v>0</v>
      </c>
      <c r="P886" s="63">
        <f t="shared" si="1381"/>
        <v>0.97908536270481228</v>
      </c>
      <c r="Q886" s="30" t="s">
        <v>1657</v>
      </c>
    </row>
    <row r="887" spans="1:17" s="1" customFormat="1" ht="121.5" customHeight="1">
      <c r="A887" s="42" t="s">
        <v>21</v>
      </c>
      <c r="B887" s="83" t="s">
        <v>58</v>
      </c>
      <c r="C887" s="74">
        <f t="shared" ref="C887:J887" si="1458">C888+C900</f>
        <v>139867.79999999999</v>
      </c>
      <c r="D887" s="74">
        <f t="shared" si="1458"/>
        <v>123440.1</v>
      </c>
      <c r="E887" s="74">
        <f t="shared" si="1458"/>
        <v>16427.7</v>
      </c>
      <c r="F887" s="74">
        <f t="shared" si="1458"/>
        <v>0</v>
      </c>
      <c r="G887" s="74">
        <f t="shared" si="1458"/>
        <v>136195</v>
      </c>
      <c r="H887" s="74">
        <f t="shared" si="1458"/>
        <v>119951.70000000001</v>
      </c>
      <c r="I887" s="74">
        <f t="shared" si="1458"/>
        <v>16243.3</v>
      </c>
      <c r="J887" s="74">
        <f t="shared" si="1458"/>
        <v>0</v>
      </c>
      <c r="K887" s="63">
        <f t="shared" si="7"/>
        <v>0.97374091820990971</v>
      </c>
      <c r="L887" s="74">
        <f>L888+L900</f>
        <v>136195</v>
      </c>
      <c r="M887" s="74">
        <f>M888+M900</f>
        <v>119951.70000000001</v>
      </c>
      <c r="N887" s="74">
        <f>N888+N900</f>
        <v>16243.3</v>
      </c>
      <c r="O887" s="74">
        <f>O888+O900</f>
        <v>0</v>
      </c>
      <c r="P887" s="63">
        <f t="shared" si="3"/>
        <v>0.97374091820990971</v>
      </c>
      <c r="Q887" s="30"/>
    </row>
    <row r="888" spans="1:17" s="1" customFormat="1" ht="227.25" customHeight="1">
      <c r="A888" s="42" t="s">
        <v>6</v>
      </c>
      <c r="B888" s="81" t="s">
        <v>1194</v>
      </c>
      <c r="C888" s="74">
        <f t="shared" ref="C888:O888" si="1459">C889+C892+C897</f>
        <v>102681</v>
      </c>
      <c r="D888" s="74">
        <f t="shared" si="1459"/>
        <v>97853</v>
      </c>
      <c r="E888" s="74">
        <f t="shared" si="1459"/>
        <v>4828</v>
      </c>
      <c r="F888" s="74">
        <f t="shared" si="1459"/>
        <v>0</v>
      </c>
      <c r="G888" s="74">
        <f t="shared" si="1459"/>
        <v>102643.09999999999</v>
      </c>
      <c r="H888" s="74">
        <f t="shared" si="1459"/>
        <v>97851.6</v>
      </c>
      <c r="I888" s="74">
        <f t="shared" si="1459"/>
        <v>4791.5</v>
      </c>
      <c r="J888" s="74">
        <f t="shared" si="1459"/>
        <v>0</v>
      </c>
      <c r="K888" s="63">
        <f t="shared" si="7"/>
        <v>0.9996308956866411</v>
      </c>
      <c r="L888" s="74">
        <f t="shared" si="1459"/>
        <v>102643.09999999999</v>
      </c>
      <c r="M888" s="74">
        <f t="shared" si="1459"/>
        <v>97851.6</v>
      </c>
      <c r="N888" s="74">
        <f t="shared" si="1459"/>
        <v>4791.5</v>
      </c>
      <c r="O888" s="74">
        <f t="shared" si="1459"/>
        <v>0</v>
      </c>
      <c r="P888" s="63">
        <f t="shared" si="3"/>
        <v>0.9996308956866411</v>
      </c>
      <c r="Q888" s="30"/>
    </row>
    <row r="889" spans="1:17" s="1" customFormat="1" ht="127.5">
      <c r="A889" s="75" t="s">
        <v>899</v>
      </c>
      <c r="B889" s="81" t="s">
        <v>663</v>
      </c>
      <c r="C889" s="74">
        <f>C890+C891</f>
        <v>0</v>
      </c>
      <c r="D889" s="74">
        <f t="shared" ref="D889:J889" si="1460">D890+D891</f>
        <v>0</v>
      </c>
      <c r="E889" s="74">
        <f t="shared" si="1460"/>
        <v>0</v>
      </c>
      <c r="F889" s="74">
        <f t="shared" si="1460"/>
        <v>0</v>
      </c>
      <c r="G889" s="74">
        <f t="shared" si="1460"/>
        <v>0</v>
      </c>
      <c r="H889" s="74">
        <f t="shared" si="1460"/>
        <v>0</v>
      </c>
      <c r="I889" s="74">
        <f t="shared" si="1460"/>
        <v>0</v>
      </c>
      <c r="J889" s="74">
        <f t="shared" si="1460"/>
        <v>0</v>
      </c>
      <c r="K889" s="63" t="s">
        <v>32</v>
      </c>
      <c r="L889" s="74">
        <f>L890+L891</f>
        <v>0</v>
      </c>
      <c r="M889" s="74">
        <f t="shared" ref="M889:O889" si="1461">M890+M891</f>
        <v>0</v>
      </c>
      <c r="N889" s="74">
        <f t="shared" si="1461"/>
        <v>0</v>
      </c>
      <c r="O889" s="74">
        <f t="shared" si="1461"/>
        <v>0</v>
      </c>
      <c r="P889" s="63" t="s">
        <v>32</v>
      </c>
      <c r="Q889" s="30"/>
    </row>
    <row r="890" spans="1:17" s="1" customFormat="1" ht="52.5">
      <c r="A890" s="75" t="s">
        <v>799</v>
      </c>
      <c r="B890" s="41" t="s">
        <v>1195</v>
      </c>
      <c r="C890" s="71">
        <f t="shared" ref="C890" si="1462">D890+E890+F890</f>
        <v>0</v>
      </c>
      <c r="D890" s="71">
        <v>0</v>
      </c>
      <c r="E890" s="71">
        <v>0</v>
      </c>
      <c r="F890" s="71">
        <v>0</v>
      </c>
      <c r="G890" s="71">
        <f t="shared" ref="G890" si="1463">H890+I890+J890</f>
        <v>0</v>
      </c>
      <c r="H890" s="71">
        <v>0</v>
      </c>
      <c r="I890" s="71">
        <v>0</v>
      </c>
      <c r="J890" s="71">
        <v>0</v>
      </c>
      <c r="K890" s="63" t="s">
        <v>32</v>
      </c>
      <c r="L890" s="71">
        <f t="shared" ref="L890" si="1464">M890+N890+O890</f>
        <v>0</v>
      </c>
      <c r="M890" s="71">
        <v>0</v>
      </c>
      <c r="N890" s="71">
        <v>0</v>
      </c>
      <c r="O890" s="71">
        <v>0</v>
      </c>
      <c r="P890" s="63" t="s">
        <v>32</v>
      </c>
      <c r="Q890" s="30" t="s">
        <v>1621</v>
      </c>
    </row>
    <row r="891" spans="1:17" s="1" customFormat="1" ht="105">
      <c r="A891" s="75" t="s">
        <v>800</v>
      </c>
      <c r="B891" s="41" t="s">
        <v>664</v>
      </c>
      <c r="C891" s="71">
        <f t="shared" ref="C891" si="1465">D891+E891+F891</f>
        <v>0</v>
      </c>
      <c r="D891" s="71">
        <v>0</v>
      </c>
      <c r="E891" s="71">
        <v>0</v>
      </c>
      <c r="F891" s="71">
        <v>0</v>
      </c>
      <c r="G891" s="71">
        <f t="shared" ref="G891" si="1466">H891+I891+J891</f>
        <v>0</v>
      </c>
      <c r="H891" s="71">
        <v>0</v>
      </c>
      <c r="I891" s="71">
        <v>0</v>
      </c>
      <c r="J891" s="71">
        <v>0</v>
      </c>
      <c r="K891" s="63" t="s">
        <v>32</v>
      </c>
      <c r="L891" s="71">
        <f t="shared" ref="L891" si="1467">M891+N891+O891</f>
        <v>0</v>
      </c>
      <c r="M891" s="71">
        <v>0</v>
      </c>
      <c r="N891" s="71">
        <v>0</v>
      </c>
      <c r="O891" s="71">
        <v>0</v>
      </c>
      <c r="P891" s="63" t="s">
        <v>32</v>
      </c>
      <c r="Q891" s="30" t="s">
        <v>1621</v>
      </c>
    </row>
    <row r="892" spans="1:17" s="1" customFormat="1" ht="102">
      <c r="A892" s="75" t="s">
        <v>803</v>
      </c>
      <c r="B892" s="81" t="s">
        <v>665</v>
      </c>
      <c r="C892" s="74">
        <f>C893+C894+C895+C896</f>
        <v>102460</v>
      </c>
      <c r="D892" s="74">
        <f t="shared" ref="D892:O892" si="1468">D893+D894+D895+D896</f>
        <v>97841</v>
      </c>
      <c r="E892" s="74">
        <f t="shared" si="1468"/>
        <v>4619</v>
      </c>
      <c r="F892" s="74">
        <f t="shared" si="1468"/>
        <v>0</v>
      </c>
      <c r="G892" s="74">
        <f t="shared" si="1468"/>
        <v>102446.9</v>
      </c>
      <c r="H892" s="74">
        <f t="shared" si="1468"/>
        <v>97841</v>
      </c>
      <c r="I892" s="74">
        <f t="shared" si="1468"/>
        <v>4605.8999999999996</v>
      </c>
      <c r="J892" s="74">
        <f t="shared" si="1468"/>
        <v>0</v>
      </c>
      <c r="K892" s="63">
        <f t="shared" si="7"/>
        <v>0.99987214522740575</v>
      </c>
      <c r="L892" s="74">
        <f t="shared" si="1468"/>
        <v>102446.9</v>
      </c>
      <c r="M892" s="74">
        <f t="shared" si="1468"/>
        <v>97841</v>
      </c>
      <c r="N892" s="74">
        <f t="shared" si="1468"/>
        <v>4605.8999999999996</v>
      </c>
      <c r="O892" s="74">
        <f t="shared" si="1468"/>
        <v>0</v>
      </c>
      <c r="P892" s="63">
        <f t="shared" si="3"/>
        <v>0.99987214522740575</v>
      </c>
      <c r="Q892" s="30"/>
    </row>
    <row r="893" spans="1:17" s="1" customFormat="1" ht="105">
      <c r="A893" s="75" t="s">
        <v>805</v>
      </c>
      <c r="B893" s="41" t="s">
        <v>666</v>
      </c>
      <c r="C893" s="71">
        <f t="shared" ref="C893" si="1469">D893+E893+F893</f>
        <v>4863</v>
      </c>
      <c r="D893" s="71">
        <v>244</v>
      </c>
      <c r="E893" s="71">
        <v>4619</v>
      </c>
      <c r="F893" s="71">
        <v>0</v>
      </c>
      <c r="G893" s="71">
        <f t="shared" ref="G893" si="1470">H893+I893+J893</f>
        <v>4849.8999999999996</v>
      </c>
      <c r="H893" s="71">
        <v>244</v>
      </c>
      <c r="I893" s="71">
        <v>4605.8999999999996</v>
      </c>
      <c r="J893" s="71">
        <v>0</v>
      </c>
      <c r="K893" s="63">
        <f t="shared" ref="K893:K924" si="1471">G893/C893</f>
        <v>0.99730618959490014</v>
      </c>
      <c r="L893" s="71">
        <f t="shared" ref="L893" si="1472">M893+N893+O893</f>
        <v>4849.8999999999996</v>
      </c>
      <c r="M893" s="71">
        <v>244</v>
      </c>
      <c r="N893" s="71">
        <v>4605.8999999999996</v>
      </c>
      <c r="O893" s="71">
        <v>0</v>
      </c>
      <c r="P893" s="63">
        <f t="shared" ref="P893:P920" si="1473">L893/C893</f>
        <v>0.99730618959490014</v>
      </c>
      <c r="Q893" s="30"/>
    </row>
    <row r="894" spans="1:17" s="1" customFormat="1" ht="131.25">
      <c r="A894" s="75" t="s">
        <v>806</v>
      </c>
      <c r="B894" s="41" t="s">
        <v>667</v>
      </c>
      <c r="C894" s="71">
        <f t="shared" ref="C894" si="1474">D894+E894+F894</f>
        <v>83851.7</v>
      </c>
      <c r="D894" s="71">
        <v>83851.7</v>
      </c>
      <c r="E894" s="71">
        <v>0</v>
      </c>
      <c r="F894" s="71">
        <v>0</v>
      </c>
      <c r="G894" s="71">
        <f t="shared" ref="G894" si="1475">H894+I894+J894</f>
        <v>83851.7</v>
      </c>
      <c r="H894" s="71">
        <v>83851.7</v>
      </c>
      <c r="I894" s="71">
        <v>0</v>
      </c>
      <c r="J894" s="71">
        <v>0</v>
      </c>
      <c r="K894" s="63">
        <f t="shared" si="1471"/>
        <v>1</v>
      </c>
      <c r="L894" s="71">
        <f t="shared" ref="L894" si="1476">M894+N894+O894</f>
        <v>83851.7</v>
      </c>
      <c r="M894" s="71">
        <v>83851.7</v>
      </c>
      <c r="N894" s="71">
        <v>0</v>
      </c>
      <c r="O894" s="71">
        <v>0</v>
      </c>
      <c r="P894" s="63">
        <f t="shared" si="1473"/>
        <v>1</v>
      </c>
      <c r="Q894" s="30"/>
    </row>
    <row r="895" spans="1:17" s="1" customFormat="1" ht="105">
      <c r="A895" s="75" t="s">
        <v>807</v>
      </c>
      <c r="B895" s="41" t="s">
        <v>668</v>
      </c>
      <c r="C895" s="71">
        <f t="shared" ref="C895" si="1477">D895+E895+F895</f>
        <v>13745.3</v>
      </c>
      <c r="D895" s="71">
        <v>13745.3</v>
      </c>
      <c r="E895" s="71">
        <v>0</v>
      </c>
      <c r="F895" s="71">
        <v>0</v>
      </c>
      <c r="G895" s="71">
        <f t="shared" ref="G895" si="1478">H895+I895+J895</f>
        <v>13745.3</v>
      </c>
      <c r="H895" s="71">
        <v>13745.3</v>
      </c>
      <c r="I895" s="71">
        <v>0</v>
      </c>
      <c r="J895" s="71">
        <v>0</v>
      </c>
      <c r="K895" s="63">
        <f t="shared" si="1471"/>
        <v>1</v>
      </c>
      <c r="L895" s="71">
        <f t="shared" ref="L895" si="1479">M895+N895+O895</f>
        <v>13745.3</v>
      </c>
      <c r="M895" s="71">
        <v>13745.3</v>
      </c>
      <c r="N895" s="71">
        <v>0</v>
      </c>
      <c r="O895" s="71">
        <v>0</v>
      </c>
      <c r="P895" s="63">
        <f t="shared" si="1473"/>
        <v>1</v>
      </c>
      <c r="Q895" s="30"/>
    </row>
    <row r="896" spans="1:17" s="1" customFormat="1" ht="288.75">
      <c r="A896" s="75" t="s">
        <v>811</v>
      </c>
      <c r="B896" s="41" t="s">
        <v>669</v>
      </c>
      <c r="C896" s="71">
        <f t="shared" ref="C896" si="1480">D896+E896+F896</f>
        <v>0</v>
      </c>
      <c r="D896" s="71">
        <v>0</v>
      </c>
      <c r="E896" s="71">
        <v>0</v>
      </c>
      <c r="F896" s="71">
        <v>0</v>
      </c>
      <c r="G896" s="71">
        <f t="shared" ref="G896" si="1481">H896+I896+J896</f>
        <v>0</v>
      </c>
      <c r="H896" s="71">
        <v>0</v>
      </c>
      <c r="I896" s="71">
        <v>0</v>
      </c>
      <c r="J896" s="71">
        <v>0</v>
      </c>
      <c r="K896" s="63" t="s">
        <v>32</v>
      </c>
      <c r="L896" s="71">
        <f t="shared" ref="L896" si="1482">M896+N896+O896</f>
        <v>0</v>
      </c>
      <c r="M896" s="71">
        <v>0</v>
      </c>
      <c r="N896" s="71">
        <v>0</v>
      </c>
      <c r="O896" s="71">
        <v>0</v>
      </c>
      <c r="P896" s="63" t="s">
        <v>32</v>
      </c>
      <c r="Q896" s="30" t="s">
        <v>1621</v>
      </c>
    </row>
    <row r="897" spans="1:17" s="1" customFormat="1" ht="127.5">
      <c r="A897" s="75" t="s">
        <v>900</v>
      </c>
      <c r="B897" s="81" t="s">
        <v>670</v>
      </c>
      <c r="C897" s="74">
        <f>C898+C899</f>
        <v>221</v>
      </c>
      <c r="D897" s="74">
        <f t="shared" ref="D897:J897" si="1483">D898+D899</f>
        <v>12</v>
      </c>
      <c r="E897" s="74">
        <f t="shared" si="1483"/>
        <v>209</v>
      </c>
      <c r="F897" s="74">
        <f t="shared" si="1483"/>
        <v>0</v>
      </c>
      <c r="G897" s="74">
        <f t="shared" si="1483"/>
        <v>196.2</v>
      </c>
      <c r="H897" s="74">
        <f t="shared" si="1483"/>
        <v>10.6</v>
      </c>
      <c r="I897" s="74">
        <f t="shared" si="1483"/>
        <v>185.6</v>
      </c>
      <c r="J897" s="74">
        <f t="shared" si="1483"/>
        <v>0</v>
      </c>
      <c r="K897" s="63">
        <f t="shared" si="1471"/>
        <v>0.88778280542986421</v>
      </c>
      <c r="L897" s="74">
        <f>L898+L899</f>
        <v>196.2</v>
      </c>
      <c r="M897" s="74">
        <f t="shared" ref="M897:O897" si="1484">M898+M899</f>
        <v>10.6</v>
      </c>
      <c r="N897" s="74">
        <f t="shared" si="1484"/>
        <v>185.6</v>
      </c>
      <c r="O897" s="74">
        <f t="shared" si="1484"/>
        <v>0</v>
      </c>
      <c r="P897" s="63">
        <f t="shared" si="1473"/>
        <v>0.88778280542986421</v>
      </c>
      <c r="Q897" s="30"/>
    </row>
    <row r="898" spans="1:17" s="1" customFormat="1" ht="157.5">
      <c r="A898" s="75" t="s">
        <v>825</v>
      </c>
      <c r="B898" s="41" t="s">
        <v>671</v>
      </c>
      <c r="C898" s="71">
        <f t="shared" ref="C898" si="1485">D898+E898+F898</f>
        <v>0</v>
      </c>
      <c r="D898" s="71">
        <v>0</v>
      </c>
      <c r="E898" s="71">
        <v>0</v>
      </c>
      <c r="F898" s="71">
        <v>0</v>
      </c>
      <c r="G898" s="71">
        <f t="shared" ref="G898" si="1486">H898+I898+J898</f>
        <v>0</v>
      </c>
      <c r="H898" s="71">
        <v>0</v>
      </c>
      <c r="I898" s="71">
        <v>0</v>
      </c>
      <c r="J898" s="71">
        <v>0</v>
      </c>
      <c r="K898" s="63" t="s">
        <v>32</v>
      </c>
      <c r="L898" s="71">
        <f t="shared" ref="L898" si="1487">M898+N898+O898</f>
        <v>0</v>
      </c>
      <c r="M898" s="71">
        <v>0</v>
      </c>
      <c r="N898" s="71">
        <v>0</v>
      </c>
      <c r="O898" s="71">
        <v>0</v>
      </c>
      <c r="P898" s="63" t="s">
        <v>32</v>
      </c>
      <c r="Q898" s="30" t="s">
        <v>1621</v>
      </c>
    </row>
    <row r="899" spans="1:17" s="1" customFormat="1" ht="262.5">
      <c r="A899" s="75" t="s">
        <v>826</v>
      </c>
      <c r="B899" s="41" t="s">
        <v>1196</v>
      </c>
      <c r="C899" s="71">
        <f t="shared" ref="C899" si="1488">D899+E899+F899</f>
        <v>221</v>
      </c>
      <c r="D899" s="71">
        <v>12</v>
      </c>
      <c r="E899" s="71">
        <v>209</v>
      </c>
      <c r="F899" s="71">
        <v>0</v>
      </c>
      <c r="G899" s="71">
        <f t="shared" ref="G899" si="1489">H899+I899+J899</f>
        <v>196.2</v>
      </c>
      <c r="H899" s="71">
        <v>10.6</v>
      </c>
      <c r="I899" s="71">
        <v>185.6</v>
      </c>
      <c r="J899" s="71">
        <v>0</v>
      </c>
      <c r="K899" s="63">
        <f t="shared" si="1471"/>
        <v>0.88778280542986421</v>
      </c>
      <c r="L899" s="71">
        <f t="shared" ref="L899" si="1490">M899+N899+O899</f>
        <v>196.2</v>
      </c>
      <c r="M899" s="71">
        <v>10.6</v>
      </c>
      <c r="N899" s="71">
        <v>185.6</v>
      </c>
      <c r="O899" s="71">
        <v>0</v>
      </c>
      <c r="P899" s="63">
        <f t="shared" si="1473"/>
        <v>0.88778280542986421</v>
      </c>
      <c r="Q899" s="30" t="s">
        <v>1768</v>
      </c>
    </row>
    <row r="900" spans="1:17" s="1" customFormat="1" ht="102">
      <c r="A900" s="75" t="s">
        <v>23</v>
      </c>
      <c r="B900" s="81" t="s">
        <v>672</v>
      </c>
      <c r="C900" s="74">
        <f>C901+C907+C909+C913+C915+C918+C920</f>
        <v>37186.800000000003</v>
      </c>
      <c r="D900" s="74">
        <f t="shared" ref="D900:L900" si="1491">D901+D907+D909+D913+D915+D918+D920</f>
        <v>25587.100000000002</v>
      </c>
      <c r="E900" s="74">
        <f t="shared" si="1491"/>
        <v>11599.7</v>
      </c>
      <c r="F900" s="74">
        <f t="shared" si="1491"/>
        <v>0</v>
      </c>
      <c r="G900" s="74">
        <f t="shared" si="1491"/>
        <v>33551.899999999994</v>
      </c>
      <c r="H900" s="74">
        <f t="shared" si="1491"/>
        <v>22100.1</v>
      </c>
      <c r="I900" s="74">
        <f t="shared" si="1491"/>
        <v>11451.8</v>
      </c>
      <c r="J900" s="74">
        <f t="shared" si="1491"/>
        <v>0</v>
      </c>
      <c r="K900" s="63">
        <f t="shared" si="1471"/>
        <v>0.90225294997149508</v>
      </c>
      <c r="L900" s="74">
        <f t="shared" si="1491"/>
        <v>33551.899999999994</v>
      </c>
      <c r="M900" s="74">
        <f t="shared" ref="M900" si="1492">M901+M907+M909+M913+M915+M918+M920</f>
        <v>22100.1</v>
      </c>
      <c r="N900" s="74">
        <f t="shared" ref="N900" si="1493">N901+N907+N909+N913+N915+N918+N920</f>
        <v>11451.8</v>
      </c>
      <c r="O900" s="74">
        <f t="shared" ref="O900" si="1494">O901+O907+O909+O913+O915+O918+O920</f>
        <v>0</v>
      </c>
      <c r="P900" s="63">
        <f t="shared" si="1473"/>
        <v>0.90225294997149508</v>
      </c>
      <c r="Q900" s="30"/>
    </row>
    <row r="901" spans="1:17" s="1" customFormat="1" ht="51">
      <c r="A901" s="75" t="s">
        <v>899</v>
      </c>
      <c r="B901" s="81" t="s">
        <v>673</v>
      </c>
      <c r="C901" s="74">
        <f>C902+C903+C904+C905+C906</f>
        <v>18592.400000000001</v>
      </c>
      <c r="D901" s="74">
        <f>D902+D903+D904+D905+D906</f>
        <v>16643.400000000001</v>
      </c>
      <c r="E901" s="74">
        <f t="shared" ref="E901:F901" si="1495">E902+E903+E904+E905+E906</f>
        <v>1949</v>
      </c>
      <c r="F901" s="74">
        <f t="shared" si="1495"/>
        <v>0</v>
      </c>
      <c r="G901" s="74">
        <f>G902+G903+G904+G905+G906</f>
        <v>15922.4</v>
      </c>
      <c r="H901" s="74">
        <f t="shared" ref="H901:O901" si="1496">H902+H903+H904+H905+H906</f>
        <v>13973.4</v>
      </c>
      <c r="I901" s="74">
        <f t="shared" si="1496"/>
        <v>1949</v>
      </c>
      <c r="J901" s="74">
        <f t="shared" si="1496"/>
        <v>0</v>
      </c>
      <c r="K901" s="63">
        <f t="shared" si="1471"/>
        <v>0.8563929347475312</v>
      </c>
      <c r="L901" s="74">
        <f t="shared" si="1496"/>
        <v>15922.4</v>
      </c>
      <c r="M901" s="74">
        <f t="shared" si="1496"/>
        <v>13973.4</v>
      </c>
      <c r="N901" s="74">
        <f t="shared" si="1496"/>
        <v>1949</v>
      </c>
      <c r="O901" s="74">
        <f t="shared" si="1496"/>
        <v>0</v>
      </c>
      <c r="P901" s="63">
        <f t="shared" si="1473"/>
        <v>0.8563929347475312</v>
      </c>
      <c r="Q901" s="30"/>
    </row>
    <row r="902" spans="1:17" s="1" customFormat="1" ht="105">
      <c r="A902" s="75" t="s">
        <v>799</v>
      </c>
      <c r="B902" s="41" t="s">
        <v>674</v>
      </c>
      <c r="C902" s="71">
        <f t="shared" ref="C902" si="1497">D902+E902+F902</f>
        <v>0</v>
      </c>
      <c r="D902" s="71">
        <v>0</v>
      </c>
      <c r="E902" s="71">
        <v>0</v>
      </c>
      <c r="F902" s="71">
        <v>0</v>
      </c>
      <c r="G902" s="71">
        <f t="shared" ref="G902" si="1498">H902+I902+J902</f>
        <v>0</v>
      </c>
      <c r="H902" s="71">
        <v>0</v>
      </c>
      <c r="I902" s="71">
        <v>0</v>
      </c>
      <c r="J902" s="71">
        <v>0</v>
      </c>
      <c r="K902" s="63" t="s">
        <v>32</v>
      </c>
      <c r="L902" s="71">
        <f t="shared" ref="L902" si="1499">M902+N902+O902</f>
        <v>0</v>
      </c>
      <c r="M902" s="71">
        <v>0</v>
      </c>
      <c r="N902" s="71">
        <v>0</v>
      </c>
      <c r="O902" s="71">
        <v>0</v>
      </c>
      <c r="P902" s="63" t="s">
        <v>32</v>
      </c>
      <c r="Q902" s="30" t="s">
        <v>1621</v>
      </c>
    </row>
    <row r="903" spans="1:17" s="1" customFormat="1" ht="105">
      <c r="A903" s="75" t="s">
        <v>800</v>
      </c>
      <c r="B903" s="41" t="s">
        <v>675</v>
      </c>
      <c r="C903" s="71">
        <f t="shared" ref="C903" si="1500">D903+E903+F903</f>
        <v>1200</v>
      </c>
      <c r="D903" s="71">
        <v>1200</v>
      </c>
      <c r="E903" s="71">
        <v>0</v>
      </c>
      <c r="F903" s="71">
        <v>0</v>
      </c>
      <c r="G903" s="71">
        <f t="shared" ref="G903" si="1501">H903+I903+J903</f>
        <v>742.6</v>
      </c>
      <c r="H903" s="71">
        <v>742.6</v>
      </c>
      <c r="I903" s="71">
        <v>0</v>
      </c>
      <c r="J903" s="71">
        <v>0</v>
      </c>
      <c r="K903" s="63">
        <f t="shared" si="1471"/>
        <v>0.61883333333333335</v>
      </c>
      <c r="L903" s="71">
        <f t="shared" ref="L903" si="1502">M903+N903+O903</f>
        <v>742.6</v>
      </c>
      <c r="M903" s="71">
        <v>742.6</v>
      </c>
      <c r="N903" s="71">
        <v>0</v>
      </c>
      <c r="O903" s="71">
        <v>0</v>
      </c>
      <c r="P903" s="63">
        <f t="shared" si="1473"/>
        <v>0.61883333333333335</v>
      </c>
      <c r="Q903" s="30" t="s">
        <v>1770</v>
      </c>
    </row>
    <row r="904" spans="1:17" s="1" customFormat="1" ht="183.75">
      <c r="A904" s="75" t="s">
        <v>801</v>
      </c>
      <c r="B904" s="41" t="s">
        <v>676</v>
      </c>
      <c r="C904" s="71">
        <f t="shared" ref="C904" si="1503">D904+E904+F904</f>
        <v>5095</v>
      </c>
      <c r="D904" s="71">
        <v>3146</v>
      </c>
      <c r="E904" s="71">
        <v>1949</v>
      </c>
      <c r="F904" s="71">
        <v>0</v>
      </c>
      <c r="G904" s="71">
        <f t="shared" ref="G904" si="1504">H904+I904+J904</f>
        <v>4175.7</v>
      </c>
      <c r="H904" s="71">
        <v>2226.6999999999998</v>
      </c>
      <c r="I904" s="71">
        <v>1949</v>
      </c>
      <c r="J904" s="71">
        <v>0</v>
      </c>
      <c r="K904" s="63">
        <f t="shared" si="1471"/>
        <v>0.81956820412168785</v>
      </c>
      <c r="L904" s="71">
        <f t="shared" ref="L904" si="1505">M904+N904+O904</f>
        <v>4175.7</v>
      </c>
      <c r="M904" s="71">
        <v>2226.6999999999998</v>
      </c>
      <c r="N904" s="71">
        <v>1949</v>
      </c>
      <c r="O904" s="71">
        <v>0</v>
      </c>
      <c r="P904" s="63">
        <f t="shared" si="1473"/>
        <v>0.81956820412168785</v>
      </c>
      <c r="Q904" s="30" t="s">
        <v>1771</v>
      </c>
    </row>
    <row r="905" spans="1:17" s="1" customFormat="1" ht="73.5" customHeight="1">
      <c r="A905" s="75" t="s">
        <v>802</v>
      </c>
      <c r="B905" s="41" t="s">
        <v>677</v>
      </c>
      <c r="C905" s="71">
        <f t="shared" ref="C905:C906" si="1506">D905+E905+F905</f>
        <v>12280</v>
      </c>
      <c r="D905" s="71">
        <v>12280</v>
      </c>
      <c r="E905" s="71">
        <v>0</v>
      </c>
      <c r="F905" s="71">
        <v>0</v>
      </c>
      <c r="G905" s="71">
        <f t="shared" ref="G905:G906" si="1507">H905+I905+J905</f>
        <v>10986.7</v>
      </c>
      <c r="H905" s="71">
        <v>10986.7</v>
      </c>
      <c r="I905" s="71">
        <v>0</v>
      </c>
      <c r="J905" s="71">
        <v>0</v>
      </c>
      <c r="K905" s="63">
        <f t="shared" si="1471"/>
        <v>0.89468241042345287</v>
      </c>
      <c r="L905" s="71">
        <f t="shared" ref="L905:L906" si="1508">M905+N905+O905</f>
        <v>10986.7</v>
      </c>
      <c r="M905" s="71">
        <v>10986.7</v>
      </c>
      <c r="N905" s="71">
        <v>0</v>
      </c>
      <c r="O905" s="71">
        <v>0</v>
      </c>
      <c r="P905" s="63">
        <f t="shared" si="1473"/>
        <v>0.89468241042345287</v>
      </c>
      <c r="Q905" s="30" t="s">
        <v>1772</v>
      </c>
    </row>
    <row r="906" spans="1:17" s="1" customFormat="1" ht="183.75">
      <c r="A906" s="75" t="s">
        <v>828</v>
      </c>
      <c r="B906" s="41" t="s">
        <v>1197</v>
      </c>
      <c r="C906" s="71">
        <f t="shared" si="1506"/>
        <v>17.399999999999999</v>
      </c>
      <c r="D906" s="71">
        <v>17.399999999999999</v>
      </c>
      <c r="E906" s="71">
        <v>0</v>
      </c>
      <c r="F906" s="71">
        <v>0</v>
      </c>
      <c r="G906" s="71">
        <f t="shared" si="1507"/>
        <v>17.399999999999999</v>
      </c>
      <c r="H906" s="71">
        <v>17.399999999999999</v>
      </c>
      <c r="I906" s="71">
        <v>0</v>
      </c>
      <c r="J906" s="71">
        <v>0</v>
      </c>
      <c r="K906" s="63">
        <f t="shared" si="1471"/>
        <v>1</v>
      </c>
      <c r="L906" s="71">
        <f t="shared" si="1508"/>
        <v>17.399999999999999</v>
      </c>
      <c r="M906" s="71">
        <v>17.399999999999999</v>
      </c>
      <c r="N906" s="71">
        <v>0</v>
      </c>
      <c r="O906" s="71">
        <v>0</v>
      </c>
      <c r="P906" s="63">
        <f t="shared" si="1473"/>
        <v>1</v>
      </c>
      <c r="Q906" s="30"/>
    </row>
    <row r="907" spans="1:17" s="1" customFormat="1" ht="51">
      <c r="A907" s="75" t="s">
        <v>803</v>
      </c>
      <c r="B907" s="81" t="s">
        <v>678</v>
      </c>
      <c r="C907" s="74">
        <f>C908</f>
        <v>5200</v>
      </c>
      <c r="D907" s="74">
        <f t="shared" ref="D907:J907" si="1509">D908</f>
        <v>5200</v>
      </c>
      <c r="E907" s="74">
        <f t="shared" si="1509"/>
        <v>0</v>
      </c>
      <c r="F907" s="74">
        <f t="shared" si="1509"/>
        <v>0</v>
      </c>
      <c r="G907" s="74">
        <f t="shared" si="1509"/>
        <v>5073.8999999999996</v>
      </c>
      <c r="H907" s="74">
        <f t="shared" si="1509"/>
        <v>5073.8999999999996</v>
      </c>
      <c r="I907" s="74">
        <f t="shared" si="1509"/>
        <v>0</v>
      </c>
      <c r="J907" s="74">
        <f t="shared" si="1509"/>
        <v>0</v>
      </c>
      <c r="K907" s="63">
        <f t="shared" si="1471"/>
        <v>0.9757499999999999</v>
      </c>
      <c r="L907" s="74">
        <f>L908</f>
        <v>5073.8999999999996</v>
      </c>
      <c r="M907" s="74">
        <f t="shared" ref="M907:O907" si="1510">M908</f>
        <v>5073.8999999999996</v>
      </c>
      <c r="N907" s="74">
        <f t="shared" si="1510"/>
        <v>0</v>
      </c>
      <c r="O907" s="74">
        <f t="shared" si="1510"/>
        <v>0</v>
      </c>
      <c r="P907" s="63">
        <f t="shared" si="1473"/>
        <v>0.9757499999999999</v>
      </c>
      <c r="Q907" s="30"/>
    </row>
    <row r="908" spans="1:17" s="1" customFormat="1" ht="393.75">
      <c r="A908" s="75" t="s">
        <v>804</v>
      </c>
      <c r="B908" s="41" t="s">
        <v>679</v>
      </c>
      <c r="C908" s="71">
        <f t="shared" ref="C908" si="1511">D908+E908+F908</f>
        <v>5200</v>
      </c>
      <c r="D908" s="71">
        <v>5200</v>
      </c>
      <c r="E908" s="71">
        <v>0</v>
      </c>
      <c r="F908" s="71">
        <v>0</v>
      </c>
      <c r="G908" s="71">
        <f t="shared" ref="G908" si="1512">H908+I908+J908</f>
        <v>5073.8999999999996</v>
      </c>
      <c r="H908" s="71">
        <v>5073.8999999999996</v>
      </c>
      <c r="I908" s="71">
        <v>0</v>
      </c>
      <c r="J908" s="71">
        <v>0</v>
      </c>
      <c r="K908" s="63">
        <f t="shared" si="1471"/>
        <v>0.9757499999999999</v>
      </c>
      <c r="L908" s="71">
        <f t="shared" ref="L908" si="1513">M908+N908+O908</f>
        <v>5073.8999999999996</v>
      </c>
      <c r="M908" s="71">
        <v>5073.8999999999996</v>
      </c>
      <c r="N908" s="71">
        <v>0</v>
      </c>
      <c r="O908" s="71">
        <v>0</v>
      </c>
      <c r="P908" s="63">
        <f t="shared" si="1473"/>
        <v>0.9757499999999999</v>
      </c>
      <c r="Q908" s="30" t="s">
        <v>1657</v>
      </c>
    </row>
    <row r="909" spans="1:17" s="1" customFormat="1" ht="51">
      <c r="A909" s="75" t="s">
        <v>900</v>
      </c>
      <c r="B909" s="81" t="s">
        <v>680</v>
      </c>
      <c r="C909" s="74">
        <f>C910+C911+C912</f>
        <v>2195</v>
      </c>
      <c r="D909" s="74">
        <f t="shared" ref="D909:J909" si="1514">D910+D911+D912</f>
        <v>2195</v>
      </c>
      <c r="E909" s="74">
        <f t="shared" si="1514"/>
        <v>0</v>
      </c>
      <c r="F909" s="74">
        <f t="shared" si="1514"/>
        <v>0</v>
      </c>
      <c r="G909" s="74">
        <f t="shared" si="1514"/>
        <v>1624.1</v>
      </c>
      <c r="H909" s="74">
        <f t="shared" si="1514"/>
        <v>1624.1</v>
      </c>
      <c r="I909" s="74">
        <f t="shared" si="1514"/>
        <v>0</v>
      </c>
      <c r="J909" s="74">
        <f t="shared" si="1514"/>
        <v>0</v>
      </c>
      <c r="K909" s="63">
        <f t="shared" si="1471"/>
        <v>0.73990888382687925</v>
      </c>
      <c r="L909" s="74">
        <f>L910+L911+L912</f>
        <v>1624.1</v>
      </c>
      <c r="M909" s="74">
        <f t="shared" ref="M909:O909" si="1515">M910+M911+M912</f>
        <v>1624.1</v>
      </c>
      <c r="N909" s="74">
        <f t="shared" si="1515"/>
        <v>0</v>
      </c>
      <c r="O909" s="74">
        <f t="shared" si="1515"/>
        <v>0</v>
      </c>
      <c r="P909" s="63">
        <f t="shared" si="1473"/>
        <v>0.73990888382687925</v>
      </c>
      <c r="Q909" s="30"/>
    </row>
    <row r="910" spans="1:17" s="1" customFormat="1" ht="87" customHeight="1">
      <c r="A910" s="75" t="s">
        <v>825</v>
      </c>
      <c r="B910" s="41" t="s">
        <v>681</v>
      </c>
      <c r="C910" s="71">
        <f t="shared" ref="C910" si="1516">D910+E910+F910</f>
        <v>2195</v>
      </c>
      <c r="D910" s="71">
        <v>2195</v>
      </c>
      <c r="E910" s="71">
        <v>0</v>
      </c>
      <c r="F910" s="71">
        <v>0</v>
      </c>
      <c r="G910" s="71">
        <f t="shared" ref="G910" si="1517">H910+I910+J910</f>
        <v>1624.1</v>
      </c>
      <c r="H910" s="71">
        <v>1624.1</v>
      </c>
      <c r="I910" s="71">
        <v>0</v>
      </c>
      <c r="J910" s="71">
        <v>0</v>
      </c>
      <c r="K910" s="63">
        <f t="shared" si="1471"/>
        <v>0.73990888382687925</v>
      </c>
      <c r="L910" s="71">
        <f t="shared" ref="L910" si="1518">M910+N910+O910</f>
        <v>1624.1</v>
      </c>
      <c r="M910" s="71">
        <v>1624.1</v>
      </c>
      <c r="N910" s="71">
        <v>0</v>
      </c>
      <c r="O910" s="71">
        <v>0</v>
      </c>
      <c r="P910" s="63">
        <f t="shared" si="1473"/>
        <v>0.73990888382687925</v>
      </c>
      <c r="Q910" s="30" t="s">
        <v>1774</v>
      </c>
    </row>
    <row r="911" spans="1:17" s="1" customFormat="1" ht="157.5">
      <c r="A911" s="75" t="s">
        <v>826</v>
      </c>
      <c r="B911" s="41" t="s">
        <v>682</v>
      </c>
      <c r="C911" s="71">
        <f t="shared" ref="C911" si="1519">D911+E911+F911</f>
        <v>0</v>
      </c>
      <c r="D911" s="71">
        <v>0</v>
      </c>
      <c r="E911" s="71">
        <v>0</v>
      </c>
      <c r="F911" s="71">
        <v>0</v>
      </c>
      <c r="G911" s="71">
        <f t="shared" ref="G911" si="1520">H911+I911+J911</f>
        <v>0</v>
      </c>
      <c r="H911" s="71">
        <v>0</v>
      </c>
      <c r="I911" s="71">
        <v>0</v>
      </c>
      <c r="J911" s="71">
        <v>0</v>
      </c>
      <c r="K911" s="63" t="s">
        <v>32</v>
      </c>
      <c r="L911" s="71">
        <f t="shared" ref="L911" si="1521">M911+N911+O911</f>
        <v>0</v>
      </c>
      <c r="M911" s="71">
        <v>0</v>
      </c>
      <c r="N911" s="71">
        <v>0</v>
      </c>
      <c r="O911" s="71">
        <v>0</v>
      </c>
      <c r="P911" s="63" t="s">
        <v>32</v>
      </c>
      <c r="Q911" s="30" t="s">
        <v>1621</v>
      </c>
    </row>
    <row r="912" spans="1:17" s="1" customFormat="1" ht="105">
      <c r="A912" s="75" t="s">
        <v>866</v>
      </c>
      <c r="B912" s="41" t="s">
        <v>683</v>
      </c>
      <c r="C912" s="71">
        <f t="shared" ref="C912" si="1522">D912+E912+F912</f>
        <v>0</v>
      </c>
      <c r="D912" s="71">
        <v>0</v>
      </c>
      <c r="E912" s="71">
        <v>0</v>
      </c>
      <c r="F912" s="71">
        <v>0</v>
      </c>
      <c r="G912" s="71">
        <f t="shared" ref="G912" si="1523">H912+I912+J912</f>
        <v>0</v>
      </c>
      <c r="H912" s="71">
        <v>0</v>
      </c>
      <c r="I912" s="71">
        <v>0</v>
      </c>
      <c r="J912" s="71">
        <v>0</v>
      </c>
      <c r="K912" s="63" t="s">
        <v>32</v>
      </c>
      <c r="L912" s="71">
        <f t="shared" ref="L912" si="1524">M912+N912+O912</f>
        <v>0</v>
      </c>
      <c r="M912" s="71">
        <v>0</v>
      </c>
      <c r="N912" s="71">
        <v>0</v>
      </c>
      <c r="O912" s="71">
        <v>0</v>
      </c>
      <c r="P912" s="63" t="s">
        <v>32</v>
      </c>
      <c r="Q912" s="30" t="s">
        <v>1621</v>
      </c>
    </row>
    <row r="913" spans="1:17" s="1" customFormat="1" ht="26.25">
      <c r="A913" s="75" t="s">
        <v>943</v>
      </c>
      <c r="B913" s="81" t="s">
        <v>684</v>
      </c>
      <c r="C913" s="74">
        <f>C914</f>
        <v>0</v>
      </c>
      <c r="D913" s="74">
        <f t="shared" ref="D913:J913" si="1525">D914</f>
        <v>0</v>
      </c>
      <c r="E913" s="74">
        <f t="shared" si="1525"/>
        <v>0</v>
      </c>
      <c r="F913" s="74">
        <f t="shared" si="1525"/>
        <v>0</v>
      </c>
      <c r="G913" s="74">
        <f t="shared" si="1525"/>
        <v>0</v>
      </c>
      <c r="H913" s="74">
        <f t="shared" si="1525"/>
        <v>0</v>
      </c>
      <c r="I913" s="74">
        <f t="shared" si="1525"/>
        <v>0</v>
      </c>
      <c r="J913" s="74">
        <f t="shared" si="1525"/>
        <v>0</v>
      </c>
      <c r="K913" s="63" t="s">
        <v>32</v>
      </c>
      <c r="L913" s="74">
        <f>L914</f>
        <v>0</v>
      </c>
      <c r="M913" s="74">
        <f t="shared" ref="M913:O913" si="1526">M914</f>
        <v>0</v>
      </c>
      <c r="N913" s="74">
        <f t="shared" si="1526"/>
        <v>0</v>
      </c>
      <c r="O913" s="74">
        <f t="shared" si="1526"/>
        <v>0</v>
      </c>
      <c r="P913" s="63" t="s">
        <v>32</v>
      </c>
      <c r="Q913" s="30"/>
    </row>
    <row r="914" spans="1:17" s="1" customFormat="1" ht="78.75">
      <c r="A914" s="75" t="s">
        <v>897</v>
      </c>
      <c r="B914" s="41" t="s">
        <v>685</v>
      </c>
      <c r="C914" s="71">
        <f t="shared" ref="C914" si="1527">D914+E914+F914</f>
        <v>0</v>
      </c>
      <c r="D914" s="71">
        <v>0</v>
      </c>
      <c r="E914" s="71">
        <v>0</v>
      </c>
      <c r="F914" s="71">
        <v>0</v>
      </c>
      <c r="G914" s="71">
        <f t="shared" ref="G914" si="1528">H914+I914+J914</f>
        <v>0</v>
      </c>
      <c r="H914" s="71">
        <v>0</v>
      </c>
      <c r="I914" s="71">
        <v>0</v>
      </c>
      <c r="J914" s="71">
        <v>0</v>
      </c>
      <c r="K914" s="63" t="s">
        <v>32</v>
      </c>
      <c r="L914" s="71">
        <f t="shared" ref="L914" si="1529">M914+N914+O914</f>
        <v>0</v>
      </c>
      <c r="M914" s="71">
        <v>0</v>
      </c>
      <c r="N914" s="71">
        <v>0</v>
      </c>
      <c r="O914" s="71">
        <v>0</v>
      </c>
      <c r="P914" s="63" t="s">
        <v>32</v>
      </c>
      <c r="Q914" s="30" t="s">
        <v>1621</v>
      </c>
    </row>
    <row r="915" spans="1:17" s="1" customFormat="1" ht="51">
      <c r="A915" s="75" t="s">
        <v>23</v>
      </c>
      <c r="B915" s="81" t="s">
        <v>686</v>
      </c>
      <c r="C915" s="74">
        <f>C916</f>
        <v>2337</v>
      </c>
      <c r="D915" s="74">
        <f t="shared" ref="D915:J915" si="1530">D916</f>
        <v>1265</v>
      </c>
      <c r="E915" s="74">
        <f t="shared" si="1530"/>
        <v>1072</v>
      </c>
      <c r="F915" s="74">
        <f t="shared" si="1530"/>
        <v>0</v>
      </c>
      <c r="G915" s="74">
        <f t="shared" si="1530"/>
        <v>2248.1999999999998</v>
      </c>
      <c r="H915" s="74">
        <f t="shared" si="1530"/>
        <v>1216.9000000000001</v>
      </c>
      <c r="I915" s="74">
        <f t="shared" si="1530"/>
        <v>1031.3</v>
      </c>
      <c r="J915" s="74">
        <f t="shared" si="1530"/>
        <v>0</v>
      </c>
      <c r="K915" s="63">
        <f t="shared" si="1471"/>
        <v>0.96200256739409495</v>
      </c>
      <c r="L915" s="74">
        <f>L916</f>
        <v>2248.1999999999998</v>
      </c>
      <c r="M915" s="74">
        <f t="shared" ref="M915:O915" si="1531">M916</f>
        <v>1216.9000000000001</v>
      </c>
      <c r="N915" s="74">
        <f t="shared" si="1531"/>
        <v>1031.3</v>
      </c>
      <c r="O915" s="74">
        <f t="shared" si="1531"/>
        <v>0</v>
      </c>
      <c r="P915" s="63">
        <f t="shared" si="1473"/>
        <v>0.96200256739409495</v>
      </c>
      <c r="Q915" s="30"/>
    </row>
    <row r="916" spans="1:17" s="1" customFormat="1" ht="212.25" customHeight="1">
      <c r="A916" s="75" t="s">
        <v>804</v>
      </c>
      <c r="B916" s="41" t="s">
        <v>687</v>
      </c>
      <c r="C916" s="71">
        <f t="shared" ref="C916" si="1532">D916+E916+F916</f>
        <v>2337</v>
      </c>
      <c r="D916" s="71">
        <v>1265</v>
      </c>
      <c r="E916" s="71">
        <v>1072</v>
      </c>
      <c r="F916" s="71">
        <v>0</v>
      </c>
      <c r="G916" s="71">
        <f t="shared" ref="G916:G917" si="1533">H916+I916+J916</f>
        <v>2248.1999999999998</v>
      </c>
      <c r="H916" s="71">
        <v>1216.9000000000001</v>
      </c>
      <c r="I916" s="71">
        <v>1031.3</v>
      </c>
      <c r="J916" s="71">
        <v>0</v>
      </c>
      <c r="K916" s="63">
        <f t="shared" si="1471"/>
        <v>0.96200256739409495</v>
      </c>
      <c r="L916" s="71">
        <f t="shared" ref="L916:L917" si="1534">M916+N916+O916</f>
        <v>2248.1999999999998</v>
      </c>
      <c r="M916" s="71">
        <v>1216.9000000000001</v>
      </c>
      <c r="N916" s="71">
        <v>1031.3</v>
      </c>
      <c r="O916" s="71">
        <v>0</v>
      </c>
      <c r="P916" s="63">
        <f t="shared" si="1473"/>
        <v>0.96200256739409495</v>
      </c>
      <c r="Q916" s="30" t="s">
        <v>1660</v>
      </c>
    </row>
    <row r="917" spans="1:17" s="1" customFormat="1" ht="236.25">
      <c r="A917" s="75" t="s">
        <v>805</v>
      </c>
      <c r="B917" s="41" t="s">
        <v>1198</v>
      </c>
      <c r="C917" s="71">
        <v>0</v>
      </c>
      <c r="D917" s="71">
        <v>0</v>
      </c>
      <c r="E917" s="71">
        <v>0</v>
      </c>
      <c r="F917" s="71">
        <v>0</v>
      </c>
      <c r="G917" s="71">
        <f t="shared" si="1533"/>
        <v>0</v>
      </c>
      <c r="H917" s="71">
        <v>0</v>
      </c>
      <c r="I917" s="71">
        <v>0</v>
      </c>
      <c r="J917" s="71">
        <v>0</v>
      </c>
      <c r="K917" s="63" t="s">
        <v>32</v>
      </c>
      <c r="L917" s="71">
        <f t="shared" si="1534"/>
        <v>0</v>
      </c>
      <c r="M917" s="71">
        <v>0</v>
      </c>
      <c r="N917" s="71">
        <v>0</v>
      </c>
      <c r="O917" s="71">
        <v>0</v>
      </c>
      <c r="P917" s="63" t="s">
        <v>32</v>
      </c>
      <c r="Q917" s="30" t="s">
        <v>1621</v>
      </c>
    </row>
    <row r="918" spans="1:17" s="1" customFormat="1" ht="51">
      <c r="A918" s="75" t="s">
        <v>860</v>
      </c>
      <c r="B918" s="81" t="s">
        <v>688</v>
      </c>
      <c r="C918" s="74">
        <f>C919</f>
        <v>0</v>
      </c>
      <c r="D918" s="74">
        <f t="shared" ref="D918:J918" si="1535">D919</f>
        <v>0</v>
      </c>
      <c r="E918" s="74">
        <f t="shared" si="1535"/>
        <v>0</v>
      </c>
      <c r="F918" s="74">
        <f t="shared" si="1535"/>
        <v>0</v>
      </c>
      <c r="G918" s="74">
        <f t="shared" si="1535"/>
        <v>0</v>
      </c>
      <c r="H918" s="74">
        <f t="shared" si="1535"/>
        <v>0</v>
      </c>
      <c r="I918" s="74">
        <f t="shared" si="1535"/>
        <v>0</v>
      </c>
      <c r="J918" s="74">
        <f t="shared" si="1535"/>
        <v>0</v>
      </c>
      <c r="K918" s="63" t="s">
        <v>32</v>
      </c>
      <c r="L918" s="74">
        <f>L919</f>
        <v>0</v>
      </c>
      <c r="M918" s="74">
        <f t="shared" ref="M918:O918" si="1536">M919</f>
        <v>0</v>
      </c>
      <c r="N918" s="74">
        <f t="shared" si="1536"/>
        <v>0</v>
      </c>
      <c r="O918" s="74">
        <f t="shared" si="1536"/>
        <v>0</v>
      </c>
      <c r="P918" s="63" t="s">
        <v>32</v>
      </c>
      <c r="Q918" s="30"/>
    </row>
    <row r="919" spans="1:17" s="1" customFormat="1" ht="78.75">
      <c r="A919" s="75" t="s">
        <v>859</v>
      </c>
      <c r="B919" s="41" t="s">
        <v>689</v>
      </c>
      <c r="C919" s="71">
        <f t="shared" ref="C919" si="1537">D919+E919+F919</f>
        <v>0</v>
      </c>
      <c r="D919" s="71">
        <v>0</v>
      </c>
      <c r="E919" s="71">
        <v>0</v>
      </c>
      <c r="F919" s="71">
        <v>0</v>
      </c>
      <c r="G919" s="71">
        <f t="shared" ref="G919" si="1538">H919+I919+J919</f>
        <v>0</v>
      </c>
      <c r="H919" s="71">
        <v>0</v>
      </c>
      <c r="I919" s="71">
        <v>0</v>
      </c>
      <c r="J919" s="71">
        <v>0</v>
      </c>
      <c r="K919" s="63" t="s">
        <v>32</v>
      </c>
      <c r="L919" s="71">
        <f t="shared" ref="L919" si="1539">M919+N919+O919</f>
        <v>0</v>
      </c>
      <c r="M919" s="71">
        <v>0</v>
      </c>
      <c r="N919" s="71">
        <v>0</v>
      </c>
      <c r="O919" s="71">
        <v>0</v>
      </c>
      <c r="P919" s="63" t="s">
        <v>32</v>
      </c>
      <c r="Q919" s="30" t="s">
        <v>1621</v>
      </c>
    </row>
    <row r="920" spans="1:17" s="1" customFormat="1" ht="51">
      <c r="A920" s="75" t="s">
        <v>896</v>
      </c>
      <c r="B920" s="81" t="s">
        <v>252</v>
      </c>
      <c r="C920" s="74">
        <f>C921+C922+C923+C924+C925+C926</f>
        <v>8862.4000000000015</v>
      </c>
      <c r="D920" s="74">
        <f t="shared" ref="D920:L920" si="1540">D921+D922+D923+D924+D925+D926</f>
        <v>283.7</v>
      </c>
      <c r="E920" s="74">
        <f t="shared" si="1540"/>
        <v>8578.7000000000007</v>
      </c>
      <c r="F920" s="74">
        <f t="shared" si="1540"/>
        <v>0</v>
      </c>
      <c r="G920" s="74">
        <f t="shared" si="1540"/>
        <v>8683.2999999999993</v>
      </c>
      <c r="H920" s="74">
        <f t="shared" si="1540"/>
        <v>211.8</v>
      </c>
      <c r="I920" s="74">
        <f t="shared" si="1540"/>
        <v>8471.5</v>
      </c>
      <c r="J920" s="74">
        <f t="shared" si="1540"/>
        <v>0</v>
      </c>
      <c r="K920" s="63">
        <f t="shared" si="1471"/>
        <v>0.97979102726123823</v>
      </c>
      <c r="L920" s="74">
        <f t="shared" si="1540"/>
        <v>8683.2999999999993</v>
      </c>
      <c r="M920" s="74">
        <f t="shared" ref="M920" si="1541">M921+M922+M923+M924+M925+M926</f>
        <v>211.8</v>
      </c>
      <c r="N920" s="74">
        <f t="shared" ref="N920" si="1542">N921+N922+N923+N924+N925+N926</f>
        <v>8471.5</v>
      </c>
      <c r="O920" s="74">
        <f t="shared" ref="O920" si="1543">O921+O922+O923+O924+O925+O926</f>
        <v>0</v>
      </c>
      <c r="P920" s="63">
        <f t="shared" si="1473"/>
        <v>0.97979102726123823</v>
      </c>
      <c r="Q920" s="30"/>
    </row>
    <row r="921" spans="1:17" s="1" customFormat="1" ht="105">
      <c r="A921" s="75" t="s">
        <v>897</v>
      </c>
      <c r="B921" s="41" t="s">
        <v>1199</v>
      </c>
      <c r="C921" s="71">
        <f t="shared" ref="C921:C924" si="1544">D921+E921+F921</f>
        <v>0</v>
      </c>
      <c r="D921" s="71">
        <v>0</v>
      </c>
      <c r="E921" s="71">
        <v>0</v>
      </c>
      <c r="F921" s="71">
        <v>0</v>
      </c>
      <c r="G921" s="71">
        <f t="shared" ref="G921:G924" si="1545">H921+I921+J921</f>
        <v>0</v>
      </c>
      <c r="H921" s="71">
        <v>0</v>
      </c>
      <c r="I921" s="71">
        <v>0</v>
      </c>
      <c r="J921" s="71">
        <v>0</v>
      </c>
      <c r="K921" s="63" t="s">
        <v>32</v>
      </c>
      <c r="L921" s="71">
        <f t="shared" ref="L921:L924" si="1546">M921+N921+O921</f>
        <v>0</v>
      </c>
      <c r="M921" s="71">
        <v>0</v>
      </c>
      <c r="N921" s="71">
        <v>0</v>
      </c>
      <c r="O921" s="71">
        <v>0</v>
      </c>
      <c r="P921" s="63" t="s">
        <v>32</v>
      </c>
      <c r="Q921" s="30" t="s">
        <v>1621</v>
      </c>
    </row>
    <row r="922" spans="1:17" s="1" customFormat="1" ht="78.75">
      <c r="A922" s="75" t="s">
        <v>944</v>
      </c>
      <c r="B922" s="41" t="s">
        <v>690</v>
      </c>
      <c r="C922" s="71">
        <f t="shared" si="1544"/>
        <v>0</v>
      </c>
      <c r="D922" s="71">
        <v>0</v>
      </c>
      <c r="E922" s="71">
        <v>0</v>
      </c>
      <c r="F922" s="71">
        <v>0</v>
      </c>
      <c r="G922" s="71">
        <f t="shared" si="1545"/>
        <v>0</v>
      </c>
      <c r="H922" s="71">
        <v>0</v>
      </c>
      <c r="I922" s="71">
        <v>0</v>
      </c>
      <c r="J922" s="71">
        <v>0</v>
      </c>
      <c r="K922" s="63" t="s">
        <v>32</v>
      </c>
      <c r="L922" s="71">
        <f t="shared" si="1546"/>
        <v>0</v>
      </c>
      <c r="M922" s="71">
        <v>0</v>
      </c>
      <c r="N922" s="71">
        <v>0</v>
      </c>
      <c r="O922" s="71">
        <v>0</v>
      </c>
      <c r="P922" s="63" t="s">
        <v>32</v>
      </c>
      <c r="Q922" s="30" t="s">
        <v>1621</v>
      </c>
    </row>
    <row r="923" spans="1:17" s="1" customFormat="1" ht="105">
      <c r="A923" s="75" t="s">
        <v>945</v>
      </c>
      <c r="B923" s="41" t="s">
        <v>691</v>
      </c>
      <c r="C923" s="71">
        <f t="shared" si="1544"/>
        <v>0</v>
      </c>
      <c r="D923" s="71">
        <v>0</v>
      </c>
      <c r="E923" s="71">
        <v>0</v>
      </c>
      <c r="F923" s="71">
        <v>0</v>
      </c>
      <c r="G923" s="71">
        <f t="shared" si="1545"/>
        <v>0</v>
      </c>
      <c r="H923" s="71">
        <v>0</v>
      </c>
      <c r="I923" s="71">
        <v>0</v>
      </c>
      <c r="J923" s="71">
        <v>0</v>
      </c>
      <c r="K923" s="63" t="s">
        <v>32</v>
      </c>
      <c r="L923" s="71">
        <f t="shared" si="1546"/>
        <v>0</v>
      </c>
      <c r="M923" s="71">
        <v>0</v>
      </c>
      <c r="N923" s="71">
        <v>0</v>
      </c>
      <c r="O923" s="71">
        <v>0</v>
      </c>
      <c r="P923" s="63" t="s">
        <v>32</v>
      </c>
      <c r="Q923" s="30" t="s">
        <v>1621</v>
      </c>
    </row>
    <row r="924" spans="1:17" s="1" customFormat="1" ht="183.75">
      <c r="A924" s="75" t="s">
        <v>946</v>
      </c>
      <c r="B924" s="41" t="s">
        <v>1200</v>
      </c>
      <c r="C924" s="71">
        <f t="shared" si="1544"/>
        <v>8862.4000000000015</v>
      </c>
      <c r="D924" s="71">
        <v>283.7</v>
      </c>
      <c r="E924" s="71">
        <f>6434+2144.7</f>
        <v>8578.7000000000007</v>
      </c>
      <c r="F924" s="71">
        <v>0</v>
      </c>
      <c r="G924" s="71">
        <f t="shared" si="1545"/>
        <v>8683.2999999999993</v>
      </c>
      <c r="H924" s="71">
        <v>211.8</v>
      </c>
      <c r="I924" s="71">
        <f>6353.6+2117.9</f>
        <v>8471.5</v>
      </c>
      <c r="J924" s="71">
        <v>0</v>
      </c>
      <c r="K924" s="63">
        <f t="shared" si="1471"/>
        <v>0.97979102726123823</v>
      </c>
      <c r="L924" s="71">
        <f t="shared" si="1546"/>
        <v>8683.2999999999993</v>
      </c>
      <c r="M924" s="71">
        <v>211.8</v>
      </c>
      <c r="N924" s="71">
        <f>6353.6+2117.9</f>
        <v>8471.5</v>
      </c>
      <c r="O924" s="71">
        <v>0</v>
      </c>
      <c r="P924" s="63">
        <f t="shared" si="3"/>
        <v>0.97979102726123823</v>
      </c>
      <c r="Q924" s="30" t="s">
        <v>1657</v>
      </c>
    </row>
    <row r="925" spans="1:17" s="1" customFormat="1" ht="288.75">
      <c r="A925" s="75" t="s">
        <v>964</v>
      </c>
      <c r="B925" s="41" t="s">
        <v>1201</v>
      </c>
      <c r="C925" s="71">
        <f t="shared" ref="C925" si="1547">D925+E925+F925</f>
        <v>0</v>
      </c>
      <c r="D925" s="71">
        <v>0</v>
      </c>
      <c r="E925" s="71">
        <v>0</v>
      </c>
      <c r="F925" s="71">
        <v>0</v>
      </c>
      <c r="G925" s="71">
        <f t="shared" ref="G925" si="1548">H925+I925+J925</f>
        <v>0</v>
      </c>
      <c r="H925" s="71">
        <v>0</v>
      </c>
      <c r="I925" s="71">
        <v>0</v>
      </c>
      <c r="J925" s="71">
        <v>0</v>
      </c>
      <c r="K925" s="63" t="s">
        <v>32</v>
      </c>
      <c r="L925" s="71">
        <f t="shared" ref="L925" si="1549">M925+N925+O925</f>
        <v>0</v>
      </c>
      <c r="M925" s="71">
        <v>0</v>
      </c>
      <c r="N925" s="71">
        <v>0</v>
      </c>
      <c r="O925" s="71">
        <v>0</v>
      </c>
      <c r="P925" s="63" t="s">
        <v>32</v>
      </c>
      <c r="Q925" s="30" t="s">
        <v>1621</v>
      </c>
    </row>
    <row r="926" spans="1:17" s="1" customFormat="1" ht="236.25">
      <c r="A926" s="75" t="s">
        <v>964</v>
      </c>
      <c r="B926" s="41" t="s">
        <v>1202</v>
      </c>
      <c r="C926" s="71">
        <f t="shared" ref="C926" si="1550">D926+E926+F926</f>
        <v>0</v>
      </c>
      <c r="D926" s="71">
        <v>0</v>
      </c>
      <c r="E926" s="71">
        <v>0</v>
      </c>
      <c r="F926" s="71">
        <v>0</v>
      </c>
      <c r="G926" s="71">
        <f t="shared" ref="G926" si="1551">H926+I926+J926</f>
        <v>0</v>
      </c>
      <c r="H926" s="71">
        <v>0</v>
      </c>
      <c r="I926" s="71">
        <v>0</v>
      </c>
      <c r="J926" s="71">
        <v>0</v>
      </c>
      <c r="K926" s="63" t="s">
        <v>32</v>
      </c>
      <c r="L926" s="71">
        <f t="shared" ref="L926" si="1552">M926+N926+O926</f>
        <v>0</v>
      </c>
      <c r="M926" s="71">
        <v>0</v>
      </c>
      <c r="N926" s="71">
        <v>0</v>
      </c>
      <c r="O926" s="71">
        <v>0</v>
      </c>
      <c r="P926" s="63" t="s">
        <v>32</v>
      </c>
      <c r="Q926" s="30" t="s">
        <v>1621</v>
      </c>
    </row>
    <row r="927" spans="1:17" s="1" customFormat="1" ht="103.5" customHeight="1">
      <c r="A927" s="42" t="s">
        <v>42</v>
      </c>
      <c r="B927" s="83" t="s">
        <v>59</v>
      </c>
      <c r="C927" s="74">
        <f>C928+C938</f>
        <v>2867</v>
      </c>
      <c r="D927" s="74">
        <f t="shared" ref="D927:L927" si="1553">D928+D938</f>
        <v>0</v>
      </c>
      <c r="E927" s="74">
        <f t="shared" si="1553"/>
        <v>2867</v>
      </c>
      <c r="F927" s="74">
        <f t="shared" si="1553"/>
        <v>0</v>
      </c>
      <c r="G927" s="74">
        <f t="shared" si="1553"/>
        <v>2850.8</v>
      </c>
      <c r="H927" s="74">
        <f t="shared" si="1553"/>
        <v>0</v>
      </c>
      <c r="I927" s="74">
        <f t="shared" si="1553"/>
        <v>2850.8</v>
      </c>
      <c r="J927" s="74">
        <f t="shared" si="1553"/>
        <v>0</v>
      </c>
      <c r="K927" s="63">
        <f t="shared" si="7"/>
        <v>0.9943494942448553</v>
      </c>
      <c r="L927" s="74">
        <f t="shared" si="1553"/>
        <v>2850.8</v>
      </c>
      <c r="M927" s="74">
        <f t="shared" ref="M927" si="1554">M928+M938</f>
        <v>0</v>
      </c>
      <c r="N927" s="74">
        <f t="shared" ref="N927" si="1555">N928+N938</f>
        <v>2850.8</v>
      </c>
      <c r="O927" s="74">
        <f t="shared" ref="O927" si="1556">O928+O938</f>
        <v>0</v>
      </c>
      <c r="P927" s="63">
        <f t="shared" si="3"/>
        <v>0.9943494942448553</v>
      </c>
      <c r="Q927" s="30"/>
    </row>
    <row r="928" spans="1:17" s="1" customFormat="1" ht="51">
      <c r="A928" s="42" t="s">
        <v>6</v>
      </c>
      <c r="B928" s="81" t="s">
        <v>692</v>
      </c>
      <c r="C928" s="74">
        <f>C929+C932+C935</f>
        <v>0</v>
      </c>
      <c r="D928" s="74">
        <f t="shared" ref="D928:O928" si="1557">D929+D932+D935</f>
        <v>0</v>
      </c>
      <c r="E928" s="74">
        <f t="shared" si="1557"/>
        <v>0</v>
      </c>
      <c r="F928" s="74">
        <f t="shared" si="1557"/>
        <v>0</v>
      </c>
      <c r="G928" s="74">
        <f t="shared" si="1557"/>
        <v>0</v>
      </c>
      <c r="H928" s="74">
        <f t="shared" si="1557"/>
        <v>0</v>
      </c>
      <c r="I928" s="74">
        <f t="shared" si="1557"/>
        <v>0</v>
      </c>
      <c r="J928" s="74">
        <f t="shared" si="1557"/>
        <v>0</v>
      </c>
      <c r="K928" s="74" t="s">
        <v>32</v>
      </c>
      <c r="L928" s="74">
        <f t="shared" si="1557"/>
        <v>0</v>
      </c>
      <c r="M928" s="74">
        <f t="shared" si="1557"/>
        <v>0</v>
      </c>
      <c r="N928" s="74">
        <f t="shared" si="1557"/>
        <v>0</v>
      </c>
      <c r="O928" s="74">
        <f t="shared" si="1557"/>
        <v>0</v>
      </c>
      <c r="P928" s="74" t="s">
        <v>32</v>
      </c>
      <c r="Q928" s="30"/>
    </row>
    <row r="929" spans="1:17" s="1" customFormat="1" ht="127.5">
      <c r="A929" s="75" t="s">
        <v>803</v>
      </c>
      <c r="B929" s="81" t="s">
        <v>693</v>
      </c>
      <c r="C929" s="74">
        <f>C930+C931</f>
        <v>0</v>
      </c>
      <c r="D929" s="74">
        <f t="shared" ref="D929:O929" si="1558">D930+D931</f>
        <v>0</v>
      </c>
      <c r="E929" s="74">
        <f t="shared" si="1558"/>
        <v>0</v>
      </c>
      <c r="F929" s="74">
        <f t="shared" si="1558"/>
        <v>0</v>
      </c>
      <c r="G929" s="74">
        <f t="shared" si="1558"/>
        <v>0</v>
      </c>
      <c r="H929" s="74">
        <f t="shared" si="1558"/>
        <v>0</v>
      </c>
      <c r="I929" s="74">
        <f t="shared" si="1558"/>
        <v>0</v>
      </c>
      <c r="J929" s="74">
        <f t="shared" si="1558"/>
        <v>0</v>
      </c>
      <c r="K929" s="74" t="s">
        <v>32</v>
      </c>
      <c r="L929" s="74">
        <f t="shared" si="1558"/>
        <v>0</v>
      </c>
      <c r="M929" s="74">
        <f t="shared" si="1558"/>
        <v>0</v>
      </c>
      <c r="N929" s="74">
        <f t="shared" si="1558"/>
        <v>0</v>
      </c>
      <c r="O929" s="74">
        <f t="shared" si="1558"/>
        <v>0</v>
      </c>
      <c r="P929" s="74" t="s">
        <v>32</v>
      </c>
      <c r="Q929" s="30"/>
    </row>
    <row r="930" spans="1:17" s="1" customFormat="1" ht="312" customHeight="1">
      <c r="A930" s="75" t="s">
        <v>804</v>
      </c>
      <c r="B930" s="41" t="s">
        <v>694</v>
      </c>
      <c r="C930" s="71">
        <f t="shared" ref="C930" si="1559">D930+E930+F930</f>
        <v>0</v>
      </c>
      <c r="D930" s="71">
        <v>0</v>
      </c>
      <c r="E930" s="71">
        <v>0</v>
      </c>
      <c r="F930" s="71">
        <v>0</v>
      </c>
      <c r="G930" s="71">
        <f t="shared" ref="G930" si="1560">H930+I930+J930</f>
        <v>0</v>
      </c>
      <c r="H930" s="71">
        <v>0</v>
      </c>
      <c r="I930" s="71">
        <v>0</v>
      </c>
      <c r="J930" s="71">
        <v>0</v>
      </c>
      <c r="K930" s="63" t="s">
        <v>32</v>
      </c>
      <c r="L930" s="71">
        <f t="shared" ref="L930" si="1561">M930+N930+O930</f>
        <v>0</v>
      </c>
      <c r="M930" s="71">
        <v>0</v>
      </c>
      <c r="N930" s="71">
        <v>0</v>
      </c>
      <c r="O930" s="71">
        <v>0</v>
      </c>
      <c r="P930" s="63" t="s">
        <v>32</v>
      </c>
      <c r="Q930" s="86" t="s">
        <v>1651</v>
      </c>
    </row>
    <row r="931" spans="1:17" s="1" customFormat="1" ht="409.5" customHeight="1">
      <c r="A931" s="75" t="s">
        <v>805</v>
      </c>
      <c r="B931" s="41" t="s">
        <v>695</v>
      </c>
      <c r="C931" s="71">
        <f t="shared" ref="C931" si="1562">D931+E931+F931</f>
        <v>0</v>
      </c>
      <c r="D931" s="71">
        <v>0</v>
      </c>
      <c r="E931" s="71">
        <v>0</v>
      </c>
      <c r="F931" s="71">
        <v>0</v>
      </c>
      <c r="G931" s="71">
        <f t="shared" ref="G931" si="1563">H931+I931+J931</f>
        <v>0</v>
      </c>
      <c r="H931" s="71">
        <v>0</v>
      </c>
      <c r="I931" s="71">
        <v>0</v>
      </c>
      <c r="J931" s="71">
        <v>0</v>
      </c>
      <c r="K931" s="63" t="s">
        <v>32</v>
      </c>
      <c r="L931" s="71">
        <f t="shared" ref="L931" si="1564">M931+N931+O931</f>
        <v>0</v>
      </c>
      <c r="M931" s="71">
        <v>0</v>
      </c>
      <c r="N931" s="71">
        <v>0</v>
      </c>
      <c r="O931" s="71">
        <v>0</v>
      </c>
      <c r="P931" s="63" t="s">
        <v>32</v>
      </c>
      <c r="Q931" s="87"/>
    </row>
    <row r="932" spans="1:17" s="1" customFormat="1" ht="127.5">
      <c r="A932" s="75" t="s">
        <v>999</v>
      </c>
      <c r="B932" s="81" t="s">
        <v>696</v>
      </c>
      <c r="C932" s="74">
        <f>C933+C934</f>
        <v>0</v>
      </c>
      <c r="D932" s="74">
        <f t="shared" ref="D932:O932" si="1565">D933+D934</f>
        <v>0</v>
      </c>
      <c r="E932" s="74">
        <f t="shared" si="1565"/>
        <v>0</v>
      </c>
      <c r="F932" s="74">
        <f t="shared" si="1565"/>
        <v>0</v>
      </c>
      <c r="G932" s="74">
        <f t="shared" si="1565"/>
        <v>0</v>
      </c>
      <c r="H932" s="74">
        <f t="shared" si="1565"/>
        <v>0</v>
      </c>
      <c r="I932" s="74">
        <f t="shared" si="1565"/>
        <v>0</v>
      </c>
      <c r="J932" s="74">
        <f t="shared" si="1565"/>
        <v>0</v>
      </c>
      <c r="K932" s="63" t="s">
        <v>32</v>
      </c>
      <c r="L932" s="74">
        <f t="shared" si="1565"/>
        <v>0</v>
      </c>
      <c r="M932" s="74">
        <f t="shared" si="1565"/>
        <v>0</v>
      </c>
      <c r="N932" s="74">
        <f t="shared" si="1565"/>
        <v>0</v>
      </c>
      <c r="O932" s="74">
        <f t="shared" si="1565"/>
        <v>0</v>
      </c>
      <c r="P932" s="63" t="s">
        <v>32</v>
      </c>
      <c r="Q932" s="88"/>
    </row>
    <row r="933" spans="1:17" s="1" customFormat="1" ht="309" customHeight="1">
      <c r="A933" s="75" t="s">
        <v>825</v>
      </c>
      <c r="B933" s="41" t="s">
        <v>697</v>
      </c>
      <c r="C933" s="71">
        <f t="shared" ref="C933" si="1566">D933+E933+F933</f>
        <v>0</v>
      </c>
      <c r="D933" s="71">
        <v>0</v>
      </c>
      <c r="E933" s="71">
        <v>0</v>
      </c>
      <c r="F933" s="71">
        <v>0</v>
      </c>
      <c r="G933" s="71">
        <f t="shared" ref="G933" si="1567">H933+I933+J933</f>
        <v>0</v>
      </c>
      <c r="H933" s="71">
        <v>0</v>
      </c>
      <c r="I933" s="71">
        <v>0</v>
      </c>
      <c r="J933" s="71">
        <v>0</v>
      </c>
      <c r="K933" s="63" t="s">
        <v>32</v>
      </c>
      <c r="L933" s="71">
        <f t="shared" ref="L933" si="1568">M933+N933+O933</f>
        <v>0</v>
      </c>
      <c r="M933" s="71">
        <v>0</v>
      </c>
      <c r="N933" s="71">
        <v>0</v>
      </c>
      <c r="O933" s="71">
        <v>0</v>
      </c>
      <c r="P933" s="63" t="s">
        <v>32</v>
      </c>
      <c r="Q933" s="89" t="s">
        <v>1652</v>
      </c>
    </row>
    <row r="934" spans="1:17" s="1" customFormat="1" ht="183.75">
      <c r="A934" s="75" t="s">
        <v>826</v>
      </c>
      <c r="B934" s="41" t="s">
        <v>698</v>
      </c>
      <c r="C934" s="71">
        <f t="shared" ref="C934" si="1569">D934+E934+F934</f>
        <v>0</v>
      </c>
      <c r="D934" s="71">
        <v>0</v>
      </c>
      <c r="E934" s="71">
        <v>0</v>
      </c>
      <c r="F934" s="71">
        <v>0</v>
      </c>
      <c r="G934" s="71">
        <f t="shared" ref="G934" si="1570">H934+I934+J934</f>
        <v>0</v>
      </c>
      <c r="H934" s="71">
        <v>0</v>
      </c>
      <c r="I934" s="71">
        <v>0</v>
      </c>
      <c r="J934" s="71">
        <v>0</v>
      </c>
      <c r="K934" s="63" t="s">
        <v>32</v>
      </c>
      <c r="L934" s="71">
        <f t="shared" ref="L934" si="1571">M934+N934+O934</f>
        <v>0</v>
      </c>
      <c r="M934" s="71">
        <v>0</v>
      </c>
      <c r="N934" s="71">
        <v>0</v>
      </c>
      <c r="O934" s="71">
        <v>0</v>
      </c>
      <c r="P934" s="63" t="s">
        <v>32</v>
      </c>
      <c r="Q934" s="90"/>
    </row>
    <row r="935" spans="1:17" s="1" customFormat="1" ht="102">
      <c r="A935" s="75" t="s">
        <v>943</v>
      </c>
      <c r="B935" s="81" t="s">
        <v>699</v>
      </c>
      <c r="C935" s="74">
        <f>C936+C937</f>
        <v>0</v>
      </c>
      <c r="D935" s="74">
        <f t="shared" ref="D935:J935" si="1572">D936+D937</f>
        <v>0</v>
      </c>
      <c r="E935" s="74">
        <f t="shared" si="1572"/>
        <v>0</v>
      </c>
      <c r="F935" s="74">
        <f t="shared" si="1572"/>
        <v>0</v>
      </c>
      <c r="G935" s="74">
        <f t="shared" si="1572"/>
        <v>0</v>
      </c>
      <c r="H935" s="74">
        <f t="shared" si="1572"/>
        <v>0</v>
      </c>
      <c r="I935" s="74">
        <f t="shared" si="1572"/>
        <v>0</v>
      </c>
      <c r="J935" s="74">
        <f t="shared" si="1572"/>
        <v>0</v>
      </c>
      <c r="K935" s="63" t="s">
        <v>32</v>
      </c>
      <c r="L935" s="74">
        <f>L936+L937</f>
        <v>0</v>
      </c>
      <c r="M935" s="74">
        <f t="shared" ref="M935:O935" si="1573">M936+M937</f>
        <v>0</v>
      </c>
      <c r="N935" s="74">
        <f t="shared" si="1573"/>
        <v>0</v>
      </c>
      <c r="O935" s="74">
        <f t="shared" si="1573"/>
        <v>0</v>
      </c>
      <c r="P935" s="63" t="s">
        <v>32</v>
      </c>
      <c r="Q935" s="30"/>
    </row>
    <row r="936" spans="1:17" s="1" customFormat="1" ht="207.75" customHeight="1">
      <c r="A936" s="75" t="s">
        <v>897</v>
      </c>
      <c r="B936" s="41" t="s">
        <v>700</v>
      </c>
      <c r="C936" s="71">
        <f t="shared" ref="C936" si="1574">D936+E936+F936</f>
        <v>0</v>
      </c>
      <c r="D936" s="71">
        <v>0</v>
      </c>
      <c r="E936" s="71">
        <v>0</v>
      </c>
      <c r="F936" s="71">
        <v>0</v>
      </c>
      <c r="G936" s="71">
        <f t="shared" ref="G936" si="1575">H936+I936+J936</f>
        <v>0</v>
      </c>
      <c r="H936" s="71">
        <v>0</v>
      </c>
      <c r="I936" s="71">
        <v>0</v>
      </c>
      <c r="J936" s="71">
        <v>0</v>
      </c>
      <c r="K936" s="63" t="s">
        <v>32</v>
      </c>
      <c r="L936" s="71">
        <f t="shared" ref="L936" si="1576">M936+N936+O936</f>
        <v>0</v>
      </c>
      <c r="M936" s="71">
        <v>0</v>
      </c>
      <c r="N936" s="71">
        <v>0</v>
      </c>
      <c r="O936" s="71">
        <v>0</v>
      </c>
      <c r="P936" s="63" t="s">
        <v>32</v>
      </c>
      <c r="Q936" s="89" t="s">
        <v>1725</v>
      </c>
    </row>
    <row r="937" spans="1:17" s="1" customFormat="1" ht="183.75">
      <c r="A937" s="75" t="s">
        <v>944</v>
      </c>
      <c r="B937" s="41" t="s">
        <v>701</v>
      </c>
      <c r="C937" s="71">
        <f t="shared" ref="C937" si="1577">D937+E937+F937</f>
        <v>0</v>
      </c>
      <c r="D937" s="71">
        <v>0</v>
      </c>
      <c r="E937" s="71">
        <v>0</v>
      </c>
      <c r="F937" s="71">
        <v>0</v>
      </c>
      <c r="G937" s="71">
        <f t="shared" ref="G937" si="1578">H937+I937+J937</f>
        <v>0</v>
      </c>
      <c r="H937" s="71">
        <v>0</v>
      </c>
      <c r="I937" s="71">
        <v>0</v>
      </c>
      <c r="J937" s="71">
        <v>0</v>
      </c>
      <c r="K937" s="63" t="s">
        <v>32</v>
      </c>
      <c r="L937" s="71">
        <f t="shared" ref="L937" si="1579">M937+N937+O937</f>
        <v>0</v>
      </c>
      <c r="M937" s="71">
        <v>0</v>
      </c>
      <c r="N937" s="71">
        <v>0</v>
      </c>
      <c r="O937" s="71">
        <v>0</v>
      </c>
      <c r="P937" s="63" t="s">
        <v>32</v>
      </c>
      <c r="Q937" s="90"/>
    </row>
    <row r="938" spans="1:17" s="1" customFormat="1" ht="51">
      <c r="A938" s="75" t="s">
        <v>23</v>
      </c>
      <c r="B938" s="81" t="s">
        <v>702</v>
      </c>
      <c r="C938" s="74">
        <f>C939+C941</f>
        <v>2867</v>
      </c>
      <c r="D938" s="74">
        <f t="shared" ref="D938:J938" si="1580">D939+D941</f>
        <v>0</v>
      </c>
      <c r="E938" s="74">
        <f t="shared" si="1580"/>
        <v>2867</v>
      </c>
      <c r="F938" s="74">
        <f t="shared" si="1580"/>
        <v>0</v>
      </c>
      <c r="G938" s="74">
        <f t="shared" si="1580"/>
        <v>2850.8</v>
      </c>
      <c r="H938" s="74">
        <f t="shared" si="1580"/>
        <v>0</v>
      </c>
      <c r="I938" s="74">
        <f t="shared" si="1580"/>
        <v>2850.8</v>
      </c>
      <c r="J938" s="74">
        <f t="shared" si="1580"/>
        <v>0</v>
      </c>
      <c r="K938" s="63">
        <f t="shared" ref="K938:K940" si="1581">G938/C938</f>
        <v>0.9943494942448553</v>
      </c>
      <c r="L938" s="74">
        <f>L939+L941</f>
        <v>2850.8</v>
      </c>
      <c r="M938" s="74">
        <f t="shared" ref="M938:O938" si="1582">M939+M941</f>
        <v>0</v>
      </c>
      <c r="N938" s="74">
        <f t="shared" si="1582"/>
        <v>2850.8</v>
      </c>
      <c r="O938" s="74">
        <f t="shared" si="1582"/>
        <v>0</v>
      </c>
      <c r="P938" s="63">
        <f t="shared" si="3"/>
        <v>0.9943494942448553</v>
      </c>
      <c r="Q938" s="30"/>
    </row>
    <row r="939" spans="1:17" s="1" customFormat="1" ht="127.5">
      <c r="A939" s="75" t="s">
        <v>999</v>
      </c>
      <c r="B939" s="81" t="s">
        <v>703</v>
      </c>
      <c r="C939" s="74">
        <f>C940</f>
        <v>2867</v>
      </c>
      <c r="D939" s="74">
        <f t="shared" ref="D939:J939" si="1583">D940</f>
        <v>0</v>
      </c>
      <c r="E939" s="74">
        <f t="shared" si="1583"/>
        <v>2867</v>
      </c>
      <c r="F939" s="74">
        <f t="shared" si="1583"/>
        <v>0</v>
      </c>
      <c r="G939" s="74">
        <f t="shared" si="1583"/>
        <v>2850.8</v>
      </c>
      <c r="H939" s="74">
        <f t="shared" si="1583"/>
        <v>0</v>
      </c>
      <c r="I939" s="74">
        <f t="shared" si="1583"/>
        <v>2850.8</v>
      </c>
      <c r="J939" s="74">
        <f t="shared" si="1583"/>
        <v>0</v>
      </c>
      <c r="K939" s="63">
        <f t="shared" si="1581"/>
        <v>0.9943494942448553</v>
      </c>
      <c r="L939" s="74">
        <f>L940</f>
        <v>2850.8</v>
      </c>
      <c r="M939" s="74">
        <f t="shared" ref="M939:O939" si="1584">M940</f>
        <v>0</v>
      </c>
      <c r="N939" s="74">
        <f t="shared" si="1584"/>
        <v>2850.8</v>
      </c>
      <c r="O939" s="74">
        <f t="shared" si="1584"/>
        <v>0</v>
      </c>
      <c r="P939" s="63">
        <f t="shared" ref="P939:P940" si="1585">L939/C939</f>
        <v>0.9943494942448553</v>
      </c>
      <c r="Q939" s="30"/>
    </row>
    <row r="940" spans="1:17" s="1" customFormat="1" ht="341.25">
      <c r="A940" s="75" t="s">
        <v>825</v>
      </c>
      <c r="B940" s="41" t="s">
        <v>704</v>
      </c>
      <c r="C940" s="71">
        <f t="shared" ref="C940" si="1586">D940+E940+F940</f>
        <v>2867</v>
      </c>
      <c r="D940" s="71">
        <v>0</v>
      </c>
      <c r="E940" s="71">
        <v>2867</v>
      </c>
      <c r="F940" s="71">
        <v>0</v>
      </c>
      <c r="G940" s="71">
        <f t="shared" ref="G940" si="1587">H940+I940+J940</f>
        <v>2850.8</v>
      </c>
      <c r="H940" s="71">
        <v>0</v>
      </c>
      <c r="I940" s="71">
        <v>2850.8</v>
      </c>
      <c r="J940" s="71">
        <v>0</v>
      </c>
      <c r="K940" s="63">
        <f t="shared" si="1581"/>
        <v>0.9943494942448553</v>
      </c>
      <c r="L940" s="71">
        <f t="shared" ref="L940" si="1588">M940+N940+O940</f>
        <v>2850.8</v>
      </c>
      <c r="M940" s="71">
        <v>0</v>
      </c>
      <c r="N940" s="71">
        <v>2850.8</v>
      </c>
      <c r="O940" s="71">
        <v>0</v>
      </c>
      <c r="P940" s="63">
        <f t="shared" si="1585"/>
        <v>0.9943494942448553</v>
      </c>
      <c r="Q940" s="30"/>
    </row>
    <row r="941" spans="1:17" s="1" customFormat="1" ht="102">
      <c r="A941" s="75" t="s">
        <v>1080</v>
      </c>
      <c r="B941" s="81" t="s">
        <v>705</v>
      </c>
      <c r="C941" s="74">
        <f>C942</f>
        <v>0</v>
      </c>
      <c r="D941" s="74">
        <f t="shared" ref="D941:J941" si="1589">D942</f>
        <v>0</v>
      </c>
      <c r="E941" s="74">
        <f t="shared" si="1589"/>
        <v>0</v>
      </c>
      <c r="F941" s="74">
        <f t="shared" si="1589"/>
        <v>0</v>
      </c>
      <c r="G941" s="74">
        <f t="shared" si="1589"/>
        <v>0</v>
      </c>
      <c r="H941" s="74">
        <f t="shared" si="1589"/>
        <v>0</v>
      </c>
      <c r="I941" s="74">
        <f t="shared" si="1589"/>
        <v>0</v>
      </c>
      <c r="J941" s="74">
        <f t="shared" si="1589"/>
        <v>0</v>
      </c>
      <c r="K941" s="63" t="s">
        <v>32</v>
      </c>
      <c r="L941" s="74">
        <f>L942</f>
        <v>0</v>
      </c>
      <c r="M941" s="74">
        <f t="shared" ref="M941:O941" si="1590">M942</f>
        <v>0</v>
      </c>
      <c r="N941" s="74">
        <f t="shared" si="1590"/>
        <v>0</v>
      </c>
      <c r="O941" s="74">
        <f t="shared" si="1590"/>
        <v>0</v>
      </c>
      <c r="P941" s="63" t="s">
        <v>32</v>
      </c>
      <c r="Q941" s="30"/>
    </row>
    <row r="942" spans="1:17" s="1" customFormat="1" ht="219.75" customHeight="1">
      <c r="A942" s="75" t="s">
        <v>897</v>
      </c>
      <c r="B942" s="41" t="s">
        <v>706</v>
      </c>
      <c r="C942" s="71">
        <f t="shared" ref="C942" si="1591">D942+E942+F942</f>
        <v>0</v>
      </c>
      <c r="D942" s="71">
        <v>0</v>
      </c>
      <c r="E942" s="71">
        <v>0</v>
      </c>
      <c r="F942" s="71">
        <v>0</v>
      </c>
      <c r="G942" s="71">
        <f t="shared" ref="G942" si="1592">H942+I942+J942</f>
        <v>0</v>
      </c>
      <c r="H942" s="71">
        <v>0</v>
      </c>
      <c r="I942" s="71">
        <v>0</v>
      </c>
      <c r="J942" s="71">
        <v>0</v>
      </c>
      <c r="K942" s="63" t="s">
        <v>32</v>
      </c>
      <c r="L942" s="71">
        <f t="shared" ref="L942" si="1593">M942+N942+O942</f>
        <v>0</v>
      </c>
      <c r="M942" s="71">
        <v>0</v>
      </c>
      <c r="N942" s="71">
        <v>0</v>
      </c>
      <c r="O942" s="71">
        <v>0</v>
      </c>
      <c r="P942" s="63" t="s">
        <v>32</v>
      </c>
      <c r="Q942" s="30" t="s">
        <v>1653</v>
      </c>
    </row>
    <row r="943" spans="1:17" s="1" customFormat="1" ht="103.5" customHeight="1">
      <c r="A943" s="42" t="s">
        <v>43</v>
      </c>
      <c r="B943" s="83" t="s">
        <v>60</v>
      </c>
      <c r="C943" s="74">
        <f t="shared" ref="C943:J943" si="1594">C944+C1005+C1037</f>
        <v>1021211.2499999998</v>
      </c>
      <c r="D943" s="74">
        <f t="shared" si="1594"/>
        <v>691913.05999999994</v>
      </c>
      <c r="E943" s="74">
        <f t="shared" si="1594"/>
        <v>313980.93</v>
      </c>
      <c r="F943" s="74">
        <f t="shared" si="1594"/>
        <v>15317.26</v>
      </c>
      <c r="G943" s="74">
        <f t="shared" si="1594"/>
        <v>977801.7</v>
      </c>
      <c r="H943" s="74">
        <f t="shared" si="1594"/>
        <v>658963.68999999994</v>
      </c>
      <c r="I943" s="74">
        <f t="shared" si="1594"/>
        <v>304229.61</v>
      </c>
      <c r="J943" s="74">
        <f t="shared" si="1594"/>
        <v>14608.4</v>
      </c>
      <c r="K943" s="63">
        <f t="shared" si="7"/>
        <v>0.95749209578331629</v>
      </c>
      <c r="L943" s="74">
        <f>L944+L1005+L1037</f>
        <v>977801.7699999999</v>
      </c>
      <c r="M943" s="74">
        <f>M944+M1005+M1037</f>
        <v>658963.73</v>
      </c>
      <c r="N943" s="74">
        <f>N944+N1005+N1037</f>
        <v>304229.63999999996</v>
      </c>
      <c r="O943" s="74">
        <f>O944+O1005+O1037</f>
        <v>14608.4</v>
      </c>
      <c r="P943" s="63">
        <f t="shared" si="3"/>
        <v>0.95749216432936879</v>
      </c>
      <c r="Q943" s="30"/>
    </row>
    <row r="944" spans="1:17" s="1" customFormat="1" ht="46.5" customHeight="1">
      <c r="A944" s="75" t="s">
        <v>6</v>
      </c>
      <c r="B944" s="81" t="s">
        <v>707</v>
      </c>
      <c r="C944" s="74">
        <f t="shared" ref="C944:J944" si="1595">C945+C992</f>
        <v>623142.85999999987</v>
      </c>
      <c r="D944" s="74">
        <f t="shared" si="1595"/>
        <v>322327.48</v>
      </c>
      <c r="E944" s="74">
        <f t="shared" si="1595"/>
        <v>300815.38</v>
      </c>
      <c r="F944" s="74">
        <f t="shared" si="1595"/>
        <v>0</v>
      </c>
      <c r="G944" s="74">
        <f t="shared" si="1595"/>
        <v>592801.65999999992</v>
      </c>
      <c r="H944" s="74">
        <f t="shared" si="1595"/>
        <v>301128.32999999996</v>
      </c>
      <c r="I944" s="74">
        <f t="shared" si="1595"/>
        <v>291673.32999999996</v>
      </c>
      <c r="J944" s="74">
        <f t="shared" si="1595"/>
        <v>0</v>
      </c>
      <c r="K944" s="63">
        <f t="shared" si="7"/>
        <v>0.95130939958134164</v>
      </c>
      <c r="L944" s="74">
        <f>L945+L992</f>
        <v>592801.66999999993</v>
      </c>
      <c r="M944" s="74">
        <f>M945+M992</f>
        <v>301128.32999999996</v>
      </c>
      <c r="N944" s="74">
        <f>N945+N992</f>
        <v>291673.33999999997</v>
      </c>
      <c r="O944" s="74">
        <f>O945+O992</f>
        <v>0</v>
      </c>
      <c r="P944" s="63">
        <f t="shared" si="3"/>
        <v>0.95130941562902616</v>
      </c>
      <c r="Q944" s="30"/>
    </row>
    <row r="945" spans="1:17" s="1" customFormat="1" ht="76.5">
      <c r="A945" s="75" t="s">
        <v>899</v>
      </c>
      <c r="B945" s="81" t="s">
        <v>708</v>
      </c>
      <c r="C945" s="74">
        <f>C946+C947+C950+C956+C958+C960+C979+C948+C983+C984+C985+C988+C987+C991</f>
        <v>335234.18999999994</v>
      </c>
      <c r="D945" s="74">
        <f t="shared" ref="D945:O945" si="1596">D946+D947+D950+D956+D958+D960+D979+D948+D983+D984+D985+D988+D987+D991</f>
        <v>299723.26</v>
      </c>
      <c r="E945" s="74">
        <f t="shared" si="1596"/>
        <v>35510.93</v>
      </c>
      <c r="F945" s="74">
        <f t="shared" si="1596"/>
        <v>0</v>
      </c>
      <c r="G945" s="74">
        <f t="shared" si="1596"/>
        <v>308897.91999999998</v>
      </c>
      <c r="H945" s="74">
        <f t="shared" si="1596"/>
        <v>278721.3</v>
      </c>
      <c r="I945" s="74">
        <f t="shared" si="1596"/>
        <v>30176.619999999995</v>
      </c>
      <c r="J945" s="74">
        <f t="shared" si="1596"/>
        <v>0</v>
      </c>
      <c r="K945" s="63">
        <f t="shared" si="7"/>
        <v>0.92143918852668349</v>
      </c>
      <c r="L945" s="74">
        <f t="shared" si="1596"/>
        <v>308897.94</v>
      </c>
      <c r="M945" s="74">
        <f t="shared" si="1596"/>
        <v>278721.3</v>
      </c>
      <c r="N945" s="74">
        <f t="shared" si="1596"/>
        <v>30176.639999999999</v>
      </c>
      <c r="O945" s="74">
        <f t="shared" si="1596"/>
        <v>0</v>
      </c>
      <c r="P945" s="63">
        <f t="shared" ref="P945:P1039" si="1597">L945/C945</f>
        <v>0.9214392481864695</v>
      </c>
      <c r="Q945" s="30"/>
    </row>
    <row r="946" spans="1:17" s="1" customFormat="1" ht="78.75">
      <c r="A946" s="75" t="s">
        <v>802</v>
      </c>
      <c r="B946" s="41" t="s">
        <v>709</v>
      </c>
      <c r="C946" s="71">
        <f t="shared" ref="C946" si="1598">D946+E946+F946</f>
        <v>1499</v>
      </c>
      <c r="D946" s="71">
        <v>74.95</v>
      </c>
      <c r="E946" s="71">
        <v>1424.05</v>
      </c>
      <c r="F946" s="71">
        <v>0</v>
      </c>
      <c r="G946" s="71">
        <f>H946+I946+J946</f>
        <v>1498.7</v>
      </c>
      <c r="H946" s="71">
        <v>74.900000000000006</v>
      </c>
      <c r="I946" s="71">
        <v>1423.8</v>
      </c>
      <c r="J946" s="71">
        <v>0</v>
      </c>
      <c r="K946" s="63">
        <f t="shared" si="7"/>
        <v>0.99979986657771847</v>
      </c>
      <c r="L946" s="71">
        <f t="shared" ref="L946" si="1599">M946+N946+O946</f>
        <v>1498.7</v>
      </c>
      <c r="M946" s="71">
        <v>74.900000000000006</v>
      </c>
      <c r="N946" s="71">
        <v>1423.8</v>
      </c>
      <c r="O946" s="71">
        <v>0</v>
      </c>
      <c r="P946" s="63">
        <f t="shared" si="1597"/>
        <v>0.99979986657771847</v>
      </c>
      <c r="Q946" s="91"/>
    </row>
    <row r="947" spans="1:17" s="1" customFormat="1" ht="135" customHeight="1">
      <c r="A947" s="75" t="s">
        <v>829</v>
      </c>
      <c r="B947" s="41" t="s">
        <v>710</v>
      </c>
      <c r="C947" s="71">
        <f t="shared" ref="C947" si="1600">D947+E947+F947</f>
        <v>6330.5</v>
      </c>
      <c r="D947" s="71">
        <v>316.52999999999997</v>
      </c>
      <c r="E947" s="71">
        <v>6013.97</v>
      </c>
      <c r="F947" s="71">
        <v>0</v>
      </c>
      <c r="G947" s="71">
        <f t="shared" ref="G947" si="1601">H947+I947+J947</f>
        <v>866.15000000000009</v>
      </c>
      <c r="H947" s="71">
        <v>43.31</v>
      </c>
      <c r="I947" s="71">
        <v>822.84</v>
      </c>
      <c r="J947" s="71">
        <v>0</v>
      </c>
      <c r="K947" s="63">
        <f t="shared" si="7"/>
        <v>0.1368217360398073</v>
      </c>
      <c r="L947" s="71">
        <f t="shared" ref="L947" si="1602">M947+N947+O947</f>
        <v>866.15000000000009</v>
      </c>
      <c r="M947" s="71">
        <v>43.31</v>
      </c>
      <c r="N947" s="71">
        <v>822.84</v>
      </c>
      <c r="O947" s="71">
        <v>0</v>
      </c>
      <c r="P947" s="63">
        <f t="shared" si="1597"/>
        <v>0.1368217360398073</v>
      </c>
      <c r="Q947" s="91" t="s">
        <v>1726</v>
      </c>
    </row>
    <row r="948" spans="1:17" s="1" customFormat="1" ht="52.5">
      <c r="A948" s="75" t="s">
        <v>850</v>
      </c>
      <c r="B948" s="41" t="s">
        <v>1538</v>
      </c>
      <c r="C948" s="71">
        <f>C949</f>
        <v>55000</v>
      </c>
      <c r="D948" s="71">
        <f t="shared" ref="D948:O948" si="1603">D949</f>
        <v>55000</v>
      </c>
      <c r="E948" s="71">
        <f t="shared" si="1603"/>
        <v>0</v>
      </c>
      <c r="F948" s="71">
        <f t="shared" si="1603"/>
        <v>0</v>
      </c>
      <c r="G948" s="71">
        <f t="shared" ref="G948:G955" si="1604">H948+I948+J948</f>
        <v>54143.24</v>
      </c>
      <c r="H948" s="71">
        <f t="shared" si="1603"/>
        <v>54143.24</v>
      </c>
      <c r="I948" s="71">
        <f t="shared" si="1603"/>
        <v>0</v>
      </c>
      <c r="J948" s="71">
        <f t="shared" si="1603"/>
        <v>0</v>
      </c>
      <c r="K948" s="63">
        <f t="shared" si="7"/>
        <v>0.98442254545454544</v>
      </c>
      <c r="L948" s="71">
        <f>M948+N948+O948</f>
        <v>54143.24</v>
      </c>
      <c r="M948" s="71">
        <f t="shared" si="1603"/>
        <v>54143.24</v>
      </c>
      <c r="N948" s="71">
        <f t="shared" si="1603"/>
        <v>0</v>
      </c>
      <c r="O948" s="71">
        <f t="shared" si="1603"/>
        <v>0</v>
      </c>
      <c r="P948" s="63">
        <f t="shared" si="1597"/>
        <v>0.98442254545454544</v>
      </c>
      <c r="Q948" s="91"/>
    </row>
    <row r="949" spans="1:17" s="1" customFormat="1" ht="105">
      <c r="A949" s="75" t="s">
        <v>1540</v>
      </c>
      <c r="B949" s="41" t="s">
        <v>1539</v>
      </c>
      <c r="C949" s="71">
        <f>D949+E949+F949</f>
        <v>55000</v>
      </c>
      <c r="D949" s="71">
        <v>55000</v>
      </c>
      <c r="E949" s="71">
        <v>0</v>
      </c>
      <c r="F949" s="71">
        <v>0</v>
      </c>
      <c r="G949" s="71">
        <f t="shared" si="1604"/>
        <v>54143.24</v>
      </c>
      <c r="H949" s="71">
        <v>54143.24</v>
      </c>
      <c r="I949" s="71">
        <v>0</v>
      </c>
      <c r="J949" s="71">
        <v>0</v>
      </c>
      <c r="K949" s="63">
        <f t="shared" si="7"/>
        <v>0.98442254545454544</v>
      </c>
      <c r="L949" s="71">
        <f>M949+N949+O949</f>
        <v>54143.24</v>
      </c>
      <c r="M949" s="71">
        <v>54143.24</v>
      </c>
      <c r="N949" s="71">
        <v>0</v>
      </c>
      <c r="O949" s="71">
        <v>0</v>
      </c>
      <c r="P949" s="63">
        <f t="shared" si="1597"/>
        <v>0.98442254545454544</v>
      </c>
      <c r="Q949" s="91" t="s">
        <v>1657</v>
      </c>
    </row>
    <row r="950" spans="1:17" s="1" customFormat="1" ht="105">
      <c r="A950" s="75" t="s">
        <v>933</v>
      </c>
      <c r="B950" s="41" t="s">
        <v>711</v>
      </c>
      <c r="C950" s="71">
        <f>C951+C952+C953+C954+C955</f>
        <v>3000</v>
      </c>
      <c r="D950" s="71">
        <f t="shared" ref="D950:O950" si="1605">D951+D952+D953+D954+D955</f>
        <v>3000</v>
      </c>
      <c r="E950" s="71">
        <f t="shared" si="1605"/>
        <v>0</v>
      </c>
      <c r="F950" s="71">
        <f t="shared" si="1605"/>
        <v>0</v>
      </c>
      <c r="G950" s="71">
        <f t="shared" si="1604"/>
        <v>2822.35</v>
      </c>
      <c r="H950" s="71">
        <f t="shared" si="1605"/>
        <v>2822.35</v>
      </c>
      <c r="I950" s="71">
        <f t="shared" si="1605"/>
        <v>0</v>
      </c>
      <c r="J950" s="71">
        <f t="shared" si="1605"/>
        <v>0</v>
      </c>
      <c r="K950" s="63">
        <f t="shared" si="7"/>
        <v>0.9407833333333333</v>
      </c>
      <c r="L950" s="71">
        <f t="shared" si="1605"/>
        <v>2822.35</v>
      </c>
      <c r="M950" s="71">
        <f t="shared" si="1605"/>
        <v>2822.35</v>
      </c>
      <c r="N950" s="71">
        <f t="shared" si="1605"/>
        <v>0</v>
      </c>
      <c r="O950" s="71">
        <f t="shared" si="1605"/>
        <v>0</v>
      </c>
      <c r="P950" s="63">
        <f t="shared" si="1597"/>
        <v>0.9407833333333333</v>
      </c>
      <c r="Q950" s="91"/>
    </row>
    <row r="951" spans="1:17" s="1" customFormat="1" ht="52.5">
      <c r="A951" s="75" t="s">
        <v>1543</v>
      </c>
      <c r="B951" s="41" t="s">
        <v>1541</v>
      </c>
      <c r="C951" s="71">
        <f>D951+E951+F951</f>
        <v>1690</v>
      </c>
      <c r="D951" s="71">
        <v>1690</v>
      </c>
      <c r="E951" s="71">
        <v>0</v>
      </c>
      <c r="F951" s="71">
        <v>0</v>
      </c>
      <c r="G951" s="71">
        <f t="shared" si="1604"/>
        <v>1630.37</v>
      </c>
      <c r="H951" s="71">
        <v>1630.37</v>
      </c>
      <c r="I951" s="71">
        <v>0</v>
      </c>
      <c r="J951" s="71">
        <v>0</v>
      </c>
      <c r="K951" s="63">
        <f t="shared" si="7"/>
        <v>0.96471597633136086</v>
      </c>
      <c r="L951" s="71">
        <f>M951+N951+O951</f>
        <v>1630.37</v>
      </c>
      <c r="M951" s="71">
        <v>1630.37</v>
      </c>
      <c r="N951" s="71">
        <v>0</v>
      </c>
      <c r="O951" s="71">
        <v>0</v>
      </c>
      <c r="P951" s="63">
        <f t="shared" si="1597"/>
        <v>0.96471597633136086</v>
      </c>
      <c r="Q951" s="91" t="s">
        <v>1660</v>
      </c>
    </row>
    <row r="952" spans="1:17" s="1" customFormat="1" ht="78.75">
      <c r="A952" s="75" t="s">
        <v>1544</v>
      </c>
      <c r="B952" s="41" t="s">
        <v>1542</v>
      </c>
      <c r="C952" s="71">
        <f>D952+E952+F952</f>
        <v>0</v>
      </c>
      <c r="D952" s="71">
        <v>0</v>
      </c>
      <c r="E952" s="71">
        <v>0</v>
      </c>
      <c r="F952" s="71">
        <v>0</v>
      </c>
      <c r="G952" s="71">
        <f t="shared" si="1604"/>
        <v>0</v>
      </c>
      <c r="H952" s="71">
        <v>0</v>
      </c>
      <c r="I952" s="71">
        <v>0</v>
      </c>
      <c r="J952" s="71">
        <v>0</v>
      </c>
      <c r="K952" s="63" t="s">
        <v>32</v>
      </c>
      <c r="L952" s="71">
        <f>M952+N952+O952</f>
        <v>0</v>
      </c>
      <c r="M952" s="71">
        <v>0</v>
      </c>
      <c r="N952" s="71">
        <v>0</v>
      </c>
      <c r="O952" s="71">
        <v>0</v>
      </c>
      <c r="P952" s="63" t="s">
        <v>32</v>
      </c>
      <c r="Q952" s="91" t="s">
        <v>1621</v>
      </c>
    </row>
    <row r="953" spans="1:17" s="1" customFormat="1" ht="78.75">
      <c r="A953" s="75" t="s">
        <v>1545</v>
      </c>
      <c r="B953" s="41" t="s">
        <v>1548</v>
      </c>
      <c r="C953" s="71">
        <f t="shared" ref="C953:C955" si="1606">D953+E953+F953</f>
        <v>60</v>
      </c>
      <c r="D953" s="71">
        <v>60</v>
      </c>
      <c r="E953" s="71">
        <v>0</v>
      </c>
      <c r="F953" s="71">
        <v>0</v>
      </c>
      <c r="G953" s="71">
        <f t="shared" si="1604"/>
        <v>30</v>
      </c>
      <c r="H953" s="71">
        <v>30</v>
      </c>
      <c r="I953" s="71">
        <v>0</v>
      </c>
      <c r="J953" s="71">
        <v>0</v>
      </c>
      <c r="K953" s="63">
        <f t="shared" si="7"/>
        <v>0.5</v>
      </c>
      <c r="L953" s="71">
        <f>M953+N953+O953</f>
        <v>30</v>
      </c>
      <c r="M953" s="71">
        <v>30</v>
      </c>
      <c r="N953" s="71">
        <v>0</v>
      </c>
      <c r="O953" s="71">
        <v>0</v>
      </c>
      <c r="P953" s="63">
        <f t="shared" si="1597"/>
        <v>0.5</v>
      </c>
      <c r="Q953" s="91" t="s">
        <v>1727</v>
      </c>
    </row>
    <row r="954" spans="1:17" s="1" customFormat="1" ht="52.5">
      <c r="A954" s="75" t="s">
        <v>1546</v>
      </c>
      <c r="B954" s="41" t="s">
        <v>1549</v>
      </c>
      <c r="C954" s="71">
        <f t="shared" si="1606"/>
        <v>960</v>
      </c>
      <c r="D954" s="71">
        <v>960</v>
      </c>
      <c r="E954" s="71">
        <v>0</v>
      </c>
      <c r="F954" s="71">
        <v>0</v>
      </c>
      <c r="G954" s="71">
        <f t="shared" si="1604"/>
        <v>959.98</v>
      </c>
      <c r="H954" s="71">
        <v>959.98</v>
      </c>
      <c r="I954" s="71">
        <v>0</v>
      </c>
      <c r="J954" s="71">
        <v>0</v>
      </c>
      <c r="K954" s="63">
        <f t="shared" si="7"/>
        <v>0.99997916666666664</v>
      </c>
      <c r="L954" s="71">
        <f>M954+N954+O954</f>
        <v>959.98</v>
      </c>
      <c r="M954" s="71">
        <v>959.98</v>
      </c>
      <c r="N954" s="71">
        <v>0</v>
      </c>
      <c r="O954" s="71">
        <v>0</v>
      </c>
      <c r="P954" s="63">
        <f t="shared" si="1597"/>
        <v>0.99997916666666664</v>
      </c>
      <c r="Q954" s="91"/>
    </row>
    <row r="955" spans="1:17" s="1" customFormat="1" ht="78.75">
      <c r="A955" s="75" t="s">
        <v>1547</v>
      </c>
      <c r="B955" s="41" t="s">
        <v>1550</v>
      </c>
      <c r="C955" s="71">
        <f t="shared" si="1606"/>
        <v>290</v>
      </c>
      <c r="D955" s="71">
        <v>290</v>
      </c>
      <c r="E955" s="71">
        <v>0</v>
      </c>
      <c r="F955" s="71">
        <v>0</v>
      </c>
      <c r="G955" s="71">
        <f t="shared" si="1604"/>
        <v>202</v>
      </c>
      <c r="H955" s="71">
        <v>202</v>
      </c>
      <c r="I955" s="71">
        <v>0</v>
      </c>
      <c r="J955" s="71">
        <v>0</v>
      </c>
      <c r="K955" s="63">
        <f t="shared" si="7"/>
        <v>0.69655172413793098</v>
      </c>
      <c r="L955" s="71">
        <f>M955+N955+O955</f>
        <v>202</v>
      </c>
      <c r="M955" s="71">
        <v>202</v>
      </c>
      <c r="N955" s="71">
        <v>0</v>
      </c>
      <c r="O955" s="71">
        <v>0</v>
      </c>
      <c r="P955" s="63">
        <f t="shared" si="1597"/>
        <v>0.69655172413793098</v>
      </c>
      <c r="Q955" s="91" t="s">
        <v>1728</v>
      </c>
    </row>
    <row r="956" spans="1:17" s="1" customFormat="1" ht="105">
      <c r="A956" s="75" t="s">
        <v>969</v>
      </c>
      <c r="B956" s="41" t="s">
        <v>1551</v>
      </c>
      <c r="C956" s="71">
        <f>C957</f>
        <v>1500</v>
      </c>
      <c r="D956" s="71">
        <f t="shared" ref="D956:J956" si="1607">D957</f>
        <v>1500</v>
      </c>
      <c r="E956" s="71">
        <f t="shared" si="1607"/>
        <v>0</v>
      </c>
      <c r="F956" s="71">
        <f t="shared" si="1607"/>
        <v>0</v>
      </c>
      <c r="G956" s="71">
        <f t="shared" si="1607"/>
        <v>1294</v>
      </c>
      <c r="H956" s="71">
        <f t="shared" si="1607"/>
        <v>1294</v>
      </c>
      <c r="I956" s="71">
        <f t="shared" si="1607"/>
        <v>0</v>
      </c>
      <c r="J956" s="71">
        <f t="shared" si="1607"/>
        <v>0</v>
      </c>
      <c r="K956" s="63">
        <f t="shared" ref="K956:K1039" si="1608">G956/C956</f>
        <v>0.86266666666666669</v>
      </c>
      <c r="L956" s="71">
        <f>L957</f>
        <v>1294</v>
      </c>
      <c r="M956" s="71">
        <f t="shared" ref="M956:O956" si="1609">M957</f>
        <v>1294</v>
      </c>
      <c r="N956" s="71">
        <f t="shared" si="1609"/>
        <v>0</v>
      </c>
      <c r="O956" s="71">
        <f t="shared" si="1609"/>
        <v>0</v>
      </c>
      <c r="P956" s="63">
        <f t="shared" si="1597"/>
        <v>0.86266666666666669</v>
      </c>
      <c r="Q956" s="30"/>
    </row>
    <row r="957" spans="1:17" s="1" customFormat="1" ht="78.75">
      <c r="A957" s="75" t="s">
        <v>1081</v>
      </c>
      <c r="B957" s="82" t="s">
        <v>712</v>
      </c>
      <c r="C957" s="71">
        <f t="shared" ref="C957" si="1610">D957+E957+F957</f>
        <v>1500</v>
      </c>
      <c r="D957" s="71">
        <v>1500</v>
      </c>
      <c r="E957" s="71">
        <v>0</v>
      </c>
      <c r="F957" s="71">
        <v>0</v>
      </c>
      <c r="G957" s="71">
        <f t="shared" ref="G957" si="1611">H957+I957+J957</f>
        <v>1294</v>
      </c>
      <c r="H957" s="71">
        <v>1294</v>
      </c>
      <c r="I957" s="71">
        <v>0</v>
      </c>
      <c r="J957" s="71">
        <v>0</v>
      </c>
      <c r="K957" s="63">
        <f t="shared" si="1608"/>
        <v>0.86266666666666669</v>
      </c>
      <c r="L957" s="71">
        <f t="shared" ref="L957" si="1612">M957+N957+O957</f>
        <v>1294</v>
      </c>
      <c r="M957" s="71">
        <v>1294</v>
      </c>
      <c r="N957" s="71">
        <v>0</v>
      </c>
      <c r="O957" s="71">
        <v>0</v>
      </c>
      <c r="P957" s="63">
        <f t="shared" si="1597"/>
        <v>0.86266666666666669</v>
      </c>
      <c r="Q957" s="30" t="s">
        <v>1729</v>
      </c>
    </row>
    <row r="958" spans="1:17" s="1" customFormat="1" ht="52.5">
      <c r="A958" s="75" t="s">
        <v>971</v>
      </c>
      <c r="B958" s="41" t="s">
        <v>713</v>
      </c>
      <c r="C958" s="71">
        <f>C959</f>
        <v>0</v>
      </c>
      <c r="D958" s="71">
        <f t="shared" ref="D958:L958" si="1613">D959</f>
        <v>0</v>
      </c>
      <c r="E958" s="71">
        <f t="shared" si="1613"/>
        <v>0</v>
      </c>
      <c r="F958" s="71">
        <f t="shared" si="1613"/>
        <v>0</v>
      </c>
      <c r="G958" s="71">
        <f t="shared" si="1613"/>
        <v>0</v>
      </c>
      <c r="H958" s="71">
        <f t="shared" si="1613"/>
        <v>0</v>
      </c>
      <c r="I958" s="71">
        <f t="shared" si="1613"/>
        <v>0</v>
      </c>
      <c r="J958" s="71">
        <f t="shared" si="1613"/>
        <v>0</v>
      </c>
      <c r="K958" s="63" t="s">
        <v>32</v>
      </c>
      <c r="L958" s="71">
        <f t="shared" si="1613"/>
        <v>0</v>
      </c>
      <c r="M958" s="71">
        <f t="shared" ref="M958" si="1614">M959</f>
        <v>0</v>
      </c>
      <c r="N958" s="71">
        <f t="shared" ref="N958" si="1615">N959</f>
        <v>0</v>
      </c>
      <c r="O958" s="71">
        <f t="shared" ref="O958" si="1616">O959</f>
        <v>0</v>
      </c>
      <c r="P958" s="63" t="s">
        <v>32</v>
      </c>
      <c r="Q958" s="30"/>
    </row>
    <row r="959" spans="1:17" s="1" customFormat="1" ht="128.25" customHeight="1">
      <c r="A959" s="75" t="s">
        <v>1096</v>
      </c>
      <c r="B959" s="82" t="s">
        <v>714</v>
      </c>
      <c r="C959" s="71">
        <f t="shared" ref="C959" si="1617">D959+E959+F959</f>
        <v>0</v>
      </c>
      <c r="D959" s="71">
        <v>0</v>
      </c>
      <c r="E959" s="71">
        <v>0</v>
      </c>
      <c r="F959" s="71">
        <v>0</v>
      </c>
      <c r="G959" s="71">
        <f t="shared" ref="G959" si="1618">H959+I959+J959</f>
        <v>0</v>
      </c>
      <c r="H959" s="71">
        <v>0</v>
      </c>
      <c r="I959" s="71">
        <v>0</v>
      </c>
      <c r="J959" s="71">
        <v>0</v>
      </c>
      <c r="K959" s="63" t="s">
        <v>32</v>
      </c>
      <c r="L959" s="71">
        <f t="shared" ref="L959" si="1619">M959+N959+O959</f>
        <v>0</v>
      </c>
      <c r="M959" s="71">
        <v>0</v>
      </c>
      <c r="N959" s="71">
        <v>0</v>
      </c>
      <c r="O959" s="71">
        <v>0</v>
      </c>
      <c r="P959" s="63" t="s">
        <v>32</v>
      </c>
      <c r="Q959" s="30" t="s">
        <v>1621</v>
      </c>
    </row>
    <row r="960" spans="1:17" s="1" customFormat="1" ht="52.5">
      <c r="A960" s="75" t="s">
        <v>972</v>
      </c>
      <c r="B960" s="41" t="s">
        <v>715</v>
      </c>
      <c r="C960" s="71">
        <f>C961+C962+C963+C964+C965+C966+C967+C968+C969+C970+C971+C972+C973+C974+C975+C976+C977+C978</f>
        <v>85340.61</v>
      </c>
      <c r="D960" s="71">
        <f t="shared" ref="D960:O960" si="1620">D961+D962+D963+D964+D965+D966+D967+D968+D969+D970+D971+D972+D973+D974+D975+D976+D977+D978</f>
        <v>85340.61</v>
      </c>
      <c r="E960" s="71">
        <f t="shared" si="1620"/>
        <v>0</v>
      </c>
      <c r="F960" s="71">
        <f t="shared" si="1620"/>
        <v>0</v>
      </c>
      <c r="G960" s="71">
        <f t="shared" si="1620"/>
        <v>78428.359999999986</v>
      </c>
      <c r="H960" s="71">
        <f t="shared" si="1620"/>
        <v>78428.359999999986</v>
      </c>
      <c r="I960" s="71">
        <f t="shared" si="1620"/>
        <v>0</v>
      </c>
      <c r="J960" s="71">
        <f t="shared" si="1620"/>
        <v>0</v>
      </c>
      <c r="K960" s="63">
        <f t="shared" si="1608"/>
        <v>0.91900397712179449</v>
      </c>
      <c r="L960" s="71">
        <f t="shared" si="1620"/>
        <v>78428.359999999986</v>
      </c>
      <c r="M960" s="71">
        <f t="shared" si="1620"/>
        <v>78428.359999999986</v>
      </c>
      <c r="N960" s="71">
        <f t="shared" si="1620"/>
        <v>0</v>
      </c>
      <c r="O960" s="71">
        <f t="shared" si="1620"/>
        <v>0</v>
      </c>
      <c r="P960" s="63">
        <f t="shared" si="1597"/>
        <v>0.91900397712179449</v>
      </c>
      <c r="Q960" s="30"/>
    </row>
    <row r="961" spans="1:17" s="1" customFormat="1" ht="136.5" customHeight="1">
      <c r="A961" s="75" t="s">
        <v>1097</v>
      </c>
      <c r="B961" s="82" t="s">
        <v>716</v>
      </c>
      <c r="C961" s="71">
        <f t="shared" ref="C961:C968" si="1621">D961+E961+F961</f>
        <v>7152.8</v>
      </c>
      <c r="D961" s="71">
        <v>7152.8</v>
      </c>
      <c r="E961" s="71">
        <v>0</v>
      </c>
      <c r="F961" s="71">
        <v>0</v>
      </c>
      <c r="G961" s="71">
        <f t="shared" ref="G961:G968" si="1622">H961+I961+J961</f>
        <v>3652.8</v>
      </c>
      <c r="H961" s="71">
        <v>3652.8</v>
      </c>
      <c r="I961" s="71">
        <v>0</v>
      </c>
      <c r="J961" s="71">
        <v>0</v>
      </c>
      <c r="K961" s="63">
        <f t="shared" si="1608"/>
        <v>0.51068113186444475</v>
      </c>
      <c r="L961" s="71">
        <f t="shared" ref="L961:L968" si="1623">M961+N961+O961</f>
        <v>3652.8</v>
      </c>
      <c r="M961" s="71">
        <v>3652.8</v>
      </c>
      <c r="N961" s="71">
        <v>0</v>
      </c>
      <c r="O961" s="71">
        <v>0</v>
      </c>
      <c r="P961" s="63">
        <f t="shared" si="1597"/>
        <v>0.51068113186444475</v>
      </c>
      <c r="Q961" s="30" t="s">
        <v>1730</v>
      </c>
    </row>
    <row r="962" spans="1:17" s="1" customFormat="1" ht="78.75">
      <c r="A962" s="75" t="s">
        <v>1098</v>
      </c>
      <c r="B962" s="82" t="s">
        <v>717</v>
      </c>
      <c r="C962" s="71">
        <f t="shared" si="1621"/>
        <v>0</v>
      </c>
      <c r="D962" s="71">
        <v>0</v>
      </c>
      <c r="E962" s="71">
        <v>0</v>
      </c>
      <c r="F962" s="71">
        <v>0</v>
      </c>
      <c r="G962" s="71">
        <f t="shared" si="1622"/>
        <v>0</v>
      </c>
      <c r="H962" s="71">
        <v>0</v>
      </c>
      <c r="I962" s="71">
        <v>0</v>
      </c>
      <c r="J962" s="71">
        <v>0</v>
      </c>
      <c r="K962" s="63" t="s">
        <v>32</v>
      </c>
      <c r="L962" s="71">
        <f t="shared" ref="L962" si="1624">M962+N962+O962</f>
        <v>0</v>
      </c>
      <c r="M962" s="71">
        <v>0</v>
      </c>
      <c r="N962" s="71">
        <v>0</v>
      </c>
      <c r="O962" s="71">
        <v>0</v>
      </c>
      <c r="P962" s="63" t="s">
        <v>32</v>
      </c>
      <c r="Q962" s="30" t="s">
        <v>1621</v>
      </c>
    </row>
    <row r="963" spans="1:17" s="1" customFormat="1" ht="78.75">
      <c r="A963" s="75" t="s">
        <v>1099</v>
      </c>
      <c r="B963" s="82" t="s">
        <v>718</v>
      </c>
      <c r="C963" s="71">
        <f t="shared" si="1621"/>
        <v>0</v>
      </c>
      <c r="D963" s="71">
        <v>0</v>
      </c>
      <c r="E963" s="71">
        <v>0</v>
      </c>
      <c r="F963" s="71">
        <v>0</v>
      </c>
      <c r="G963" s="71">
        <f t="shared" ref="G963" si="1625">H963+I963+J963</f>
        <v>0</v>
      </c>
      <c r="H963" s="71">
        <v>0</v>
      </c>
      <c r="I963" s="71">
        <v>0</v>
      </c>
      <c r="J963" s="71">
        <v>0</v>
      </c>
      <c r="K963" s="63" t="s">
        <v>32</v>
      </c>
      <c r="L963" s="71">
        <f t="shared" si="1623"/>
        <v>0</v>
      </c>
      <c r="M963" s="71">
        <v>0</v>
      </c>
      <c r="N963" s="71">
        <v>0</v>
      </c>
      <c r="O963" s="71">
        <v>0</v>
      </c>
      <c r="P963" s="63" t="s">
        <v>32</v>
      </c>
      <c r="Q963" s="30" t="s">
        <v>1621</v>
      </c>
    </row>
    <row r="964" spans="1:17" s="1" customFormat="1" ht="78.75">
      <c r="A964" s="75" t="s">
        <v>1092</v>
      </c>
      <c r="B964" s="82" t="s">
        <v>719</v>
      </c>
      <c r="C964" s="71">
        <f t="shared" si="1621"/>
        <v>0</v>
      </c>
      <c r="D964" s="71">
        <v>0</v>
      </c>
      <c r="E964" s="71">
        <v>0</v>
      </c>
      <c r="F964" s="71">
        <v>0</v>
      </c>
      <c r="G964" s="71">
        <f t="shared" si="1622"/>
        <v>0</v>
      </c>
      <c r="H964" s="71">
        <v>0</v>
      </c>
      <c r="I964" s="71">
        <v>0</v>
      </c>
      <c r="J964" s="71">
        <v>0</v>
      </c>
      <c r="K964" s="63" t="s">
        <v>32</v>
      </c>
      <c r="L964" s="71">
        <f t="shared" si="1623"/>
        <v>0</v>
      </c>
      <c r="M964" s="71">
        <v>0</v>
      </c>
      <c r="N964" s="71">
        <v>0</v>
      </c>
      <c r="O964" s="71">
        <v>0</v>
      </c>
      <c r="P964" s="63" t="s">
        <v>32</v>
      </c>
      <c r="Q964" s="30" t="s">
        <v>1621</v>
      </c>
    </row>
    <row r="965" spans="1:17" s="1" customFormat="1" ht="52.5">
      <c r="A965" s="75" t="s">
        <v>1100</v>
      </c>
      <c r="B965" s="82" t="s">
        <v>720</v>
      </c>
      <c r="C965" s="71">
        <f t="shared" si="1621"/>
        <v>0</v>
      </c>
      <c r="D965" s="71">
        <v>0</v>
      </c>
      <c r="E965" s="71">
        <v>0</v>
      </c>
      <c r="F965" s="71">
        <v>0</v>
      </c>
      <c r="G965" s="71">
        <f t="shared" si="1622"/>
        <v>0</v>
      </c>
      <c r="H965" s="71">
        <v>0</v>
      </c>
      <c r="I965" s="71">
        <v>0</v>
      </c>
      <c r="J965" s="71">
        <v>0</v>
      </c>
      <c r="K965" s="63" t="s">
        <v>32</v>
      </c>
      <c r="L965" s="71">
        <f t="shared" si="1623"/>
        <v>0</v>
      </c>
      <c r="M965" s="71">
        <v>0</v>
      </c>
      <c r="N965" s="71">
        <v>0</v>
      </c>
      <c r="O965" s="71">
        <v>0</v>
      </c>
      <c r="P965" s="63" t="s">
        <v>32</v>
      </c>
      <c r="Q965" s="30" t="s">
        <v>1621</v>
      </c>
    </row>
    <row r="966" spans="1:17" s="1" customFormat="1" ht="105">
      <c r="A966" s="75" t="s">
        <v>1101</v>
      </c>
      <c r="B966" s="82" t="s">
        <v>721</v>
      </c>
      <c r="C966" s="71">
        <f t="shared" si="1621"/>
        <v>4114.3</v>
      </c>
      <c r="D966" s="71">
        <v>4114.3</v>
      </c>
      <c r="E966" s="71">
        <v>0</v>
      </c>
      <c r="F966" s="71">
        <v>0</v>
      </c>
      <c r="G966" s="71">
        <f t="shared" si="1622"/>
        <v>3960.28</v>
      </c>
      <c r="H966" s="71">
        <v>3960.28</v>
      </c>
      <c r="I966" s="71">
        <v>0</v>
      </c>
      <c r="J966" s="71">
        <v>0</v>
      </c>
      <c r="K966" s="63">
        <f t="shared" si="1608"/>
        <v>0.96256471331696769</v>
      </c>
      <c r="L966" s="71">
        <f t="shared" si="1623"/>
        <v>3960.28</v>
      </c>
      <c r="M966" s="71">
        <v>3960.28</v>
      </c>
      <c r="N966" s="71">
        <v>0</v>
      </c>
      <c r="O966" s="71">
        <v>0</v>
      </c>
      <c r="P966" s="63">
        <f t="shared" si="1597"/>
        <v>0.96256471331696769</v>
      </c>
      <c r="Q966" s="30" t="s">
        <v>1660</v>
      </c>
    </row>
    <row r="967" spans="1:17" s="1" customFormat="1" ht="78.75">
      <c r="A967" s="75" t="s">
        <v>1102</v>
      </c>
      <c r="B967" s="82" t="s">
        <v>722</v>
      </c>
      <c r="C967" s="71">
        <f t="shared" si="1621"/>
        <v>1590</v>
      </c>
      <c r="D967" s="71">
        <v>1590</v>
      </c>
      <c r="E967" s="71">
        <v>0</v>
      </c>
      <c r="F967" s="71">
        <v>0</v>
      </c>
      <c r="G967" s="71">
        <f t="shared" si="1622"/>
        <v>1032.8</v>
      </c>
      <c r="H967" s="71">
        <v>1032.8</v>
      </c>
      <c r="I967" s="71">
        <v>0</v>
      </c>
      <c r="J967" s="71">
        <v>0</v>
      </c>
      <c r="K967" s="63" t="s">
        <v>32</v>
      </c>
      <c r="L967" s="71">
        <f t="shared" si="1623"/>
        <v>1032.8</v>
      </c>
      <c r="M967" s="71">
        <v>1032.8</v>
      </c>
      <c r="N967" s="71">
        <v>0</v>
      </c>
      <c r="O967" s="71">
        <v>0</v>
      </c>
      <c r="P967" s="63" t="s">
        <v>32</v>
      </c>
      <c r="Q967" s="30" t="s">
        <v>1621</v>
      </c>
    </row>
    <row r="968" spans="1:17" s="1" customFormat="1" ht="78.75">
      <c r="A968" s="75" t="s">
        <v>1093</v>
      </c>
      <c r="B968" s="82" t="s">
        <v>723</v>
      </c>
      <c r="C968" s="71">
        <f t="shared" si="1621"/>
        <v>600</v>
      </c>
      <c r="D968" s="71">
        <v>600</v>
      </c>
      <c r="E968" s="71">
        <v>0</v>
      </c>
      <c r="F968" s="71">
        <v>0</v>
      </c>
      <c r="G968" s="71">
        <f t="shared" si="1622"/>
        <v>600</v>
      </c>
      <c r="H968" s="71">
        <v>600</v>
      </c>
      <c r="I968" s="71">
        <v>0</v>
      </c>
      <c r="J968" s="71">
        <v>0</v>
      </c>
      <c r="K968" s="63" t="s">
        <v>32</v>
      </c>
      <c r="L968" s="71">
        <f t="shared" si="1623"/>
        <v>600</v>
      </c>
      <c r="M968" s="71">
        <v>600</v>
      </c>
      <c r="N968" s="71">
        <v>0</v>
      </c>
      <c r="O968" s="71">
        <v>0</v>
      </c>
      <c r="P968" s="63" t="s">
        <v>32</v>
      </c>
      <c r="Q968" s="30" t="s">
        <v>1621</v>
      </c>
    </row>
    <row r="969" spans="1:17" s="1" customFormat="1" ht="52.5">
      <c r="A969" s="75" t="s">
        <v>1103</v>
      </c>
      <c r="B969" s="82" t="s">
        <v>724</v>
      </c>
      <c r="C969" s="71">
        <f t="shared" ref="C969:C978" si="1626">D969+E969+F969</f>
        <v>100</v>
      </c>
      <c r="D969" s="71">
        <v>100</v>
      </c>
      <c r="E969" s="71">
        <v>0</v>
      </c>
      <c r="F969" s="71">
        <v>0</v>
      </c>
      <c r="G969" s="71">
        <f t="shared" ref="G969:G978" si="1627">H969+I969+J969</f>
        <v>49.86</v>
      </c>
      <c r="H969" s="71">
        <v>49.86</v>
      </c>
      <c r="I969" s="71">
        <v>0</v>
      </c>
      <c r="J969" s="71">
        <v>0</v>
      </c>
      <c r="K969" s="63" t="s">
        <v>32</v>
      </c>
      <c r="L969" s="71">
        <f t="shared" ref="L969:L978" si="1628">M969+N969+O969</f>
        <v>49.86</v>
      </c>
      <c r="M969" s="71">
        <v>49.86</v>
      </c>
      <c r="N969" s="71">
        <v>0</v>
      </c>
      <c r="O969" s="71">
        <v>0</v>
      </c>
      <c r="P969" s="63" t="s">
        <v>32</v>
      </c>
      <c r="Q969" s="30" t="s">
        <v>1621</v>
      </c>
    </row>
    <row r="970" spans="1:17" s="1" customFormat="1" ht="78.75">
      <c r="A970" s="75" t="s">
        <v>1552</v>
      </c>
      <c r="B970" s="82" t="s">
        <v>1561</v>
      </c>
      <c r="C970" s="71">
        <f t="shared" si="1626"/>
        <v>18000</v>
      </c>
      <c r="D970" s="71">
        <v>18000</v>
      </c>
      <c r="E970" s="71">
        <v>0</v>
      </c>
      <c r="F970" s="71">
        <v>0</v>
      </c>
      <c r="G970" s="71">
        <f t="shared" si="1627"/>
        <v>16920</v>
      </c>
      <c r="H970" s="71">
        <v>16920</v>
      </c>
      <c r="I970" s="71">
        <v>0</v>
      </c>
      <c r="J970" s="71">
        <v>0</v>
      </c>
      <c r="K970" s="63">
        <f t="shared" ref="K970:K977" si="1629">G970/C970</f>
        <v>0.94</v>
      </c>
      <c r="L970" s="71">
        <f t="shared" si="1628"/>
        <v>16920</v>
      </c>
      <c r="M970" s="71">
        <v>16920</v>
      </c>
      <c r="N970" s="71">
        <v>0</v>
      </c>
      <c r="O970" s="71">
        <v>0</v>
      </c>
      <c r="P970" s="63">
        <f t="shared" si="1597"/>
        <v>0.94</v>
      </c>
      <c r="Q970" s="30" t="s">
        <v>1731</v>
      </c>
    </row>
    <row r="971" spans="1:17" s="1" customFormat="1" ht="78.75">
      <c r="A971" s="75" t="s">
        <v>1553</v>
      </c>
      <c r="B971" s="82" t="s">
        <v>1562</v>
      </c>
      <c r="C971" s="71">
        <f t="shared" si="1626"/>
        <v>150</v>
      </c>
      <c r="D971" s="71">
        <v>150</v>
      </c>
      <c r="E971" s="71">
        <v>0</v>
      </c>
      <c r="F971" s="71">
        <v>0</v>
      </c>
      <c r="G971" s="71">
        <f t="shared" si="1627"/>
        <v>148.91999999999999</v>
      </c>
      <c r="H971" s="71">
        <v>148.91999999999999</v>
      </c>
      <c r="I971" s="71">
        <v>0</v>
      </c>
      <c r="J971" s="71">
        <v>0</v>
      </c>
      <c r="K971" s="63">
        <f t="shared" si="1629"/>
        <v>0.9927999999999999</v>
      </c>
      <c r="L971" s="71">
        <f t="shared" si="1628"/>
        <v>148.91999999999999</v>
      </c>
      <c r="M971" s="71">
        <v>148.91999999999999</v>
      </c>
      <c r="N971" s="71">
        <v>0</v>
      </c>
      <c r="O971" s="71">
        <v>0</v>
      </c>
      <c r="P971" s="63">
        <f t="shared" si="1597"/>
        <v>0.9927999999999999</v>
      </c>
      <c r="Q971" s="30"/>
    </row>
    <row r="972" spans="1:17" s="1" customFormat="1" ht="211.5" customHeight="1">
      <c r="A972" s="75" t="s">
        <v>1554</v>
      </c>
      <c r="B972" s="82" t="s">
        <v>1654</v>
      </c>
      <c r="C972" s="71">
        <f t="shared" si="1626"/>
        <v>250</v>
      </c>
      <c r="D972" s="71">
        <v>250</v>
      </c>
      <c r="E972" s="71">
        <v>0</v>
      </c>
      <c r="F972" s="71">
        <v>0</v>
      </c>
      <c r="G972" s="71">
        <f t="shared" si="1627"/>
        <v>208.4</v>
      </c>
      <c r="H972" s="71">
        <v>208.4</v>
      </c>
      <c r="I972" s="71">
        <v>0</v>
      </c>
      <c r="J972" s="71">
        <v>0</v>
      </c>
      <c r="K972" s="63">
        <f t="shared" si="1629"/>
        <v>0.83360000000000001</v>
      </c>
      <c r="L972" s="71">
        <f t="shared" si="1628"/>
        <v>208.4</v>
      </c>
      <c r="M972" s="71">
        <v>208.4</v>
      </c>
      <c r="N972" s="71">
        <v>0</v>
      </c>
      <c r="O972" s="71">
        <v>0</v>
      </c>
      <c r="P972" s="63">
        <f t="shared" si="1597"/>
        <v>0.83360000000000001</v>
      </c>
      <c r="Q972" s="30" t="s">
        <v>1732</v>
      </c>
    </row>
    <row r="973" spans="1:17" s="1" customFormat="1" ht="105">
      <c r="A973" s="75" t="s">
        <v>1555</v>
      </c>
      <c r="B973" s="82" t="s">
        <v>1563</v>
      </c>
      <c r="C973" s="71">
        <f t="shared" si="1626"/>
        <v>18707.11</v>
      </c>
      <c r="D973" s="71">
        <v>18707.11</v>
      </c>
      <c r="E973" s="71">
        <v>0</v>
      </c>
      <c r="F973" s="71">
        <v>0</v>
      </c>
      <c r="G973" s="71">
        <f t="shared" si="1627"/>
        <v>17826.900000000001</v>
      </c>
      <c r="H973" s="71">
        <v>17826.900000000001</v>
      </c>
      <c r="I973" s="71">
        <v>0</v>
      </c>
      <c r="J973" s="71">
        <v>0</v>
      </c>
      <c r="K973" s="63">
        <f t="shared" si="1629"/>
        <v>0.952947836410862</v>
      </c>
      <c r="L973" s="71">
        <f t="shared" si="1628"/>
        <v>17826.900000000001</v>
      </c>
      <c r="M973" s="71">
        <v>17826.900000000001</v>
      </c>
      <c r="N973" s="71">
        <v>0</v>
      </c>
      <c r="O973" s="71">
        <v>0</v>
      </c>
      <c r="P973" s="63">
        <f t="shared" si="1597"/>
        <v>0.952947836410862</v>
      </c>
      <c r="Q973" s="30" t="s">
        <v>1658</v>
      </c>
    </row>
    <row r="974" spans="1:17" s="1" customFormat="1" ht="78.75">
      <c r="A974" s="75" t="s">
        <v>1556</v>
      </c>
      <c r="B974" s="82" t="s">
        <v>1564</v>
      </c>
      <c r="C974" s="71">
        <f t="shared" si="1626"/>
        <v>15040.7</v>
      </c>
      <c r="D974" s="71">
        <v>15040.7</v>
      </c>
      <c r="E974" s="71">
        <v>0</v>
      </c>
      <c r="F974" s="71">
        <v>0</v>
      </c>
      <c r="G974" s="71">
        <f t="shared" si="1627"/>
        <v>15040</v>
      </c>
      <c r="H974" s="71">
        <v>15040</v>
      </c>
      <c r="I974" s="71">
        <v>0</v>
      </c>
      <c r="J974" s="71">
        <v>0</v>
      </c>
      <c r="K974" s="63">
        <f t="shared" si="1629"/>
        <v>0.99995345961291693</v>
      </c>
      <c r="L974" s="71">
        <f t="shared" si="1628"/>
        <v>15040</v>
      </c>
      <c r="M974" s="71">
        <v>15040</v>
      </c>
      <c r="N974" s="71">
        <v>0</v>
      </c>
      <c r="O974" s="71">
        <v>0</v>
      </c>
      <c r="P974" s="63">
        <f t="shared" si="1597"/>
        <v>0.99995345961291693</v>
      </c>
      <c r="Q974" s="30"/>
    </row>
    <row r="975" spans="1:17" s="1" customFormat="1" ht="52.5">
      <c r="A975" s="75" t="s">
        <v>1557</v>
      </c>
      <c r="B975" s="82" t="s">
        <v>1565</v>
      </c>
      <c r="C975" s="71">
        <f t="shared" si="1626"/>
        <v>873.2</v>
      </c>
      <c r="D975" s="71">
        <v>873.2</v>
      </c>
      <c r="E975" s="71">
        <v>0</v>
      </c>
      <c r="F975" s="71">
        <v>0</v>
      </c>
      <c r="G975" s="71">
        <f t="shared" si="1627"/>
        <v>870.2</v>
      </c>
      <c r="H975" s="71">
        <v>870.2</v>
      </c>
      <c r="I975" s="71">
        <v>0</v>
      </c>
      <c r="J975" s="71">
        <v>0</v>
      </c>
      <c r="K975" s="63">
        <f t="shared" si="1629"/>
        <v>0.99656436097114065</v>
      </c>
      <c r="L975" s="71">
        <f t="shared" si="1628"/>
        <v>870.2</v>
      </c>
      <c r="M975" s="71">
        <v>870.2</v>
      </c>
      <c r="N975" s="71">
        <v>0</v>
      </c>
      <c r="O975" s="71">
        <v>0</v>
      </c>
      <c r="P975" s="63">
        <f t="shared" si="1597"/>
        <v>0.99656436097114065</v>
      </c>
      <c r="Q975" s="30"/>
    </row>
    <row r="976" spans="1:17" s="1" customFormat="1" ht="78.75">
      <c r="A976" s="75" t="s">
        <v>1558</v>
      </c>
      <c r="B976" s="82" t="s">
        <v>1566</v>
      </c>
      <c r="C976" s="71">
        <f t="shared" si="1626"/>
        <v>13219.3</v>
      </c>
      <c r="D976" s="71">
        <v>13219.3</v>
      </c>
      <c r="E976" s="71">
        <v>0</v>
      </c>
      <c r="F976" s="71">
        <v>0</v>
      </c>
      <c r="G976" s="71">
        <f t="shared" si="1627"/>
        <v>12618.8</v>
      </c>
      <c r="H976" s="71">
        <v>12618.8</v>
      </c>
      <c r="I976" s="71">
        <v>0</v>
      </c>
      <c r="J976" s="71">
        <v>0</v>
      </c>
      <c r="K976" s="63">
        <f t="shared" si="1629"/>
        <v>0.95457399408440691</v>
      </c>
      <c r="L976" s="71">
        <f t="shared" si="1628"/>
        <v>12618.8</v>
      </c>
      <c r="M976" s="71">
        <v>12618.8</v>
      </c>
      <c r="N976" s="71">
        <v>0</v>
      </c>
      <c r="O976" s="71">
        <v>0</v>
      </c>
      <c r="P976" s="63">
        <f t="shared" si="1597"/>
        <v>0.95457399408440691</v>
      </c>
      <c r="Q976" s="30" t="s">
        <v>1658</v>
      </c>
    </row>
    <row r="977" spans="1:17" s="1" customFormat="1" ht="78.75">
      <c r="A977" s="75" t="s">
        <v>1559</v>
      </c>
      <c r="B977" s="82" t="s">
        <v>1567</v>
      </c>
      <c r="C977" s="71">
        <f t="shared" si="1626"/>
        <v>5543.2</v>
      </c>
      <c r="D977" s="71">
        <v>5543.2</v>
      </c>
      <c r="E977" s="71">
        <v>0</v>
      </c>
      <c r="F977" s="71">
        <v>0</v>
      </c>
      <c r="G977" s="71">
        <f t="shared" si="1627"/>
        <v>5499.4</v>
      </c>
      <c r="H977" s="71">
        <v>5499.4</v>
      </c>
      <c r="I977" s="71">
        <v>0</v>
      </c>
      <c r="J977" s="71">
        <v>0</v>
      </c>
      <c r="K977" s="63">
        <f t="shared" si="1629"/>
        <v>0.9920984269014288</v>
      </c>
      <c r="L977" s="71">
        <f t="shared" si="1628"/>
        <v>5499.4</v>
      </c>
      <c r="M977" s="71">
        <v>5499.4</v>
      </c>
      <c r="N977" s="71">
        <v>0</v>
      </c>
      <c r="O977" s="71">
        <v>0</v>
      </c>
      <c r="P977" s="63">
        <f t="shared" si="1597"/>
        <v>0.9920984269014288</v>
      </c>
      <c r="Q977" s="30"/>
    </row>
    <row r="978" spans="1:17" s="1" customFormat="1" ht="105">
      <c r="A978" s="75" t="s">
        <v>1560</v>
      </c>
      <c r="B978" s="82" t="s">
        <v>1568</v>
      </c>
      <c r="C978" s="71">
        <f t="shared" si="1626"/>
        <v>0</v>
      </c>
      <c r="D978" s="71">
        <v>0</v>
      </c>
      <c r="E978" s="71">
        <v>0</v>
      </c>
      <c r="F978" s="71">
        <v>0</v>
      </c>
      <c r="G978" s="71">
        <f t="shared" si="1627"/>
        <v>0</v>
      </c>
      <c r="H978" s="71">
        <v>0</v>
      </c>
      <c r="I978" s="71">
        <v>0</v>
      </c>
      <c r="J978" s="71">
        <v>0</v>
      </c>
      <c r="K978" s="63" t="s">
        <v>32</v>
      </c>
      <c r="L978" s="71">
        <f t="shared" si="1628"/>
        <v>0</v>
      </c>
      <c r="M978" s="71">
        <v>0</v>
      </c>
      <c r="N978" s="71">
        <v>0</v>
      </c>
      <c r="O978" s="71">
        <v>0</v>
      </c>
      <c r="P978" s="63" t="s">
        <v>32</v>
      </c>
      <c r="Q978" s="30" t="s">
        <v>1621</v>
      </c>
    </row>
    <row r="979" spans="1:17" s="1" customFormat="1" ht="52.5">
      <c r="A979" s="75" t="s">
        <v>1082</v>
      </c>
      <c r="B979" s="41" t="s">
        <v>725</v>
      </c>
      <c r="C979" s="71">
        <f>C980+C981+C982</f>
        <v>129234.13</v>
      </c>
      <c r="D979" s="71">
        <f t="shared" ref="D979:O979" si="1630">D980+D981+D982</f>
        <v>129234.13</v>
      </c>
      <c r="E979" s="71">
        <f t="shared" si="1630"/>
        <v>0</v>
      </c>
      <c r="F979" s="71">
        <f t="shared" si="1630"/>
        <v>0</v>
      </c>
      <c r="G979" s="71">
        <f t="shared" si="1630"/>
        <v>117027.1</v>
      </c>
      <c r="H979" s="71">
        <f t="shared" si="1630"/>
        <v>117027.1</v>
      </c>
      <c r="I979" s="71">
        <f t="shared" si="1630"/>
        <v>0</v>
      </c>
      <c r="J979" s="71">
        <f t="shared" si="1630"/>
        <v>0</v>
      </c>
      <c r="K979" s="63">
        <f t="shared" ref="K979:K980" si="1631">G979/C979</f>
        <v>0.90554329572226777</v>
      </c>
      <c r="L979" s="71">
        <f t="shared" si="1630"/>
        <v>117027.1</v>
      </c>
      <c r="M979" s="71">
        <f t="shared" si="1630"/>
        <v>117027.1</v>
      </c>
      <c r="N979" s="71">
        <f t="shared" si="1630"/>
        <v>0</v>
      </c>
      <c r="O979" s="71">
        <f t="shared" si="1630"/>
        <v>0</v>
      </c>
      <c r="P979" s="63">
        <f t="shared" si="1597"/>
        <v>0.90554329572226777</v>
      </c>
      <c r="Q979" s="30"/>
    </row>
    <row r="980" spans="1:17" s="1" customFormat="1" ht="105">
      <c r="A980" s="75" t="s">
        <v>1104</v>
      </c>
      <c r="B980" s="82" t="s">
        <v>726</v>
      </c>
      <c r="C980" s="71">
        <f t="shared" ref="C980" si="1632">D980+E980+F980</f>
        <v>113565</v>
      </c>
      <c r="D980" s="71">
        <v>113565</v>
      </c>
      <c r="E980" s="71">
        <v>0</v>
      </c>
      <c r="F980" s="71">
        <v>0</v>
      </c>
      <c r="G980" s="71">
        <f t="shared" ref="G980" si="1633">H980+I980+J980</f>
        <v>112258.1</v>
      </c>
      <c r="H980" s="71">
        <v>112258.1</v>
      </c>
      <c r="I980" s="71">
        <v>0</v>
      </c>
      <c r="J980" s="71">
        <v>0</v>
      </c>
      <c r="K980" s="63">
        <f t="shared" si="1631"/>
        <v>0.98849205300928988</v>
      </c>
      <c r="L980" s="71">
        <f>M980+N980+O980</f>
        <v>112258.1</v>
      </c>
      <c r="M980" s="71">
        <v>112258.1</v>
      </c>
      <c r="N980" s="71">
        <v>0</v>
      </c>
      <c r="O980" s="71">
        <v>0</v>
      </c>
      <c r="P980" s="63">
        <f t="shared" si="1597"/>
        <v>0.98849205300928988</v>
      </c>
      <c r="Q980" s="30"/>
    </row>
    <row r="981" spans="1:17" s="1" customFormat="1" ht="157.5">
      <c r="A981" s="75" t="s">
        <v>1105</v>
      </c>
      <c r="B981" s="82" t="s">
        <v>1569</v>
      </c>
      <c r="C981" s="71">
        <f t="shared" ref="C981:C982" si="1634">D981+E981+F981</f>
        <v>1850</v>
      </c>
      <c r="D981" s="71">
        <v>1850</v>
      </c>
      <c r="E981" s="71">
        <v>0</v>
      </c>
      <c r="F981" s="71">
        <v>0</v>
      </c>
      <c r="G981" s="71">
        <f t="shared" ref="G981" si="1635">H981+I981+J981</f>
        <v>553</v>
      </c>
      <c r="H981" s="71">
        <v>553</v>
      </c>
      <c r="I981" s="71">
        <v>0</v>
      </c>
      <c r="J981" s="71">
        <v>0</v>
      </c>
      <c r="K981" s="63">
        <f t="shared" ref="K981:K994" si="1636">G981/C981</f>
        <v>0.29891891891891892</v>
      </c>
      <c r="L981" s="71">
        <f t="shared" ref="L981:L984" si="1637">M981+N981+O981</f>
        <v>553</v>
      </c>
      <c r="M981" s="71">
        <v>553</v>
      </c>
      <c r="N981" s="71">
        <v>0</v>
      </c>
      <c r="O981" s="71">
        <v>0</v>
      </c>
      <c r="P981" s="63">
        <f t="shared" si="1597"/>
        <v>0.29891891891891892</v>
      </c>
      <c r="Q981" s="30" t="s">
        <v>1729</v>
      </c>
    </row>
    <row r="982" spans="1:17" s="1" customFormat="1" ht="88.5" customHeight="1">
      <c r="A982" s="75" t="s">
        <v>1570</v>
      </c>
      <c r="B982" s="82" t="s">
        <v>1571</v>
      </c>
      <c r="C982" s="71">
        <f t="shared" si="1634"/>
        <v>13819.13</v>
      </c>
      <c r="D982" s="71">
        <v>13819.13</v>
      </c>
      <c r="E982" s="71">
        <v>0</v>
      </c>
      <c r="F982" s="71">
        <v>0</v>
      </c>
      <c r="G982" s="71">
        <f>H982+I982+J982</f>
        <v>4216</v>
      </c>
      <c r="H982" s="71">
        <v>4216</v>
      </c>
      <c r="I982" s="71">
        <v>0</v>
      </c>
      <c r="J982" s="71">
        <v>0</v>
      </c>
      <c r="K982" s="63">
        <f t="shared" si="1636"/>
        <v>0.30508432875296781</v>
      </c>
      <c r="L982" s="71">
        <f t="shared" si="1637"/>
        <v>4216</v>
      </c>
      <c r="M982" s="71">
        <v>4216</v>
      </c>
      <c r="N982" s="71">
        <v>0</v>
      </c>
      <c r="O982" s="71">
        <v>0</v>
      </c>
      <c r="P982" s="63">
        <f t="shared" si="1597"/>
        <v>0.30508432875296781</v>
      </c>
      <c r="Q982" s="30" t="s">
        <v>1735</v>
      </c>
    </row>
    <row r="983" spans="1:17" s="1" customFormat="1" ht="78.75">
      <c r="A983" s="75" t="s">
        <v>1581</v>
      </c>
      <c r="B983" s="41" t="s">
        <v>1572</v>
      </c>
      <c r="C983" s="71">
        <f>D983+E983+F983</f>
        <v>23779.5</v>
      </c>
      <c r="D983" s="71">
        <v>23779.5</v>
      </c>
      <c r="E983" s="71">
        <v>0</v>
      </c>
      <c r="F983" s="71">
        <v>0</v>
      </c>
      <c r="G983" s="71">
        <f>H983+I983+J983</f>
        <v>23418</v>
      </c>
      <c r="H983" s="71">
        <v>23418</v>
      </c>
      <c r="I983" s="71">
        <v>0</v>
      </c>
      <c r="J983" s="71">
        <v>0</v>
      </c>
      <c r="K983" s="63">
        <f t="shared" si="1636"/>
        <v>0.98479783006371036</v>
      </c>
      <c r="L983" s="71">
        <f t="shared" si="1637"/>
        <v>23418</v>
      </c>
      <c r="M983" s="71">
        <v>23418</v>
      </c>
      <c r="N983" s="71">
        <v>0</v>
      </c>
      <c r="O983" s="71">
        <v>0</v>
      </c>
      <c r="P983" s="63">
        <f t="shared" si="1597"/>
        <v>0.98479783006371036</v>
      </c>
      <c r="Q983" s="30" t="s">
        <v>1733</v>
      </c>
    </row>
    <row r="984" spans="1:17" s="1" customFormat="1" ht="78.75">
      <c r="A984" s="75" t="s">
        <v>1582</v>
      </c>
      <c r="B984" s="41" t="s">
        <v>1573</v>
      </c>
      <c r="C984" s="71">
        <f>D984+E984+F984</f>
        <v>0</v>
      </c>
      <c r="D984" s="71">
        <v>0</v>
      </c>
      <c r="E984" s="71">
        <v>0</v>
      </c>
      <c r="F984" s="71">
        <v>0</v>
      </c>
      <c r="G984" s="71">
        <f>H984+I984+J984</f>
        <v>0</v>
      </c>
      <c r="H984" s="71">
        <v>0</v>
      </c>
      <c r="I984" s="71">
        <v>0</v>
      </c>
      <c r="J984" s="71">
        <v>0</v>
      </c>
      <c r="K984" s="63" t="s">
        <v>32</v>
      </c>
      <c r="L984" s="71">
        <f t="shared" si="1637"/>
        <v>0</v>
      </c>
      <c r="M984" s="71">
        <v>0</v>
      </c>
      <c r="N984" s="71">
        <v>0</v>
      </c>
      <c r="O984" s="71">
        <v>0</v>
      </c>
      <c r="P984" s="63" t="s">
        <v>32</v>
      </c>
      <c r="Q984" s="30" t="s">
        <v>1621</v>
      </c>
    </row>
    <row r="985" spans="1:17" s="1" customFormat="1" ht="52.5">
      <c r="A985" s="75" t="s">
        <v>1583</v>
      </c>
      <c r="B985" s="41" t="s">
        <v>1574</v>
      </c>
      <c r="C985" s="71">
        <f>C986</f>
        <v>19813.98</v>
      </c>
      <c r="D985" s="71">
        <f t="shared" ref="D985:O985" si="1638">D986</f>
        <v>990.7</v>
      </c>
      <c r="E985" s="71">
        <f t="shared" si="1638"/>
        <v>18823.28</v>
      </c>
      <c r="F985" s="71">
        <f t="shared" si="1638"/>
        <v>0</v>
      </c>
      <c r="G985" s="71">
        <f t="shared" si="1638"/>
        <v>19681.199999999997</v>
      </c>
      <c r="H985" s="71">
        <f t="shared" si="1638"/>
        <v>984.1</v>
      </c>
      <c r="I985" s="71">
        <f t="shared" si="1638"/>
        <v>18697.099999999999</v>
      </c>
      <c r="J985" s="71">
        <f t="shared" si="1638"/>
        <v>0</v>
      </c>
      <c r="K985" s="63">
        <f t="shared" si="1636"/>
        <v>0.99329867093839797</v>
      </c>
      <c r="L985" s="71">
        <f t="shared" si="1638"/>
        <v>19681.199999999997</v>
      </c>
      <c r="M985" s="71">
        <f t="shared" si="1638"/>
        <v>984.1</v>
      </c>
      <c r="N985" s="71">
        <f t="shared" si="1638"/>
        <v>18697.099999999999</v>
      </c>
      <c r="O985" s="71">
        <f t="shared" si="1638"/>
        <v>0</v>
      </c>
      <c r="P985" s="63">
        <f t="shared" si="1597"/>
        <v>0.99329867093839797</v>
      </c>
      <c r="Q985" s="30"/>
    </row>
    <row r="986" spans="1:17" s="1" customFormat="1" ht="105">
      <c r="A986" s="75" t="s">
        <v>1586</v>
      </c>
      <c r="B986" s="82" t="s">
        <v>1575</v>
      </c>
      <c r="C986" s="71">
        <f>D986+E986+F986</f>
        <v>19813.98</v>
      </c>
      <c r="D986" s="71">
        <v>990.7</v>
      </c>
      <c r="E986" s="71">
        <v>18823.28</v>
      </c>
      <c r="F986" s="71">
        <v>0</v>
      </c>
      <c r="G986" s="71">
        <f>H986+I986+J986</f>
        <v>19681.199999999997</v>
      </c>
      <c r="H986" s="71">
        <v>984.1</v>
      </c>
      <c r="I986" s="71">
        <v>18697.099999999999</v>
      </c>
      <c r="J986" s="71">
        <v>0</v>
      </c>
      <c r="K986" s="63">
        <f t="shared" si="1636"/>
        <v>0.99329867093839797</v>
      </c>
      <c r="L986" s="71">
        <f>M986+N986+O986</f>
        <v>19681.199999999997</v>
      </c>
      <c r="M986" s="71">
        <v>984.1</v>
      </c>
      <c r="N986" s="71">
        <v>18697.099999999999</v>
      </c>
      <c r="O986" s="71">
        <v>0</v>
      </c>
      <c r="P986" s="63">
        <f t="shared" si="1597"/>
        <v>0.99329867093839797</v>
      </c>
      <c r="Q986" s="30"/>
    </row>
    <row r="987" spans="1:17" s="1" customFormat="1" ht="52.5">
      <c r="A987" s="75" t="s">
        <v>1584</v>
      </c>
      <c r="B987" s="41" t="s">
        <v>1576</v>
      </c>
      <c r="C987" s="71">
        <f>D987+E987+F987</f>
        <v>0</v>
      </c>
      <c r="D987" s="71">
        <v>0</v>
      </c>
      <c r="E987" s="71">
        <v>0</v>
      </c>
      <c r="F987" s="71">
        <v>0</v>
      </c>
      <c r="G987" s="71">
        <f>H987+I987+J987</f>
        <v>0</v>
      </c>
      <c r="H987" s="71">
        <v>0</v>
      </c>
      <c r="I987" s="71">
        <v>0</v>
      </c>
      <c r="J987" s="71">
        <v>0</v>
      </c>
      <c r="K987" s="63" t="s">
        <v>32</v>
      </c>
      <c r="L987" s="71">
        <f>M987+N987+O987</f>
        <v>0</v>
      </c>
      <c r="M987" s="71">
        <v>0</v>
      </c>
      <c r="N987" s="71">
        <v>0</v>
      </c>
      <c r="O987" s="71">
        <v>0</v>
      </c>
      <c r="P987" s="63" t="s">
        <v>32</v>
      </c>
      <c r="Q987" s="30" t="s">
        <v>1621</v>
      </c>
    </row>
    <row r="988" spans="1:17" s="1" customFormat="1" ht="52.5">
      <c r="A988" s="75" t="s">
        <v>1585</v>
      </c>
      <c r="B988" s="41" t="s">
        <v>1577</v>
      </c>
      <c r="C988" s="71">
        <f>C989+C990</f>
        <v>9736.4699999999993</v>
      </c>
      <c r="D988" s="71">
        <f t="shared" ref="D988:O988" si="1639">D989+D990</f>
        <v>486.84</v>
      </c>
      <c r="E988" s="71">
        <f t="shared" si="1639"/>
        <v>9249.6299999999992</v>
      </c>
      <c r="F988" s="71">
        <f t="shared" si="1639"/>
        <v>0</v>
      </c>
      <c r="G988" s="71">
        <f t="shared" si="1639"/>
        <v>9718.82</v>
      </c>
      <c r="H988" s="71">
        <f t="shared" si="1639"/>
        <v>485.94</v>
      </c>
      <c r="I988" s="71">
        <f t="shared" si="1639"/>
        <v>9232.8799999999992</v>
      </c>
      <c r="J988" s="71">
        <f t="shared" si="1639"/>
        <v>0</v>
      </c>
      <c r="K988" s="63">
        <f t="shared" si="1636"/>
        <v>0.99818722802001136</v>
      </c>
      <c r="L988" s="71">
        <f t="shared" si="1639"/>
        <v>9718.84</v>
      </c>
      <c r="M988" s="71">
        <f t="shared" si="1639"/>
        <v>485.94</v>
      </c>
      <c r="N988" s="71">
        <f t="shared" si="1639"/>
        <v>9232.9</v>
      </c>
      <c r="O988" s="71">
        <f t="shared" si="1639"/>
        <v>0</v>
      </c>
      <c r="P988" s="63">
        <f t="shared" si="1597"/>
        <v>0.99818928215256664</v>
      </c>
      <c r="Q988" s="30"/>
    </row>
    <row r="989" spans="1:17" s="1" customFormat="1" ht="409.5">
      <c r="A989" s="75" t="s">
        <v>1587</v>
      </c>
      <c r="B989" s="82" t="s">
        <v>1578</v>
      </c>
      <c r="C989" s="71">
        <f>D989+E989+F989</f>
        <v>8309.0399999999991</v>
      </c>
      <c r="D989" s="71">
        <v>415.46</v>
      </c>
      <c r="E989" s="71">
        <v>7893.58</v>
      </c>
      <c r="F989" s="71">
        <v>0</v>
      </c>
      <c r="G989" s="71">
        <f>H989+I989+J989</f>
        <v>8291.4</v>
      </c>
      <c r="H989" s="71">
        <v>414.57</v>
      </c>
      <c r="I989" s="71">
        <v>7876.83</v>
      </c>
      <c r="J989" s="71">
        <v>0</v>
      </c>
      <c r="K989" s="63">
        <f t="shared" si="1636"/>
        <v>0.99787701106264992</v>
      </c>
      <c r="L989" s="71">
        <f>M989+N989+O989</f>
        <v>8291.3700000000008</v>
      </c>
      <c r="M989" s="71">
        <v>414.57</v>
      </c>
      <c r="N989" s="71">
        <v>7876.8</v>
      </c>
      <c r="O989" s="71">
        <v>0</v>
      </c>
      <c r="P989" s="63">
        <f t="shared" si="1597"/>
        <v>0.99787340053724638</v>
      </c>
      <c r="Q989" s="30"/>
    </row>
    <row r="990" spans="1:17" s="1" customFormat="1" ht="341.25">
      <c r="A990" s="75" t="s">
        <v>1588</v>
      </c>
      <c r="B990" s="41" t="s">
        <v>1579</v>
      </c>
      <c r="C990" s="71">
        <f>D990+E990+F990</f>
        <v>1427.4299999999998</v>
      </c>
      <c r="D990" s="71">
        <v>71.38</v>
      </c>
      <c r="E990" s="71">
        <v>1356.05</v>
      </c>
      <c r="F990" s="71">
        <v>0</v>
      </c>
      <c r="G990" s="71">
        <f>H990+I990+J990</f>
        <v>1427.42</v>
      </c>
      <c r="H990" s="71">
        <v>71.37</v>
      </c>
      <c r="I990" s="71">
        <v>1356.05</v>
      </c>
      <c r="J990" s="71">
        <v>0</v>
      </c>
      <c r="K990" s="63">
        <f t="shared" si="1636"/>
        <v>0.99999299440252776</v>
      </c>
      <c r="L990" s="71">
        <f>M990+N990+O990</f>
        <v>1427.4699999999998</v>
      </c>
      <c r="M990" s="71">
        <v>71.37</v>
      </c>
      <c r="N990" s="71">
        <v>1356.1</v>
      </c>
      <c r="O990" s="71">
        <v>0</v>
      </c>
      <c r="P990" s="63">
        <f t="shared" si="1597"/>
        <v>1.0000280223898894</v>
      </c>
      <c r="Q990" s="30"/>
    </row>
    <row r="991" spans="1:17" s="1" customFormat="1" ht="52.5">
      <c r="A991" s="75" t="s">
        <v>1589</v>
      </c>
      <c r="B991" s="41" t="s">
        <v>1580</v>
      </c>
      <c r="C991" s="71">
        <f>D991+E991+F991</f>
        <v>0</v>
      </c>
      <c r="D991" s="71">
        <v>0</v>
      </c>
      <c r="E991" s="71">
        <v>0</v>
      </c>
      <c r="F991" s="71">
        <v>0</v>
      </c>
      <c r="G991" s="71">
        <f>H991+I991+J991</f>
        <v>0</v>
      </c>
      <c r="H991" s="71">
        <v>0</v>
      </c>
      <c r="I991" s="71">
        <v>0</v>
      </c>
      <c r="J991" s="71">
        <v>0</v>
      </c>
      <c r="K991" s="63" t="s">
        <v>32</v>
      </c>
      <c r="L991" s="71">
        <f>M991+N991+O991</f>
        <v>0</v>
      </c>
      <c r="M991" s="71">
        <v>0</v>
      </c>
      <c r="N991" s="71">
        <v>0</v>
      </c>
      <c r="O991" s="71">
        <v>0</v>
      </c>
      <c r="P991" s="63" t="s">
        <v>32</v>
      </c>
      <c r="Q991" s="30" t="s">
        <v>1621</v>
      </c>
    </row>
    <row r="992" spans="1:17" s="1" customFormat="1" ht="52.5">
      <c r="A992" s="75" t="s">
        <v>23</v>
      </c>
      <c r="B992" s="41" t="s">
        <v>727</v>
      </c>
      <c r="C992" s="71">
        <f>C993+C996+C997+C999+C1000+C1001+C1002+C1004</f>
        <v>287908.67</v>
      </c>
      <c r="D992" s="71">
        <f t="shared" ref="D992:O992" si="1640">D993+D996+D997+D999+D1000+D1001+D1002+D1004</f>
        <v>22604.22</v>
      </c>
      <c r="E992" s="71">
        <f t="shared" si="1640"/>
        <v>265304.45</v>
      </c>
      <c r="F992" s="71">
        <f t="shared" si="1640"/>
        <v>0</v>
      </c>
      <c r="G992" s="71">
        <f t="shared" si="1640"/>
        <v>283903.74</v>
      </c>
      <c r="H992" s="71">
        <f t="shared" si="1640"/>
        <v>22407.03</v>
      </c>
      <c r="I992" s="71">
        <f t="shared" si="1640"/>
        <v>261496.71</v>
      </c>
      <c r="J992" s="71">
        <f t="shared" si="1640"/>
        <v>0</v>
      </c>
      <c r="K992" s="63">
        <f t="shared" si="1636"/>
        <v>0.98608958181078743</v>
      </c>
      <c r="L992" s="71">
        <f t="shared" si="1640"/>
        <v>283903.73</v>
      </c>
      <c r="M992" s="71">
        <f t="shared" si="1640"/>
        <v>22407.03</v>
      </c>
      <c r="N992" s="71">
        <f t="shared" si="1640"/>
        <v>261496.69999999998</v>
      </c>
      <c r="O992" s="71">
        <f t="shared" si="1640"/>
        <v>0</v>
      </c>
      <c r="P992" s="63">
        <f t="shared" si="1597"/>
        <v>0.9860895470775507</v>
      </c>
      <c r="Q992" s="30"/>
    </row>
    <row r="993" spans="1:17" s="1" customFormat="1" ht="78.75">
      <c r="A993" s="75" t="s">
        <v>806</v>
      </c>
      <c r="B993" s="41" t="s">
        <v>728</v>
      </c>
      <c r="C993" s="71">
        <f>C994+C995</f>
        <v>185846.61000000002</v>
      </c>
      <c r="D993" s="71">
        <f t="shared" ref="D993:J993" si="1641">D994+D995</f>
        <v>9292.34</v>
      </c>
      <c r="E993" s="71">
        <f t="shared" si="1641"/>
        <v>176554.27000000002</v>
      </c>
      <c r="F993" s="71">
        <f t="shared" si="1641"/>
        <v>0</v>
      </c>
      <c r="G993" s="71">
        <f t="shared" si="1641"/>
        <v>184234.04</v>
      </c>
      <c r="H993" s="71">
        <f t="shared" si="1641"/>
        <v>9211.7000000000007</v>
      </c>
      <c r="I993" s="71">
        <f t="shared" si="1641"/>
        <v>175022.34</v>
      </c>
      <c r="J993" s="71">
        <f t="shared" si="1641"/>
        <v>0</v>
      </c>
      <c r="K993" s="63">
        <f t="shared" si="1636"/>
        <v>0.99132311318457733</v>
      </c>
      <c r="L993" s="71">
        <f>L994+L995</f>
        <v>184234</v>
      </c>
      <c r="M993" s="71">
        <f t="shared" ref="M993:O993" si="1642">M994+M995</f>
        <v>9211.7000000000007</v>
      </c>
      <c r="N993" s="71">
        <f t="shared" si="1642"/>
        <v>175022.3</v>
      </c>
      <c r="O993" s="71">
        <f t="shared" si="1642"/>
        <v>0</v>
      </c>
      <c r="P993" s="63">
        <f t="shared" si="1597"/>
        <v>0.99132289795331741</v>
      </c>
      <c r="Q993" s="30"/>
    </row>
    <row r="994" spans="1:17" s="1" customFormat="1" ht="105">
      <c r="A994" s="75" t="s">
        <v>959</v>
      </c>
      <c r="B994" s="82" t="s">
        <v>1590</v>
      </c>
      <c r="C994" s="71">
        <f t="shared" ref="C994" si="1643">D994+E994+F994</f>
        <v>185846.61000000002</v>
      </c>
      <c r="D994" s="71">
        <v>9292.34</v>
      </c>
      <c r="E994" s="71">
        <f>132415.7+44138.57</f>
        <v>176554.27000000002</v>
      </c>
      <c r="F994" s="71">
        <v>0</v>
      </c>
      <c r="G994" s="71">
        <f t="shared" ref="G994" si="1644">H994+I994+J994</f>
        <v>184234.04</v>
      </c>
      <c r="H994" s="71">
        <v>9211.7000000000007</v>
      </c>
      <c r="I994" s="71">
        <v>175022.34</v>
      </c>
      <c r="J994" s="71">
        <v>0</v>
      </c>
      <c r="K994" s="63">
        <f t="shared" si="1636"/>
        <v>0.99132311318457733</v>
      </c>
      <c r="L994" s="71">
        <f t="shared" ref="L994" si="1645">M994+N994+O994</f>
        <v>184234</v>
      </c>
      <c r="M994" s="71">
        <v>9211.7000000000007</v>
      </c>
      <c r="N994" s="71">
        <v>175022.3</v>
      </c>
      <c r="O994" s="71">
        <v>0</v>
      </c>
      <c r="P994" s="63">
        <f t="shared" si="1597"/>
        <v>0.99132289795331741</v>
      </c>
      <c r="Q994" s="30"/>
    </row>
    <row r="995" spans="1:17" s="1" customFormat="1" ht="78.75">
      <c r="A995" s="75" t="s">
        <v>1083</v>
      </c>
      <c r="B995" s="82" t="s">
        <v>729</v>
      </c>
      <c r="C995" s="71">
        <f t="shared" ref="C995" si="1646">D995+E995+F995</f>
        <v>0</v>
      </c>
      <c r="D995" s="71">
        <v>0</v>
      </c>
      <c r="E995" s="71">
        <v>0</v>
      </c>
      <c r="F995" s="71">
        <v>0</v>
      </c>
      <c r="G995" s="71">
        <f t="shared" ref="G995" si="1647">H995+I995+J995</f>
        <v>0</v>
      </c>
      <c r="H995" s="71">
        <v>0</v>
      </c>
      <c r="I995" s="71">
        <v>0</v>
      </c>
      <c r="J995" s="71">
        <v>0</v>
      </c>
      <c r="K995" s="63" t="s">
        <v>32</v>
      </c>
      <c r="L995" s="71">
        <f t="shared" ref="L995" si="1648">M995+N995+O995</f>
        <v>0</v>
      </c>
      <c r="M995" s="71">
        <v>0</v>
      </c>
      <c r="N995" s="71">
        <v>0</v>
      </c>
      <c r="O995" s="71">
        <v>0</v>
      </c>
      <c r="P995" s="63" t="s">
        <v>32</v>
      </c>
      <c r="Q995" s="30" t="s">
        <v>1621</v>
      </c>
    </row>
    <row r="996" spans="1:17" s="1" customFormat="1" ht="105">
      <c r="A996" s="75" t="s">
        <v>814</v>
      </c>
      <c r="B996" s="41" t="s">
        <v>730</v>
      </c>
      <c r="C996" s="71">
        <f t="shared" ref="C996" si="1649">D996+E996+F996</f>
        <v>0</v>
      </c>
      <c r="D996" s="71">
        <v>0</v>
      </c>
      <c r="E996" s="71">
        <v>0</v>
      </c>
      <c r="F996" s="71">
        <v>0</v>
      </c>
      <c r="G996" s="71">
        <f t="shared" ref="G996" si="1650">H996+I996+J996</f>
        <v>0</v>
      </c>
      <c r="H996" s="71">
        <v>0</v>
      </c>
      <c r="I996" s="71">
        <v>0</v>
      </c>
      <c r="J996" s="71">
        <v>0</v>
      </c>
      <c r="K996" s="63" t="s">
        <v>32</v>
      </c>
      <c r="L996" s="71">
        <f t="shared" ref="L996" si="1651">M996+N996+O996</f>
        <v>0</v>
      </c>
      <c r="M996" s="71">
        <v>0</v>
      </c>
      <c r="N996" s="71">
        <v>0</v>
      </c>
      <c r="O996" s="71">
        <v>0</v>
      </c>
      <c r="P996" s="63" t="s">
        <v>32</v>
      </c>
      <c r="Q996" s="30" t="s">
        <v>1621</v>
      </c>
    </row>
    <row r="997" spans="1:17" s="1" customFormat="1" ht="26.25">
      <c r="A997" s="75" t="s">
        <v>815</v>
      </c>
      <c r="B997" s="41" t="s">
        <v>731</v>
      </c>
      <c r="C997" s="71">
        <f>C998</f>
        <v>40345.08</v>
      </c>
      <c r="D997" s="71">
        <f t="shared" ref="D997:J997" si="1652">D998</f>
        <v>2017.26</v>
      </c>
      <c r="E997" s="71">
        <f t="shared" si="1652"/>
        <v>38327.82</v>
      </c>
      <c r="F997" s="71">
        <f t="shared" si="1652"/>
        <v>0</v>
      </c>
      <c r="G997" s="71">
        <f t="shared" si="1652"/>
        <v>38029.74</v>
      </c>
      <c r="H997" s="71">
        <f t="shared" si="1652"/>
        <v>1901.49</v>
      </c>
      <c r="I997" s="71">
        <f t="shared" si="1652"/>
        <v>36128.25</v>
      </c>
      <c r="J997" s="71">
        <f t="shared" si="1652"/>
        <v>0</v>
      </c>
      <c r="K997" s="63">
        <f t="shared" si="1608"/>
        <v>0.94261158981466875</v>
      </c>
      <c r="L997" s="71">
        <f>L998</f>
        <v>38029.79</v>
      </c>
      <c r="M997" s="71">
        <f t="shared" ref="M997:O997" si="1653">M998</f>
        <v>1901.49</v>
      </c>
      <c r="N997" s="71">
        <f t="shared" si="1653"/>
        <v>36128.300000000003</v>
      </c>
      <c r="O997" s="71">
        <f t="shared" si="1653"/>
        <v>0</v>
      </c>
      <c r="P997" s="63">
        <f t="shared" si="1597"/>
        <v>0.94261282912315447</v>
      </c>
      <c r="Q997" s="30"/>
    </row>
    <row r="998" spans="1:17" s="1" customFormat="1" ht="130.5" customHeight="1">
      <c r="A998" s="75" t="s">
        <v>1106</v>
      </c>
      <c r="B998" s="82" t="s">
        <v>732</v>
      </c>
      <c r="C998" s="71">
        <f t="shared" ref="C998" si="1654">D998+E998+F998</f>
        <v>40345.08</v>
      </c>
      <c r="D998" s="71">
        <v>2017.26</v>
      </c>
      <c r="E998" s="71">
        <v>38327.82</v>
      </c>
      <c r="F998" s="71">
        <v>0</v>
      </c>
      <c r="G998" s="71">
        <f t="shared" ref="G998" si="1655">H998+I998+J998</f>
        <v>38029.74</v>
      </c>
      <c r="H998" s="71">
        <v>1901.49</v>
      </c>
      <c r="I998" s="71">
        <v>36128.25</v>
      </c>
      <c r="J998" s="71">
        <v>0</v>
      </c>
      <c r="K998" s="63">
        <f t="shared" ref="K998:K1003" si="1656">G998/C998</f>
        <v>0.94261158981466875</v>
      </c>
      <c r="L998" s="71">
        <f t="shared" ref="L998" si="1657">M998+N998+O998</f>
        <v>38029.79</v>
      </c>
      <c r="M998" s="71">
        <v>1901.49</v>
      </c>
      <c r="N998" s="71">
        <v>36128.300000000003</v>
      </c>
      <c r="O998" s="71">
        <v>0</v>
      </c>
      <c r="P998" s="63">
        <f t="shared" si="1597"/>
        <v>0.94261282912315447</v>
      </c>
      <c r="Q998" s="30" t="s">
        <v>1734</v>
      </c>
    </row>
    <row r="999" spans="1:17" s="1" customFormat="1" ht="105">
      <c r="A999" s="75" t="s">
        <v>1084</v>
      </c>
      <c r="B999" s="41" t="s">
        <v>733</v>
      </c>
      <c r="C999" s="71">
        <f t="shared" ref="C999" si="1658">D999+E999+F999</f>
        <v>30936.559999999998</v>
      </c>
      <c r="D999" s="71">
        <v>1546.83</v>
      </c>
      <c r="E999" s="71">
        <v>29389.73</v>
      </c>
      <c r="F999" s="71">
        <v>0</v>
      </c>
      <c r="G999" s="71">
        <f t="shared" ref="G999" si="1659">H999+I999+J999</f>
        <v>30936.559999999998</v>
      </c>
      <c r="H999" s="71">
        <v>1546.83</v>
      </c>
      <c r="I999" s="71">
        <v>29389.73</v>
      </c>
      <c r="J999" s="71">
        <v>0</v>
      </c>
      <c r="K999" s="63">
        <f t="shared" si="1656"/>
        <v>1</v>
      </c>
      <c r="L999" s="71">
        <f t="shared" ref="L999" si="1660">M999+N999+O999</f>
        <v>30936.53</v>
      </c>
      <c r="M999" s="71">
        <v>1546.83</v>
      </c>
      <c r="N999" s="71">
        <v>29389.7</v>
      </c>
      <c r="O999" s="71">
        <v>0</v>
      </c>
      <c r="P999" s="63">
        <f t="shared" si="1597"/>
        <v>0.99999903027356629</v>
      </c>
      <c r="Q999" s="30"/>
    </row>
    <row r="1000" spans="1:17" s="1" customFormat="1" ht="78.75">
      <c r="A1000" s="75" t="s">
        <v>1085</v>
      </c>
      <c r="B1000" s="41" t="s">
        <v>734</v>
      </c>
      <c r="C1000" s="71">
        <f t="shared" ref="C1000" si="1661">D1000+E1000+F1000</f>
        <v>0</v>
      </c>
      <c r="D1000" s="71">
        <v>0</v>
      </c>
      <c r="E1000" s="71">
        <v>0</v>
      </c>
      <c r="F1000" s="71">
        <v>0</v>
      </c>
      <c r="G1000" s="71">
        <f t="shared" ref="G1000" si="1662">H1000+I1000+J1000</f>
        <v>0</v>
      </c>
      <c r="H1000" s="71">
        <v>0</v>
      </c>
      <c r="I1000" s="71">
        <v>0</v>
      </c>
      <c r="J1000" s="71">
        <v>0</v>
      </c>
      <c r="K1000" s="63" t="s">
        <v>32</v>
      </c>
      <c r="L1000" s="71">
        <f t="shared" ref="L1000" si="1663">M1000+N1000+O1000</f>
        <v>0</v>
      </c>
      <c r="M1000" s="71">
        <v>0</v>
      </c>
      <c r="N1000" s="71">
        <v>0</v>
      </c>
      <c r="O1000" s="71">
        <v>0</v>
      </c>
      <c r="P1000" s="63" t="s">
        <v>32</v>
      </c>
      <c r="Q1000" s="30" t="s">
        <v>1621</v>
      </c>
    </row>
    <row r="1001" spans="1:17" s="1" customFormat="1" ht="78.75">
      <c r="A1001" s="75" t="s">
        <v>1086</v>
      </c>
      <c r="B1001" s="41" t="s">
        <v>735</v>
      </c>
      <c r="C1001" s="71">
        <f t="shared" ref="C1001" si="1664">D1001+E1001+F1001</f>
        <v>11515.16</v>
      </c>
      <c r="D1001" s="71">
        <v>115.16</v>
      </c>
      <c r="E1001" s="71">
        <v>11400</v>
      </c>
      <c r="F1001" s="71">
        <v>0</v>
      </c>
      <c r="G1001" s="71">
        <f t="shared" ref="G1001" si="1665">H1001+I1001+J1001</f>
        <v>11438.16</v>
      </c>
      <c r="H1001" s="71">
        <v>114.39</v>
      </c>
      <c r="I1001" s="71">
        <v>11323.77</v>
      </c>
      <c r="J1001" s="71">
        <v>0</v>
      </c>
      <c r="K1001" s="63">
        <f t="shared" si="1656"/>
        <v>0.99331316282187998</v>
      </c>
      <c r="L1001" s="71">
        <f t="shared" ref="L1001" si="1666">M1001+N1001+O1001</f>
        <v>11438.189999999999</v>
      </c>
      <c r="M1001" s="71">
        <v>114.39</v>
      </c>
      <c r="N1001" s="71">
        <v>11323.8</v>
      </c>
      <c r="O1001" s="71">
        <v>0</v>
      </c>
      <c r="P1001" s="63">
        <f t="shared" si="1597"/>
        <v>0.99331576808311817</v>
      </c>
      <c r="Q1001" s="30"/>
    </row>
    <row r="1002" spans="1:17" s="1" customFormat="1" ht="157.5">
      <c r="A1002" s="75" t="s">
        <v>1087</v>
      </c>
      <c r="B1002" s="41" t="s">
        <v>736</v>
      </c>
      <c r="C1002" s="71">
        <f>C1003</f>
        <v>19265.259999999998</v>
      </c>
      <c r="D1002" s="71">
        <f t="shared" ref="D1002:O1002" si="1667">D1003</f>
        <v>9632.6299999999992</v>
      </c>
      <c r="E1002" s="71">
        <f t="shared" si="1667"/>
        <v>9632.6299999999992</v>
      </c>
      <c r="F1002" s="71">
        <f t="shared" si="1667"/>
        <v>0</v>
      </c>
      <c r="G1002" s="71">
        <f t="shared" si="1667"/>
        <v>19265.240000000002</v>
      </c>
      <c r="H1002" s="71">
        <f t="shared" si="1667"/>
        <v>9632.6200000000008</v>
      </c>
      <c r="I1002" s="71">
        <f t="shared" si="1667"/>
        <v>9632.6200000000008</v>
      </c>
      <c r="J1002" s="71">
        <f t="shared" si="1667"/>
        <v>0</v>
      </c>
      <c r="K1002" s="63">
        <f t="shared" si="1656"/>
        <v>0.99999896186192161</v>
      </c>
      <c r="L1002" s="71">
        <f t="shared" si="1667"/>
        <v>19265.22</v>
      </c>
      <c r="M1002" s="71">
        <f t="shared" si="1667"/>
        <v>9632.6200000000008</v>
      </c>
      <c r="N1002" s="71">
        <f t="shared" si="1667"/>
        <v>9632.6</v>
      </c>
      <c r="O1002" s="71">
        <f t="shared" si="1667"/>
        <v>0</v>
      </c>
      <c r="P1002" s="63">
        <f t="shared" si="1597"/>
        <v>0.999997923723843</v>
      </c>
      <c r="Q1002" s="30"/>
    </row>
    <row r="1003" spans="1:17" s="1" customFormat="1" ht="157.5">
      <c r="A1003" s="75" t="s">
        <v>1594</v>
      </c>
      <c r="B1003" s="82" t="s">
        <v>1593</v>
      </c>
      <c r="C1003" s="71">
        <f t="shared" ref="C1003" si="1668">D1003+E1003+F1003</f>
        <v>19265.259999999998</v>
      </c>
      <c r="D1003" s="71">
        <v>9632.6299999999992</v>
      </c>
      <c r="E1003" s="71">
        <v>9632.6299999999992</v>
      </c>
      <c r="F1003" s="71">
        <v>0</v>
      </c>
      <c r="G1003" s="71">
        <f t="shared" ref="G1003" si="1669">H1003+I1003+J1003</f>
        <v>19265.240000000002</v>
      </c>
      <c r="H1003" s="71">
        <v>9632.6200000000008</v>
      </c>
      <c r="I1003" s="71">
        <v>9632.6200000000008</v>
      </c>
      <c r="J1003" s="71">
        <v>0</v>
      </c>
      <c r="K1003" s="63">
        <f t="shared" si="1656"/>
        <v>0.99999896186192161</v>
      </c>
      <c r="L1003" s="71">
        <f t="shared" ref="L1003" si="1670">M1003+N1003+O1003</f>
        <v>19265.22</v>
      </c>
      <c r="M1003" s="71">
        <v>9632.6200000000008</v>
      </c>
      <c r="N1003" s="71">
        <v>9632.6</v>
      </c>
      <c r="O1003" s="71">
        <v>0</v>
      </c>
      <c r="P1003" s="63">
        <f t="shared" si="1597"/>
        <v>0.999997923723843</v>
      </c>
      <c r="Q1003" s="30"/>
    </row>
    <row r="1004" spans="1:17" s="1" customFormat="1" ht="52.5">
      <c r="A1004" s="75" t="s">
        <v>1592</v>
      </c>
      <c r="B1004" s="41" t="s">
        <v>1591</v>
      </c>
      <c r="C1004" s="71">
        <f t="shared" ref="C1004" si="1671">D1004+E1004+F1004</f>
        <v>0</v>
      </c>
      <c r="D1004" s="71">
        <v>0</v>
      </c>
      <c r="E1004" s="71">
        <v>0</v>
      </c>
      <c r="F1004" s="71">
        <v>0</v>
      </c>
      <c r="G1004" s="71">
        <f t="shared" ref="G1004" si="1672">H1004+I1004+J1004</f>
        <v>0</v>
      </c>
      <c r="H1004" s="71">
        <v>0</v>
      </c>
      <c r="I1004" s="71">
        <v>0</v>
      </c>
      <c r="J1004" s="71">
        <v>0</v>
      </c>
      <c r="K1004" s="63" t="s">
        <v>32</v>
      </c>
      <c r="L1004" s="71">
        <f t="shared" ref="L1004" si="1673">M1004+N1004+O1004</f>
        <v>0</v>
      </c>
      <c r="M1004" s="71">
        <v>0</v>
      </c>
      <c r="N1004" s="71">
        <v>0</v>
      </c>
      <c r="O1004" s="71">
        <v>0</v>
      </c>
      <c r="P1004" s="63" t="s">
        <v>32</v>
      </c>
      <c r="Q1004" s="30" t="s">
        <v>1621</v>
      </c>
    </row>
    <row r="1005" spans="1:17" s="1" customFormat="1" ht="46.5" customHeight="1">
      <c r="A1005" s="75" t="s">
        <v>23</v>
      </c>
      <c r="B1005" s="81" t="s">
        <v>737</v>
      </c>
      <c r="C1005" s="74">
        <f>C1006</f>
        <v>368892.64999999997</v>
      </c>
      <c r="D1005" s="74">
        <f t="shared" ref="D1005:J1005" si="1674">D1006</f>
        <v>368892.64999999997</v>
      </c>
      <c r="E1005" s="74">
        <f t="shared" si="1674"/>
        <v>0</v>
      </c>
      <c r="F1005" s="74">
        <f t="shared" si="1674"/>
        <v>0</v>
      </c>
      <c r="G1005" s="74">
        <f t="shared" si="1674"/>
        <v>357174.5</v>
      </c>
      <c r="H1005" s="74">
        <f t="shared" si="1674"/>
        <v>357174.5</v>
      </c>
      <c r="I1005" s="74">
        <f t="shared" si="1674"/>
        <v>0</v>
      </c>
      <c r="J1005" s="74">
        <f t="shared" si="1674"/>
        <v>0</v>
      </c>
      <c r="K1005" s="63">
        <f t="shared" si="1608"/>
        <v>0.96823425459954282</v>
      </c>
      <c r="L1005" s="74">
        <f>L1006</f>
        <v>357174.5</v>
      </c>
      <c r="M1005" s="74">
        <f t="shared" ref="M1005:O1005" si="1675">M1006</f>
        <v>357174.5</v>
      </c>
      <c r="N1005" s="74">
        <f t="shared" si="1675"/>
        <v>0</v>
      </c>
      <c r="O1005" s="74">
        <f t="shared" si="1675"/>
        <v>0</v>
      </c>
      <c r="P1005" s="63">
        <f t="shared" si="1597"/>
        <v>0.96823425459954282</v>
      </c>
      <c r="Q1005" s="30"/>
    </row>
    <row r="1006" spans="1:17" s="1" customFormat="1" ht="76.5">
      <c r="A1006" s="75" t="s">
        <v>899</v>
      </c>
      <c r="B1006" s="81" t="s">
        <v>738</v>
      </c>
      <c r="C1006" s="74">
        <f t="shared" ref="C1006:J1006" si="1676">C1007+C1008+C1011+C1012+C1036</f>
        <v>368892.64999999997</v>
      </c>
      <c r="D1006" s="74">
        <f t="shared" si="1676"/>
        <v>368892.64999999997</v>
      </c>
      <c r="E1006" s="74">
        <f t="shared" si="1676"/>
        <v>0</v>
      </c>
      <c r="F1006" s="74">
        <f t="shared" si="1676"/>
        <v>0</v>
      </c>
      <c r="G1006" s="74">
        <f t="shared" si="1676"/>
        <v>357174.5</v>
      </c>
      <c r="H1006" s="74">
        <f t="shared" si="1676"/>
        <v>357174.5</v>
      </c>
      <c r="I1006" s="74">
        <f t="shared" si="1676"/>
        <v>0</v>
      </c>
      <c r="J1006" s="74">
        <f t="shared" si="1676"/>
        <v>0</v>
      </c>
      <c r="K1006" s="63">
        <f t="shared" si="1608"/>
        <v>0.96823425459954282</v>
      </c>
      <c r="L1006" s="74">
        <f>L1007+L1008+L1011+L1012+L1036</f>
        <v>357174.5</v>
      </c>
      <c r="M1006" s="74">
        <f>M1007+M1008+M1011+M1012+M1036</f>
        <v>357174.5</v>
      </c>
      <c r="N1006" s="74">
        <f>N1007+N1008+N1011+N1012+N1036</f>
        <v>0</v>
      </c>
      <c r="O1006" s="74">
        <f>O1007+O1008+O1011+O1012+O1036</f>
        <v>0</v>
      </c>
      <c r="P1006" s="63">
        <f t="shared" si="1597"/>
        <v>0.96823425459954282</v>
      </c>
      <c r="Q1006" s="30"/>
    </row>
    <row r="1007" spans="1:17" s="1" customFormat="1" ht="78.75">
      <c r="A1007" s="75" t="s">
        <v>7</v>
      </c>
      <c r="B1007" s="41" t="s">
        <v>739</v>
      </c>
      <c r="C1007" s="71">
        <f t="shared" ref="C1007" si="1677">D1007+E1007+F1007</f>
        <v>465</v>
      </c>
      <c r="D1007" s="71">
        <v>465</v>
      </c>
      <c r="E1007" s="71">
        <v>0</v>
      </c>
      <c r="F1007" s="71">
        <v>0</v>
      </c>
      <c r="G1007" s="71">
        <f t="shared" ref="G1007" si="1678">H1007+I1007+J1007</f>
        <v>400.1</v>
      </c>
      <c r="H1007" s="71">
        <v>400.1</v>
      </c>
      <c r="I1007" s="71">
        <v>0</v>
      </c>
      <c r="J1007" s="71">
        <v>0</v>
      </c>
      <c r="K1007" s="63">
        <f t="shared" si="1608"/>
        <v>0.86043010752688176</v>
      </c>
      <c r="L1007" s="71">
        <f t="shared" ref="L1007" si="1679">M1007+N1007+O1007</f>
        <v>400.1</v>
      </c>
      <c r="M1007" s="71">
        <v>400.1</v>
      </c>
      <c r="N1007" s="71">
        <v>0</v>
      </c>
      <c r="O1007" s="71">
        <v>0</v>
      </c>
      <c r="P1007" s="63">
        <f t="shared" si="1597"/>
        <v>0.86043010752688176</v>
      </c>
      <c r="Q1007" s="30" t="s">
        <v>1744</v>
      </c>
    </row>
    <row r="1008" spans="1:17" s="1" customFormat="1" ht="52.5">
      <c r="A1008" s="75" t="s">
        <v>800</v>
      </c>
      <c r="B1008" s="41" t="s">
        <v>740</v>
      </c>
      <c r="C1008" s="71">
        <f>C1009+C1010</f>
        <v>88556.4</v>
      </c>
      <c r="D1008" s="71">
        <f t="shared" ref="D1008:J1008" si="1680">D1009+D1010</f>
        <v>88556.4</v>
      </c>
      <c r="E1008" s="71">
        <f t="shared" si="1680"/>
        <v>0</v>
      </c>
      <c r="F1008" s="71">
        <f t="shared" si="1680"/>
        <v>0</v>
      </c>
      <c r="G1008" s="71">
        <f t="shared" si="1680"/>
        <v>86336.58</v>
      </c>
      <c r="H1008" s="71">
        <f t="shared" si="1680"/>
        <v>86336.58</v>
      </c>
      <c r="I1008" s="71">
        <f t="shared" si="1680"/>
        <v>0</v>
      </c>
      <c r="J1008" s="71">
        <f t="shared" si="1680"/>
        <v>0</v>
      </c>
      <c r="K1008" s="63">
        <f t="shared" si="1608"/>
        <v>0.97493326286976445</v>
      </c>
      <c r="L1008" s="71">
        <f>L1009+L1010</f>
        <v>86336.5</v>
      </c>
      <c r="M1008" s="71">
        <f>M1009+M1010</f>
        <v>86336.5</v>
      </c>
      <c r="N1008" s="71">
        <f t="shared" ref="N1008:O1008" si="1681">N1009+N1010</f>
        <v>0</v>
      </c>
      <c r="O1008" s="71">
        <f t="shared" si="1681"/>
        <v>0</v>
      </c>
      <c r="P1008" s="63">
        <f t="shared" si="1597"/>
        <v>0.97493235949067492</v>
      </c>
      <c r="Q1008" s="30"/>
    </row>
    <row r="1009" spans="1:17" s="1" customFormat="1" ht="70.5" customHeight="1">
      <c r="A1009" s="75" t="s">
        <v>919</v>
      </c>
      <c r="B1009" s="82" t="s">
        <v>741</v>
      </c>
      <c r="C1009" s="71">
        <f t="shared" ref="C1009" si="1682">D1009+E1009+F1009</f>
        <v>14000</v>
      </c>
      <c r="D1009" s="71">
        <v>14000</v>
      </c>
      <c r="E1009" s="71">
        <v>0</v>
      </c>
      <c r="F1009" s="71">
        <v>0</v>
      </c>
      <c r="G1009" s="71">
        <f t="shared" ref="G1009" si="1683">H1009+I1009+J1009</f>
        <v>12855.34</v>
      </c>
      <c r="H1009" s="71">
        <v>12855.34</v>
      </c>
      <c r="I1009" s="71">
        <v>0</v>
      </c>
      <c r="J1009" s="71">
        <v>0</v>
      </c>
      <c r="K1009" s="63">
        <f t="shared" si="1608"/>
        <v>0.91823857142857146</v>
      </c>
      <c r="L1009" s="71">
        <f t="shared" ref="L1009:L1011" si="1684">M1009+N1009+O1009</f>
        <v>12855.3</v>
      </c>
      <c r="M1009" s="71">
        <v>12855.3</v>
      </c>
      <c r="N1009" s="71">
        <v>0</v>
      </c>
      <c r="O1009" s="71">
        <v>0</v>
      </c>
      <c r="P1009" s="63">
        <f t="shared" si="1597"/>
        <v>0.91823571428571427</v>
      </c>
      <c r="Q1009" s="30" t="s">
        <v>1736</v>
      </c>
    </row>
    <row r="1010" spans="1:17" s="1" customFormat="1" ht="78.75">
      <c r="A1010" s="75" t="s">
        <v>1107</v>
      </c>
      <c r="B1010" s="82" t="s">
        <v>742</v>
      </c>
      <c r="C1010" s="71">
        <f t="shared" ref="C1010" si="1685">D1010+E1010+F1010</f>
        <v>74556.399999999994</v>
      </c>
      <c r="D1010" s="71">
        <v>74556.399999999994</v>
      </c>
      <c r="E1010" s="71">
        <v>0</v>
      </c>
      <c r="F1010" s="71">
        <v>0</v>
      </c>
      <c r="G1010" s="71">
        <f t="shared" ref="G1010" si="1686">H1010+I1010+J1010</f>
        <v>73481.240000000005</v>
      </c>
      <c r="H1010" s="71">
        <v>73481.240000000005</v>
      </c>
      <c r="I1010" s="71">
        <v>0</v>
      </c>
      <c r="J1010" s="71">
        <v>0</v>
      </c>
      <c r="K1010" s="63">
        <f t="shared" si="1608"/>
        <v>0.98557923934095548</v>
      </c>
      <c r="L1010" s="71">
        <f t="shared" si="1684"/>
        <v>73481.2</v>
      </c>
      <c r="M1010" s="71">
        <v>73481.2</v>
      </c>
      <c r="N1010" s="71">
        <v>0</v>
      </c>
      <c r="O1010" s="71">
        <v>0</v>
      </c>
      <c r="P1010" s="63">
        <f t="shared" si="1597"/>
        <v>0.98557870283436433</v>
      </c>
      <c r="Q1010" s="30"/>
    </row>
    <row r="1011" spans="1:17" s="1" customFormat="1" ht="98.25" customHeight="1">
      <c r="A1011" s="75" t="s">
        <v>801</v>
      </c>
      <c r="B1011" s="41" t="s">
        <v>743</v>
      </c>
      <c r="C1011" s="71">
        <f t="shared" ref="C1011" si="1687">D1011+E1011+F1011</f>
        <v>116.39</v>
      </c>
      <c r="D1011" s="71">
        <v>116.39</v>
      </c>
      <c r="E1011" s="71">
        <v>0</v>
      </c>
      <c r="F1011" s="71">
        <v>0</v>
      </c>
      <c r="G1011" s="71">
        <f t="shared" ref="G1011" si="1688">H1011+I1011+J1011</f>
        <v>0</v>
      </c>
      <c r="H1011" s="71">
        <v>0</v>
      </c>
      <c r="I1011" s="71">
        <v>0</v>
      </c>
      <c r="J1011" s="71">
        <v>0</v>
      </c>
      <c r="K1011" s="63">
        <f t="shared" si="1608"/>
        <v>0</v>
      </c>
      <c r="L1011" s="71">
        <f t="shared" si="1684"/>
        <v>0</v>
      </c>
      <c r="M1011" s="71">
        <v>0</v>
      </c>
      <c r="N1011" s="71">
        <v>0</v>
      </c>
      <c r="O1011" s="71">
        <v>0</v>
      </c>
      <c r="P1011" s="63">
        <f t="shared" si="1597"/>
        <v>0</v>
      </c>
      <c r="Q1011" s="30" t="s">
        <v>1775</v>
      </c>
    </row>
    <row r="1012" spans="1:17" s="1" customFormat="1" ht="78.75">
      <c r="A1012" s="75" t="s">
        <v>802</v>
      </c>
      <c r="B1012" s="41" t="s">
        <v>744</v>
      </c>
      <c r="C1012" s="71">
        <f>C1013+C1014+C1015</f>
        <v>279754.86</v>
      </c>
      <c r="D1012" s="71">
        <f t="shared" ref="D1012:O1012" si="1689">D1013+D1014+D1015</f>
        <v>279754.86</v>
      </c>
      <c r="E1012" s="71">
        <f t="shared" si="1689"/>
        <v>0</v>
      </c>
      <c r="F1012" s="71">
        <f t="shared" si="1689"/>
        <v>0</v>
      </c>
      <c r="G1012" s="71">
        <f t="shared" si="1689"/>
        <v>270437.82</v>
      </c>
      <c r="H1012" s="71">
        <f t="shared" si="1689"/>
        <v>270437.82</v>
      </c>
      <c r="I1012" s="71">
        <f t="shared" si="1689"/>
        <v>0</v>
      </c>
      <c r="J1012" s="71">
        <f t="shared" si="1689"/>
        <v>0</v>
      </c>
      <c r="K1012" s="63">
        <f t="shared" si="1608"/>
        <v>0.96669569922753096</v>
      </c>
      <c r="L1012" s="71">
        <f t="shared" si="1689"/>
        <v>270437.90000000002</v>
      </c>
      <c r="M1012" s="71">
        <f t="shared" si="1689"/>
        <v>270437.90000000002</v>
      </c>
      <c r="N1012" s="71">
        <f t="shared" si="1689"/>
        <v>0</v>
      </c>
      <c r="O1012" s="71">
        <f t="shared" si="1689"/>
        <v>0</v>
      </c>
      <c r="P1012" s="63">
        <f t="shared" si="1597"/>
        <v>0.9666959851921787</v>
      </c>
      <c r="Q1012" s="30"/>
    </row>
    <row r="1013" spans="1:17" s="1" customFormat="1" ht="131.25">
      <c r="A1013" s="75" t="s">
        <v>1108</v>
      </c>
      <c r="B1013" s="82" t="s">
        <v>745</v>
      </c>
      <c r="C1013" s="71">
        <f t="shared" ref="C1013" si="1690">D1013+E1013+F1013</f>
        <v>190000</v>
      </c>
      <c r="D1013" s="71">
        <v>190000</v>
      </c>
      <c r="E1013" s="71">
        <v>0</v>
      </c>
      <c r="F1013" s="71">
        <v>0</v>
      </c>
      <c r="G1013" s="71">
        <f t="shared" ref="G1013" si="1691">H1013+I1013+J1013</f>
        <v>190000</v>
      </c>
      <c r="H1013" s="71">
        <v>190000</v>
      </c>
      <c r="I1013" s="71">
        <v>0</v>
      </c>
      <c r="J1013" s="71">
        <v>0</v>
      </c>
      <c r="K1013" s="63">
        <f t="shared" si="1608"/>
        <v>1</v>
      </c>
      <c r="L1013" s="71">
        <f t="shared" ref="L1013:L1014" si="1692">M1013+N1013+O1013</f>
        <v>190000</v>
      </c>
      <c r="M1013" s="71">
        <v>190000</v>
      </c>
      <c r="N1013" s="71">
        <v>0</v>
      </c>
      <c r="O1013" s="71">
        <v>0</v>
      </c>
      <c r="P1013" s="63">
        <f t="shared" si="1597"/>
        <v>1</v>
      </c>
      <c r="Q1013" s="30"/>
    </row>
    <row r="1014" spans="1:17" s="1" customFormat="1" ht="131.25">
      <c r="A1014" s="75" t="s">
        <v>932</v>
      </c>
      <c r="B1014" s="82" t="s">
        <v>746</v>
      </c>
      <c r="C1014" s="71">
        <f t="shared" ref="C1014" si="1693">D1014+E1014+F1014</f>
        <v>18500</v>
      </c>
      <c r="D1014" s="71">
        <v>18500</v>
      </c>
      <c r="E1014" s="71">
        <v>0</v>
      </c>
      <c r="F1014" s="71">
        <v>0</v>
      </c>
      <c r="G1014" s="71">
        <f t="shared" ref="G1014" si="1694">H1014+I1014+J1014</f>
        <v>18500</v>
      </c>
      <c r="H1014" s="71">
        <v>18500</v>
      </c>
      <c r="I1014" s="71">
        <v>0</v>
      </c>
      <c r="J1014" s="71">
        <v>0</v>
      </c>
      <c r="K1014" s="63">
        <f t="shared" si="1608"/>
        <v>1</v>
      </c>
      <c r="L1014" s="71">
        <f t="shared" si="1692"/>
        <v>18500</v>
      </c>
      <c r="M1014" s="71">
        <v>18500</v>
      </c>
      <c r="N1014" s="71">
        <v>0</v>
      </c>
      <c r="O1014" s="71">
        <v>0</v>
      </c>
      <c r="P1014" s="63">
        <f t="shared" si="1597"/>
        <v>1</v>
      </c>
      <c r="Q1014" s="30"/>
    </row>
    <row r="1015" spans="1:17" s="1" customFormat="1" ht="98.25" customHeight="1">
      <c r="A1015" s="75" t="s">
        <v>1088</v>
      </c>
      <c r="B1015" s="82" t="s">
        <v>747</v>
      </c>
      <c r="C1015" s="71">
        <f>C1016+C1017+C1018+C1019+C1020+C1021+C1022+C1023+C1024+C1025+C1026+C1027+C1028+C1029+C1030+C1031+C1032+C1033+C1034+C1035</f>
        <v>71254.86</v>
      </c>
      <c r="D1015" s="71">
        <f t="shared" ref="D1015:O1015" si="1695">D1016+D1017+D1018+D1019+D1020+D1021+D1022+D1023+D1024+D1025+D1026+D1027+D1028+D1029+D1030+D1031+D1032+D1033+D1034+D1035</f>
        <v>71254.86</v>
      </c>
      <c r="E1015" s="71">
        <f t="shared" si="1695"/>
        <v>0</v>
      </c>
      <c r="F1015" s="71">
        <f t="shared" si="1695"/>
        <v>0</v>
      </c>
      <c r="G1015" s="71">
        <f t="shared" si="1695"/>
        <v>61937.82</v>
      </c>
      <c r="H1015" s="71">
        <f t="shared" si="1695"/>
        <v>61937.82</v>
      </c>
      <c r="I1015" s="71">
        <f t="shared" si="1695"/>
        <v>0</v>
      </c>
      <c r="J1015" s="71">
        <f t="shared" si="1695"/>
        <v>0</v>
      </c>
      <c r="K1015" s="63">
        <f t="shared" si="1608"/>
        <v>0.8692434452892055</v>
      </c>
      <c r="L1015" s="71">
        <f t="shared" si="1695"/>
        <v>61937.899999999994</v>
      </c>
      <c r="M1015" s="71">
        <f t="shared" si="1695"/>
        <v>61937.899999999994</v>
      </c>
      <c r="N1015" s="71">
        <f t="shared" si="1695"/>
        <v>0</v>
      </c>
      <c r="O1015" s="71">
        <f t="shared" si="1695"/>
        <v>0</v>
      </c>
      <c r="P1015" s="63">
        <f t="shared" si="1597"/>
        <v>0.86924456801964101</v>
      </c>
      <c r="Q1015" s="30" t="s">
        <v>1737</v>
      </c>
    </row>
    <row r="1016" spans="1:17" s="1" customFormat="1" ht="105">
      <c r="A1016" s="75" t="s">
        <v>1109</v>
      </c>
      <c r="B1016" s="41" t="s">
        <v>1596</v>
      </c>
      <c r="C1016" s="71">
        <f t="shared" ref="C1016:C1026" si="1696">D1016+E1016+F1016</f>
        <v>2996.8</v>
      </c>
      <c r="D1016" s="71">
        <v>2996.8</v>
      </c>
      <c r="E1016" s="71">
        <v>0</v>
      </c>
      <c r="F1016" s="71">
        <v>0</v>
      </c>
      <c r="G1016" s="71">
        <f t="shared" ref="G1016:G1027" si="1697">H1016+I1016+J1016</f>
        <v>2945.1</v>
      </c>
      <c r="H1016" s="71">
        <v>2945.1</v>
      </c>
      <c r="I1016" s="71">
        <v>0</v>
      </c>
      <c r="J1016" s="71">
        <v>0</v>
      </c>
      <c r="K1016" s="63">
        <f t="shared" si="1608"/>
        <v>0.98274826481580346</v>
      </c>
      <c r="L1016" s="71">
        <f t="shared" ref="L1016:L1036" si="1698">M1016+N1016+O1016</f>
        <v>2945.1</v>
      </c>
      <c r="M1016" s="71">
        <v>2945.1</v>
      </c>
      <c r="N1016" s="71">
        <v>0</v>
      </c>
      <c r="O1016" s="71">
        <v>0</v>
      </c>
      <c r="P1016" s="63">
        <f t="shared" si="1597"/>
        <v>0.98274826481580346</v>
      </c>
      <c r="Q1016" s="30" t="s">
        <v>1657</v>
      </c>
    </row>
    <row r="1017" spans="1:17" s="1" customFormat="1" ht="157.5">
      <c r="A1017" s="75" t="s">
        <v>1125</v>
      </c>
      <c r="B1017" s="41" t="s">
        <v>1597</v>
      </c>
      <c r="C1017" s="71">
        <f t="shared" si="1696"/>
        <v>885.34</v>
      </c>
      <c r="D1017" s="71">
        <v>885.34</v>
      </c>
      <c r="E1017" s="71">
        <v>0</v>
      </c>
      <c r="F1017" s="71">
        <v>0</v>
      </c>
      <c r="G1017" s="71">
        <f t="shared" si="1697"/>
        <v>832.83</v>
      </c>
      <c r="H1017" s="71">
        <v>832.83</v>
      </c>
      <c r="I1017" s="71">
        <v>0</v>
      </c>
      <c r="J1017" s="71">
        <v>0</v>
      </c>
      <c r="K1017" s="63">
        <f t="shared" si="1608"/>
        <v>0.94068945263966386</v>
      </c>
      <c r="L1017" s="71">
        <f t="shared" si="1698"/>
        <v>832.8</v>
      </c>
      <c r="M1017" s="71">
        <v>832.8</v>
      </c>
      <c r="N1017" s="71">
        <v>0</v>
      </c>
      <c r="O1017" s="71">
        <v>0</v>
      </c>
      <c r="P1017" s="63">
        <f t="shared" si="1597"/>
        <v>0.94065556735265543</v>
      </c>
      <c r="Q1017" s="30" t="s">
        <v>1738</v>
      </c>
    </row>
    <row r="1018" spans="1:17" s="1" customFormat="1" ht="131.25">
      <c r="A1018" s="75" t="s">
        <v>1110</v>
      </c>
      <c r="B1018" s="41" t="s">
        <v>748</v>
      </c>
      <c r="C1018" s="71">
        <f t="shared" si="1696"/>
        <v>3400</v>
      </c>
      <c r="D1018" s="71">
        <v>3400</v>
      </c>
      <c r="E1018" s="71">
        <v>0</v>
      </c>
      <c r="F1018" s="71">
        <v>0</v>
      </c>
      <c r="G1018" s="71">
        <f t="shared" si="1697"/>
        <v>3398.1</v>
      </c>
      <c r="H1018" s="71">
        <v>3398.1</v>
      </c>
      <c r="I1018" s="71">
        <v>0</v>
      </c>
      <c r="J1018" s="71">
        <v>0</v>
      </c>
      <c r="K1018" s="63">
        <f t="shared" si="1608"/>
        <v>0.99944117647058817</v>
      </c>
      <c r="L1018" s="71">
        <f t="shared" si="1698"/>
        <v>3398.1</v>
      </c>
      <c r="M1018" s="71">
        <v>3398.1</v>
      </c>
      <c r="N1018" s="71">
        <v>0</v>
      </c>
      <c r="O1018" s="71">
        <v>0</v>
      </c>
      <c r="P1018" s="63">
        <f t="shared" si="1597"/>
        <v>0.99944117647058817</v>
      </c>
      <c r="Q1018" s="30"/>
    </row>
    <row r="1019" spans="1:17" s="1" customFormat="1" ht="78.75">
      <c r="A1019" s="75" t="s">
        <v>1111</v>
      </c>
      <c r="B1019" s="41" t="s">
        <v>749</v>
      </c>
      <c r="C1019" s="71">
        <f t="shared" si="1696"/>
        <v>31259.3</v>
      </c>
      <c r="D1019" s="71">
        <v>31259.3</v>
      </c>
      <c r="E1019" s="71">
        <v>0</v>
      </c>
      <c r="F1019" s="71">
        <v>0</v>
      </c>
      <c r="G1019" s="71">
        <f t="shared" si="1697"/>
        <v>30439.200000000001</v>
      </c>
      <c r="H1019" s="71">
        <v>30439.200000000001</v>
      </c>
      <c r="I1019" s="71">
        <v>0</v>
      </c>
      <c r="J1019" s="71">
        <v>0</v>
      </c>
      <c r="K1019" s="63">
        <f t="shared" si="1608"/>
        <v>0.97376460765276263</v>
      </c>
      <c r="L1019" s="71">
        <f t="shared" si="1698"/>
        <v>30439.200000000001</v>
      </c>
      <c r="M1019" s="71">
        <v>30439.200000000001</v>
      </c>
      <c r="N1019" s="71">
        <v>0</v>
      </c>
      <c r="O1019" s="71">
        <v>0</v>
      </c>
      <c r="P1019" s="63">
        <f t="shared" si="1597"/>
        <v>0.97376460765276263</v>
      </c>
      <c r="Q1019" s="30" t="s">
        <v>1659</v>
      </c>
    </row>
    <row r="1020" spans="1:17" s="1" customFormat="1" ht="105">
      <c r="A1020" s="75" t="s">
        <v>1112</v>
      </c>
      <c r="B1020" s="41" t="s">
        <v>750</v>
      </c>
      <c r="C1020" s="71">
        <f t="shared" si="1696"/>
        <v>0</v>
      </c>
      <c r="D1020" s="71">
        <v>0</v>
      </c>
      <c r="E1020" s="71">
        <v>0</v>
      </c>
      <c r="F1020" s="71">
        <v>0</v>
      </c>
      <c r="G1020" s="71">
        <f t="shared" si="1697"/>
        <v>0</v>
      </c>
      <c r="H1020" s="71">
        <v>0</v>
      </c>
      <c r="I1020" s="71">
        <v>0</v>
      </c>
      <c r="J1020" s="71">
        <v>0</v>
      </c>
      <c r="K1020" s="63" t="s">
        <v>32</v>
      </c>
      <c r="L1020" s="71">
        <f t="shared" si="1698"/>
        <v>0</v>
      </c>
      <c r="M1020" s="71">
        <v>0</v>
      </c>
      <c r="N1020" s="71">
        <v>0</v>
      </c>
      <c r="O1020" s="71">
        <v>0</v>
      </c>
      <c r="P1020" s="63" t="s">
        <v>32</v>
      </c>
      <c r="Q1020" s="30" t="s">
        <v>1621</v>
      </c>
    </row>
    <row r="1021" spans="1:17" s="1" customFormat="1" ht="105">
      <c r="A1021" s="75" t="s">
        <v>1113</v>
      </c>
      <c r="B1021" s="41" t="s">
        <v>1598</v>
      </c>
      <c r="C1021" s="71">
        <f t="shared" si="1696"/>
        <v>0</v>
      </c>
      <c r="D1021" s="71">
        <v>0</v>
      </c>
      <c r="E1021" s="71">
        <v>0</v>
      </c>
      <c r="F1021" s="71">
        <v>0</v>
      </c>
      <c r="G1021" s="71">
        <f t="shared" si="1697"/>
        <v>0</v>
      </c>
      <c r="H1021" s="71">
        <v>0</v>
      </c>
      <c r="I1021" s="71">
        <v>0</v>
      </c>
      <c r="J1021" s="71">
        <v>0</v>
      </c>
      <c r="K1021" s="63" t="s">
        <v>32</v>
      </c>
      <c r="L1021" s="71">
        <f t="shared" si="1698"/>
        <v>0</v>
      </c>
      <c r="M1021" s="71">
        <v>0</v>
      </c>
      <c r="N1021" s="71">
        <v>0</v>
      </c>
      <c r="O1021" s="71">
        <v>0</v>
      </c>
      <c r="P1021" s="63" t="s">
        <v>32</v>
      </c>
      <c r="Q1021" s="30" t="s">
        <v>1621</v>
      </c>
    </row>
    <row r="1022" spans="1:17" s="1" customFormat="1" ht="78.75">
      <c r="A1022" s="75" t="s">
        <v>1114</v>
      </c>
      <c r="B1022" s="41" t="s">
        <v>1599</v>
      </c>
      <c r="C1022" s="71">
        <f t="shared" si="1696"/>
        <v>9000</v>
      </c>
      <c r="D1022" s="71">
        <v>9000</v>
      </c>
      <c r="E1022" s="71">
        <v>0</v>
      </c>
      <c r="F1022" s="71">
        <v>0</v>
      </c>
      <c r="G1022" s="71">
        <f t="shared" si="1697"/>
        <v>8799.77</v>
      </c>
      <c r="H1022" s="71">
        <v>8799.77</v>
      </c>
      <c r="I1022" s="71">
        <v>0</v>
      </c>
      <c r="J1022" s="71">
        <v>0</v>
      </c>
      <c r="K1022" s="63">
        <f t="shared" si="1608"/>
        <v>0.97775222222222224</v>
      </c>
      <c r="L1022" s="71">
        <f t="shared" si="1698"/>
        <v>8799.7999999999993</v>
      </c>
      <c r="M1022" s="71">
        <v>8799.7999999999993</v>
      </c>
      <c r="N1022" s="71">
        <v>0</v>
      </c>
      <c r="O1022" s="71">
        <v>0</v>
      </c>
      <c r="P1022" s="63">
        <f t="shared" si="1597"/>
        <v>0.97775555555555549</v>
      </c>
      <c r="Q1022" s="30" t="s">
        <v>1657</v>
      </c>
    </row>
    <row r="1023" spans="1:17" s="1" customFormat="1" ht="131.25">
      <c r="A1023" s="75" t="s">
        <v>1115</v>
      </c>
      <c r="B1023" s="41" t="s">
        <v>1600</v>
      </c>
      <c r="C1023" s="71">
        <f t="shared" si="1696"/>
        <v>0</v>
      </c>
      <c r="D1023" s="71">
        <v>0</v>
      </c>
      <c r="E1023" s="71">
        <v>0</v>
      </c>
      <c r="F1023" s="71">
        <v>0</v>
      </c>
      <c r="G1023" s="71">
        <f t="shared" si="1697"/>
        <v>0</v>
      </c>
      <c r="H1023" s="71">
        <v>0</v>
      </c>
      <c r="I1023" s="71">
        <v>0</v>
      </c>
      <c r="J1023" s="71">
        <v>0</v>
      </c>
      <c r="K1023" s="63" t="s">
        <v>32</v>
      </c>
      <c r="L1023" s="71">
        <f t="shared" si="1698"/>
        <v>0</v>
      </c>
      <c r="M1023" s="71">
        <v>0</v>
      </c>
      <c r="N1023" s="71">
        <v>0</v>
      </c>
      <c r="O1023" s="71">
        <v>0</v>
      </c>
      <c r="P1023" s="63" t="s">
        <v>32</v>
      </c>
      <c r="Q1023" s="30" t="s">
        <v>1621</v>
      </c>
    </row>
    <row r="1024" spans="1:17" s="1" customFormat="1" ht="131.25">
      <c r="A1024" s="75" t="s">
        <v>1116</v>
      </c>
      <c r="B1024" s="41" t="s">
        <v>1601</v>
      </c>
      <c r="C1024" s="71">
        <f t="shared" si="1696"/>
        <v>0</v>
      </c>
      <c r="D1024" s="71">
        <v>0</v>
      </c>
      <c r="E1024" s="71">
        <v>0</v>
      </c>
      <c r="F1024" s="71">
        <v>0</v>
      </c>
      <c r="G1024" s="71">
        <f t="shared" si="1697"/>
        <v>0</v>
      </c>
      <c r="H1024" s="71">
        <v>0</v>
      </c>
      <c r="I1024" s="71">
        <v>0</v>
      </c>
      <c r="J1024" s="71">
        <v>0</v>
      </c>
      <c r="K1024" s="63" t="s">
        <v>32</v>
      </c>
      <c r="L1024" s="71">
        <f t="shared" si="1698"/>
        <v>0</v>
      </c>
      <c r="M1024" s="71">
        <v>0</v>
      </c>
      <c r="N1024" s="71">
        <v>0</v>
      </c>
      <c r="O1024" s="71">
        <v>0</v>
      </c>
      <c r="P1024" s="63" t="s">
        <v>32</v>
      </c>
      <c r="Q1024" s="30" t="s">
        <v>1621</v>
      </c>
    </row>
    <row r="1025" spans="1:17" s="1" customFormat="1" ht="105">
      <c r="A1025" s="75" t="s">
        <v>1603</v>
      </c>
      <c r="B1025" s="41" t="s">
        <v>1602</v>
      </c>
      <c r="C1025" s="71">
        <f t="shared" si="1696"/>
        <v>249.66</v>
      </c>
      <c r="D1025" s="71">
        <v>249.66</v>
      </c>
      <c r="E1025" s="71">
        <v>0</v>
      </c>
      <c r="F1025" s="71">
        <v>0</v>
      </c>
      <c r="G1025" s="71">
        <f t="shared" si="1697"/>
        <v>249.66</v>
      </c>
      <c r="H1025" s="71">
        <v>249.66</v>
      </c>
      <c r="I1025" s="71">
        <v>0</v>
      </c>
      <c r="J1025" s="71">
        <v>0</v>
      </c>
      <c r="K1025" s="63">
        <f t="shared" si="1608"/>
        <v>1</v>
      </c>
      <c r="L1025" s="71">
        <f t="shared" si="1698"/>
        <v>249.7</v>
      </c>
      <c r="M1025" s="71">
        <v>249.7</v>
      </c>
      <c r="N1025" s="71">
        <v>0</v>
      </c>
      <c r="O1025" s="71">
        <v>0</v>
      </c>
      <c r="P1025" s="63">
        <f t="shared" si="1597"/>
        <v>1.0001602178963389</v>
      </c>
      <c r="Q1025" s="30"/>
    </row>
    <row r="1026" spans="1:17" s="1" customFormat="1" ht="105">
      <c r="A1026" s="75" t="s">
        <v>1117</v>
      </c>
      <c r="B1026" s="41" t="s">
        <v>1604</v>
      </c>
      <c r="C1026" s="71">
        <f t="shared" si="1696"/>
        <v>0</v>
      </c>
      <c r="D1026" s="71">
        <v>0</v>
      </c>
      <c r="E1026" s="71">
        <v>0</v>
      </c>
      <c r="F1026" s="71">
        <v>0</v>
      </c>
      <c r="G1026" s="71">
        <f t="shared" si="1697"/>
        <v>0</v>
      </c>
      <c r="H1026" s="71">
        <v>0</v>
      </c>
      <c r="I1026" s="71">
        <v>0</v>
      </c>
      <c r="J1026" s="71">
        <v>0</v>
      </c>
      <c r="K1026" s="63" t="s">
        <v>32</v>
      </c>
      <c r="L1026" s="71">
        <f t="shared" si="1698"/>
        <v>0</v>
      </c>
      <c r="M1026" s="71">
        <v>0</v>
      </c>
      <c r="N1026" s="71">
        <v>0</v>
      </c>
      <c r="O1026" s="71">
        <v>0</v>
      </c>
      <c r="P1026" s="63" t="s">
        <v>32</v>
      </c>
      <c r="Q1026" s="30" t="s">
        <v>1621</v>
      </c>
    </row>
    <row r="1027" spans="1:17" s="1" customFormat="1" ht="144" customHeight="1">
      <c r="A1027" s="75" t="s">
        <v>1118</v>
      </c>
      <c r="B1027" s="41" t="s">
        <v>1605</v>
      </c>
      <c r="C1027" s="71">
        <f>D1027+E1027+F1027</f>
        <v>0</v>
      </c>
      <c r="D1027" s="71">
        <v>0</v>
      </c>
      <c r="E1027" s="71">
        <v>0</v>
      </c>
      <c r="F1027" s="71">
        <v>0</v>
      </c>
      <c r="G1027" s="71">
        <f t="shared" si="1697"/>
        <v>0</v>
      </c>
      <c r="H1027" s="71">
        <v>0</v>
      </c>
      <c r="I1027" s="71">
        <v>0</v>
      </c>
      <c r="J1027" s="71">
        <v>0</v>
      </c>
      <c r="K1027" s="63" t="s">
        <v>32</v>
      </c>
      <c r="L1027" s="71">
        <f t="shared" si="1698"/>
        <v>0</v>
      </c>
      <c r="M1027" s="71">
        <v>0</v>
      </c>
      <c r="N1027" s="71">
        <v>0</v>
      </c>
      <c r="O1027" s="71">
        <v>0</v>
      </c>
      <c r="P1027" s="63" t="s">
        <v>32</v>
      </c>
      <c r="Q1027" s="30" t="s">
        <v>1621</v>
      </c>
    </row>
    <row r="1028" spans="1:17" s="1" customFormat="1" ht="157.5">
      <c r="A1028" s="75" t="s">
        <v>1119</v>
      </c>
      <c r="B1028" s="41" t="s">
        <v>1606</v>
      </c>
      <c r="C1028" s="71">
        <f t="shared" ref="C1028:C1035" si="1699">D1028+E1028+F1028</f>
        <v>1650</v>
      </c>
      <c r="D1028" s="71">
        <v>1650</v>
      </c>
      <c r="E1028" s="71">
        <v>0</v>
      </c>
      <c r="F1028" s="71">
        <v>0</v>
      </c>
      <c r="G1028" s="71">
        <f t="shared" ref="G1028:G1029" si="1700">H1028+I1028+J1028</f>
        <v>1636.8</v>
      </c>
      <c r="H1028" s="71">
        <v>1636.8</v>
      </c>
      <c r="I1028" s="71">
        <v>0</v>
      </c>
      <c r="J1028" s="71">
        <v>0</v>
      </c>
      <c r="K1028" s="63">
        <f t="shared" si="1608"/>
        <v>0.99199999999999999</v>
      </c>
      <c r="L1028" s="71">
        <f t="shared" si="1698"/>
        <v>1636.8</v>
      </c>
      <c r="M1028" s="71">
        <v>1636.8</v>
      </c>
      <c r="N1028" s="71">
        <v>0</v>
      </c>
      <c r="O1028" s="71">
        <v>0</v>
      </c>
      <c r="P1028" s="63">
        <f t="shared" si="1597"/>
        <v>0.99199999999999999</v>
      </c>
      <c r="Q1028" s="30"/>
    </row>
    <row r="1029" spans="1:17" s="1" customFormat="1" ht="105">
      <c r="A1029" s="75" t="s">
        <v>1607</v>
      </c>
      <c r="B1029" s="41" t="s">
        <v>1614</v>
      </c>
      <c r="C1029" s="71">
        <f t="shared" si="1699"/>
        <v>10000</v>
      </c>
      <c r="D1029" s="71">
        <v>10000</v>
      </c>
      <c r="E1029" s="71">
        <v>0</v>
      </c>
      <c r="F1029" s="71">
        <v>0</v>
      </c>
      <c r="G1029" s="71">
        <f t="shared" si="1700"/>
        <v>4389.6000000000004</v>
      </c>
      <c r="H1029" s="71">
        <v>4389.6000000000004</v>
      </c>
      <c r="I1029" s="71">
        <v>0</v>
      </c>
      <c r="J1029" s="71">
        <v>0</v>
      </c>
      <c r="K1029" s="63">
        <f t="shared" si="1608"/>
        <v>0.43896000000000002</v>
      </c>
      <c r="L1029" s="71">
        <f t="shared" si="1698"/>
        <v>4389.6000000000004</v>
      </c>
      <c r="M1029" s="71">
        <v>4389.6000000000004</v>
      </c>
      <c r="N1029" s="71">
        <v>0</v>
      </c>
      <c r="O1029" s="71">
        <v>0</v>
      </c>
      <c r="P1029" s="63">
        <f t="shared" si="1597"/>
        <v>0.43896000000000002</v>
      </c>
      <c r="Q1029" s="30" t="s">
        <v>1739</v>
      </c>
    </row>
    <row r="1030" spans="1:17" s="1" customFormat="1" ht="78.75">
      <c r="A1030" s="75" t="s">
        <v>1608</v>
      </c>
      <c r="B1030" s="41" t="s">
        <v>1615</v>
      </c>
      <c r="C1030" s="71">
        <f t="shared" si="1699"/>
        <v>2200</v>
      </c>
      <c r="D1030" s="71">
        <v>2200</v>
      </c>
      <c r="E1030" s="71">
        <v>0</v>
      </c>
      <c r="F1030" s="71">
        <v>0</v>
      </c>
      <c r="G1030" s="71">
        <f t="shared" ref="G1030:G1035" si="1701">H1030+I1030+J1030</f>
        <v>2195.1</v>
      </c>
      <c r="H1030" s="71">
        <v>2195.1</v>
      </c>
      <c r="I1030" s="71">
        <v>0</v>
      </c>
      <c r="J1030" s="71">
        <v>0</v>
      </c>
      <c r="K1030" s="63">
        <f t="shared" si="1608"/>
        <v>0.99777272727272726</v>
      </c>
      <c r="L1030" s="71">
        <f t="shared" si="1698"/>
        <v>2195.1</v>
      </c>
      <c r="M1030" s="71">
        <v>2195.1</v>
      </c>
      <c r="N1030" s="71">
        <v>0</v>
      </c>
      <c r="O1030" s="71">
        <v>0</v>
      </c>
      <c r="P1030" s="63">
        <f t="shared" si="1597"/>
        <v>0.99777272727272726</v>
      </c>
      <c r="Q1030" s="30"/>
    </row>
    <row r="1031" spans="1:17" s="1" customFormat="1" ht="157.5">
      <c r="A1031" s="75" t="s">
        <v>1609</v>
      </c>
      <c r="B1031" s="41" t="s">
        <v>1616</v>
      </c>
      <c r="C1031" s="71">
        <f t="shared" si="1699"/>
        <v>2140.56</v>
      </c>
      <c r="D1031" s="71">
        <v>2140.56</v>
      </c>
      <c r="E1031" s="71">
        <v>0</v>
      </c>
      <c r="F1031" s="71">
        <v>0</v>
      </c>
      <c r="G1031" s="71">
        <f t="shared" si="1701"/>
        <v>2140.56</v>
      </c>
      <c r="H1031" s="71">
        <v>2140.56</v>
      </c>
      <c r="I1031" s="71">
        <v>0</v>
      </c>
      <c r="J1031" s="71">
        <v>0</v>
      </c>
      <c r="K1031" s="63">
        <f t="shared" si="1608"/>
        <v>1</v>
      </c>
      <c r="L1031" s="71">
        <f t="shared" si="1698"/>
        <v>2140.6</v>
      </c>
      <c r="M1031" s="71">
        <v>2140.6</v>
      </c>
      <c r="N1031" s="71">
        <v>0</v>
      </c>
      <c r="O1031" s="71">
        <v>0</v>
      </c>
      <c r="P1031" s="63">
        <f t="shared" si="1597"/>
        <v>1.0000186866988077</v>
      </c>
      <c r="Q1031" s="30"/>
    </row>
    <row r="1032" spans="1:17" s="1" customFormat="1" ht="105">
      <c r="A1032" s="75" t="s">
        <v>1610</v>
      </c>
      <c r="B1032" s="41" t="s">
        <v>1617</v>
      </c>
      <c r="C1032" s="71">
        <f t="shared" si="1699"/>
        <v>2470</v>
      </c>
      <c r="D1032" s="71">
        <v>2470</v>
      </c>
      <c r="E1032" s="71">
        <v>0</v>
      </c>
      <c r="F1032" s="71">
        <v>0</v>
      </c>
      <c r="G1032" s="71">
        <f t="shared" si="1701"/>
        <v>1937.1</v>
      </c>
      <c r="H1032" s="71">
        <v>1937.1</v>
      </c>
      <c r="I1032" s="71">
        <v>0</v>
      </c>
      <c r="J1032" s="71">
        <v>0</v>
      </c>
      <c r="K1032" s="63">
        <f t="shared" si="1608"/>
        <v>0.78425101214574899</v>
      </c>
      <c r="L1032" s="71">
        <f t="shared" si="1698"/>
        <v>1937.1</v>
      </c>
      <c r="M1032" s="71">
        <v>1937.1</v>
      </c>
      <c r="N1032" s="71">
        <v>0</v>
      </c>
      <c r="O1032" s="71">
        <v>0</v>
      </c>
      <c r="P1032" s="63">
        <f t="shared" si="1597"/>
        <v>0.78425101214574899</v>
      </c>
      <c r="Q1032" s="30" t="s">
        <v>1740</v>
      </c>
    </row>
    <row r="1033" spans="1:17" s="1" customFormat="1" ht="78.75">
      <c r="A1033" s="75" t="s">
        <v>1611</v>
      </c>
      <c r="B1033" s="41" t="s">
        <v>1618</v>
      </c>
      <c r="C1033" s="71">
        <f t="shared" si="1699"/>
        <v>800</v>
      </c>
      <c r="D1033" s="71">
        <v>800</v>
      </c>
      <c r="E1033" s="71">
        <v>0</v>
      </c>
      <c r="F1033" s="71">
        <v>0</v>
      </c>
      <c r="G1033" s="71">
        <f t="shared" si="1701"/>
        <v>628</v>
      </c>
      <c r="H1033" s="71">
        <v>628</v>
      </c>
      <c r="I1033" s="71">
        <v>0</v>
      </c>
      <c r="J1033" s="71">
        <v>0</v>
      </c>
      <c r="K1033" s="63">
        <f t="shared" si="1608"/>
        <v>0.78500000000000003</v>
      </c>
      <c r="L1033" s="71">
        <f t="shared" si="1698"/>
        <v>628</v>
      </c>
      <c r="M1033" s="71">
        <v>628</v>
      </c>
      <c r="N1033" s="71">
        <v>0</v>
      </c>
      <c r="O1033" s="71">
        <v>0</v>
      </c>
      <c r="P1033" s="63">
        <f t="shared" si="1597"/>
        <v>0.78500000000000003</v>
      </c>
      <c r="Q1033" s="30" t="s">
        <v>1741</v>
      </c>
    </row>
    <row r="1034" spans="1:17" s="1" customFormat="1" ht="78.75">
      <c r="A1034" s="75" t="s">
        <v>1612</v>
      </c>
      <c r="B1034" s="41" t="s">
        <v>1619</v>
      </c>
      <c r="C1034" s="71">
        <f t="shared" si="1699"/>
        <v>2346</v>
      </c>
      <c r="D1034" s="71">
        <v>2346</v>
      </c>
      <c r="E1034" s="71">
        <v>0</v>
      </c>
      <c r="F1034" s="71">
        <v>0</v>
      </c>
      <c r="G1034" s="71">
        <f t="shared" si="1701"/>
        <v>2346</v>
      </c>
      <c r="H1034" s="71">
        <v>2346</v>
      </c>
      <c r="I1034" s="71">
        <v>0</v>
      </c>
      <c r="J1034" s="71">
        <v>0</v>
      </c>
      <c r="K1034" s="63">
        <f t="shared" si="1608"/>
        <v>1</v>
      </c>
      <c r="L1034" s="71">
        <f t="shared" si="1698"/>
        <v>2346</v>
      </c>
      <c r="M1034" s="71">
        <v>2346</v>
      </c>
      <c r="N1034" s="71">
        <v>0</v>
      </c>
      <c r="O1034" s="71">
        <v>0</v>
      </c>
      <c r="P1034" s="63">
        <f t="shared" si="1597"/>
        <v>1</v>
      </c>
      <c r="Q1034" s="30"/>
    </row>
    <row r="1035" spans="1:17" s="1" customFormat="1" ht="105">
      <c r="A1035" s="75" t="s">
        <v>1613</v>
      </c>
      <c r="B1035" s="41" t="s">
        <v>1620</v>
      </c>
      <c r="C1035" s="71">
        <f t="shared" si="1699"/>
        <v>1857.2</v>
      </c>
      <c r="D1035" s="71">
        <v>1857.2</v>
      </c>
      <c r="E1035" s="71">
        <v>0</v>
      </c>
      <c r="F1035" s="71">
        <v>0</v>
      </c>
      <c r="G1035" s="71">
        <f t="shared" si="1701"/>
        <v>0</v>
      </c>
      <c r="H1035" s="71">
        <v>0</v>
      </c>
      <c r="I1035" s="71">
        <v>0</v>
      </c>
      <c r="J1035" s="71">
        <v>0</v>
      </c>
      <c r="K1035" s="63">
        <f t="shared" si="1608"/>
        <v>0</v>
      </c>
      <c r="L1035" s="71">
        <f t="shared" si="1698"/>
        <v>0</v>
      </c>
      <c r="M1035" s="71">
        <v>0</v>
      </c>
      <c r="N1035" s="71">
        <v>0</v>
      </c>
      <c r="O1035" s="71">
        <v>0</v>
      </c>
      <c r="P1035" s="63">
        <f t="shared" si="1597"/>
        <v>0</v>
      </c>
      <c r="Q1035" s="30" t="s">
        <v>1742</v>
      </c>
    </row>
    <row r="1036" spans="1:17" s="1" customFormat="1" ht="52.5">
      <c r="A1036" s="75" t="s">
        <v>828</v>
      </c>
      <c r="B1036" s="41" t="s">
        <v>751</v>
      </c>
      <c r="C1036" s="71">
        <f t="shared" ref="C1036" si="1702">D1036+E1036+F1036</f>
        <v>0</v>
      </c>
      <c r="D1036" s="71">
        <v>0</v>
      </c>
      <c r="E1036" s="71">
        <v>0</v>
      </c>
      <c r="F1036" s="71">
        <v>0</v>
      </c>
      <c r="G1036" s="71">
        <f t="shared" ref="G1036" si="1703">H1036+I1036+J1036</f>
        <v>0</v>
      </c>
      <c r="H1036" s="71">
        <v>0</v>
      </c>
      <c r="I1036" s="71">
        <v>0</v>
      </c>
      <c r="J1036" s="71">
        <v>0</v>
      </c>
      <c r="K1036" s="63" t="s">
        <v>32</v>
      </c>
      <c r="L1036" s="71">
        <f t="shared" si="1698"/>
        <v>0</v>
      </c>
      <c r="M1036" s="71">
        <v>0</v>
      </c>
      <c r="N1036" s="71">
        <v>0</v>
      </c>
      <c r="O1036" s="71">
        <v>0</v>
      </c>
      <c r="P1036" s="63" t="s">
        <v>32</v>
      </c>
      <c r="Q1036" s="30" t="s">
        <v>1621</v>
      </c>
    </row>
    <row r="1037" spans="1:17" s="1" customFormat="1" ht="76.5">
      <c r="A1037" s="75" t="s">
        <v>904</v>
      </c>
      <c r="B1037" s="81" t="s">
        <v>752</v>
      </c>
      <c r="C1037" s="74">
        <f t="shared" ref="C1037:J1037" si="1704">C1038+C1040</f>
        <v>29175.739999999998</v>
      </c>
      <c r="D1037" s="74">
        <f t="shared" si="1704"/>
        <v>692.93</v>
      </c>
      <c r="E1037" s="74">
        <f t="shared" si="1704"/>
        <v>13165.55</v>
      </c>
      <c r="F1037" s="74">
        <f t="shared" si="1704"/>
        <v>15317.26</v>
      </c>
      <c r="G1037" s="74">
        <f t="shared" si="1704"/>
        <v>27825.54</v>
      </c>
      <c r="H1037" s="74">
        <f t="shared" si="1704"/>
        <v>660.86</v>
      </c>
      <c r="I1037" s="74">
        <f t="shared" si="1704"/>
        <v>12556.28</v>
      </c>
      <c r="J1037" s="74">
        <f t="shared" si="1704"/>
        <v>14608.4</v>
      </c>
      <c r="K1037" s="63">
        <f t="shared" si="1608"/>
        <v>0.95372182505053871</v>
      </c>
      <c r="L1037" s="74">
        <f>L1038+L1040</f>
        <v>27825.599999999999</v>
      </c>
      <c r="M1037" s="74">
        <f>M1038+M1040</f>
        <v>660.9</v>
      </c>
      <c r="N1037" s="74">
        <f>N1038+N1040</f>
        <v>12556.3</v>
      </c>
      <c r="O1037" s="74">
        <f>O1038+O1040</f>
        <v>14608.4</v>
      </c>
      <c r="P1037" s="63">
        <f t="shared" si="1597"/>
        <v>0.95372388155364696</v>
      </c>
      <c r="Q1037" s="30"/>
    </row>
    <row r="1038" spans="1:17" s="1" customFormat="1" ht="76.5">
      <c r="A1038" s="75" t="s">
        <v>899</v>
      </c>
      <c r="B1038" s="81" t="s">
        <v>753</v>
      </c>
      <c r="C1038" s="74">
        <f>C1039</f>
        <v>29175.739999999998</v>
      </c>
      <c r="D1038" s="74">
        <f t="shared" ref="D1038:O1038" si="1705">D1039</f>
        <v>692.93</v>
      </c>
      <c r="E1038" s="74">
        <f t="shared" si="1705"/>
        <v>13165.55</v>
      </c>
      <c r="F1038" s="74">
        <f t="shared" si="1705"/>
        <v>15317.26</v>
      </c>
      <c r="G1038" s="74">
        <f t="shared" si="1705"/>
        <v>27825.54</v>
      </c>
      <c r="H1038" s="74">
        <f t="shared" si="1705"/>
        <v>660.86</v>
      </c>
      <c r="I1038" s="74">
        <f t="shared" si="1705"/>
        <v>12556.28</v>
      </c>
      <c r="J1038" s="74">
        <f t="shared" si="1705"/>
        <v>14608.4</v>
      </c>
      <c r="K1038" s="63">
        <f t="shared" si="1608"/>
        <v>0.95372182505053871</v>
      </c>
      <c r="L1038" s="74">
        <f t="shared" si="1705"/>
        <v>27825.599999999999</v>
      </c>
      <c r="M1038" s="74">
        <f t="shared" si="1705"/>
        <v>660.9</v>
      </c>
      <c r="N1038" s="74">
        <f t="shared" si="1705"/>
        <v>12556.3</v>
      </c>
      <c r="O1038" s="74">
        <f t="shared" si="1705"/>
        <v>14608.4</v>
      </c>
      <c r="P1038" s="63">
        <f t="shared" si="1597"/>
        <v>0.95372388155364696</v>
      </c>
      <c r="Q1038" s="30"/>
    </row>
    <row r="1039" spans="1:17" s="1" customFormat="1" ht="52.5">
      <c r="A1039" s="75" t="s">
        <v>799</v>
      </c>
      <c r="B1039" s="41" t="s">
        <v>754</v>
      </c>
      <c r="C1039" s="71">
        <f t="shared" ref="C1039" si="1706">D1039+E1039+F1039</f>
        <v>29175.739999999998</v>
      </c>
      <c r="D1039" s="71">
        <v>692.93</v>
      </c>
      <c r="E1039" s="71">
        <f>13165.55</f>
        <v>13165.55</v>
      </c>
      <c r="F1039" s="71">
        <v>15317.26</v>
      </c>
      <c r="G1039" s="71">
        <f t="shared" ref="G1039" si="1707">H1039+I1039+J1039</f>
        <v>27825.54</v>
      </c>
      <c r="H1039" s="71">
        <v>660.86</v>
      </c>
      <c r="I1039" s="71">
        <v>12556.28</v>
      </c>
      <c r="J1039" s="71">
        <v>14608.4</v>
      </c>
      <c r="K1039" s="63">
        <f t="shared" si="1608"/>
        <v>0.95372182505053871</v>
      </c>
      <c r="L1039" s="71">
        <f t="shared" ref="L1039" si="1708">M1039+N1039+O1039</f>
        <v>27825.599999999999</v>
      </c>
      <c r="M1039" s="71">
        <v>660.9</v>
      </c>
      <c r="N1039" s="71">
        <v>12556.3</v>
      </c>
      <c r="O1039" s="71">
        <v>14608.4</v>
      </c>
      <c r="P1039" s="63">
        <f t="shared" si="1597"/>
        <v>0.95372388155364696</v>
      </c>
      <c r="Q1039" s="30" t="s">
        <v>1743</v>
      </c>
    </row>
    <row r="1040" spans="1:17" s="1" customFormat="1" ht="127.5">
      <c r="A1040" s="75" t="s">
        <v>803</v>
      </c>
      <c r="B1040" s="81" t="s">
        <v>755</v>
      </c>
      <c r="C1040" s="74">
        <f>C1041+C1042</f>
        <v>0</v>
      </c>
      <c r="D1040" s="74">
        <f t="shared" ref="D1040:L1040" si="1709">D1041+D1042</f>
        <v>0</v>
      </c>
      <c r="E1040" s="74">
        <f t="shared" si="1709"/>
        <v>0</v>
      </c>
      <c r="F1040" s="74">
        <f t="shared" si="1709"/>
        <v>0</v>
      </c>
      <c r="G1040" s="74">
        <f t="shared" si="1709"/>
        <v>0</v>
      </c>
      <c r="H1040" s="74">
        <f t="shared" si="1709"/>
        <v>0</v>
      </c>
      <c r="I1040" s="74">
        <f t="shared" si="1709"/>
        <v>0</v>
      </c>
      <c r="J1040" s="74">
        <f t="shared" si="1709"/>
        <v>0</v>
      </c>
      <c r="K1040" s="63" t="s">
        <v>32</v>
      </c>
      <c r="L1040" s="74">
        <f t="shared" si="1709"/>
        <v>0</v>
      </c>
      <c r="M1040" s="74">
        <f t="shared" ref="M1040" si="1710">M1041+M1042</f>
        <v>0</v>
      </c>
      <c r="N1040" s="74">
        <v>0</v>
      </c>
      <c r="O1040" s="74">
        <f t="shared" ref="O1040" si="1711">O1041+O1042</f>
        <v>0</v>
      </c>
      <c r="P1040" s="63" t="s">
        <v>32</v>
      </c>
      <c r="Q1040" s="30"/>
    </row>
    <row r="1041" spans="1:17" s="1" customFormat="1" ht="131.25">
      <c r="A1041" s="75" t="s">
        <v>805</v>
      </c>
      <c r="B1041" s="41" t="s">
        <v>1595</v>
      </c>
      <c r="C1041" s="71">
        <f t="shared" ref="C1041" si="1712">D1041+E1041+F1041</f>
        <v>0</v>
      </c>
      <c r="D1041" s="71">
        <v>0</v>
      </c>
      <c r="E1041" s="71">
        <v>0</v>
      </c>
      <c r="F1041" s="71">
        <v>0</v>
      </c>
      <c r="G1041" s="71">
        <f t="shared" ref="G1041" si="1713">H1041+I1041+J1041</f>
        <v>0</v>
      </c>
      <c r="H1041" s="71">
        <v>0</v>
      </c>
      <c r="I1041" s="71">
        <v>0</v>
      </c>
      <c r="J1041" s="71">
        <v>0</v>
      </c>
      <c r="K1041" s="63" t="s">
        <v>32</v>
      </c>
      <c r="L1041" s="71">
        <f t="shared" ref="L1041" si="1714">M1041+N1041+O1041</f>
        <v>0</v>
      </c>
      <c r="M1041" s="71">
        <v>0</v>
      </c>
      <c r="N1041" s="71">
        <v>0</v>
      </c>
      <c r="O1041" s="71">
        <v>0</v>
      </c>
      <c r="P1041" s="63" t="s">
        <v>32</v>
      </c>
      <c r="Q1041" s="30" t="s">
        <v>1621</v>
      </c>
    </row>
    <row r="1042" spans="1:17" s="1" customFormat="1" ht="105">
      <c r="A1042" s="75" t="s">
        <v>1089</v>
      </c>
      <c r="B1042" s="41" t="s">
        <v>756</v>
      </c>
      <c r="C1042" s="71">
        <f t="shared" ref="C1042" si="1715">D1042+E1042+F1042</f>
        <v>0</v>
      </c>
      <c r="D1042" s="71">
        <v>0</v>
      </c>
      <c r="E1042" s="71">
        <v>0</v>
      </c>
      <c r="F1042" s="71">
        <v>0</v>
      </c>
      <c r="G1042" s="71">
        <f t="shared" ref="G1042" si="1716">H1042+I1042+J1042</f>
        <v>0</v>
      </c>
      <c r="H1042" s="71">
        <v>0</v>
      </c>
      <c r="I1042" s="71">
        <v>0</v>
      </c>
      <c r="J1042" s="71">
        <v>0</v>
      </c>
      <c r="K1042" s="63" t="s">
        <v>32</v>
      </c>
      <c r="L1042" s="71">
        <f t="shared" ref="L1042" si="1717">M1042+N1042+O1042</f>
        <v>0</v>
      </c>
      <c r="M1042" s="71">
        <v>0</v>
      </c>
      <c r="N1042" s="71">
        <v>0</v>
      </c>
      <c r="O1042" s="71">
        <v>0</v>
      </c>
      <c r="P1042" s="63" t="s">
        <v>32</v>
      </c>
      <c r="Q1042" s="30" t="s">
        <v>1621</v>
      </c>
    </row>
    <row r="1043" spans="1:17" s="1" customFormat="1" ht="124.5" customHeight="1">
      <c r="A1043" s="42" t="s">
        <v>44</v>
      </c>
      <c r="B1043" s="83" t="s">
        <v>61</v>
      </c>
      <c r="C1043" s="74">
        <f t="shared" ref="C1043:J1043" si="1718">C1044+C1078+C1082</f>
        <v>750011.97</v>
      </c>
      <c r="D1043" s="74">
        <f t="shared" si="1718"/>
        <v>133441.54</v>
      </c>
      <c r="E1043" s="74">
        <f t="shared" si="1718"/>
        <v>616570.42999999993</v>
      </c>
      <c r="F1043" s="74">
        <f t="shared" si="1718"/>
        <v>0</v>
      </c>
      <c r="G1043" s="74">
        <f t="shared" si="1718"/>
        <v>660487.80999999994</v>
      </c>
      <c r="H1043" s="74">
        <f t="shared" si="1718"/>
        <v>127452.04000000001</v>
      </c>
      <c r="I1043" s="74">
        <f t="shared" si="1718"/>
        <v>533035.77</v>
      </c>
      <c r="J1043" s="74">
        <f t="shared" si="1718"/>
        <v>0</v>
      </c>
      <c r="K1043" s="63">
        <f t="shared" si="7"/>
        <v>0.88063635837705356</v>
      </c>
      <c r="L1043" s="74">
        <f>L1044+L1078+L1082</f>
        <v>660487.80999999994</v>
      </c>
      <c r="M1043" s="74">
        <f>M1044+M1078+M1082</f>
        <v>127452.04000000001</v>
      </c>
      <c r="N1043" s="74">
        <f>N1044+N1078+N1082</f>
        <v>533035.77</v>
      </c>
      <c r="O1043" s="74">
        <f>O1044+O1078+O1082</f>
        <v>0</v>
      </c>
      <c r="P1043" s="63">
        <f t="shared" si="3"/>
        <v>0.88063635837705356</v>
      </c>
      <c r="Q1043" s="30"/>
    </row>
    <row r="1044" spans="1:17" s="1" customFormat="1" ht="51">
      <c r="A1044" s="75" t="s">
        <v>904</v>
      </c>
      <c r="B1044" s="81" t="s">
        <v>757</v>
      </c>
      <c r="C1044" s="74">
        <f t="shared" ref="C1044:J1044" si="1719">C1045+C1053+C1056+C1069+C1075</f>
        <v>700236.63</v>
      </c>
      <c r="D1044" s="74">
        <f t="shared" si="1719"/>
        <v>83666.2</v>
      </c>
      <c r="E1044" s="74">
        <f t="shared" si="1719"/>
        <v>616570.42999999993</v>
      </c>
      <c r="F1044" s="74">
        <f t="shared" si="1719"/>
        <v>0</v>
      </c>
      <c r="G1044" s="74">
        <f t="shared" si="1719"/>
        <v>613446.41999999993</v>
      </c>
      <c r="H1044" s="74">
        <f t="shared" si="1719"/>
        <v>80410.650000000009</v>
      </c>
      <c r="I1044" s="74">
        <f t="shared" si="1719"/>
        <v>533035.77</v>
      </c>
      <c r="J1044" s="74">
        <f t="shared" si="1719"/>
        <v>0</v>
      </c>
      <c r="K1044" s="63">
        <f t="shared" si="7"/>
        <v>0.87605588413733781</v>
      </c>
      <c r="L1044" s="74">
        <f>L1045+L1053+L1056+L1069+L1075</f>
        <v>613446.41999999993</v>
      </c>
      <c r="M1044" s="74">
        <f>M1045+M1053+M1056+M1069+M1075</f>
        <v>80410.650000000009</v>
      </c>
      <c r="N1044" s="74">
        <f>N1045+N1053+N1056+N1069+N1075</f>
        <v>533035.77</v>
      </c>
      <c r="O1044" s="74">
        <f>O1045+O1053+O1056+O1069+O1075</f>
        <v>0</v>
      </c>
      <c r="P1044" s="63">
        <f t="shared" si="3"/>
        <v>0.87605588413733781</v>
      </c>
      <c r="Q1044" s="30"/>
    </row>
    <row r="1045" spans="1:17" s="1" customFormat="1" ht="76.5">
      <c r="A1045" s="75" t="s">
        <v>899</v>
      </c>
      <c r="B1045" s="81" t="s">
        <v>796</v>
      </c>
      <c r="C1045" s="74">
        <f>C1046</f>
        <v>531.54</v>
      </c>
      <c r="D1045" s="74">
        <f t="shared" ref="D1045:J1045" si="1720">D1046</f>
        <v>26.08</v>
      </c>
      <c r="E1045" s="74">
        <f t="shared" si="1720"/>
        <v>505.46</v>
      </c>
      <c r="F1045" s="74">
        <f t="shared" si="1720"/>
        <v>0</v>
      </c>
      <c r="G1045" s="74">
        <f t="shared" si="1720"/>
        <v>521.49</v>
      </c>
      <c r="H1045" s="74">
        <f t="shared" si="1720"/>
        <v>26.07</v>
      </c>
      <c r="I1045" s="74">
        <f t="shared" si="1720"/>
        <v>495.42</v>
      </c>
      <c r="J1045" s="74">
        <f t="shared" si="1720"/>
        <v>0</v>
      </c>
      <c r="K1045" s="63">
        <f t="shared" si="7"/>
        <v>0.98109267411671752</v>
      </c>
      <c r="L1045" s="74">
        <f t="shared" ref="L1045" si="1721">L1046</f>
        <v>521.49</v>
      </c>
      <c r="M1045" s="74">
        <f t="shared" ref="M1045" si="1722">M1046</f>
        <v>26.07</v>
      </c>
      <c r="N1045" s="74">
        <f t="shared" ref="N1045" si="1723">N1046</f>
        <v>495.42</v>
      </c>
      <c r="O1045" s="74">
        <f t="shared" ref="O1045" si="1724">O1046</f>
        <v>0</v>
      </c>
      <c r="P1045" s="63">
        <f t="shared" si="3"/>
        <v>0.98109267411671752</v>
      </c>
      <c r="Q1045" s="30"/>
    </row>
    <row r="1046" spans="1:17" s="1" customFormat="1" ht="52.5">
      <c r="A1046" s="75" t="s">
        <v>799</v>
      </c>
      <c r="B1046" s="41" t="s">
        <v>758</v>
      </c>
      <c r="C1046" s="74">
        <f>C1047+C1048+C1049+C1050+C1051+C1052</f>
        <v>531.54</v>
      </c>
      <c r="D1046" s="74">
        <f t="shared" ref="D1046:L1046" si="1725">D1047+D1048+D1049+D1050+D1051+D1052</f>
        <v>26.08</v>
      </c>
      <c r="E1046" s="74">
        <f t="shared" si="1725"/>
        <v>505.46</v>
      </c>
      <c r="F1046" s="74">
        <f t="shared" si="1725"/>
        <v>0</v>
      </c>
      <c r="G1046" s="74">
        <f t="shared" si="1725"/>
        <v>521.49</v>
      </c>
      <c r="H1046" s="74">
        <f t="shared" si="1725"/>
        <v>26.07</v>
      </c>
      <c r="I1046" s="74">
        <f t="shared" si="1725"/>
        <v>495.42</v>
      </c>
      <c r="J1046" s="74">
        <f t="shared" si="1725"/>
        <v>0</v>
      </c>
      <c r="K1046" s="63">
        <f t="shared" ref="K1046:K1085" si="1726">G1046/C1046</f>
        <v>0.98109267411671752</v>
      </c>
      <c r="L1046" s="74">
        <f t="shared" si="1725"/>
        <v>521.49</v>
      </c>
      <c r="M1046" s="74">
        <f t="shared" ref="M1046" si="1727">M1047+M1048+M1049+M1050+M1051+M1052</f>
        <v>26.07</v>
      </c>
      <c r="N1046" s="74">
        <f t="shared" ref="N1046" si="1728">N1047+N1048+N1049+N1050+N1051+N1052</f>
        <v>495.42</v>
      </c>
      <c r="O1046" s="74">
        <f t="shared" ref="O1046" si="1729">O1047+O1048+O1049+O1050+O1051+O1052</f>
        <v>0</v>
      </c>
      <c r="P1046" s="63">
        <f t="shared" ref="P1046:P1085" si="1730">L1046/C1046</f>
        <v>0.98109267411671752</v>
      </c>
      <c r="Q1046" s="30"/>
    </row>
    <row r="1047" spans="1:17" s="1" customFormat="1" ht="105">
      <c r="A1047" s="75" t="s">
        <v>907</v>
      </c>
      <c r="B1047" s="82" t="s">
        <v>759</v>
      </c>
      <c r="C1047" s="71">
        <f t="shared" ref="C1047:C1051" si="1731">D1047+E1047+F1047</f>
        <v>0</v>
      </c>
      <c r="D1047" s="71">
        <v>0</v>
      </c>
      <c r="E1047" s="71">
        <v>0</v>
      </c>
      <c r="F1047" s="71">
        <v>0</v>
      </c>
      <c r="G1047" s="71">
        <f t="shared" ref="G1047:G1051" si="1732">H1047+I1047+J1047</f>
        <v>0</v>
      </c>
      <c r="H1047" s="71">
        <v>0</v>
      </c>
      <c r="I1047" s="71">
        <v>0</v>
      </c>
      <c r="J1047" s="71">
        <v>0</v>
      </c>
      <c r="K1047" s="63" t="s">
        <v>32</v>
      </c>
      <c r="L1047" s="71">
        <f t="shared" ref="L1047:L1051" si="1733">M1047+N1047+O1047</f>
        <v>0</v>
      </c>
      <c r="M1047" s="71">
        <v>0</v>
      </c>
      <c r="N1047" s="71">
        <v>0</v>
      </c>
      <c r="O1047" s="71">
        <v>0</v>
      </c>
      <c r="P1047" s="63" t="s">
        <v>32</v>
      </c>
      <c r="Q1047" s="30" t="s">
        <v>1621</v>
      </c>
    </row>
    <row r="1048" spans="1:17" s="1" customFormat="1" ht="78.75">
      <c r="A1048" s="75" t="s">
        <v>908</v>
      </c>
      <c r="B1048" s="82" t="s">
        <v>760</v>
      </c>
      <c r="C1048" s="71">
        <f t="shared" si="1731"/>
        <v>531.54</v>
      </c>
      <c r="D1048" s="71">
        <v>26.08</v>
      </c>
      <c r="E1048" s="71">
        <v>505.46</v>
      </c>
      <c r="F1048" s="71">
        <v>0</v>
      </c>
      <c r="G1048" s="71">
        <f t="shared" si="1732"/>
        <v>521.49</v>
      </c>
      <c r="H1048" s="71">
        <v>26.07</v>
      </c>
      <c r="I1048" s="71">
        <v>495.42</v>
      </c>
      <c r="J1048" s="71">
        <v>0</v>
      </c>
      <c r="K1048" s="63">
        <f t="shared" si="1726"/>
        <v>0.98109267411671752</v>
      </c>
      <c r="L1048" s="71">
        <f t="shared" si="1733"/>
        <v>521.49</v>
      </c>
      <c r="M1048" s="71">
        <v>26.07</v>
      </c>
      <c r="N1048" s="71">
        <v>495.42</v>
      </c>
      <c r="O1048" s="71">
        <v>0</v>
      </c>
      <c r="P1048" s="63">
        <f t="shared" si="1730"/>
        <v>0.98109267411671752</v>
      </c>
      <c r="Q1048" s="30" t="s">
        <v>1657</v>
      </c>
    </row>
    <row r="1049" spans="1:17" s="1" customFormat="1" ht="78.75">
      <c r="A1049" s="75" t="s">
        <v>909</v>
      </c>
      <c r="B1049" s="82" t="s">
        <v>761</v>
      </c>
      <c r="C1049" s="71">
        <f t="shared" si="1731"/>
        <v>0</v>
      </c>
      <c r="D1049" s="71">
        <v>0</v>
      </c>
      <c r="E1049" s="71">
        <v>0</v>
      </c>
      <c r="F1049" s="71">
        <v>0</v>
      </c>
      <c r="G1049" s="71">
        <f t="shared" si="1732"/>
        <v>0</v>
      </c>
      <c r="H1049" s="71">
        <v>0</v>
      </c>
      <c r="I1049" s="71">
        <v>0</v>
      </c>
      <c r="J1049" s="71">
        <v>0</v>
      </c>
      <c r="K1049" s="63" t="s">
        <v>32</v>
      </c>
      <c r="L1049" s="71">
        <f t="shared" si="1733"/>
        <v>0</v>
      </c>
      <c r="M1049" s="71">
        <v>0</v>
      </c>
      <c r="N1049" s="71">
        <v>0</v>
      </c>
      <c r="O1049" s="71">
        <v>0</v>
      </c>
      <c r="P1049" s="63" t="s">
        <v>32</v>
      </c>
      <c r="Q1049" s="30" t="s">
        <v>1621</v>
      </c>
    </row>
    <row r="1050" spans="1:17" s="1" customFormat="1" ht="105">
      <c r="A1050" s="75" t="s">
        <v>910</v>
      </c>
      <c r="B1050" s="82" t="s">
        <v>762</v>
      </c>
      <c r="C1050" s="71">
        <f t="shared" si="1731"/>
        <v>0</v>
      </c>
      <c r="D1050" s="71">
        <v>0</v>
      </c>
      <c r="E1050" s="71">
        <v>0</v>
      </c>
      <c r="F1050" s="71">
        <v>0</v>
      </c>
      <c r="G1050" s="71">
        <f t="shared" si="1732"/>
        <v>0</v>
      </c>
      <c r="H1050" s="71">
        <v>0</v>
      </c>
      <c r="I1050" s="71">
        <v>0</v>
      </c>
      <c r="J1050" s="71">
        <v>0</v>
      </c>
      <c r="K1050" s="63" t="s">
        <v>32</v>
      </c>
      <c r="L1050" s="71">
        <f t="shared" si="1733"/>
        <v>0</v>
      </c>
      <c r="M1050" s="71">
        <v>0</v>
      </c>
      <c r="N1050" s="71">
        <v>0</v>
      </c>
      <c r="O1050" s="71">
        <v>0</v>
      </c>
      <c r="P1050" s="63" t="s">
        <v>32</v>
      </c>
      <c r="Q1050" s="30" t="s">
        <v>1621</v>
      </c>
    </row>
    <row r="1051" spans="1:17" s="1" customFormat="1" ht="78.75">
      <c r="A1051" s="75" t="s">
        <v>911</v>
      </c>
      <c r="B1051" s="82" t="s">
        <v>763</v>
      </c>
      <c r="C1051" s="71">
        <f t="shared" si="1731"/>
        <v>0</v>
      </c>
      <c r="D1051" s="71">
        <v>0</v>
      </c>
      <c r="E1051" s="71">
        <v>0</v>
      </c>
      <c r="F1051" s="71">
        <v>0</v>
      </c>
      <c r="G1051" s="71">
        <f t="shared" si="1732"/>
        <v>0</v>
      </c>
      <c r="H1051" s="71">
        <v>0</v>
      </c>
      <c r="I1051" s="71">
        <v>0</v>
      </c>
      <c r="J1051" s="71">
        <v>0</v>
      </c>
      <c r="K1051" s="63" t="s">
        <v>32</v>
      </c>
      <c r="L1051" s="71">
        <f t="shared" si="1733"/>
        <v>0</v>
      </c>
      <c r="M1051" s="71">
        <v>0</v>
      </c>
      <c r="N1051" s="71">
        <v>0</v>
      </c>
      <c r="O1051" s="71">
        <v>0</v>
      </c>
      <c r="P1051" s="63" t="s">
        <v>32</v>
      </c>
      <c r="Q1051" s="30" t="s">
        <v>1621</v>
      </c>
    </row>
    <row r="1052" spans="1:17" s="1" customFormat="1" ht="105">
      <c r="A1052" s="75" t="s">
        <v>1120</v>
      </c>
      <c r="B1052" s="82" t="s">
        <v>764</v>
      </c>
      <c r="C1052" s="71">
        <f t="shared" ref="C1052" si="1734">D1052+E1052+F1052</f>
        <v>0</v>
      </c>
      <c r="D1052" s="71">
        <v>0</v>
      </c>
      <c r="E1052" s="71">
        <v>0</v>
      </c>
      <c r="F1052" s="71">
        <v>0</v>
      </c>
      <c r="G1052" s="71">
        <f t="shared" ref="G1052" si="1735">H1052+I1052+J1052</f>
        <v>0</v>
      </c>
      <c r="H1052" s="71">
        <v>0</v>
      </c>
      <c r="I1052" s="71">
        <v>0</v>
      </c>
      <c r="J1052" s="71">
        <v>0</v>
      </c>
      <c r="K1052" s="63" t="s">
        <v>32</v>
      </c>
      <c r="L1052" s="71">
        <f t="shared" ref="L1052" si="1736">M1052+N1052+O1052</f>
        <v>0</v>
      </c>
      <c r="M1052" s="71">
        <v>0</v>
      </c>
      <c r="N1052" s="71">
        <v>0</v>
      </c>
      <c r="O1052" s="71">
        <v>0</v>
      </c>
      <c r="P1052" s="63" t="s">
        <v>32</v>
      </c>
      <c r="Q1052" s="30" t="s">
        <v>1621</v>
      </c>
    </row>
    <row r="1053" spans="1:17" s="1" customFormat="1" ht="76.5">
      <c r="A1053" s="42" t="s">
        <v>803</v>
      </c>
      <c r="B1053" s="81" t="s">
        <v>765</v>
      </c>
      <c r="C1053" s="74">
        <f>C1054</f>
        <v>0</v>
      </c>
      <c r="D1053" s="74">
        <f t="shared" ref="D1053:L1053" si="1737">D1054</f>
        <v>0</v>
      </c>
      <c r="E1053" s="74">
        <f t="shared" si="1737"/>
        <v>0</v>
      </c>
      <c r="F1053" s="74">
        <f t="shared" si="1737"/>
        <v>0</v>
      </c>
      <c r="G1053" s="74">
        <f t="shared" si="1737"/>
        <v>0</v>
      </c>
      <c r="H1053" s="74">
        <f t="shared" si="1737"/>
        <v>0</v>
      </c>
      <c r="I1053" s="74">
        <f t="shared" si="1737"/>
        <v>0</v>
      </c>
      <c r="J1053" s="74">
        <f t="shared" si="1737"/>
        <v>0</v>
      </c>
      <c r="K1053" s="63" t="s">
        <v>32</v>
      </c>
      <c r="L1053" s="74">
        <f t="shared" si="1737"/>
        <v>0</v>
      </c>
      <c r="M1053" s="74">
        <f t="shared" ref="M1053" si="1738">M1054</f>
        <v>0</v>
      </c>
      <c r="N1053" s="74">
        <f t="shared" ref="N1053" si="1739">N1054</f>
        <v>0</v>
      </c>
      <c r="O1053" s="74">
        <f t="shared" ref="O1053" si="1740">O1054</f>
        <v>0</v>
      </c>
      <c r="P1053" s="63" t="s">
        <v>32</v>
      </c>
      <c r="Q1053" s="30"/>
    </row>
    <row r="1054" spans="1:17" s="1" customFormat="1" ht="105">
      <c r="A1054" s="75" t="s">
        <v>804</v>
      </c>
      <c r="B1054" s="41" t="s">
        <v>766</v>
      </c>
      <c r="C1054" s="71">
        <f t="shared" ref="C1054" si="1741">D1054+E1054+F1054</f>
        <v>0</v>
      </c>
      <c r="D1054" s="71">
        <v>0</v>
      </c>
      <c r="E1054" s="71">
        <v>0</v>
      </c>
      <c r="F1054" s="71">
        <v>0</v>
      </c>
      <c r="G1054" s="71">
        <f t="shared" ref="G1054:G1055" si="1742">H1054+I1054+J1054</f>
        <v>0</v>
      </c>
      <c r="H1054" s="71">
        <v>0</v>
      </c>
      <c r="I1054" s="71">
        <v>0</v>
      </c>
      <c r="J1054" s="71">
        <v>0</v>
      </c>
      <c r="K1054" s="63" t="s">
        <v>32</v>
      </c>
      <c r="L1054" s="71">
        <f t="shared" ref="L1054:L1055" si="1743">M1054+N1054+O1054</f>
        <v>0</v>
      </c>
      <c r="M1054" s="71">
        <v>0</v>
      </c>
      <c r="N1054" s="71">
        <v>0</v>
      </c>
      <c r="O1054" s="71">
        <v>0</v>
      </c>
      <c r="P1054" s="63" t="s">
        <v>32</v>
      </c>
      <c r="Q1054" s="30" t="s">
        <v>1621</v>
      </c>
    </row>
    <row r="1055" spans="1:17" s="1" customFormat="1" ht="105">
      <c r="A1055" s="75" t="s">
        <v>805</v>
      </c>
      <c r="B1055" s="41" t="s">
        <v>1178</v>
      </c>
      <c r="C1055" s="71">
        <f t="shared" ref="C1055" si="1744">D1055+E1055+F1055</f>
        <v>0</v>
      </c>
      <c r="D1055" s="71">
        <v>0</v>
      </c>
      <c r="E1055" s="71">
        <v>0</v>
      </c>
      <c r="F1055" s="71">
        <v>0</v>
      </c>
      <c r="G1055" s="71">
        <f t="shared" si="1742"/>
        <v>0</v>
      </c>
      <c r="H1055" s="71">
        <v>0</v>
      </c>
      <c r="I1055" s="71">
        <v>0</v>
      </c>
      <c r="J1055" s="71">
        <v>0</v>
      </c>
      <c r="K1055" s="63" t="s">
        <v>32</v>
      </c>
      <c r="L1055" s="71">
        <f t="shared" si="1743"/>
        <v>0</v>
      </c>
      <c r="M1055" s="71">
        <v>0</v>
      </c>
      <c r="N1055" s="71">
        <v>0</v>
      </c>
      <c r="O1055" s="71">
        <v>0</v>
      </c>
      <c r="P1055" s="63" t="s">
        <v>32</v>
      </c>
      <c r="Q1055" s="30" t="s">
        <v>1621</v>
      </c>
    </row>
    <row r="1056" spans="1:17" s="1" customFormat="1" ht="54" customHeight="1">
      <c r="A1056" s="75" t="s">
        <v>6</v>
      </c>
      <c r="B1056" s="81" t="s">
        <v>211</v>
      </c>
      <c r="C1056" s="74">
        <f>C1058+C1060+C1066</f>
        <v>699705.09</v>
      </c>
      <c r="D1056" s="74">
        <f t="shared" ref="D1056:O1056" si="1745">D1058+D1060+D1066</f>
        <v>83640.12</v>
      </c>
      <c r="E1056" s="74">
        <f t="shared" si="1745"/>
        <v>616064.97</v>
      </c>
      <c r="F1056" s="74">
        <f t="shared" si="1745"/>
        <v>0</v>
      </c>
      <c r="G1056" s="74">
        <f t="shared" si="1745"/>
        <v>612924.92999999993</v>
      </c>
      <c r="H1056" s="74">
        <f t="shared" si="1745"/>
        <v>80384.58</v>
      </c>
      <c r="I1056" s="74">
        <f t="shared" si="1745"/>
        <v>532540.35</v>
      </c>
      <c r="J1056" s="74">
        <f t="shared" si="1745"/>
        <v>0</v>
      </c>
      <c r="K1056" s="63">
        <f t="shared" si="1726"/>
        <v>0.87597609158452738</v>
      </c>
      <c r="L1056" s="74">
        <f t="shared" si="1745"/>
        <v>612924.92999999993</v>
      </c>
      <c r="M1056" s="74">
        <f t="shared" si="1745"/>
        <v>80384.58</v>
      </c>
      <c r="N1056" s="74">
        <f t="shared" si="1745"/>
        <v>532540.35</v>
      </c>
      <c r="O1056" s="74">
        <f t="shared" si="1745"/>
        <v>0</v>
      </c>
      <c r="P1056" s="63">
        <f t="shared" si="1730"/>
        <v>0.87597609158452738</v>
      </c>
      <c r="Q1056" s="30"/>
    </row>
    <row r="1057" spans="1:17" s="1" customFormat="1" ht="105">
      <c r="A1057" s="75" t="s">
        <v>799</v>
      </c>
      <c r="B1057" s="41" t="s">
        <v>1184</v>
      </c>
      <c r="C1057" s="71">
        <v>0</v>
      </c>
      <c r="D1057" s="71">
        <v>0</v>
      </c>
      <c r="E1057" s="71">
        <v>0</v>
      </c>
      <c r="F1057" s="71">
        <v>0</v>
      </c>
      <c r="G1057" s="71">
        <f>H1057+I1057+J1057</f>
        <v>0</v>
      </c>
      <c r="H1057" s="71">
        <v>0</v>
      </c>
      <c r="I1057" s="71">
        <v>0</v>
      </c>
      <c r="J1057" s="71">
        <v>0</v>
      </c>
      <c r="K1057" s="63" t="s">
        <v>32</v>
      </c>
      <c r="L1057" s="71">
        <f>M1057+N1057+O1057</f>
        <v>0</v>
      </c>
      <c r="M1057" s="71">
        <v>0</v>
      </c>
      <c r="N1057" s="71">
        <v>0</v>
      </c>
      <c r="O1057" s="71">
        <v>0</v>
      </c>
      <c r="P1057" s="63" t="s">
        <v>32</v>
      </c>
      <c r="Q1057" s="30" t="s">
        <v>1621</v>
      </c>
    </row>
    <row r="1058" spans="1:17" s="1" customFormat="1" ht="52.5">
      <c r="A1058" s="75" t="s">
        <v>800</v>
      </c>
      <c r="B1058" s="41" t="s">
        <v>767</v>
      </c>
      <c r="C1058" s="71">
        <f>C1059</f>
        <v>8049.09</v>
      </c>
      <c r="D1058" s="71">
        <f t="shared" ref="D1058:J1058" si="1746">D1059</f>
        <v>8049.09</v>
      </c>
      <c r="E1058" s="71">
        <f t="shared" si="1746"/>
        <v>0</v>
      </c>
      <c r="F1058" s="71">
        <f t="shared" si="1746"/>
        <v>0</v>
      </c>
      <c r="G1058" s="71">
        <f t="shared" si="1746"/>
        <v>8041.37</v>
      </c>
      <c r="H1058" s="71">
        <f t="shared" si="1746"/>
        <v>8041.37</v>
      </c>
      <c r="I1058" s="71">
        <f t="shared" si="1746"/>
        <v>0</v>
      </c>
      <c r="J1058" s="71">
        <f t="shared" si="1746"/>
        <v>0</v>
      </c>
      <c r="K1058" s="63">
        <f t="shared" si="1726"/>
        <v>0.99904088536716573</v>
      </c>
      <c r="L1058" s="71">
        <f>L1059</f>
        <v>8041.37</v>
      </c>
      <c r="M1058" s="71">
        <f t="shared" ref="M1058:O1058" si="1747">M1059</f>
        <v>8041.37</v>
      </c>
      <c r="N1058" s="71">
        <f t="shared" si="1747"/>
        <v>0</v>
      </c>
      <c r="O1058" s="71">
        <f t="shared" si="1747"/>
        <v>0</v>
      </c>
      <c r="P1058" s="63">
        <f t="shared" si="1730"/>
        <v>0.99904088536716573</v>
      </c>
      <c r="Q1058" s="30"/>
    </row>
    <row r="1059" spans="1:17" s="1" customFormat="1" ht="78.75">
      <c r="A1059" s="75" t="s">
        <v>919</v>
      </c>
      <c r="B1059" s="82" t="s">
        <v>768</v>
      </c>
      <c r="C1059" s="71">
        <f t="shared" ref="C1059:C1065" si="1748">D1059+E1059+F1059</f>
        <v>8049.09</v>
      </c>
      <c r="D1059" s="71">
        <v>8049.09</v>
      </c>
      <c r="E1059" s="71">
        <v>0</v>
      </c>
      <c r="F1059" s="71">
        <v>0</v>
      </c>
      <c r="G1059" s="71">
        <f t="shared" ref="G1059" si="1749">H1059+I1059+J1059</f>
        <v>8041.37</v>
      </c>
      <c r="H1059" s="71">
        <v>8041.37</v>
      </c>
      <c r="I1059" s="71">
        <v>0</v>
      </c>
      <c r="J1059" s="71">
        <v>0</v>
      </c>
      <c r="K1059" s="63">
        <f t="shared" si="1726"/>
        <v>0.99904088536716573</v>
      </c>
      <c r="L1059" s="71">
        <f t="shared" ref="L1059" si="1750">M1059+N1059+O1059</f>
        <v>8041.37</v>
      </c>
      <c r="M1059" s="71">
        <v>8041.37</v>
      </c>
      <c r="N1059" s="71">
        <v>0</v>
      </c>
      <c r="O1059" s="71">
        <v>0</v>
      </c>
      <c r="P1059" s="63">
        <f t="shared" si="1730"/>
        <v>0.99904088536716573</v>
      </c>
      <c r="Q1059" s="30"/>
    </row>
    <row r="1060" spans="1:17" s="1" customFormat="1" ht="78.75">
      <c r="A1060" s="75" t="s">
        <v>801</v>
      </c>
      <c r="B1060" s="41" t="s">
        <v>769</v>
      </c>
      <c r="C1060" s="71">
        <f>C1061+C1062+C1063+C1064+C1065</f>
        <v>194395.39</v>
      </c>
      <c r="D1060" s="71">
        <f t="shared" ref="D1060:L1060" si="1751">D1061+D1062+D1063+D1064+D1065</f>
        <v>9719.75</v>
      </c>
      <c r="E1060" s="71">
        <f t="shared" si="1751"/>
        <v>184675.64</v>
      </c>
      <c r="F1060" s="71">
        <f t="shared" si="1751"/>
        <v>0</v>
      </c>
      <c r="G1060" s="71">
        <f t="shared" si="1751"/>
        <v>164537.97999999998</v>
      </c>
      <c r="H1060" s="71">
        <f t="shared" si="1751"/>
        <v>8226.9</v>
      </c>
      <c r="I1060" s="71">
        <f t="shared" si="1751"/>
        <v>156311.07999999999</v>
      </c>
      <c r="J1060" s="71">
        <f t="shared" si="1751"/>
        <v>0</v>
      </c>
      <c r="K1060" s="63">
        <f t="shared" si="1726"/>
        <v>0.84640885774091645</v>
      </c>
      <c r="L1060" s="71">
        <f t="shared" si="1751"/>
        <v>164537.97999999998</v>
      </c>
      <c r="M1060" s="71">
        <f t="shared" ref="M1060" si="1752">M1061+M1062+M1063+M1064+M1065</f>
        <v>8226.9</v>
      </c>
      <c r="N1060" s="71">
        <f t="shared" ref="N1060" si="1753">N1061+N1062+N1063+N1064+N1065</f>
        <v>156311.07999999999</v>
      </c>
      <c r="O1060" s="71">
        <f t="shared" ref="O1060" si="1754">O1061+O1062+O1063+O1064+O1065</f>
        <v>0</v>
      </c>
      <c r="P1060" s="63">
        <f t="shared" si="1730"/>
        <v>0.84640885774091645</v>
      </c>
      <c r="Q1060" s="30"/>
    </row>
    <row r="1061" spans="1:17" s="1" customFormat="1" ht="105">
      <c r="A1061" s="75" t="s">
        <v>921</v>
      </c>
      <c r="B1061" s="82" t="s">
        <v>1185</v>
      </c>
      <c r="C1061" s="71">
        <f t="shared" si="1748"/>
        <v>0</v>
      </c>
      <c r="D1061" s="71">
        <v>0</v>
      </c>
      <c r="E1061" s="71">
        <v>0</v>
      </c>
      <c r="F1061" s="71">
        <v>0</v>
      </c>
      <c r="G1061" s="71">
        <f t="shared" ref="G1061:G1065" si="1755">H1061+I1061+J1061</f>
        <v>0</v>
      </c>
      <c r="H1061" s="71">
        <v>0</v>
      </c>
      <c r="I1061" s="71">
        <v>0</v>
      </c>
      <c r="J1061" s="71">
        <v>0</v>
      </c>
      <c r="K1061" s="63" t="s">
        <v>32</v>
      </c>
      <c r="L1061" s="71">
        <f t="shared" ref="L1061:L1065" si="1756">M1061+N1061+O1061</f>
        <v>0</v>
      </c>
      <c r="M1061" s="71">
        <v>0</v>
      </c>
      <c r="N1061" s="71">
        <v>0</v>
      </c>
      <c r="O1061" s="71">
        <v>0</v>
      </c>
      <c r="P1061" s="63" t="s">
        <v>32</v>
      </c>
      <c r="Q1061" s="30" t="s">
        <v>1621</v>
      </c>
    </row>
    <row r="1062" spans="1:17" s="1" customFormat="1" ht="131.25">
      <c r="A1062" s="75" t="s">
        <v>922</v>
      </c>
      <c r="B1062" s="82" t="s">
        <v>1186</v>
      </c>
      <c r="C1062" s="71">
        <f t="shared" si="1748"/>
        <v>0</v>
      </c>
      <c r="D1062" s="71">
        <v>0</v>
      </c>
      <c r="E1062" s="71">
        <v>0</v>
      </c>
      <c r="F1062" s="71">
        <v>0</v>
      </c>
      <c r="G1062" s="71">
        <f t="shared" si="1755"/>
        <v>0</v>
      </c>
      <c r="H1062" s="71">
        <v>0</v>
      </c>
      <c r="I1062" s="71">
        <v>0</v>
      </c>
      <c r="J1062" s="71">
        <v>0</v>
      </c>
      <c r="K1062" s="63" t="s">
        <v>32</v>
      </c>
      <c r="L1062" s="71">
        <f t="shared" si="1756"/>
        <v>0</v>
      </c>
      <c r="M1062" s="71">
        <v>0</v>
      </c>
      <c r="N1062" s="71">
        <v>0</v>
      </c>
      <c r="O1062" s="71">
        <v>0</v>
      </c>
      <c r="P1062" s="63" t="s">
        <v>32</v>
      </c>
      <c r="Q1062" s="30" t="s">
        <v>1621</v>
      </c>
    </row>
    <row r="1063" spans="1:17" s="1" customFormat="1" ht="157.5">
      <c r="A1063" s="75" t="s">
        <v>923</v>
      </c>
      <c r="B1063" s="82" t="s">
        <v>1187</v>
      </c>
      <c r="C1063" s="71">
        <f t="shared" si="1748"/>
        <v>0</v>
      </c>
      <c r="D1063" s="71">
        <v>0</v>
      </c>
      <c r="E1063" s="71">
        <v>0</v>
      </c>
      <c r="F1063" s="71">
        <v>0</v>
      </c>
      <c r="G1063" s="71">
        <f t="shared" si="1755"/>
        <v>0</v>
      </c>
      <c r="H1063" s="71">
        <v>0</v>
      </c>
      <c r="I1063" s="71">
        <v>0</v>
      </c>
      <c r="J1063" s="71">
        <v>0</v>
      </c>
      <c r="K1063" s="63" t="s">
        <v>32</v>
      </c>
      <c r="L1063" s="71">
        <f t="shared" si="1756"/>
        <v>0</v>
      </c>
      <c r="M1063" s="71">
        <v>0</v>
      </c>
      <c r="N1063" s="71">
        <v>0</v>
      </c>
      <c r="O1063" s="71">
        <v>0</v>
      </c>
      <c r="P1063" s="63" t="s">
        <v>32</v>
      </c>
      <c r="Q1063" s="30" t="s">
        <v>1621</v>
      </c>
    </row>
    <row r="1064" spans="1:17" s="1" customFormat="1" ht="105">
      <c r="A1064" s="75" t="s">
        <v>924</v>
      </c>
      <c r="B1064" s="82" t="s">
        <v>1188</v>
      </c>
      <c r="C1064" s="71">
        <f t="shared" si="1748"/>
        <v>194395.39</v>
      </c>
      <c r="D1064" s="71">
        <v>9719.75</v>
      </c>
      <c r="E1064" s="71">
        <v>184675.64</v>
      </c>
      <c r="F1064" s="71">
        <v>0</v>
      </c>
      <c r="G1064" s="71">
        <f t="shared" si="1755"/>
        <v>164537.97999999998</v>
      </c>
      <c r="H1064" s="71">
        <v>8226.9</v>
      </c>
      <c r="I1064" s="71">
        <v>156311.07999999999</v>
      </c>
      <c r="J1064" s="71">
        <v>0</v>
      </c>
      <c r="K1064" s="63">
        <f t="shared" si="1726"/>
        <v>0.84640885774091645</v>
      </c>
      <c r="L1064" s="71">
        <f t="shared" si="1756"/>
        <v>164537.97999999998</v>
      </c>
      <c r="M1064" s="71">
        <v>8226.9</v>
      </c>
      <c r="N1064" s="71">
        <v>156311.07999999999</v>
      </c>
      <c r="O1064" s="71">
        <v>0</v>
      </c>
      <c r="P1064" s="63">
        <f t="shared" si="1730"/>
        <v>0.84640885774091645</v>
      </c>
      <c r="Q1064" s="30" t="s">
        <v>1745</v>
      </c>
    </row>
    <row r="1065" spans="1:17" s="1" customFormat="1" ht="78.75">
      <c r="A1065" s="75" t="s">
        <v>925</v>
      </c>
      <c r="B1065" s="82" t="s">
        <v>1189</v>
      </c>
      <c r="C1065" s="71">
        <f t="shared" si="1748"/>
        <v>0</v>
      </c>
      <c r="D1065" s="71">
        <v>0</v>
      </c>
      <c r="E1065" s="71">
        <v>0</v>
      </c>
      <c r="F1065" s="71">
        <v>0</v>
      </c>
      <c r="G1065" s="71">
        <f t="shared" si="1755"/>
        <v>0</v>
      </c>
      <c r="H1065" s="71">
        <v>0</v>
      </c>
      <c r="I1065" s="71">
        <v>0</v>
      </c>
      <c r="J1065" s="71">
        <v>0</v>
      </c>
      <c r="K1065" s="63" t="s">
        <v>32</v>
      </c>
      <c r="L1065" s="71">
        <f t="shared" si="1756"/>
        <v>0</v>
      </c>
      <c r="M1065" s="71">
        <v>0</v>
      </c>
      <c r="N1065" s="71">
        <v>0</v>
      </c>
      <c r="O1065" s="71">
        <v>0</v>
      </c>
      <c r="P1065" s="63" t="s">
        <v>32</v>
      </c>
      <c r="Q1065" s="30" t="s">
        <v>1621</v>
      </c>
    </row>
    <row r="1066" spans="1:17" s="1" customFormat="1" ht="131.25">
      <c r="A1066" s="75" t="s">
        <v>1191</v>
      </c>
      <c r="B1066" s="41" t="s">
        <v>1190</v>
      </c>
      <c r="C1066" s="71">
        <f>C1067+C1068</f>
        <v>497260.61</v>
      </c>
      <c r="D1066" s="71">
        <f t="shared" ref="D1066:F1066" si="1757">D1067+D1068</f>
        <v>65871.28</v>
      </c>
      <c r="E1066" s="71">
        <f t="shared" si="1757"/>
        <v>431389.32999999996</v>
      </c>
      <c r="F1066" s="71">
        <f t="shared" si="1757"/>
        <v>0</v>
      </c>
      <c r="G1066" s="71">
        <f>H1066+I1066+J1066</f>
        <v>440345.58</v>
      </c>
      <c r="H1066" s="71">
        <f>H1067+H1068</f>
        <v>64116.31</v>
      </c>
      <c r="I1066" s="71">
        <f>I1067+I1068</f>
        <v>376229.27</v>
      </c>
      <c r="J1066" s="71">
        <v>0</v>
      </c>
      <c r="K1066" s="63">
        <f t="shared" si="1726"/>
        <v>0.88554285448026948</v>
      </c>
      <c r="L1066" s="71">
        <f>M1066+N1066+O1066</f>
        <v>440345.58</v>
      </c>
      <c r="M1066" s="71">
        <f>M1067+M1068</f>
        <v>64116.31</v>
      </c>
      <c r="N1066" s="71">
        <f>N1067+N1068</f>
        <v>376229.27</v>
      </c>
      <c r="O1066" s="71">
        <v>0</v>
      </c>
      <c r="P1066" s="63">
        <f t="shared" si="1730"/>
        <v>0.88554285448026948</v>
      </c>
      <c r="Q1066" s="30"/>
    </row>
    <row r="1067" spans="1:17" s="1" customFormat="1" ht="131.25">
      <c r="A1067" s="75" t="s">
        <v>931</v>
      </c>
      <c r="B1067" s="41" t="s">
        <v>1192</v>
      </c>
      <c r="C1067" s="71">
        <f>D1067+E1067+F1067</f>
        <v>259777.14</v>
      </c>
      <c r="D1067" s="71">
        <v>32462.17</v>
      </c>
      <c r="E1067" s="71">
        <f>100296.6+127018.37</f>
        <v>227314.97</v>
      </c>
      <c r="F1067" s="71">
        <v>0</v>
      </c>
      <c r="G1067" s="71">
        <f>H1067+I1067+J1067</f>
        <v>211418.25</v>
      </c>
      <c r="H1067" s="71">
        <v>32462.16</v>
      </c>
      <c r="I1067" s="71">
        <v>178956.09</v>
      </c>
      <c r="J1067" s="71">
        <v>0</v>
      </c>
      <c r="K1067" s="63">
        <f t="shared" si="1726"/>
        <v>0.81384470550411014</v>
      </c>
      <c r="L1067" s="71">
        <f>M1067+N1067+O1067</f>
        <v>211418.25</v>
      </c>
      <c r="M1067" s="71">
        <v>32462.16</v>
      </c>
      <c r="N1067" s="71">
        <v>178956.09</v>
      </c>
      <c r="O1067" s="71">
        <v>0</v>
      </c>
      <c r="P1067" s="63">
        <f t="shared" si="1730"/>
        <v>0.81384470550411014</v>
      </c>
      <c r="Q1067" s="30" t="s">
        <v>1746</v>
      </c>
    </row>
    <row r="1068" spans="1:17" s="1" customFormat="1" ht="78.75">
      <c r="A1068" s="75" t="s">
        <v>932</v>
      </c>
      <c r="B1068" s="41" t="s">
        <v>1193</v>
      </c>
      <c r="C1068" s="71">
        <f>D1068+E1068+F1068</f>
        <v>237483.46999999997</v>
      </c>
      <c r="D1068" s="71">
        <v>33409.11</v>
      </c>
      <c r="E1068" s="71">
        <f>69593.4+134480.96</f>
        <v>204074.36</v>
      </c>
      <c r="F1068" s="71">
        <v>0</v>
      </c>
      <c r="G1068" s="71">
        <f>H1068+I1068+J1068</f>
        <v>228927.33</v>
      </c>
      <c r="H1068" s="71">
        <v>31654.15</v>
      </c>
      <c r="I1068" s="71">
        <v>197273.18</v>
      </c>
      <c r="J1068" s="71">
        <v>0</v>
      </c>
      <c r="K1068" s="63">
        <f t="shared" si="1726"/>
        <v>0.96397163979455081</v>
      </c>
      <c r="L1068" s="71">
        <f>M1068+N1068+O1068</f>
        <v>228927.33</v>
      </c>
      <c r="M1068" s="71">
        <v>31654.15</v>
      </c>
      <c r="N1068" s="71">
        <v>197273.18</v>
      </c>
      <c r="O1068" s="71">
        <v>0</v>
      </c>
      <c r="P1068" s="63">
        <f t="shared" si="1730"/>
        <v>0.96397163979455081</v>
      </c>
      <c r="Q1068" s="30" t="s">
        <v>1747</v>
      </c>
    </row>
    <row r="1069" spans="1:17" s="1" customFormat="1" ht="102">
      <c r="A1069" s="75" t="s">
        <v>905</v>
      </c>
      <c r="B1069" s="81" t="s">
        <v>770</v>
      </c>
      <c r="C1069" s="74">
        <f>C1070</f>
        <v>0</v>
      </c>
      <c r="D1069" s="74">
        <f t="shared" ref="D1069:L1069" si="1758">D1070</f>
        <v>0</v>
      </c>
      <c r="E1069" s="74">
        <f t="shared" si="1758"/>
        <v>0</v>
      </c>
      <c r="F1069" s="74">
        <f t="shared" si="1758"/>
        <v>0</v>
      </c>
      <c r="G1069" s="74">
        <f t="shared" si="1758"/>
        <v>0</v>
      </c>
      <c r="H1069" s="74">
        <f t="shared" si="1758"/>
        <v>0</v>
      </c>
      <c r="I1069" s="74">
        <f t="shared" si="1758"/>
        <v>0</v>
      </c>
      <c r="J1069" s="74">
        <f t="shared" si="1758"/>
        <v>0</v>
      </c>
      <c r="K1069" s="63" t="s">
        <v>32</v>
      </c>
      <c r="L1069" s="74">
        <f t="shared" si="1758"/>
        <v>0</v>
      </c>
      <c r="M1069" s="74">
        <f t="shared" ref="M1069" si="1759">M1070</f>
        <v>0</v>
      </c>
      <c r="N1069" s="74">
        <f t="shared" ref="N1069" si="1760">N1070</f>
        <v>0</v>
      </c>
      <c r="O1069" s="74">
        <f t="shared" ref="O1069" si="1761">O1070</f>
        <v>0</v>
      </c>
      <c r="P1069" s="63" t="s">
        <v>32</v>
      </c>
      <c r="Q1069" s="30"/>
    </row>
    <row r="1070" spans="1:17" s="1" customFormat="1" ht="78.75">
      <c r="A1070" s="75" t="s">
        <v>858</v>
      </c>
      <c r="B1070" s="41" t="s">
        <v>771</v>
      </c>
      <c r="C1070" s="74">
        <f>C1071+C1072+C1073+C1074</f>
        <v>0</v>
      </c>
      <c r="D1070" s="74">
        <f t="shared" ref="D1070:L1070" si="1762">D1071+D1072+D1073+D1074</f>
        <v>0</v>
      </c>
      <c r="E1070" s="74">
        <f t="shared" si="1762"/>
        <v>0</v>
      </c>
      <c r="F1070" s="74">
        <f t="shared" si="1762"/>
        <v>0</v>
      </c>
      <c r="G1070" s="74">
        <f t="shared" si="1762"/>
        <v>0</v>
      </c>
      <c r="H1070" s="74">
        <f t="shared" si="1762"/>
        <v>0</v>
      </c>
      <c r="I1070" s="74">
        <f t="shared" si="1762"/>
        <v>0</v>
      </c>
      <c r="J1070" s="74">
        <f t="shared" si="1762"/>
        <v>0</v>
      </c>
      <c r="K1070" s="63" t="s">
        <v>32</v>
      </c>
      <c r="L1070" s="74">
        <f t="shared" si="1762"/>
        <v>0</v>
      </c>
      <c r="M1070" s="74">
        <f t="shared" ref="M1070" si="1763">M1071+M1072+M1073+M1074</f>
        <v>0</v>
      </c>
      <c r="N1070" s="74">
        <f t="shared" ref="N1070" si="1764">N1071+N1072+N1073+N1074</f>
        <v>0</v>
      </c>
      <c r="O1070" s="74">
        <f t="shared" ref="O1070" si="1765">O1071+O1072+O1073+O1074</f>
        <v>0</v>
      </c>
      <c r="P1070" s="63" t="s">
        <v>32</v>
      </c>
      <c r="Q1070" s="30"/>
    </row>
    <row r="1071" spans="1:17" s="1" customFormat="1" ht="105">
      <c r="A1071" s="75" t="s">
        <v>1121</v>
      </c>
      <c r="B1071" s="82" t="s">
        <v>1179</v>
      </c>
      <c r="C1071" s="71">
        <f t="shared" ref="C1071:C1073" si="1766">D1071+E1071+F1071</f>
        <v>0</v>
      </c>
      <c r="D1071" s="71">
        <v>0</v>
      </c>
      <c r="E1071" s="71">
        <v>0</v>
      </c>
      <c r="F1071" s="71">
        <v>0</v>
      </c>
      <c r="G1071" s="71">
        <f t="shared" ref="G1071:G1073" si="1767">H1071+I1071+J1071</f>
        <v>0</v>
      </c>
      <c r="H1071" s="71">
        <v>0</v>
      </c>
      <c r="I1071" s="71">
        <v>0</v>
      </c>
      <c r="J1071" s="71">
        <v>0</v>
      </c>
      <c r="K1071" s="63" t="s">
        <v>32</v>
      </c>
      <c r="L1071" s="71">
        <f t="shared" ref="L1071:L1073" si="1768">M1071+N1071+O1071</f>
        <v>0</v>
      </c>
      <c r="M1071" s="71">
        <v>0</v>
      </c>
      <c r="N1071" s="71">
        <v>0</v>
      </c>
      <c r="O1071" s="71">
        <v>0</v>
      </c>
      <c r="P1071" s="63" t="s">
        <v>32</v>
      </c>
      <c r="Q1071" s="30" t="s">
        <v>1621</v>
      </c>
    </row>
    <row r="1072" spans="1:17" s="1" customFormat="1" ht="78.75">
      <c r="A1072" s="75" t="s">
        <v>1094</v>
      </c>
      <c r="B1072" s="82" t="s">
        <v>1180</v>
      </c>
      <c r="C1072" s="71">
        <f>D1072+E1072+F1072</f>
        <v>0</v>
      </c>
      <c r="D1072" s="71">
        <v>0</v>
      </c>
      <c r="E1072" s="71">
        <v>0</v>
      </c>
      <c r="F1072" s="71">
        <v>0</v>
      </c>
      <c r="G1072" s="71">
        <f t="shared" si="1767"/>
        <v>0</v>
      </c>
      <c r="H1072" s="71">
        <v>0</v>
      </c>
      <c r="I1072" s="71">
        <v>0</v>
      </c>
      <c r="J1072" s="71">
        <v>0</v>
      </c>
      <c r="K1072" s="63" t="s">
        <v>32</v>
      </c>
      <c r="L1072" s="71">
        <f t="shared" si="1768"/>
        <v>0</v>
      </c>
      <c r="M1072" s="71">
        <v>0</v>
      </c>
      <c r="N1072" s="71">
        <v>0</v>
      </c>
      <c r="O1072" s="71">
        <v>0</v>
      </c>
      <c r="P1072" s="63" t="s">
        <v>32</v>
      </c>
      <c r="Q1072" s="30" t="s">
        <v>1621</v>
      </c>
    </row>
    <row r="1073" spans="1:17" s="1" customFormat="1" ht="78.75">
      <c r="A1073" s="75" t="s">
        <v>1122</v>
      </c>
      <c r="B1073" s="82" t="s">
        <v>1181</v>
      </c>
      <c r="C1073" s="71">
        <f t="shared" si="1766"/>
        <v>0</v>
      </c>
      <c r="D1073" s="71">
        <v>0</v>
      </c>
      <c r="E1073" s="71">
        <v>0</v>
      </c>
      <c r="F1073" s="71">
        <v>0</v>
      </c>
      <c r="G1073" s="71">
        <f t="shared" si="1767"/>
        <v>0</v>
      </c>
      <c r="H1073" s="71">
        <v>0</v>
      </c>
      <c r="I1073" s="71">
        <v>0</v>
      </c>
      <c r="J1073" s="71">
        <v>0</v>
      </c>
      <c r="K1073" s="63" t="s">
        <v>32</v>
      </c>
      <c r="L1073" s="71">
        <f t="shared" si="1768"/>
        <v>0</v>
      </c>
      <c r="M1073" s="71">
        <v>0</v>
      </c>
      <c r="N1073" s="71">
        <v>0</v>
      </c>
      <c r="O1073" s="71">
        <v>0</v>
      </c>
      <c r="P1073" s="63" t="s">
        <v>32</v>
      </c>
      <c r="Q1073" s="30" t="s">
        <v>1621</v>
      </c>
    </row>
    <row r="1074" spans="1:17" s="1" customFormat="1" ht="78.75">
      <c r="A1074" s="75" t="s">
        <v>1123</v>
      </c>
      <c r="B1074" s="82" t="s">
        <v>1182</v>
      </c>
      <c r="C1074" s="71">
        <f>D1074+E1074+F1074</f>
        <v>0</v>
      </c>
      <c r="D1074" s="71">
        <v>0</v>
      </c>
      <c r="E1074" s="71">
        <v>0</v>
      </c>
      <c r="F1074" s="71">
        <v>0</v>
      </c>
      <c r="G1074" s="71">
        <f>H1074+I1074+J1074</f>
        <v>0</v>
      </c>
      <c r="H1074" s="71">
        <v>0</v>
      </c>
      <c r="I1074" s="71">
        <v>0</v>
      </c>
      <c r="J1074" s="71">
        <v>0</v>
      </c>
      <c r="K1074" s="63" t="s">
        <v>32</v>
      </c>
      <c r="L1074" s="71">
        <f>M1074+N1074+O1074</f>
        <v>0</v>
      </c>
      <c r="M1074" s="71">
        <v>0</v>
      </c>
      <c r="N1074" s="71">
        <v>0</v>
      </c>
      <c r="O1074" s="71">
        <v>0</v>
      </c>
      <c r="P1074" s="63" t="s">
        <v>32</v>
      </c>
      <c r="Q1074" s="30" t="s">
        <v>1621</v>
      </c>
    </row>
    <row r="1075" spans="1:17" s="1" customFormat="1" ht="76.5">
      <c r="A1075" s="75" t="s">
        <v>895</v>
      </c>
      <c r="B1075" s="81" t="s">
        <v>772</v>
      </c>
      <c r="C1075" s="74">
        <f>C1076</f>
        <v>0</v>
      </c>
      <c r="D1075" s="74">
        <f t="shared" ref="D1075:J1076" si="1769">D1076</f>
        <v>0</v>
      </c>
      <c r="E1075" s="74">
        <f t="shared" si="1769"/>
        <v>0</v>
      </c>
      <c r="F1075" s="74">
        <f t="shared" si="1769"/>
        <v>0</v>
      </c>
      <c r="G1075" s="74">
        <f t="shared" si="1769"/>
        <v>0</v>
      </c>
      <c r="H1075" s="74">
        <f t="shared" si="1769"/>
        <v>0</v>
      </c>
      <c r="I1075" s="74">
        <f t="shared" si="1769"/>
        <v>0</v>
      </c>
      <c r="J1075" s="74">
        <f t="shared" si="1769"/>
        <v>0</v>
      </c>
      <c r="K1075" s="63" t="s">
        <v>32</v>
      </c>
      <c r="L1075" s="74">
        <f>L1076</f>
        <v>0</v>
      </c>
      <c r="M1075" s="74">
        <f t="shared" ref="M1075:O1076" si="1770">M1076</f>
        <v>0</v>
      </c>
      <c r="N1075" s="74">
        <f t="shared" si="1770"/>
        <v>0</v>
      </c>
      <c r="O1075" s="74">
        <f t="shared" si="1770"/>
        <v>0</v>
      </c>
      <c r="P1075" s="63" t="s">
        <v>32</v>
      </c>
      <c r="Q1075" s="30"/>
    </row>
    <row r="1076" spans="1:17" s="1" customFormat="1" ht="78.75">
      <c r="A1076" s="75" t="s">
        <v>859</v>
      </c>
      <c r="B1076" s="41" t="s">
        <v>773</v>
      </c>
      <c r="C1076" s="74">
        <f>C1077</f>
        <v>0</v>
      </c>
      <c r="D1076" s="74">
        <f t="shared" si="1769"/>
        <v>0</v>
      </c>
      <c r="E1076" s="74">
        <f t="shared" si="1769"/>
        <v>0</v>
      </c>
      <c r="F1076" s="74">
        <f t="shared" si="1769"/>
        <v>0</v>
      </c>
      <c r="G1076" s="74">
        <f t="shared" si="1769"/>
        <v>0</v>
      </c>
      <c r="H1076" s="74">
        <f t="shared" si="1769"/>
        <v>0</v>
      </c>
      <c r="I1076" s="74">
        <f t="shared" si="1769"/>
        <v>0</v>
      </c>
      <c r="J1076" s="74">
        <f t="shared" si="1769"/>
        <v>0</v>
      </c>
      <c r="K1076" s="63" t="s">
        <v>32</v>
      </c>
      <c r="L1076" s="74">
        <f>L1077</f>
        <v>0</v>
      </c>
      <c r="M1076" s="74">
        <f t="shared" si="1770"/>
        <v>0</v>
      </c>
      <c r="N1076" s="74">
        <f t="shared" si="1770"/>
        <v>0</v>
      </c>
      <c r="O1076" s="74">
        <f t="shared" si="1770"/>
        <v>0</v>
      </c>
      <c r="P1076" s="63" t="s">
        <v>32</v>
      </c>
      <c r="Q1076" s="30"/>
    </row>
    <row r="1077" spans="1:17" s="1" customFormat="1" ht="105">
      <c r="A1077" s="75" t="s">
        <v>1095</v>
      </c>
      <c r="B1077" s="82" t="s">
        <v>1183</v>
      </c>
      <c r="C1077" s="71">
        <f>D1077+E1077+F1077</f>
        <v>0</v>
      </c>
      <c r="D1077" s="71">
        <v>0</v>
      </c>
      <c r="E1077" s="71">
        <v>0</v>
      </c>
      <c r="F1077" s="71">
        <v>0</v>
      </c>
      <c r="G1077" s="71">
        <f>H1077+I1077+J1077</f>
        <v>0</v>
      </c>
      <c r="H1077" s="71">
        <v>0</v>
      </c>
      <c r="I1077" s="71">
        <v>0</v>
      </c>
      <c r="J1077" s="71">
        <v>0</v>
      </c>
      <c r="K1077" s="63" t="s">
        <v>32</v>
      </c>
      <c r="L1077" s="71">
        <f>M1077+N1077+O1077</f>
        <v>0</v>
      </c>
      <c r="M1077" s="71">
        <v>0</v>
      </c>
      <c r="N1077" s="71">
        <v>0</v>
      </c>
      <c r="O1077" s="71">
        <v>0</v>
      </c>
      <c r="P1077" s="63" t="s">
        <v>32</v>
      </c>
      <c r="Q1077" s="30" t="s">
        <v>1621</v>
      </c>
    </row>
    <row r="1078" spans="1:17" s="1" customFormat="1" ht="51">
      <c r="A1078" s="75" t="s">
        <v>898</v>
      </c>
      <c r="B1078" s="81" t="s">
        <v>774</v>
      </c>
      <c r="C1078" s="74">
        <f>C1079</f>
        <v>18192</v>
      </c>
      <c r="D1078" s="74">
        <f t="shared" ref="D1078:J1080" si="1771">D1079</f>
        <v>18192</v>
      </c>
      <c r="E1078" s="74">
        <f t="shared" si="1771"/>
        <v>0</v>
      </c>
      <c r="F1078" s="74">
        <f t="shared" si="1771"/>
        <v>0</v>
      </c>
      <c r="G1078" s="74">
        <f t="shared" si="1771"/>
        <v>18076.72</v>
      </c>
      <c r="H1078" s="74">
        <f t="shared" si="1771"/>
        <v>18076.72</v>
      </c>
      <c r="I1078" s="74">
        <f t="shared" si="1771"/>
        <v>0</v>
      </c>
      <c r="J1078" s="74">
        <f t="shared" si="1771"/>
        <v>0</v>
      </c>
      <c r="K1078" s="63">
        <f t="shared" si="1726"/>
        <v>0.99366314863676353</v>
      </c>
      <c r="L1078" s="74">
        <f>L1079</f>
        <v>18076.72</v>
      </c>
      <c r="M1078" s="74">
        <f t="shared" ref="M1078:O1080" si="1772">M1079</f>
        <v>18076.72</v>
      </c>
      <c r="N1078" s="74">
        <f t="shared" si="1772"/>
        <v>0</v>
      </c>
      <c r="O1078" s="74">
        <f t="shared" si="1772"/>
        <v>0</v>
      </c>
      <c r="P1078" s="63">
        <f t="shared" si="1730"/>
        <v>0.99366314863676353</v>
      </c>
      <c r="Q1078" s="30"/>
    </row>
    <row r="1079" spans="1:17" s="1" customFormat="1" ht="26.25">
      <c r="A1079" s="75" t="s">
        <v>898</v>
      </c>
      <c r="B1079" s="81" t="s">
        <v>297</v>
      </c>
      <c r="C1079" s="74">
        <f>C1080</f>
        <v>18192</v>
      </c>
      <c r="D1079" s="74">
        <f t="shared" si="1771"/>
        <v>18192</v>
      </c>
      <c r="E1079" s="74">
        <f t="shared" si="1771"/>
        <v>0</v>
      </c>
      <c r="F1079" s="74">
        <f t="shared" si="1771"/>
        <v>0</v>
      </c>
      <c r="G1079" s="74">
        <f t="shared" si="1771"/>
        <v>18076.72</v>
      </c>
      <c r="H1079" s="74">
        <f t="shared" si="1771"/>
        <v>18076.72</v>
      </c>
      <c r="I1079" s="74">
        <f t="shared" si="1771"/>
        <v>0</v>
      </c>
      <c r="J1079" s="74">
        <f t="shared" si="1771"/>
        <v>0</v>
      </c>
      <c r="K1079" s="63">
        <f t="shared" si="1726"/>
        <v>0.99366314863676353</v>
      </c>
      <c r="L1079" s="74">
        <f>L1080</f>
        <v>18076.72</v>
      </c>
      <c r="M1079" s="74">
        <f t="shared" si="1772"/>
        <v>18076.72</v>
      </c>
      <c r="N1079" s="74">
        <f t="shared" si="1772"/>
        <v>0</v>
      </c>
      <c r="O1079" s="74">
        <f t="shared" si="1772"/>
        <v>0</v>
      </c>
      <c r="P1079" s="63">
        <f t="shared" si="1730"/>
        <v>0.99366314863676353</v>
      </c>
      <c r="Q1079" s="30"/>
    </row>
    <row r="1080" spans="1:17" s="1" customFormat="1" ht="78.75">
      <c r="A1080" s="75" t="s">
        <v>928</v>
      </c>
      <c r="B1080" s="41" t="s">
        <v>775</v>
      </c>
      <c r="C1080" s="71">
        <f>C1081</f>
        <v>18192</v>
      </c>
      <c r="D1080" s="71">
        <f t="shared" si="1771"/>
        <v>18192</v>
      </c>
      <c r="E1080" s="71">
        <f t="shared" si="1771"/>
        <v>0</v>
      </c>
      <c r="F1080" s="71">
        <f t="shared" si="1771"/>
        <v>0</v>
      </c>
      <c r="G1080" s="71">
        <f t="shared" si="1771"/>
        <v>18076.72</v>
      </c>
      <c r="H1080" s="71">
        <f t="shared" si="1771"/>
        <v>18076.72</v>
      </c>
      <c r="I1080" s="71">
        <f t="shared" si="1771"/>
        <v>0</v>
      </c>
      <c r="J1080" s="71">
        <f t="shared" si="1771"/>
        <v>0</v>
      </c>
      <c r="K1080" s="63">
        <f t="shared" si="1726"/>
        <v>0.99366314863676353</v>
      </c>
      <c r="L1080" s="71">
        <f>L1081</f>
        <v>18076.72</v>
      </c>
      <c r="M1080" s="71">
        <f t="shared" si="1772"/>
        <v>18076.72</v>
      </c>
      <c r="N1080" s="71">
        <f t="shared" si="1772"/>
        <v>0</v>
      </c>
      <c r="O1080" s="71">
        <f t="shared" si="1772"/>
        <v>0</v>
      </c>
      <c r="P1080" s="63">
        <f t="shared" si="1730"/>
        <v>0.99366314863676353</v>
      </c>
      <c r="Q1080" s="30"/>
    </row>
    <row r="1081" spans="1:17" s="1" customFormat="1" ht="78.75">
      <c r="A1081" s="75" t="s">
        <v>1124</v>
      </c>
      <c r="B1081" s="82" t="s">
        <v>776</v>
      </c>
      <c r="C1081" s="71">
        <f>D1081+E1081+F1081</f>
        <v>18192</v>
      </c>
      <c r="D1081" s="71">
        <v>18192</v>
      </c>
      <c r="E1081" s="71">
        <v>0</v>
      </c>
      <c r="F1081" s="71">
        <v>0</v>
      </c>
      <c r="G1081" s="71">
        <f>H1081+I1081+J1081</f>
        <v>18076.72</v>
      </c>
      <c r="H1081" s="71">
        <v>18076.72</v>
      </c>
      <c r="I1081" s="71">
        <v>0</v>
      </c>
      <c r="J1081" s="71">
        <v>0</v>
      </c>
      <c r="K1081" s="63">
        <f t="shared" si="1726"/>
        <v>0.99366314863676353</v>
      </c>
      <c r="L1081" s="71">
        <f>M1081+N1081+O1081</f>
        <v>18076.72</v>
      </c>
      <c r="M1081" s="71">
        <v>18076.72</v>
      </c>
      <c r="N1081" s="71">
        <v>0</v>
      </c>
      <c r="O1081" s="71">
        <v>0</v>
      </c>
      <c r="P1081" s="63">
        <f t="shared" si="1730"/>
        <v>0.99366314863676353</v>
      </c>
      <c r="Q1081" s="30"/>
    </row>
    <row r="1082" spans="1:17" s="1" customFormat="1" ht="51">
      <c r="A1082" s="75" t="s">
        <v>929</v>
      </c>
      <c r="B1082" s="81" t="s">
        <v>777</v>
      </c>
      <c r="C1082" s="74">
        <f>C1083</f>
        <v>31583.34</v>
      </c>
      <c r="D1082" s="74">
        <f t="shared" ref="D1082:J1084" si="1773">D1083</f>
        <v>31583.34</v>
      </c>
      <c r="E1082" s="74">
        <f t="shared" si="1773"/>
        <v>0</v>
      </c>
      <c r="F1082" s="74">
        <f t="shared" si="1773"/>
        <v>0</v>
      </c>
      <c r="G1082" s="74">
        <f t="shared" si="1773"/>
        <v>28964.67</v>
      </c>
      <c r="H1082" s="74">
        <f t="shared" si="1773"/>
        <v>28964.67</v>
      </c>
      <c r="I1082" s="74">
        <f t="shared" si="1773"/>
        <v>0</v>
      </c>
      <c r="J1082" s="74">
        <f t="shared" si="1773"/>
        <v>0</v>
      </c>
      <c r="K1082" s="63">
        <f t="shared" si="1726"/>
        <v>0.91708698320063675</v>
      </c>
      <c r="L1082" s="74">
        <f>M1082+N1082+O1082</f>
        <v>28964.67</v>
      </c>
      <c r="M1082" s="74">
        <f t="shared" ref="M1082:O1084" si="1774">M1083</f>
        <v>28964.67</v>
      </c>
      <c r="N1082" s="74">
        <f t="shared" si="1774"/>
        <v>0</v>
      </c>
      <c r="O1082" s="74">
        <f t="shared" si="1774"/>
        <v>0</v>
      </c>
      <c r="P1082" s="63">
        <f t="shared" si="1730"/>
        <v>0.91708698320063675</v>
      </c>
      <c r="Q1082" s="30"/>
    </row>
    <row r="1083" spans="1:17" s="1" customFormat="1" ht="76.5">
      <c r="A1083" s="75" t="s">
        <v>899</v>
      </c>
      <c r="B1083" s="81" t="s">
        <v>137</v>
      </c>
      <c r="C1083" s="74">
        <f>C1084</f>
        <v>31583.34</v>
      </c>
      <c r="D1083" s="74">
        <f t="shared" si="1773"/>
        <v>31583.34</v>
      </c>
      <c r="E1083" s="74">
        <f t="shared" si="1773"/>
        <v>0</v>
      </c>
      <c r="F1083" s="74">
        <f t="shared" si="1773"/>
        <v>0</v>
      </c>
      <c r="G1083" s="74">
        <f t="shared" si="1773"/>
        <v>28964.67</v>
      </c>
      <c r="H1083" s="74">
        <f t="shared" si="1773"/>
        <v>28964.67</v>
      </c>
      <c r="I1083" s="74">
        <f t="shared" si="1773"/>
        <v>0</v>
      </c>
      <c r="J1083" s="74">
        <f t="shared" si="1773"/>
        <v>0</v>
      </c>
      <c r="K1083" s="63">
        <f t="shared" si="1726"/>
        <v>0.91708698320063675</v>
      </c>
      <c r="L1083" s="74">
        <f>M1083+N1083+O1083</f>
        <v>28964.67</v>
      </c>
      <c r="M1083" s="74">
        <f t="shared" si="1774"/>
        <v>28964.67</v>
      </c>
      <c r="N1083" s="74">
        <f t="shared" si="1774"/>
        <v>0</v>
      </c>
      <c r="O1083" s="74">
        <f t="shared" si="1774"/>
        <v>0</v>
      </c>
      <c r="P1083" s="63">
        <f t="shared" si="1730"/>
        <v>0.91708698320063675</v>
      </c>
      <c r="Q1083" s="30"/>
    </row>
    <row r="1084" spans="1:17" s="1" customFormat="1" ht="78.75">
      <c r="A1084" s="75" t="s">
        <v>799</v>
      </c>
      <c r="B1084" s="41" t="s">
        <v>778</v>
      </c>
      <c r="C1084" s="71">
        <f>C1085</f>
        <v>31583.34</v>
      </c>
      <c r="D1084" s="71">
        <f t="shared" si="1773"/>
        <v>31583.34</v>
      </c>
      <c r="E1084" s="71">
        <f t="shared" si="1773"/>
        <v>0</v>
      </c>
      <c r="F1084" s="71">
        <f t="shared" si="1773"/>
        <v>0</v>
      </c>
      <c r="G1084" s="71">
        <f t="shared" si="1773"/>
        <v>28964.67</v>
      </c>
      <c r="H1084" s="71">
        <f t="shared" si="1773"/>
        <v>28964.67</v>
      </c>
      <c r="I1084" s="71">
        <f t="shared" si="1773"/>
        <v>0</v>
      </c>
      <c r="J1084" s="71">
        <f t="shared" si="1773"/>
        <v>0</v>
      </c>
      <c r="K1084" s="63">
        <f t="shared" si="1726"/>
        <v>0.91708698320063675</v>
      </c>
      <c r="L1084" s="71">
        <f>M1084+N1084+O1084</f>
        <v>28964.67</v>
      </c>
      <c r="M1084" s="71">
        <f t="shared" si="1774"/>
        <v>28964.67</v>
      </c>
      <c r="N1084" s="71">
        <f t="shared" si="1774"/>
        <v>0</v>
      </c>
      <c r="O1084" s="71">
        <f t="shared" si="1774"/>
        <v>0</v>
      </c>
      <c r="P1084" s="63">
        <f t="shared" si="1730"/>
        <v>0.91708698320063675</v>
      </c>
      <c r="Q1084" s="30"/>
    </row>
    <row r="1085" spans="1:17" s="1" customFormat="1" ht="221.25" customHeight="1">
      <c r="A1085" s="75" t="s">
        <v>907</v>
      </c>
      <c r="B1085" s="82" t="s">
        <v>779</v>
      </c>
      <c r="C1085" s="71">
        <f>D1085+E1085+F1085</f>
        <v>31583.34</v>
      </c>
      <c r="D1085" s="71">
        <v>31583.34</v>
      </c>
      <c r="E1085" s="71">
        <v>0</v>
      </c>
      <c r="F1085" s="71">
        <v>0</v>
      </c>
      <c r="G1085" s="71">
        <f>H1085+I1085+J1085</f>
        <v>28964.67</v>
      </c>
      <c r="H1085" s="71">
        <v>28964.67</v>
      </c>
      <c r="I1085" s="71">
        <v>0</v>
      </c>
      <c r="J1085" s="71">
        <v>0</v>
      </c>
      <c r="K1085" s="63">
        <f t="shared" si="1726"/>
        <v>0.91708698320063675</v>
      </c>
      <c r="L1085" s="71">
        <f>M1085+N1085+O1085</f>
        <v>28964.67</v>
      </c>
      <c r="M1085" s="71">
        <v>28964.67</v>
      </c>
      <c r="N1085" s="71">
        <v>0</v>
      </c>
      <c r="O1085" s="71">
        <v>0</v>
      </c>
      <c r="P1085" s="63">
        <f t="shared" si="1730"/>
        <v>0.91708698320063675</v>
      </c>
      <c r="Q1085" s="30" t="s">
        <v>1748</v>
      </c>
    </row>
    <row r="1086" spans="1:17" s="1" customFormat="1" ht="96" customHeight="1">
      <c r="A1086" s="42" t="s">
        <v>45</v>
      </c>
      <c r="B1086" s="83" t="s">
        <v>62</v>
      </c>
      <c r="C1086" s="74">
        <f>C1087+C1095</f>
        <v>31171.950000000004</v>
      </c>
      <c r="D1086" s="74">
        <f t="shared" ref="D1086:L1086" si="1775">D1087+D1095</f>
        <v>15513.72</v>
      </c>
      <c r="E1086" s="74">
        <f t="shared" si="1775"/>
        <v>2029.58</v>
      </c>
      <c r="F1086" s="74">
        <f t="shared" si="1775"/>
        <v>13628.65</v>
      </c>
      <c r="G1086" s="74">
        <f t="shared" si="1775"/>
        <v>30681.63</v>
      </c>
      <c r="H1086" s="74">
        <f t="shared" si="1775"/>
        <v>15023.4</v>
      </c>
      <c r="I1086" s="74">
        <f t="shared" si="1775"/>
        <v>2029.58</v>
      </c>
      <c r="J1086" s="74">
        <f t="shared" si="1775"/>
        <v>13628.65</v>
      </c>
      <c r="K1086" s="63">
        <f t="shared" si="7"/>
        <v>0.98427047393570166</v>
      </c>
      <c r="L1086" s="74">
        <f t="shared" si="1775"/>
        <v>30681.600000000002</v>
      </c>
      <c r="M1086" s="74">
        <f t="shared" ref="M1086" si="1776">M1087+M1095</f>
        <v>15023.369999999999</v>
      </c>
      <c r="N1086" s="74">
        <f t="shared" ref="N1086" si="1777">N1087+N1095</f>
        <v>2029.58</v>
      </c>
      <c r="O1086" s="74">
        <f t="shared" ref="O1086" si="1778">O1087+O1095</f>
        <v>13628.65</v>
      </c>
      <c r="P1086" s="63">
        <f t="shared" si="3"/>
        <v>0.98426951153200226</v>
      </c>
      <c r="Q1086" s="30"/>
    </row>
    <row r="1087" spans="1:17" s="1" customFormat="1" ht="76.5">
      <c r="A1087" s="75" t="s">
        <v>6</v>
      </c>
      <c r="B1087" s="92" t="s">
        <v>780</v>
      </c>
      <c r="C1087" s="74">
        <f>C1088</f>
        <v>0</v>
      </c>
      <c r="D1087" s="74">
        <f t="shared" ref="D1087:O1087" si="1779">D1088</f>
        <v>0</v>
      </c>
      <c r="E1087" s="74">
        <f t="shared" si="1779"/>
        <v>0</v>
      </c>
      <c r="F1087" s="74">
        <f t="shared" si="1779"/>
        <v>0</v>
      </c>
      <c r="G1087" s="74">
        <f t="shared" si="1779"/>
        <v>0</v>
      </c>
      <c r="H1087" s="74">
        <f t="shared" si="1779"/>
        <v>0</v>
      </c>
      <c r="I1087" s="74">
        <f t="shared" si="1779"/>
        <v>0</v>
      </c>
      <c r="J1087" s="74">
        <f t="shared" si="1779"/>
        <v>0</v>
      </c>
      <c r="K1087" s="63" t="s">
        <v>32</v>
      </c>
      <c r="L1087" s="74">
        <f t="shared" si="1779"/>
        <v>0</v>
      </c>
      <c r="M1087" s="74">
        <f t="shared" si="1779"/>
        <v>0</v>
      </c>
      <c r="N1087" s="74">
        <f t="shared" si="1779"/>
        <v>0</v>
      </c>
      <c r="O1087" s="74">
        <f t="shared" si="1779"/>
        <v>0</v>
      </c>
      <c r="P1087" s="63" t="s">
        <v>32</v>
      </c>
      <c r="Q1087" s="30"/>
    </row>
    <row r="1088" spans="1:17" s="1" customFormat="1" ht="76.5">
      <c r="A1088" s="75" t="s">
        <v>904</v>
      </c>
      <c r="B1088" s="92" t="s">
        <v>781</v>
      </c>
      <c r="C1088" s="74">
        <f>C1089+C1090+C1091+C1092+C1093+C1094</f>
        <v>0</v>
      </c>
      <c r="D1088" s="74">
        <f t="shared" ref="D1088:O1088" si="1780">D1089+D1090+D1091+D1092+D1093+D1094</f>
        <v>0</v>
      </c>
      <c r="E1088" s="74">
        <f t="shared" si="1780"/>
        <v>0</v>
      </c>
      <c r="F1088" s="74">
        <f t="shared" si="1780"/>
        <v>0</v>
      </c>
      <c r="G1088" s="74">
        <f t="shared" si="1780"/>
        <v>0</v>
      </c>
      <c r="H1088" s="74">
        <f t="shared" si="1780"/>
        <v>0</v>
      </c>
      <c r="I1088" s="74">
        <f t="shared" si="1780"/>
        <v>0</v>
      </c>
      <c r="J1088" s="74">
        <f t="shared" si="1780"/>
        <v>0</v>
      </c>
      <c r="K1088" s="63" t="s">
        <v>32</v>
      </c>
      <c r="L1088" s="74">
        <f t="shared" si="1780"/>
        <v>0</v>
      </c>
      <c r="M1088" s="74">
        <f t="shared" si="1780"/>
        <v>0</v>
      </c>
      <c r="N1088" s="74">
        <f t="shared" si="1780"/>
        <v>0</v>
      </c>
      <c r="O1088" s="74">
        <f t="shared" si="1780"/>
        <v>0</v>
      </c>
      <c r="P1088" s="63" t="s">
        <v>32</v>
      </c>
      <c r="Q1088" s="30"/>
    </row>
    <row r="1089" spans="1:17" s="1" customFormat="1" ht="52.5">
      <c r="A1089" s="75" t="s">
        <v>825</v>
      </c>
      <c r="B1089" s="93" t="s">
        <v>782</v>
      </c>
      <c r="C1089" s="71">
        <f>D1089+E1089+F1089</f>
        <v>0</v>
      </c>
      <c r="D1089" s="71">
        <v>0</v>
      </c>
      <c r="E1089" s="71">
        <v>0</v>
      </c>
      <c r="F1089" s="71">
        <v>0</v>
      </c>
      <c r="G1089" s="71">
        <f>H1089+I1089+J1089</f>
        <v>0</v>
      </c>
      <c r="H1089" s="71">
        <v>0</v>
      </c>
      <c r="I1089" s="71">
        <v>0</v>
      </c>
      <c r="J1089" s="71">
        <v>0</v>
      </c>
      <c r="K1089" s="63" t="s">
        <v>32</v>
      </c>
      <c r="L1089" s="71">
        <f>M1089+N1089+O1089</f>
        <v>0</v>
      </c>
      <c r="M1089" s="71">
        <v>0</v>
      </c>
      <c r="N1089" s="71">
        <v>0</v>
      </c>
      <c r="O1089" s="71">
        <v>0</v>
      </c>
      <c r="P1089" s="63" t="s">
        <v>32</v>
      </c>
      <c r="Q1089" s="30" t="s">
        <v>1621</v>
      </c>
    </row>
    <row r="1090" spans="1:17" s="1" customFormat="1" ht="52.5">
      <c r="A1090" s="75" t="s">
        <v>826</v>
      </c>
      <c r="B1090" s="93" t="s">
        <v>783</v>
      </c>
      <c r="C1090" s="71">
        <f t="shared" ref="C1090:C1094" si="1781">D1090+E1090+F1090</f>
        <v>0</v>
      </c>
      <c r="D1090" s="71">
        <v>0</v>
      </c>
      <c r="E1090" s="71">
        <v>0</v>
      </c>
      <c r="F1090" s="71">
        <v>0</v>
      </c>
      <c r="G1090" s="71">
        <f t="shared" ref="G1090:G1094" si="1782">H1090+I1090+J1090</f>
        <v>0</v>
      </c>
      <c r="H1090" s="71">
        <v>0</v>
      </c>
      <c r="I1090" s="71">
        <v>0</v>
      </c>
      <c r="J1090" s="71">
        <v>0</v>
      </c>
      <c r="K1090" s="63" t="s">
        <v>32</v>
      </c>
      <c r="L1090" s="71">
        <f t="shared" ref="L1090:L1094" si="1783">M1090+N1090+O1090</f>
        <v>0</v>
      </c>
      <c r="M1090" s="71">
        <v>0</v>
      </c>
      <c r="N1090" s="71">
        <v>0</v>
      </c>
      <c r="O1090" s="71">
        <v>0</v>
      </c>
      <c r="P1090" s="63" t="s">
        <v>32</v>
      </c>
      <c r="Q1090" s="30" t="s">
        <v>1621</v>
      </c>
    </row>
    <row r="1091" spans="1:17" s="1" customFormat="1" ht="52.5">
      <c r="A1091" s="75" t="s">
        <v>866</v>
      </c>
      <c r="B1091" s="93" t="s">
        <v>784</v>
      </c>
      <c r="C1091" s="71">
        <f t="shared" si="1781"/>
        <v>0</v>
      </c>
      <c r="D1091" s="71">
        <v>0</v>
      </c>
      <c r="E1091" s="71">
        <v>0</v>
      </c>
      <c r="F1091" s="71">
        <v>0</v>
      </c>
      <c r="G1091" s="71">
        <f t="shared" si="1782"/>
        <v>0</v>
      </c>
      <c r="H1091" s="71">
        <v>0</v>
      </c>
      <c r="I1091" s="71">
        <v>0</v>
      </c>
      <c r="J1091" s="71">
        <v>0</v>
      </c>
      <c r="K1091" s="63" t="s">
        <v>32</v>
      </c>
      <c r="L1091" s="71">
        <f t="shared" si="1783"/>
        <v>0</v>
      </c>
      <c r="M1091" s="71">
        <v>0</v>
      </c>
      <c r="N1091" s="71">
        <v>0</v>
      </c>
      <c r="O1091" s="71">
        <v>0</v>
      </c>
      <c r="P1091" s="63" t="s">
        <v>32</v>
      </c>
      <c r="Q1091" s="30" t="s">
        <v>1621</v>
      </c>
    </row>
    <row r="1092" spans="1:17" s="1" customFormat="1" ht="52.5">
      <c r="A1092" s="75" t="s">
        <v>867</v>
      </c>
      <c r="B1092" s="93" t="s">
        <v>785</v>
      </c>
      <c r="C1092" s="71">
        <f t="shared" si="1781"/>
        <v>0</v>
      </c>
      <c r="D1092" s="71">
        <v>0</v>
      </c>
      <c r="E1092" s="71">
        <v>0</v>
      </c>
      <c r="F1092" s="71">
        <v>0</v>
      </c>
      <c r="G1092" s="71">
        <f t="shared" si="1782"/>
        <v>0</v>
      </c>
      <c r="H1092" s="71">
        <v>0</v>
      </c>
      <c r="I1092" s="71">
        <v>0</v>
      </c>
      <c r="J1092" s="71">
        <v>0</v>
      </c>
      <c r="K1092" s="63" t="s">
        <v>32</v>
      </c>
      <c r="L1092" s="71">
        <f t="shared" si="1783"/>
        <v>0</v>
      </c>
      <c r="M1092" s="71">
        <v>0</v>
      </c>
      <c r="N1092" s="71">
        <v>0</v>
      </c>
      <c r="O1092" s="71">
        <v>0</v>
      </c>
      <c r="P1092" s="63" t="s">
        <v>32</v>
      </c>
      <c r="Q1092" s="30" t="s">
        <v>1621</v>
      </c>
    </row>
    <row r="1093" spans="1:17" s="1" customFormat="1" ht="52.5">
      <c r="A1093" s="75" t="s">
        <v>853</v>
      </c>
      <c r="B1093" s="93" t="s">
        <v>786</v>
      </c>
      <c r="C1093" s="71">
        <f t="shared" si="1781"/>
        <v>0</v>
      </c>
      <c r="D1093" s="71">
        <v>0</v>
      </c>
      <c r="E1093" s="71">
        <v>0</v>
      </c>
      <c r="F1093" s="71">
        <v>0</v>
      </c>
      <c r="G1093" s="71">
        <f t="shared" si="1782"/>
        <v>0</v>
      </c>
      <c r="H1093" s="71">
        <v>0</v>
      </c>
      <c r="I1093" s="71">
        <v>0</v>
      </c>
      <c r="J1093" s="71">
        <v>0</v>
      </c>
      <c r="K1093" s="63" t="s">
        <v>32</v>
      </c>
      <c r="L1093" s="71">
        <f t="shared" si="1783"/>
        <v>0</v>
      </c>
      <c r="M1093" s="71">
        <v>0</v>
      </c>
      <c r="N1093" s="71">
        <v>0</v>
      </c>
      <c r="O1093" s="71">
        <v>0</v>
      </c>
      <c r="P1093" s="63" t="s">
        <v>32</v>
      </c>
      <c r="Q1093" s="30" t="s">
        <v>1621</v>
      </c>
    </row>
    <row r="1094" spans="1:17" s="1" customFormat="1" ht="52.5">
      <c r="A1094" s="75" t="s">
        <v>854</v>
      </c>
      <c r="B1094" s="93" t="s">
        <v>787</v>
      </c>
      <c r="C1094" s="71">
        <f t="shared" si="1781"/>
        <v>0</v>
      </c>
      <c r="D1094" s="71">
        <v>0</v>
      </c>
      <c r="E1094" s="71">
        <v>0</v>
      </c>
      <c r="F1094" s="71">
        <v>0</v>
      </c>
      <c r="G1094" s="71">
        <f t="shared" si="1782"/>
        <v>0</v>
      </c>
      <c r="H1094" s="71">
        <v>0</v>
      </c>
      <c r="I1094" s="71">
        <v>0</v>
      </c>
      <c r="J1094" s="71">
        <v>0</v>
      </c>
      <c r="K1094" s="63" t="s">
        <v>32</v>
      </c>
      <c r="L1094" s="71">
        <f t="shared" si="1783"/>
        <v>0</v>
      </c>
      <c r="M1094" s="71">
        <v>0</v>
      </c>
      <c r="N1094" s="71">
        <v>0</v>
      </c>
      <c r="O1094" s="71">
        <v>0</v>
      </c>
      <c r="P1094" s="63" t="s">
        <v>32</v>
      </c>
      <c r="Q1094" s="30" t="s">
        <v>1621</v>
      </c>
    </row>
    <row r="1095" spans="1:17" s="1" customFormat="1" ht="76.5">
      <c r="A1095" s="75" t="s">
        <v>23</v>
      </c>
      <c r="B1095" s="92" t="s">
        <v>788</v>
      </c>
      <c r="C1095" s="74">
        <f>C1096+C1127</f>
        <v>31171.950000000004</v>
      </c>
      <c r="D1095" s="74">
        <f t="shared" ref="D1095:G1095" si="1784">D1096+D1127</f>
        <v>15513.72</v>
      </c>
      <c r="E1095" s="74">
        <f t="shared" si="1784"/>
        <v>2029.58</v>
      </c>
      <c r="F1095" s="74">
        <f t="shared" si="1784"/>
        <v>13628.65</v>
      </c>
      <c r="G1095" s="74">
        <f t="shared" si="1784"/>
        <v>30681.63</v>
      </c>
      <c r="H1095" s="74">
        <f t="shared" ref="H1095" si="1785">H1096+H1127</f>
        <v>15023.4</v>
      </c>
      <c r="I1095" s="74">
        <f t="shared" ref="I1095" si="1786">I1096+I1127</f>
        <v>2029.58</v>
      </c>
      <c r="J1095" s="74">
        <f t="shared" ref="J1095" si="1787">J1096+J1127</f>
        <v>13628.65</v>
      </c>
      <c r="K1095" s="63">
        <f t="shared" si="7"/>
        <v>0.98427047393570166</v>
      </c>
      <c r="L1095" s="74">
        <f t="shared" ref="L1095" si="1788">L1096+L1127</f>
        <v>30681.600000000002</v>
      </c>
      <c r="M1095" s="74">
        <f t="shared" ref="M1095" si="1789">M1096+M1127</f>
        <v>15023.369999999999</v>
      </c>
      <c r="N1095" s="74">
        <f t="shared" ref="N1095:O1095" si="1790">N1096+N1127</f>
        <v>2029.58</v>
      </c>
      <c r="O1095" s="74">
        <f t="shared" si="1790"/>
        <v>13628.65</v>
      </c>
      <c r="P1095" s="63">
        <f t="shared" si="3"/>
        <v>0.98426951153200226</v>
      </c>
      <c r="Q1095" s="30"/>
    </row>
    <row r="1096" spans="1:17" s="1" customFormat="1" ht="51">
      <c r="A1096" s="75" t="s">
        <v>803</v>
      </c>
      <c r="B1096" s="92" t="s">
        <v>789</v>
      </c>
      <c r="C1096" s="74">
        <f>C1097</f>
        <v>29035.550000000003</v>
      </c>
      <c r="D1096" s="74">
        <f t="shared" ref="D1096:O1096" si="1791">D1097</f>
        <v>15406.9</v>
      </c>
      <c r="E1096" s="74">
        <f t="shared" si="1791"/>
        <v>0</v>
      </c>
      <c r="F1096" s="74">
        <f t="shared" si="1791"/>
        <v>13628.65</v>
      </c>
      <c r="G1096" s="74">
        <f t="shared" si="1791"/>
        <v>28545.23</v>
      </c>
      <c r="H1096" s="74">
        <f t="shared" si="1791"/>
        <v>14916.58</v>
      </c>
      <c r="I1096" s="74">
        <f t="shared" si="1791"/>
        <v>0</v>
      </c>
      <c r="J1096" s="74">
        <f t="shared" si="1791"/>
        <v>13628.65</v>
      </c>
      <c r="K1096" s="63">
        <f t="shared" si="7"/>
        <v>0.98311311478515118</v>
      </c>
      <c r="L1096" s="74">
        <f t="shared" si="1791"/>
        <v>28545.22</v>
      </c>
      <c r="M1096" s="74">
        <f t="shared" si="1791"/>
        <v>14916.57</v>
      </c>
      <c r="N1096" s="74">
        <f t="shared" si="1791"/>
        <v>0</v>
      </c>
      <c r="O1096" s="74">
        <f t="shared" si="1791"/>
        <v>13628.65</v>
      </c>
      <c r="P1096" s="63">
        <f t="shared" si="3"/>
        <v>0.98311277037975853</v>
      </c>
      <c r="Q1096" s="30"/>
    </row>
    <row r="1097" spans="1:17" s="1" customFormat="1" ht="52.5">
      <c r="A1097" s="75" t="s">
        <v>804</v>
      </c>
      <c r="B1097" s="93" t="s">
        <v>790</v>
      </c>
      <c r="C1097" s="74">
        <f>C1098+C1099+C1100+C1101+C1102+C1103+C1104+C1105+C1106+C1107+C1108+C1110+C1111+C1109+C1112+C1113+C1114+C1115+C1116+C1117+C1118+C1119+C1120+C1121+C1123+C1124+C1122+C1125+C1126</f>
        <v>29035.550000000003</v>
      </c>
      <c r="D1097" s="74">
        <f t="shared" ref="D1097:O1097" si="1792">D1098+D1099+D1100+D1101+D1102+D1103+D1104+D1105+D1106+D1107+D1108+D1110+D1111+D1109+D1112+D1113+D1114+D1115+D1116+D1117+D1118+D1119+D1120+D1121+D1123+D1124+D1122+D1125+D1126</f>
        <v>15406.9</v>
      </c>
      <c r="E1097" s="74">
        <f t="shared" si="1792"/>
        <v>0</v>
      </c>
      <c r="F1097" s="74">
        <f t="shared" si="1792"/>
        <v>13628.65</v>
      </c>
      <c r="G1097" s="74">
        <f t="shared" si="1792"/>
        <v>28545.23</v>
      </c>
      <c r="H1097" s="74">
        <f t="shared" si="1792"/>
        <v>14916.58</v>
      </c>
      <c r="I1097" s="74">
        <f t="shared" si="1792"/>
        <v>0</v>
      </c>
      <c r="J1097" s="74">
        <f t="shared" si="1792"/>
        <v>13628.65</v>
      </c>
      <c r="K1097" s="63">
        <f t="shared" si="7"/>
        <v>0.98311311478515118</v>
      </c>
      <c r="L1097" s="74">
        <f t="shared" si="1792"/>
        <v>28545.22</v>
      </c>
      <c r="M1097" s="74">
        <f t="shared" si="1792"/>
        <v>14916.57</v>
      </c>
      <c r="N1097" s="74">
        <f t="shared" si="1792"/>
        <v>0</v>
      </c>
      <c r="O1097" s="74">
        <f t="shared" si="1792"/>
        <v>13628.65</v>
      </c>
      <c r="P1097" s="63">
        <f t="shared" si="3"/>
        <v>0.98311277037975853</v>
      </c>
      <c r="Q1097" s="30"/>
    </row>
    <row r="1098" spans="1:17" s="1" customFormat="1" ht="105">
      <c r="A1098" s="75" t="s">
        <v>984</v>
      </c>
      <c r="B1098" s="94" t="s">
        <v>791</v>
      </c>
      <c r="C1098" s="71">
        <f>D1098+E1098+F1098</f>
        <v>0</v>
      </c>
      <c r="D1098" s="71">
        <v>0</v>
      </c>
      <c r="E1098" s="71">
        <v>0</v>
      </c>
      <c r="F1098" s="71">
        <v>0</v>
      </c>
      <c r="G1098" s="71">
        <f>H1098+I1098+J1098</f>
        <v>0</v>
      </c>
      <c r="H1098" s="71">
        <v>0</v>
      </c>
      <c r="I1098" s="71">
        <v>0</v>
      </c>
      <c r="J1098" s="71">
        <v>0</v>
      </c>
      <c r="K1098" s="63" t="s">
        <v>32</v>
      </c>
      <c r="L1098" s="71">
        <f>M1098+N1098+O1098</f>
        <v>0</v>
      </c>
      <c r="M1098" s="71">
        <v>0</v>
      </c>
      <c r="N1098" s="71">
        <v>0</v>
      </c>
      <c r="O1098" s="71">
        <v>0</v>
      </c>
      <c r="P1098" s="63" t="s">
        <v>32</v>
      </c>
      <c r="Q1098" s="30" t="s">
        <v>1621</v>
      </c>
    </row>
    <row r="1099" spans="1:17" s="1" customFormat="1" ht="78.75">
      <c r="A1099" s="75" t="s">
        <v>985</v>
      </c>
      <c r="B1099" s="94" t="s">
        <v>792</v>
      </c>
      <c r="C1099" s="71">
        <f t="shared" ref="C1099:C1104" si="1793">D1099+E1099+F1099</f>
        <v>0</v>
      </c>
      <c r="D1099" s="71">
        <v>0</v>
      </c>
      <c r="E1099" s="71">
        <v>0</v>
      </c>
      <c r="F1099" s="71">
        <v>0</v>
      </c>
      <c r="G1099" s="71">
        <f t="shared" ref="G1099:G1104" si="1794">H1099+I1099+J1099</f>
        <v>0</v>
      </c>
      <c r="H1099" s="71">
        <v>0</v>
      </c>
      <c r="I1099" s="71">
        <v>0</v>
      </c>
      <c r="J1099" s="71">
        <v>0</v>
      </c>
      <c r="K1099" s="63" t="s">
        <v>32</v>
      </c>
      <c r="L1099" s="71">
        <f t="shared" ref="L1099:L1104" si="1795">M1099+N1099+O1099</f>
        <v>0</v>
      </c>
      <c r="M1099" s="71">
        <v>0</v>
      </c>
      <c r="N1099" s="71">
        <v>0</v>
      </c>
      <c r="O1099" s="71">
        <v>0</v>
      </c>
      <c r="P1099" s="63" t="s">
        <v>32</v>
      </c>
      <c r="Q1099" s="30" t="s">
        <v>1621</v>
      </c>
    </row>
    <row r="1100" spans="1:17" s="1" customFormat="1" ht="105">
      <c r="A1100" s="75" t="s">
        <v>986</v>
      </c>
      <c r="B1100" s="94" t="s">
        <v>793</v>
      </c>
      <c r="C1100" s="71">
        <f t="shared" si="1793"/>
        <v>2086.4699999999998</v>
      </c>
      <c r="D1100" s="71">
        <v>2086.4699999999998</v>
      </c>
      <c r="E1100" s="71">
        <v>0</v>
      </c>
      <c r="F1100" s="71">
        <v>0</v>
      </c>
      <c r="G1100" s="71">
        <f t="shared" si="1794"/>
        <v>2086.4699999999998</v>
      </c>
      <c r="H1100" s="71">
        <v>2086.4699999999998</v>
      </c>
      <c r="I1100" s="71">
        <v>0</v>
      </c>
      <c r="J1100" s="71">
        <v>0</v>
      </c>
      <c r="K1100" s="63">
        <f t="shared" si="7"/>
        <v>1</v>
      </c>
      <c r="L1100" s="71">
        <f t="shared" si="1795"/>
        <v>2086.4699999999998</v>
      </c>
      <c r="M1100" s="71">
        <v>2086.4699999999998</v>
      </c>
      <c r="N1100" s="71">
        <v>0</v>
      </c>
      <c r="O1100" s="71">
        <v>0</v>
      </c>
      <c r="P1100" s="63">
        <f t="shared" si="3"/>
        <v>1</v>
      </c>
      <c r="Q1100" s="30"/>
    </row>
    <row r="1101" spans="1:17" s="1" customFormat="1" ht="105">
      <c r="A1101" s="75" t="s">
        <v>1064</v>
      </c>
      <c r="B1101" s="94" t="s">
        <v>794</v>
      </c>
      <c r="C1101" s="71">
        <f t="shared" si="1793"/>
        <v>0</v>
      </c>
      <c r="D1101" s="71">
        <v>0</v>
      </c>
      <c r="E1101" s="71">
        <v>0</v>
      </c>
      <c r="F1101" s="71">
        <v>0</v>
      </c>
      <c r="G1101" s="71">
        <f t="shared" si="1794"/>
        <v>0</v>
      </c>
      <c r="H1101" s="71">
        <v>0</v>
      </c>
      <c r="I1101" s="71">
        <v>0</v>
      </c>
      <c r="J1101" s="71">
        <v>0</v>
      </c>
      <c r="K1101" s="63" t="s">
        <v>32</v>
      </c>
      <c r="L1101" s="71">
        <f t="shared" si="1795"/>
        <v>0</v>
      </c>
      <c r="M1101" s="71">
        <v>0</v>
      </c>
      <c r="N1101" s="71">
        <v>0</v>
      </c>
      <c r="O1101" s="71">
        <v>0</v>
      </c>
      <c r="P1101" s="63" t="s">
        <v>32</v>
      </c>
      <c r="Q1101" s="30" t="s">
        <v>1621</v>
      </c>
    </row>
    <row r="1102" spans="1:17" s="1" customFormat="1" ht="105">
      <c r="A1102" s="75" t="s">
        <v>1126</v>
      </c>
      <c r="B1102" s="94" t="s">
        <v>795</v>
      </c>
      <c r="C1102" s="71">
        <f t="shared" si="1793"/>
        <v>0</v>
      </c>
      <c r="D1102" s="71">
        <v>0</v>
      </c>
      <c r="E1102" s="71">
        <v>0</v>
      </c>
      <c r="F1102" s="71">
        <v>0</v>
      </c>
      <c r="G1102" s="71">
        <f t="shared" si="1794"/>
        <v>0</v>
      </c>
      <c r="H1102" s="71">
        <v>0</v>
      </c>
      <c r="I1102" s="71">
        <v>0</v>
      </c>
      <c r="J1102" s="71">
        <v>0</v>
      </c>
      <c r="K1102" s="63" t="s">
        <v>32</v>
      </c>
      <c r="L1102" s="71">
        <f t="shared" si="1795"/>
        <v>0</v>
      </c>
      <c r="M1102" s="71">
        <v>0</v>
      </c>
      <c r="N1102" s="71">
        <v>0</v>
      </c>
      <c r="O1102" s="71">
        <v>0</v>
      </c>
      <c r="P1102" s="63" t="s">
        <v>32</v>
      </c>
      <c r="Q1102" s="30" t="s">
        <v>1621</v>
      </c>
    </row>
    <row r="1103" spans="1:17" s="1" customFormat="1" ht="201" customHeight="1">
      <c r="A1103" s="75" t="s">
        <v>1090</v>
      </c>
      <c r="B1103" s="94" t="s">
        <v>1129</v>
      </c>
      <c r="C1103" s="71">
        <f t="shared" si="1793"/>
        <v>3654.28</v>
      </c>
      <c r="D1103" s="71">
        <v>3654.28</v>
      </c>
      <c r="E1103" s="71">
        <v>0</v>
      </c>
      <c r="F1103" s="71">
        <v>0</v>
      </c>
      <c r="G1103" s="71">
        <f t="shared" si="1794"/>
        <v>3544.11</v>
      </c>
      <c r="H1103" s="71">
        <v>3544.11</v>
      </c>
      <c r="I1103" s="71">
        <v>0</v>
      </c>
      <c r="J1103" s="71">
        <v>0</v>
      </c>
      <c r="K1103" s="63">
        <f t="shared" si="7"/>
        <v>0.96985179022953905</v>
      </c>
      <c r="L1103" s="71">
        <f t="shared" si="1795"/>
        <v>3544.1</v>
      </c>
      <c r="M1103" s="71">
        <v>3544.1</v>
      </c>
      <c r="N1103" s="71">
        <v>0</v>
      </c>
      <c r="O1103" s="71">
        <v>0</v>
      </c>
      <c r="P1103" s="63">
        <f t="shared" si="3"/>
        <v>0.96984905371235908</v>
      </c>
      <c r="Q1103" s="30" t="s">
        <v>1749</v>
      </c>
    </row>
    <row r="1104" spans="1:17" s="1" customFormat="1" ht="78.75">
      <c r="A1104" s="75" t="s">
        <v>1091</v>
      </c>
      <c r="B1104" s="94" t="s">
        <v>1130</v>
      </c>
      <c r="C1104" s="71">
        <f t="shared" si="1793"/>
        <v>13628.65</v>
      </c>
      <c r="D1104" s="71">
        <v>0</v>
      </c>
      <c r="E1104" s="71">
        <v>0</v>
      </c>
      <c r="F1104" s="71">
        <v>13628.65</v>
      </c>
      <c r="G1104" s="71">
        <f t="shared" si="1794"/>
        <v>13628.65</v>
      </c>
      <c r="H1104" s="71">
        <v>0</v>
      </c>
      <c r="I1104" s="71">
        <v>0</v>
      </c>
      <c r="J1104" s="71">
        <v>13628.65</v>
      </c>
      <c r="K1104" s="63">
        <f t="shared" si="7"/>
        <v>1</v>
      </c>
      <c r="L1104" s="71">
        <f t="shared" si="1795"/>
        <v>13628.65</v>
      </c>
      <c r="M1104" s="71">
        <v>0</v>
      </c>
      <c r="N1104" s="71">
        <v>0</v>
      </c>
      <c r="O1104" s="71">
        <v>13628.65</v>
      </c>
      <c r="P1104" s="63">
        <f t="shared" si="3"/>
        <v>1</v>
      </c>
      <c r="Q1104" s="30"/>
    </row>
    <row r="1105" spans="1:17" s="1" customFormat="1" ht="78.75">
      <c r="A1105" s="75" t="s">
        <v>1132</v>
      </c>
      <c r="B1105" s="94" t="s">
        <v>1131</v>
      </c>
      <c r="C1105" s="71">
        <f t="shared" ref="C1105:C1129" si="1796">D1105+E1105+F1105</f>
        <v>0</v>
      </c>
      <c r="D1105" s="71">
        <v>0</v>
      </c>
      <c r="E1105" s="71">
        <v>0</v>
      </c>
      <c r="F1105" s="71">
        <v>0</v>
      </c>
      <c r="G1105" s="71">
        <f t="shared" ref="G1105:G1129" si="1797">H1105+I1105+J1105</f>
        <v>0</v>
      </c>
      <c r="H1105" s="71">
        <v>0</v>
      </c>
      <c r="I1105" s="71">
        <v>0</v>
      </c>
      <c r="J1105" s="71">
        <v>0</v>
      </c>
      <c r="K1105" s="63" t="s">
        <v>32</v>
      </c>
      <c r="L1105" s="71">
        <f t="shared" ref="L1105:L1129" si="1798">M1105+N1105+O1105</f>
        <v>0</v>
      </c>
      <c r="M1105" s="71">
        <v>0</v>
      </c>
      <c r="N1105" s="71">
        <v>0</v>
      </c>
      <c r="O1105" s="71">
        <v>0</v>
      </c>
      <c r="P1105" s="63" t="s">
        <v>32</v>
      </c>
      <c r="Q1105" s="30" t="s">
        <v>1621</v>
      </c>
    </row>
    <row r="1106" spans="1:17" s="1" customFormat="1" ht="105">
      <c r="A1106" s="75" t="s">
        <v>1134</v>
      </c>
      <c r="B1106" s="94" t="s">
        <v>1133</v>
      </c>
      <c r="C1106" s="71">
        <f t="shared" si="1796"/>
        <v>9644.32</v>
      </c>
      <c r="D1106" s="71">
        <v>9644.32</v>
      </c>
      <c r="E1106" s="71">
        <v>0</v>
      </c>
      <c r="F1106" s="71">
        <v>0</v>
      </c>
      <c r="G1106" s="71">
        <f t="shared" si="1797"/>
        <v>9286</v>
      </c>
      <c r="H1106" s="71">
        <v>9286</v>
      </c>
      <c r="I1106" s="71">
        <v>0</v>
      </c>
      <c r="J1106" s="71">
        <v>0</v>
      </c>
      <c r="K1106" s="63">
        <f t="shared" ref="K1106:K1129" si="1799">G1106/C1106</f>
        <v>0.96284652520862024</v>
      </c>
      <c r="L1106" s="71">
        <f t="shared" si="1798"/>
        <v>9286</v>
      </c>
      <c r="M1106" s="71">
        <v>9286</v>
      </c>
      <c r="N1106" s="71">
        <v>0</v>
      </c>
      <c r="O1106" s="71">
        <v>0</v>
      </c>
      <c r="P1106" s="63">
        <f t="shared" ref="P1106:P1129" si="1800">L1106/C1106</f>
        <v>0.96284652520862024</v>
      </c>
      <c r="Q1106" s="30" t="s">
        <v>1750</v>
      </c>
    </row>
    <row r="1107" spans="1:17" s="1" customFormat="1" ht="78.75">
      <c r="A1107" s="75" t="s">
        <v>1136</v>
      </c>
      <c r="B1107" s="94" t="s">
        <v>1135</v>
      </c>
      <c r="C1107" s="71">
        <f t="shared" si="1796"/>
        <v>0</v>
      </c>
      <c r="D1107" s="71">
        <v>0</v>
      </c>
      <c r="E1107" s="71">
        <v>0</v>
      </c>
      <c r="F1107" s="71">
        <v>0</v>
      </c>
      <c r="G1107" s="71">
        <f t="shared" si="1797"/>
        <v>0</v>
      </c>
      <c r="H1107" s="71">
        <v>0</v>
      </c>
      <c r="I1107" s="71">
        <v>0</v>
      </c>
      <c r="J1107" s="71">
        <v>0</v>
      </c>
      <c r="K1107" s="63" t="s">
        <v>32</v>
      </c>
      <c r="L1107" s="71">
        <f t="shared" si="1798"/>
        <v>0</v>
      </c>
      <c r="M1107" s="71">
        <v>0</v>
      </c>
      <c r="N1107" s="71">
        <v>0</v>
      </c>
      <c r="O1107" s="71">
        <v>0</v>
      </c>
      <c r="P1107" s="63" t="s">
        <v>32</v>
      </c>
      <c r="Q1107" s="30" t="s">
        <v>1621</v>
      </c>
    </row>
    <row r="1108" spans="1:17" s="1" customFormat="1" ht="78.75">
      <c r="A1108" s="75" t="s">
        <v>1138</v>
      </c>
      <c r="B1108" s="94" t="s">
        <v>1137</v>
      </c>
      <c r="C1108" s="71">
        <f t="shared" si="1796"/>
        <v>0</v>
      </c>
      <c r="D1108" s="71">
        <v>0</v>
      </c>
      <c r="E1108" s="71">
        <v>0</v>
      </c>
      <c r="F1108" s="71">
        <v>0</v>
      </c>
      <c r="G1108" s="71">
        <f t="shared" si="1797"/>
        <v>0</v>
      </c>
      <c r="H1108" s="71">
        <v>0</v>
      </c>
      <c r="I1108" s="71">
        <v>0</v>
      </c>
      <c r="J1108" s="71">
        <v>0</v>
      </c>
      <c r="K1108" s="63" t="s">
        <v>32</v>
      </c>
      <c r="L1108" s="71">
        <f t="shared" si="1798"/>
        <v>0</v>
      </c>
      <c r="M1108" s="71">
        <v>0</v>
      </c>
      <c r="N1108" s="71">
        <v>0</v>
      </c>
      <c r="O1108" s="71">
        <v>0</v>
      </c>
      <c r="P1108" s="63" t="s">
        <v>32</v>
      </c>
      <c r="Q1108" s="30" t="s">
        <v>1621</v>
      </c>
    </row>
    <row r="1109" spans="1:17" s="1" customFormat="1" ht="78.75">
      <c r="A1109" s="75" t="s">
        <v>1140</v>
      </c>
      <c r="B1109" s="94" t="s">
        <v>1139</v>
      </c>
      <c r="C1109" s="71">
        <f t="shared" si="1796"/>
        <v>0</v>
      </c>
      <c r="D1109" s="71">
        <v>0</v>
      </c>
      <c r="E1109" s="71">
        <v>0</v>
      </c>
      <c r="F1109" s="71">
        <v>0</v>
      </c>
      <c r="G1109" s="71">
        <f t="shared" si="1797"/>
        <v>0</v>
      </c>
      <c r="H1109" s="71">
        <v>0</v>
      </c>
      <c r="I1109" s="71">
        <v>0</v>
      </c>
      <c r="J1109" s="71">
        <v>0</v>
      </c>
      <c r="K1109" s="63" t="s">
        <v>32</v>
      </c>
      <c r="L1109" s="71">
        <f t="shared" si="1798"/>
        <v>0</v>
      </c>
      <c r="M1109" s="71">
        <v>0</v>
      </c>
      <c r="N1109" s="71">
        <v>0</v>
      </c>
      <c r="O1109" s="71">
        <v>0</v>
      </c>
      <c r="P1109" s="63" t="s">
        <v>32</v>
      </c>
      <c r="Q1109" s="30" t="s">
        <v>1621</v>
      </c>
    </row>
    <row r="1110" spans="1:17" s="1" customFormat="1" ht="78.75">
      <c r="A1110" s="75" t="s">
        <v>1144</v>
      </c>
      <c r="B1110" s="94" t="s">
        <v>1141</v>
      </c>
      <c r="C1110" s="71">
        <f t="shared" si="1796"/>
        <v>0</v>
      </c>
      <c r="D1110" s="71">
        <v>0</v>
      </c>
      <c r="E1110" s="71">
        <v>0</v>
      </c>
      <c r="F1110" s="71">
        <v>0</v>
      </c>
      <c r="G1110" s="71">
        <f t="shared" si="1797"/>
        <v>0</v>
      </c>
      <c r="H1110" s="71">
        <v>0</v>
      </c>
      <c r="I1110" s="71">
        <v>0</v>
      </c>
      <c r="J1110" s="71">
        <v>0</v>
      </c>
      <c r="K1110" s="63" t="s">
        <v>32</v>
      </c>
      <c r="L1110" s="71">
        <f t="shared" si="1798"/>
        <v>0</v>
      </c>
      <c r="M1110" s="71">
        <v>0</v>
      </c>
      <c r="N1110" s="71">
        <v>0</v>
      </c>
      <c r="O1110" s="71">
        <v>0</v>
      </c>
      <c r="P1110" s="63" t="s">
        <v>32</v>
      </c>
      <c r="Q1110" s="30" t="s">
        <v>1621</v>
      </c>
    </row>
    <row r="1111" spans="1:17" s="1" customFormat="1" ht="78.75">
      <c r="A1111" s="75" t="s">
        <v>1145</v>
      </c>
      <c r="B1111" s="94" t="s">
        <v>1142</v>
      </c>
      <c r="C1111" s="71">
        <f t="shared" si="1796"/>
        <v>0</v>
      </c>
      <c r="D1111" s="71">
        <v>0</v>
      </c>
      <c r="E1111" s="71">
        <v>0</v>
      </c>
      <c r="F1111" s="71">
        <v>0</v>
      </c>
      <c r="G1111" s="71">
        <f t="shared" si="1797"/>
        <v>0</v>
      </c>
      <c r="H1111" s="71">
        <v>0</v>
      </c>
      <c r="I1111" s="71">
        <v>0</v>
      </c>
      <c r="J1111" s="71">
        <v>0</v>
      </c>
      <c r="K1111" s="63" t="s">
        <v>32</v>
      </c>
      <c r="L1111" s="71">
        <f t="shared" si="1798"/>
        <v>0</v>
      </c>
      <c r="M1111" s="71">
        <v>0</v>
      </c>
      <c r="N1111" s="71">
        <v>0</v>
      </c>
      <c r="O1111" s="71">
        <v>0</v>
      </c>
      <c r="P1111" s="63" t="s">
        <v>32</v>
      </c>
      <c r="Q1111" s="30" t="s">
        <v>1621</v>
      </c>
    </row>
    <row r="1112" spans="1:17" s="1" customFormat="1" ht="105">
      <c r="A1112" s="75" t="s">
        <v>1146</v>
      </c>
      <c r="B1112" s="94" t="s">
        <v>1143</v>
      </c>
      <c r="C1112" s="71">
        <f t="shared" si="1796"/>
        <v>0</v>
      </c>
      <c r="D1112" s="71">
        <v>0</v>
      </c>
      <c r="E1112" s="71">
        <v>0</v>
      </c>
      <c r="F1112" s="71">
        <v>0</v>
      </c>
      <c r="G1112" s="71">
        <f t="shared" si="1797"/>
        <v>0</v>
      </c>
      <c r="H1112" s="71">
        <v>0</v>
      </c>
      <c r="I1112" s="71">
        <v>0</v>
      </c>
      <c r="J1112" s="71">
        <v>0</v>
      </c>
      <c r="K1112" s="63" t="s">
        <v>32</v>
      </c>
      <c r="L1112" s="71">
        <f t="shared" si="1798"/>
        <v>0</v>
      </c>
      <c r="M1112" s="71">
        <v>0</v>
      </c>
      <c r="N1112" s="71">
        <v>0</v>
      </c>
      <c r="O1112" s="71">
        <v>0</v>
      </c>
      <c r="P1112" s="63" t="s">
        <v>32</v>
      </c>
      <c r="Q1112" s="30" t="s">
        <v>1621</v>
      </c>
    </row>
    <row r="1113" spans="1:17" s="1" customFormat="1" ht="105">
      <c r="A1113" s="75" t="s">
        <v>1149</v>
      </c>
      <c r="B1113" s="94" t="s">
        <v>1147</v>
      </c>
      <c r="C1113" s="71">
        <f t="shared" si="1796"/>
        <v>0</v>
      </c>
      <c r="D1113" s="71">
        <v>0</v>
      </c>
      <c r="E1113" s="71">
        <v>0</v>
      </c>
      <c r="F1113" s="71">
        <v>0</v>
      </c>
      <c r="G1113" s="71">
        <f t="shared" si="1797"/>
        <v>0</v>
      </c>
      <c r="H1113" s="71">
        <v>0</v>
      </c>
      <c r="I1113" s="71">
        <v>0</v>
      </c>
      <c r="J1113" s="71">
        <v>0</v>
      </c>
      <c r="K1113" s="63" t="s">
        <v>32</v>
      </c>
      <c r="L1113" s="71">
        <f t="shared" si="1798"/>
        <v>0</v>
      </c>
      <c r="M1113" s="71">
        <v>0</v>
      </c>
      <c r="N1113" s="71">
        <v>0</v>
      </c>
      <c r="O1113" s="71">
        <v>0</v>
      </c>
      <c r="P1113" s="63" t="s">
        <v>32</v>
      </c>
      <c r="Q1113" s="30" t="s">
        <v>1621</v>
      </c>
    </row>
    <row r="1114" spans="1:17" s="1" customFormat="1" ht="105">
      <c r="A1114" s="75" t="s">
        <v>1150</v>
      </c>
      <c r="B1114" s="94" t="s">
        <v>1148</v>
      </c>
      <c r="C1114" s="71">
        <f t="shared" si="1796"/>
        <v>0</v>
      </c>
      <c r="D1114" s="71">
        <v>0</v>
      </c>
      <c r="E1114" s="71">
        <v>0</v>
      </c>
      <c r="F1114" s="71">
        <v>0</v>
      </c>
      <c r="G1114" s="71">
        <f t="shared" si="1797"/>
        <v>0</v>
      </c>
      <c r="H1114" s="71">
        <v>0</v>
      </c>
      <c r="I1114" s="71">
        <v>0</v>
      </c>
      <c r="J1114" s="71">
        <v>0</v>
      </c>
      <c r="K1114" s="63" t="s">
        <v>32</v>
      </c>
      <c r="L1114" s="71">
        <f t="shared" si="1798"/>
        <v>0</v>
      </c>
      <c r="M1114" s="71">
        <v>0</v>
      </c>
      <c r="N1114" s="71">
        <v>0</v>
      </c>
      <c r="O1114" s="71">
        <v>0</v>
      </c>
      <c r="P1114" s="63" t="s">
        <v>32</v>
      </c>
      <c r="Q1114" s="30" t="s">
        <v>1621</v>
      </c>
    </row>
    <row r="1115" spans="1:17" s="1" customFormat="1" ht="105">
      <c r="A1115" s="75" t="s">
        <v>1156</v>
      </c>
      <c r="B1115" s="94" t="s">
        <v>1151</v>
      </c>
      <c r="C1115" s="71">
        <f t="shared" si="1796"/>
        <v>0</v>
      </c>
      <c r="D1115" s="71">
        <v>0</v>
      </c>
      <c r="E1115" s="71">
        <v>0</v>
      </c>
      <c r="F1115" s="71">
        <v>0</v>
      </c>
      <c r="G1115" s="71">
        <f t="shared" si="1797"/>
        <v>0</v>
      </c>
      <c r="H1115" s="71">
        <v>0</v>
      </c>
      <c r="I1115" s="71">
        <v>0</v>
      </c>
      <c r="J1115" s="71">
        <v>0</v>
      </c>
      <c r="K1115" s="63" t="s">
        <v>32</v>
      </c>
      <c r="L1115" s="71">
        <f t="shared" si="1798"/>
        <v>0</v>
      </c>
      <c r="M1115" s="71">
        <v>0</v>
      </c>
      <c r="N1115" s="71">
        <v>0</v>
      </c>
      <c r="O1115" s="71">
        <v>0</v>
      </c>
      <c r="P1115" s="63" t="s">
        <v>32</v>
      </c>
      <c r="Q1115" s="30" t="s">
        <v>1621</v>
      </c>
    </row>
    <row r="1116" spans="1:17" s="1" customFormat="1" ht="78.75">
      <c r="A1116" s="75" t="s">
        <v>1157</v>
      </c>
      <c r="B1116" s="94" t="s">
        <v>1152</v>
      </c>
      <c r="C1116" s="71">
        <f t="shared" si="1796"/>
        <v>0</v>
      </c>
      <c r="D1116" s="71">
        <v>0</v>
      </c>
      <c r="E1116" s="71">
        <v>0</v>
      </c>
      <c r="F1116" s="71">
        <v>0</v>
      </c>
      <c r="G1116" s="71">
        <f t="shared" si="1797"/>
        <v>0</v>
      </c>
      <c r="H1116" s="71">
        <v>0</v>
      </c>
      <c r="I1116" s="71">
        <v>0</v>
      </c>
      <c r="J1116" s="71">
        <v>0</v>
      </c>
      <c r="K1116" s="63" t="s">
        <v>32</v>
      </c>
      <c r="L1116" s="71">
        <f t="shared" si="1798"/>
        <v>0</v>
      </c>
      <c r="M1116" s="71">
        <v>0</v>
      </c>
      <c r="N1116" s="71">
        <v>0</v>
      </c>
      <c r="O1116" s="71">
        <v>0</v>
      </c>
      <c r="P1116" s="63" t="s">
        <v>32</v>
      </c>
      <c r="Q1116" s="30" t="s">
        <v>1621</v>
      </c>
    </row>
    <row r="1117" spans="1:17" s="1" customFormat="1" ht="105">
      <c r="A1117" s="75" t="s">
        <v>1158</v>
      </c>
      <c r="B1117" s="94" t="s">
        <v>1153</v>
      </c>
      <c r="C1117" s="71">
        <f t="shared" si="1796"/>
        <v>0</v>
      </c>
      <c r="D1117" s="71">
        <v>0</v>
      </c>
      <c r="E1117" s="71">
        <v>0</v>
      </c>
      <c r="F1117" s="71">
        <v>0</v>
      </c>
      <c r="G1117" s="71">
        <f t="shared" si="1797"/>
        <v>0</v>
      </c>
      <c r="H1117" s="71">
        <v>0</v>
      </c>
      <c r="I1117" s="71">
        <v>0</v>
      </c>
      <c r="J1117" s="71">
        <v>0</v>
      </c>
      <c r="K1117" s="63" t="s">
        <v>32</v>
      </c>
      <c r="L1117" s="71">
        <f t="shared" si="1798"/>
        <v>0</v>
      </c>
      <c r="M1117" s="71">
        <v>0</v>
      </c>
      <c r="N1117" s="71">
        <v>0</v>
      </c>
      <c r="O1117" s="71">
        <v>0</v>
      </c>
      <c r="P1117" s="63" t="s">
        <v>32</v>
      </c>
      <c r="Q1117" s="30" t="s">
        <v>1621</v>
      </c>
    </row>
    <row r="1118" spans="1:17" s="1" customFormat="1" ht="105">
      <c r="A1118" s="75" t="s">
        <v>1159</v>
      </c>
      <c r="B1118" s="94" t="s">
        <v>1154</v>
      </c>
      <c r="C1118" s="71">
        <f t="shared" si="1796"/>
        <v>0</v>
      </c>
      <c r="D1118" s="71">
        <v>0</v>
      </c>
      <c r="E1118" s="71">
        <v>0</v>
      </c>
      <c r="F1118" s="71">
        <v>0</v>
      </c>
      <c r="G1118" s="71">
        <f t="shared" si="1797"/>
        <v>0</v>
      </c>
      <c r="H1118" s="71">
        <v>0</v>
      </c>
      <c r="I1118" s="71">
        <v>0</v>
      </c>
      <c r="J1118" s="71">
        <v>0</v>
      </c>
      <c r="K1118" s="63" t="s">
        <v>32</v>
      </c>
      <c r="L1118" s="71">
        <f t="shared" si="1798"/>
        <v>0</v>
      </c>
      <c r="M1118" s="71">
        <v>0</v>
      </c>
      <c r="N1118" s="71">
        <v>0</v>
      </c>
      <c r="O1118" s="71">
        <v>0</v>
      </c>
      <c r="P1118" s="63" t="s">
        <v>32</v>
      </c>
      <c r="Q1118" s="30" t="s">
        <v>1621</v>
      </c>
    </row>
    <row r="1119" spans="1:17" s="1" customFormat="1" ht="105">
      <c r="A1119" s="75" t="s">
        <v>1160</v>
      </c>
      <c r="B1119" s="94" t="s">
        <v>1155</v>
      </c>
      <c r="C1119" s="71">
        <f t="shared" si="1796"/>
        <v>0</v>
      </c>
      <c r="D1119" s="71">
        <v>0</v>
      </c>
      <c r="E1119" s="71">
        <v>0</v>
      </c>
      <c r="F1119" s="71">
        <v>0</v>
      </c>
      <c r="G1119" s="71">
        <f t="shared" si="1797"/>
        <v>0</v>
      </c>
      <c r="H1119" s="71">
        <v>0</v>
      </c>
      <c r="I1119" s="71">
        <v>0</v>
      </c>
      <c r="J1119" s="71">
        <v>0</v>
      </c>
      <c r="K1119" s="63" t="s">
        <v>32</v>
      </c>
      <c r="L1119" s="71">
        <f t="shared" si="1798"/>
        <v>0</v>
      </c>
      <c r="M1119" s="71">
        <v>0</v>
      </c>
      <c r="N1119" s="71">
        <v>0</v>
      </c>
      <c r="O1119" s="71">
        <v>0</v>
      </c>
      <c r="P1119" s="63" t="s">
        <v>32</v>
      </c>
      <c r="Q1119" s="30" t="s">
        <v>1621</v>
      </c>
    </row>
    <row r="1120" spans="1:17" s="1" customFormat="1" ht="105">
      <c r="A1120" s="75" t="s">
        <v>1163</v>
      </c>
      <c r="B1120" s="94" t="s">
        <v>1161</v>
      </c>
      <c r="C1120" s="71">
        <f t="shared" si="1796"/>
        <v>0</v>
      </c>
      <c r="D1120" s="71">
        <v>0</v>
      </c>
      <c r="E1120" s="71">
        <v>0</v>
      </c>
      <c r="F1120" s="71">
        <v>0</v>
      </c>
      <c r="G1120" s="71">
        <f t="shared" si="1797"/>
        <v>0</v>
      </c>
      <c r="H1120" s="71">
        <v>0</v>
      </c>
      <c r="I1120" s="71">
        <v>0</v>
      </c>
      <c r="J1120" s="71">
        <v>0</v>
      </c>
      <c r="K1120" s="63" t="s">
        <v>32</v>
      </c>
      <c r="L1120" s="71">
        <f t="shared" si="1798"/>
        <v>0</v>
      </c>
      <c r="M1120" s="71">
        <v>0</v>
      </c>
      <c r="N1120" s="71">
        <v>0</v>
      </c>
      <c r="O1120" s="71">
        <v>0</v>
      </c>
      <c r="P1120" s="63" t="s">
        <v>32</v>
      </c>
      <c r="Q1120" s="30" t="s">
        <v>1621</v>
      </c>
    </row>
    <row r="1121" spans="1:17" s="1" customFormat="1" ht="105">
      <c r="A1121" s="75" t="s">
        <v>1164</v>
      </c>
      <c r="B1121" s="94" t="s">
        <v>1162</v>
      </c>
      <c r="C1121" s="71">
        <f t="shared" si="1796"/>
        <v>0</v>
      </c>
      <c r="D1121" s="71">
        <v>0</v>
      </c>
      <c r="E1121" s="71">
        <v>0</v>
      </c>
      <c r="F1121" s="71">
        <v>0</v>
      </c>
      <c r="G1121" s="71">
        <f t="shared" si="1797"/>
        <v>0</v>
      </c>
      <c r="H1121" s="71">
        <v>0</v>
      </c>
      <c r="I1121" s="71">
        <v>0</v>
      </c>
      <c r="J1121" s="71">
        <v>0</v>
      </c>
      <c r="K1121" s="63" t="s">
        <v>32</v>
      </c>
      <c r="L1121" s="71">
        <f t="shared" si="1798"/>
        <v>0</v>
      </c>
      <c r="M1121" s="71">
        <v>0</v>
      </c>
      <c r="N1121" s="71">
        <v>0</v>
      </c>
      <c r="O1121" s="71">
        <v>0</v>
      </c>
      <c r="P1121" s="63" t="s">
        <v>32</v>
      </c>
      <c r="Q1121" s="30" t="s">
        <v>1621</v>
      </c>
    </row>
    <row r="1122" spans="1:17" s="1" customFormat="1" ht="105">
      <c r="A1122" s="75" t="s">
        <v>1168</v>
      </c>
      <c r="B1122" s="94" t="s">
        <v>1165</v>
      </c>
      <c r="C1122" s="71">
        <f t="shared" si="1796"/>
        <v>0</v>
      </c>
      <c r="D1122" s="71">
        <v>0</v>
      </c>
      <c r="E1122" s="71">
        <v>0</v>
      </c>
      <c r="F1122" s="71">
        <v>0</v>
      </c>
      <c r="G1122" s="71">
        <f t="shared" si="1797"/>
        <v>0</v>
      </c>
      <c r="H1122" s="71">
        <v>0</v>
      </c>
      <c r="I1122" s="71">
        <v>0</v>
      </c>
      <c r="J1122" s="71">
        <v>0</v>
      </c>
      <c r="K1122" s="63" t="s">
        <v>32</v>
      </c>
      <c r="L1122" s="71">
        <f t="shared" si="1798"/>
        <v>0</v>
      </c>
      <c r="M1122" s="71">
        <v>0</v>
      </c>
      <c r="N1122" s="71">
        <v>0</v>
      </c>
      <c r="O1122" s="71">
        <v>0</v>
      </c>
      <c r="P1122" s="63" t="s">
        <v>32</v>
      </c>
      <c r="Q1122" s="30" t="s">
        <v>1621</v>
      </c>
    </row>
    <row r="1123" spans="1:17" s="1" customFormat="1" ht="105">
      <c r="A1123" s="75" t="s">
        <v>1169</v>
      </c>
      <c r="B1123" s="94" t="s">
        <v>1166</v>
      </c>
      <c r="C1123" s="71">
        <f t="shared" si="1796"/>
        <v>0</v>
      </c>
      <c r="D1123" s="71">
        <v>0</v>
      </c>
      <c r="E1123" s="71">
        <v>0</v>
      </c>
      <c r="F1123" s="71">
        <v>0</v>
      </c>
      <c r="G1123" s="71">
        <f t="shared" si="1797"/>
        <v>0</v>
      </c>
      <c r="H1123" s="71">
        <v>0</v>
      </c>
      <c r="I1123" s="71">
        <v>0</v>
      </c>
      <c r="J1123" s="71">
        <v>0</v>
      </c>
      <c r="K1123" s="63" t="s">
        <v>32</v>
      </c>
      <c r="L1123" s="71">
        <f t="shared" si="1798"/>
        <v>0</v>
      </c>
      <c r="M1123" s="71">
        <v>0</v>
      </c>
      <c r="N1123" s="71">
        <v>0</v>
      </c>
      <c r="O1123" s="71">
        <v>0</v>
      </c>
      <c r="P1123" s="63" t="s">
        <v>32</v>
      </c>
      <c r="Q1123" s="30" t="s">
        <v>1621</v>
      </c>
    </row>
    <row r="1124" spans="1:17" s="1" customFormat="1" ht="105">
      <c r="A1124" s="75" t="s">
        <v>1170</v>
      </c>
      <c r="B1124" s="94" t="s">
        <v>1167</v>
      </c>
      <c r="C1124" s="71">
        <f t="shared" si="1796"/>
        <v>0</v>
      </c>
      <c r="D1124" s="71">
        <v>0</v>
      </c>
      <c r="E1124" s="71">
        <v>0</v>
      </c>
      <c r="F1124" s="71">
        <v>0</v>
      </c>
      <c r="G1124" s="71">
        <f t="shared" si="1797"/>
        <v>0</v>
      </c>
      <c r="H1124" s="71">
        <v>0</v>
      </c>
      <c r="I1124" s="71">
        <v>0</v>
      </c>
      <c r="J1124" s="71">
        <v>0</v>
      </c>
      <c r="K1124" s="63" t="s">
        <v>32</v>
      </c>
      <c r="L1124" s="71">
        <f t="shared" si="1798"/>
        <v>0</v>
      </c>
      <c r="M1124" s="71">
        <v>0</v>
      </c>
      <c r="N1124" s="71">
        <v>0</v>
      </c>
      <c r="O1124" s="71">
        <v>0</v>
      </c>
      <c r="P1124" s="63" t="s">
        <v>32</v>
      </c>
      <c r="Q1124" s="30" t="s">
        <v>1621</v>
      </c>
    </row>
    <row r="1125" spans="1:17" s="1" customFormat="1" ht="52.5">
      <c r="A1125" s="75" t="s">
        <v>1173</v>
      </c>
      <c r="B1125" s="94" t="s">
        <v>1171</v>
      </c>
      <c r="C1125" s="71">
        <f t="shared" si="1796"/>
        <v>0</v>
      </c>
      <c r="D1125" s="71">
        <v>0</v>
      </c>
      <c r="E1125" s="71">
        <v>0</v>
      </c>
      <c r="F1125" s="71">
        <v>0</v>
      </c>
      <c r="G1125" s="71">
        <f t="shared" si="1797"/>
        <v>0</v>
      </c>
      <c r="H1125" s="71">
        <v>0</v>
      </c>
      <c r="I1125" s="71">
        <v>0</v>
      </c>
      <c r="J1125" s="71">
        <v>0</v>
      </c>
      <c r="K1125" s="63" t="s">
        <v>32</v>
      </c>
      <c r="L1125" s="71">
        <f t="shared" si="1798"/>
        <v>0</v>
      </c>
      <c r="M1125" s="71">
        <v>0</v>
      </c>
      <c r="N1125" s="71">
        <v>0</v>
      </c>
      <c r="O1125" s="71">
        <v>0</v>
      </c>
      <c r="P1125" s="63" t="s">
        <v>32</v>
      </c>
      <c r="Q1125" s="30" t="s">
        <v>1621</v>
      </c>
    </row>
    <row r="1126" spans="1:17" s="1" customFormat="1" ht="78.75">
      <c r="A1126" s="75" t="s">
        <v>1174</v>
      </c>
      <c r="B1126" s="94" t="s">
        <v>1172</v>
      </c>
      <c r="C1126" s="71">
        <f t="shared" si="1796"/>
        <v>21.83</v>
      </c>
      <c r="D1126" s="71">
        <v>21.83</v>
      </c>
      <c r="E1126" s="71">
        <v>0</v>
      </c>
      <c r="F1126" s="71">
        <v>0</v>
      </c>
      <c r="G1126" s="71">
        <f t="shared" si="1797"/>
        <v>0</v>
      </c>
      <c r="H1126" s="71">
        <v>0</v>
      </c>
      <c r="I1126" s="71">
        <v>0</v>
      </c>
      <c r="J1126" s="71">
        <v>0</v>
      </c>
      <c r="K1126" s="63">
        <f t="shared" si="1799"/>
        <v>0</v>
      </c>
      <c r="L1126" s="71">
        <f t="shared" si="1798"/>
        <v>0</v>
      </c>
      <c r="M1126" s="71">
        <v>0</v>
      </c>
      <c r="N1126" s="71">
        <v>0</v>
      </c>
      <c r="O1126" s="71">
        <v>0</v>
      </c>
      <c r="P1126" s="63">
        <f t="shared" si="1800"/>
        <v>0</v>
      </c>
      <c r="Q1126" s="30" t="s">
        <v>1751</v>
      </c>
    </row>
    <row r="1127" spans="1:17" s="1" customFormat="1" ht="76.5">
      <c r="A1127" s="75" t="s">
        <v>900</v>
      </c>
      <c r="B1127" s="92" t="s">
        <v>781</v>
      </c>
      <c r="C1127" s="74">
        <f>C1128</f>
        <v>2136.4</v>
      </c>
      <c r="D1127" s="74">
        <f t="shared" ref="D1127:F1128" si="1801">D1128</f>
        <v>106.82</v>
      </c>
      <c r="E1127" s="74">
        <f t="shared" si="1801"/>
        <v>2029.58</v>
      </c>
      <c r="F1127" s="74">
        <f t="shared" si="1801"/>
        <v>0</v>
      </c>
      <c r="G1127" s="74">
        <f>G1128</f>
        <v>2136.4</v>
      </c>
      <c r="H1127" s="74">
        <f t="shared" ref="H1127:J1128" si="1802">H1128</f>
        <v>106.82</v>
      </c>
      <c r="I1127" s="74">
        <f t="shared" si="1802"/>
        <v>2029.58</v>
      </c>
      <c r="J1127" s="74">
        <f t="shared" si="1802"/>
        <v>0</v>
      </c>
      <c r="K1127" s="63">
        <f t="shared" si="1799"/>
        <v>1</v>
      </c>
      <c r="L1127" s="74">
        <f>L1128</f>
        <v>2136.38</v>
      </c>
      <c r="M1127" s="74">
        <f t="shared" ref="M1127:O1127" si="1803">M1128</f>
        <v>106.8</v>
      </c>
      <c r="N1127" s="74">
        <f t="shared" si="1803"/>
        <v>2029.58</v>
      </c>
      <c r="O1127" s="74">
        <f t="shared" si="1803"/>
        <v>0</v>
      </c>
      <c r="P1127" s="63">
        <f t="shared" si="1800"/>
        <v>0.99999063845721781</v>
      </c>
      <c r="Q1127" s="43"/>
    </row>
    <row r="1128" spans="1:17" s="1" customFormat="1" ht="105">
      <c r="A1128" s="75" t="s">
        <v>1176</v>
      </c>
      <c r="B1128" s="93" t="s">
        <v>1175</v>
      </c>
      <c r="C1128" s="71">
        <f>C1129</f>
        <v>2136.4</v>
      </c>
      <c r="D1128" s="71">
        <f t="shared" si="1801"/>
        <v>106.82</v>
      </c>
      <c r="E1128" s="71">
        <f t="shared" si="1801"/>
        <v>2029.58</v>
      </c>
      <c r="F1128" s="71">
        <f t="shared" si="1801"/>
        <v>0</v>
      </c>
      <c r="G1128" s="71">
        <f>G1129</f>
        <v>2136.4</v>
      </c>
      <c r="H1128" s="71">
        <f t="shared" si="1802"/>
        <v>106.82</v>
      </c>
      <c r="I1128" s="71">
        <f t="shared" si="1802"/>
        <v>2029.58</v>
      </c>
      <c r="J1128" s="71">
        <f t="shared" si="1802"/>
        <v>0</v>
      </c>
      <c r="K1128" s="63">
        <f t="shared" si="1799"/>
        <v>1</v>
      </c>
      <c r="L1128" s="71">
        <f>L1129</f>
        <v>2136.38</v>
      </c>
      <c r="M1128" s="71">
        <f t="shared" ref="M1128:O1128" si="1804">M1129</f>
        <v>106.8</v>
      </c>
      <c r="N1128" s="71">
        <f t="shared" si="1804"/>
        <v>2029.58</v>
      </c>
      <c r="O1128" s="71">
        <f t="shared" si="1804"/>
        <v>0</v>
      </c>
      <c r="P1128" s="63">
        <f t="shared" si="1800"/>
        <v>0.99999063845721781</v>
      </c>
      <c r="Q1128" s="30"/>
    </row>
    <row r="1129" spans="1:17" s="1" customFormat="1" ht="131.25">
      <c r="A1129" s="75"/>
      <c r="B1129" s="94" t="s">
        <v>1177</v>
      </c>
      <c r="C1129" s="71">
        <f t="shared" si="1796"/>
        <v>2136.4</v>
      </c>
      <c r="D1129" s="71">
        <v>106.82</v>
      </c>
      <c r="E1129" s="71">
        <v>2029.58</v>
      </c>
      <c r="F1129" s="71">
        <v>0</v>
      </c>
      <c r="G1129" s="71">
        <f t="shared" si="1797"/>
        <v>2136.4</v>
      </c>
      <c r="H1129" s="71">
        <v>106.82</v>
      </c>
      <c r="I1129" s="71">
        <v>2029.58</v>
      </c>
      <c r="J1129" s="71">
        <v>0</v>
      </c>
      <c r="K1129" s="63">
        <f t="shared" si="1799"/>
        <v>1</v>
      </c>
      <c r="L1129" s="71">
        <f t="shared" si="1798"/>
        <v>2136.38</v>
      </c>
      <c r="M1129" s="71">
        <v>106.8</v>
      </c>
      <c r="N1129" s="71">
        <v>2029.58</v>
      </c>
      <c r="O1129" s="71">
        <v>0</v>
      </c>
      <c r="P1129" s="63">
        <f t="shared" si="1800"/>
        <v>0.99999063845721781</v>
      </c>
      <c r="Q1129" s="30"/>
    </row>
    <row r="1130" spans="1:17" s="2" customFormat="1" ht="61.5" customHeight="1">
      <c r="A1130" s="95" t="s">
        <v>22</v>
      </c>
      <c r="B1130" s="96"/>
      <c r="C1130" s="17">
        <f t="shared" ref="C1130:J1130" si="1805">C6+C15+C203+C348+C380+C431+C446+C483+C582+C611+C678+C729+C778+C851+C887+C927++C943+C1043+C1086</f>
        <v>13649660.66</v>
      </c>
      <c r="D1130" s="17">
        <f t="shared" si="1805"/>
        <v>5840279.1899999985</v>
      </c>
      <c r="E1130" s="17">
        <f t="shared" si="1805"/>
        <v>4870374.8599999994</v>
      </c>
      <c r="F1130" s="17">
        <f t="shared" si="1805"/>
        <v>2939006.61</v>
      </c>
      <c r="G1130" s="22">
        <f t="shared" si="1805"/>
        <v>12572050.800000001</v>
      </c>
      <c r="H1130" s="22">
        <f t="shared" si="1805"/>
        <v>5480086.1100000003</v>
      </c>
      <c r="I1130" s="22">
        <f t="shared" si="1805"/>
        <v>4506620.6999999993</v>
      </c>
      <c r="J1130" s="22">
        <f t="shared" si="1805"/>
        <v>2585343.9900000002</v>
      </c>
      <c r="K1130" s="62">
        <f t="shared" si="7"/>
        <v>0.92105226006402419</v>
      </c>
      <c r="L1130" s="17">
        <f>L6+L15+L203+L348+L380+L431+L446+L483+L582+L611+L678+L729+L778+L851+L887+L927++L943+L1043+L1086</f>
        <v>12492354.140000001</v>
      </c>
      <c r="M1130" s="17">
        <f>M6+M15+M203+M348+M380+M431+M446+M483+M582+M611+M678+M729+M778+M851+M887+M927++M943+M1043+M1086</f>
        <v>5460413.4000000004</v>
      </c>
      <c r="N1130" s="17">
        <f>N6+N15+N203+N348+N380+N431+N446+N483+N582+N611+N678+N729+N778+N851+N887+N927++N943+N1043+N1086</f>
        <v>4446596.75</v>
      </c>
      <c r="O1130" s="17">
        <f>O6+O15+O203+O348+O380+O431+O446+O483+O582+O611+O678+O729+O778+O851+O887+O927++O943+O1043+O1086</f>
        <v>2585343.9900000002</v>
      </c>
      <c r="P1130" s="62">
        <f t="shared" si="3"/>
        <v>0.91521353176262776</v>
      </c>
      <c r="Q1130" s="29"/>
    </row>
    <row r="1131" spans="1:17" ht="26.25">
      <c r="A1131" s="97"/>
      <c r="B1131" s="98"/>
      <c r="C1131" s="98"/>
      <c r="D1131" s="98"/>
      <c r="E1131" s="98"/>
      <c r="F1131" s="98"/>
      <c r="G1131" s="99"/>
      <c r="H1131" s="99"/>
      <c r="I1131" s="99"/>
      <c r="J1131" s="99"/>
      <c r="K1131" s="99"/>
      <c r="L1131" s="99"/>
      <c r="M1131" s="99"/>
      <c r="N1131" s="98"/>
      <c r="O1131" s="98"/>
      <c r="P1131" s="99"/>
      <c r="Q1131" s="98"/>
    </row>
    <row r="1132" spans="1:17" ht="48.75" customHeight="1">
      <c r="A1132" s="97"/>
      <c r="B1132" s="98"/>
      <c r="C1132" s="98"/>
      <c r="D1132" s="100">
        <f>D1130+E1130</f>
        <v>10710654.049999997</v>
      </c>
      <c r="E1132" s="98"/>
      <c r="F1132" s="98"/>
      <c r="G1132" s="99"/>
      <c r="H1132" s="99"/>
      <c r="I1132" s="99"/>
      <c r="J1132" s="99"/>
      <c r="K1132" s="99"/>
      <c r="L1132" s="99"/>
      <c r="M1132" s="27">
        <f>M1130+N1130</f>
        <v>9907010.1500000004</v>
      </c>
      <c r="N1132" s="98"/>
      <c r="O1132" s="98"/>
      <c r="P1132" s="99"/>
      <c r="Q1132" s="98"/>
    </row>
    <row r="1133" spans="1:17" ht="26.25">
      <c r="A1133" s="97"/>
      <c r="B1133" s="98"/>
      <c r="C1133" s="98"/>
      <c r="D1133" s="98"/>
      <c r="E1133" s="98"/>
      <c r="F1133" s="98"/>
      <c r="G1133" s="99"/>
      <c r="H1133" s="99"/>
      <c r="I1133" s="99"/>
      <c r="J1133" s="99"/>
      <c r="K1133" s="99"/>
      <c r="L1133" s="99"/>
      <c r="M1133" s="99"/>
      <c r="N1133" s="98"/>
      <c r="O1133" s="98"/>
      <c r="P1133" s="99"/>
      <c r="Q1133" s="98"/>
    </row>
    <row r="1134" spans="1:17" ht="26.25">
      <c r="A1134" s="97"/>
      <c r="B1134" s="98"/>
      <c r="C1134" s="98"/>
      <c r="D1134" s="20"/>
      <c r="E1134" s="98"/>
      <c r="F1134" s="98"/>
      <c r="G1134" s="99"/>
      <c r="H1134" s="99"/>
      <c r="I1134" s="99"/>
      <c r="J1134" s="99"/>
      <c r="K1134" s="99"/>
      <c r="L1134" s="99"/>
      <c r="M1134" s="27"/>
      <c r="N1134" s="98"/>
      <c r="O1134" s="98"/>
      <c r="P1134" s="99"/>
      <c r="Q1134" s="98"/>
    </row>
    <row r="1135" spans="1:17" ht="18.75">
      <c r="C1135" s="13"/>
      <c r="D1135" s="13"/>
      <c r="E1135" s="13"/>
      <c r="G1135" s="2"/>
      <c r="H1135" s="2"/>
      <c r="I1135" s="2"/>
      <c r="J1135" s="2"/>
      <c r="L1135" s="12"/>
      <c r="M1135" s="12"/>
      <c r="N1135" s="13"/>
    </row>
    <row r="1136" spans="1:17" ht="18.75">
      <c r="C1136" s="13"/>
      <c r="D1136" s="13"/>
      <c r="E1136" s="13"/>
      <c r="G1136" s="2"/>
      <c r="H1136" s="2"/>
      <c r="I1136" s="2"/>
      <c r="J1136" s="2"/>
      <c r="L1136" s="12"/>
      <c r="M1136" s="12"/>
      <c r="N1136" s="13"/>
    </row>
    <row r="1137" spans="2:14" ht="29.25" customHeight="1">
      <c r="C1137" s="16"/>
      <c r="D1137" s="16"/>
      <c r="E1137" s="16"/>
      <c r="G1137" s="2"/>
      <c r="H1137" s="2"/>
      <c r="I1137" s="2"/>
      <c r="J1137" s="2"/>
      <c r="L1137" s="14"/>
      <c r="M1137" s="15"/>
      <c r="N1137" s="15"/>
    </row>
    <row r="1138" spans="2:14" ht="31.5" customHeight="1">
      <c r="D1138" s="4"/>
      <c r="E1138" s="4"/>
      <c r="G1138" s="2"/>
      <c r="H1138" s="2"/>
      <c r="I1138" s="2"/>
      <c r="J1138" s="2"/>
      <c r="L1138" s="2"/>
      <c r="M1138" s="2"/>
    </row>
    <row r="1139" spans="2:14" ht="75" customHeight="1">
      <c r="B1139" s="31"/>
      <c r="C1139" s="31"/>
      <c r="D1139" s="31"/>
      <c r="E1139" s="31"/>
      <c r="F1139" s="11"/>
      <c r="G1139" s="9"/>
      <c r="H1139" s="2"/>
      <c r="I1139" s="2"/>
      <c r="J1139" s="2"/>
      <c r="L1139" s="2"/>
      <c r="M1139" s="26"/>
    </row>
    <row r="1140" spans="2:14" ht="75" customHeight="1">
      <c r="B1140" s="8"/>
      <c r="C1140" s="8"/>
      <c r="D1140" s="8"/>
      <c r="E1140" s="8"/>
      <c r="F1140" s="6"/>
      <c r="G1140" s="9"/>
      <c r="H1140" s="2"/>
      <c r="I1140" s="2"/>
      <c r="J1140" s="2"/>
      <c r="L1140" s="2"/>
      <c r="M1140" s="9"/>
    </row>
    <row r="1141" spans="2:14" ht="85.5" customHeight="1">
      <c r="B1141" s="25"/>
      <c r="C1141" s="6"/>
      <c r="D1141" s="6"/>
      <c r="E1141" s="6"/>
      <c r="F1141" s="6"/>
      <c r="G1141" s="9"/>
      <c r="H1141" s="2"/>
      <c r="I1141" s="2"/>
      <c r="J1141" s="2"/>
      <c r="L1141" s="2"/>
      <c r="M1141" s="10"/>
    </row>
    <row r="1142" spans="2:14" ht="18.75">
      <c r="B1142" s="6"/>
      <c r="C1142" s="6"/>
      <c r="D1142" s="7"/>
      <c r="E1142" s="7"/>
      <c r="F1142" s="6"/>
      <c r="G1142" s="9"/>
      <c r="H1142" s="2"/>
      <c r="I1142" s="2"/>
      <c r="J1142" s="2"/>
      <c r="L1142" s="2"/>
      <c r="M1142" s="2"/>
    </row>
    <row r="1143" spans="2:14" ht="18.75">
      <c r="B1143" s="6"/>
      <c r="C1143" s="6"/>
      <c r="D1143" s="6"/>
      <c r="E1143" s="6"/>
      <c r="F1143" s="6"/>
      <c r="G1143" s="9"/>
      <c r="H1143" s="2"/>
      <c r="I1143" s="2"/>
      <c r="J1143" s="2"/>
      <c r="L1143" s="2"/>
      <c r="M1143" s="2"/>
    </row>
    <row r="1144" spans="2:14" ht="18.75">
      <c r="B1144" s="6"/>
      <c r="C1144" s="6"/>
      <c r="D1144" s="6"/>
      <c r="E1144" s="6"/>
      <c r="F1144" s="6"/>
      <c r="G1144" s="9"/>
      <c r="H1144" s="2"/>
      <c r="I1144" s="2"/>
      <c r="J1144" s="2"/>
      <c r="L1144" s="2"/>
      <c r="M1144" s="2"/>
      <c r="N1144" s="5"/>
    </row>
    <row r="1145" spans="2:14" ht="18.75">
      <c r="B1145" s="6"/>
      <c r="C1145" s="6"/>
      <c r="D1145" s="6"/>
      <c r="E1145" s="6"/>
      <c r="F1145" s="6"/>
      <c r="G1145" s="9"/>
      <c r="H1145" s="2"/>
      <c r="I1145" s="2"/>
      <c r="J1145" s="2"/>
      <c r="L1145" s="2"/>
      <c r="M1145" s="2"/>
      <c r="N1145" s="5"/>
    </row>
    <row r="1146" spans="2:14" ht="18.75">
      <c r="B1146" s="6"/>
      <c r="C1146" s="6"/>
      <c r="D1146" s="6"/>
      <c r="E1146" s="6"/>
      <c r="F1146" s="6"/>
      <c r="G1146" s="24"/>
      <c r="L1146" s="2"/>
      <c r="M1146" s="2"/>
    </row>
    <row r="1147" spans="2:14" ht="18.75">
      <c r="B1147" s="6"/>
      <c r="C1147" s="6"/>
      <c r="D1147" s="6"/>
      <c r="E1147" s="6"/>
      <c r="F1147" s="6"/>
      <c r="G1147" s="24"/>
      <c r="L1147" s="2"/>
      <c r="M1147" s="2"/>
    </row>
    <row r="1148" spans="2:14">
      <c r="L1148" s="2"/>
      <c r="M1148" s="2"/>
    </row>
    <row r="1149" spans="2:14">
      <c r="L1149" s="2"/>
      <c r="M1149" s="2"/>
    </row>
    <row r="1150" spans="2:14">
      <c r="L1150" s="2"/>
      <c r="M1150" s="2"/>
    </row>
    <row r="1151" spans="2:14">
      <c r="L1151" s="2"/>
      <c r="M1151" s="2"/>
    </row>
    <row r="1152" spans="2:14">
      <c r="L1152" s="2"/>
      <c r="M1152" s="2"/>
    </row>
    <row r="1153" spans="12:13">
      <c r="L1153" s="2"/>
      <c r="M1153" s="2"/>
    </row>
    <row r="1154" spans="12:13">
      <c r="L1154" s="2"/>
      <c r="M1154" s="2"/>
    </row>
    <row r="1155" spans="12:13">
      <c r="L1155" s="2"/>
      <c r="M1155" s="2"/>
    </row>
    <row r="1156" spans="12:13">
      <c r="L1156" s="2"/>
      <c r="M1156" s="2"/>
    </row>
    <row r="1157" spans="12:13">
      <c r="L1157" s="2"/>
      <c r="M1157" s="2"/>
    </row>
    <row r="1158" spans="12:13">
      <c r="L1158" s="2"/>
      <c r="M1158" s="2"/>
    </row>
  </sheetData>
  <mergeCells count="14">
    <mergeCell ref="B1139:E1139"/>
    <mergeCell ref="A1130:B1130"/>
    <mergeCell ref="A1:Q1"/>
    <mergeCell ref="A2:A4"/>
    <mergeCell ref="B2:B4"/>
    <mergeCell ref="C2:F3"/>
    <mergeCell ref="G2:J3"/>
    <mergeCell ref="K2:K4"/>
    <mergeCell ref="L2:O3"/>
    <mergeCell ref="Q2:Q4"/>
    <mergeCell ref="P2:P4"/>
    <mergeCell ref="Q936:Q937"/>
    <mergeCell ref="Q933:Q934"/>
    <mergeCell ref="Q930:Q931"/>
  </mergeCells>
  <pageMargins left="0.25" right="0.25" top="0.75" bottom="0.75" header="0.3" footer="0.3"/>
  <pageSetup paperSize="9" scale="23"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vt:lpstr>
      <vt:lpstr>'2021'!Заголовки_для_печати</vt:lpstr>
      <vt:lpstr>'2021'!Область_печати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2022-03-28T14:24:01Z</dcterms:modified>
</cp:coreProperties>
</file>